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hmrc.sharepoint.com/teams/GRP056629652/Production Committee  Planning/Publication/Annexes/"/>
    </mc:Choice>
  </mc:AlternateContent>
  <xr:revisionPtr revIDLastSave="2" documentId="8_{84C951DB-0FC3-4F53-88FC-D225E7331A3D}" xr6:coauthVersionLast="47" xr6:coauthVersionMax="47" xr10:uidLastSave="{A9B30595-30CF-4E89-BFE9-F12C04BFDE31}"/>
  <bookViews>
    <workbookView xWindow="-14460" yWindow="-16320" windowWidth="29040" windowHeight="15720" tabRatio="853" xr2:uid="{E9376B81-98A9-4CE4-BB19-B1FA3E8F513A}"/>
  </bookViews>
  <sheets>
    <sheet name="Statistical Table 1 - RDEL" sheetId="2" r:id="rId1"/>
    <sheet name="Statistical Table 1 - AME" sheetId="3" r:id="rId2"/>
    <sheet name="Statistical Table 1 - CAPITAL" sheetId="4" r:id="rId3"/>
    <sheet name="Statistical Table 2 - DEL ADMIN" sheetId="1" r:id="rId4"/>
    <sheet name="23-24 P13 OSCAR data (2)" sheetId="22" state="hidden" r:id="rId5"/>
    <sheet name="p13 core tables pivot" sheetId="23" state="hidden" r:id="rId6"/>
  </sheets>
  <definedNames>
    <definedName name="\e">#REF!</definedName>
    <definedName name="\g">#REF!</definedName>
    <definedName name="\l">#REF!</definedName>
    <definedName name="\p">#REF!</definedName>
    <definedName name="\s">#REF!</definedName>
    <definedName name="\z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GAD1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GAD1">#REF!</definedName>
    <definedName name="___H18" hidden="1">"4DPV1VDIBK2GHL6ZF8BJ12CLI"</definedName>
    <definedName name="__123graph" hidden="1">#REF!</definedName>
    <definedName name="__123Graph_A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hidden="1">#REF!</definedName>
    <definedName name="__123Graph_ACURVE" hidden="1">#REF!</definedName>
    <definedName name="__123Graph_AEFF" hidden="1">#REF!</definedName>
    <definedName name="__123Graph_AEFF2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AY" hidden="1">#REF!</definedName>
    <definedName name="__123Graph_APDNUMBERS" hidden="1">#REF!</definedName>
    <definedName name="__123Graph_APDTRENDS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Current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CB" hidden="1">#REF!</definedName>
    <definedName name="__123Graph_BPDTRENDS" hidden="1">#REF!</definedName>
    <definedName name="__123Graph_BPIC" hidden="1">#REF!</definedName>
    <definedName name="__123Graph_BTOTAL" hidden="1">#REF!</definedName>
    <definedName name="__123Graph_C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hidden="1">#REF!</definedName>
    <definedName name="__123Graph_XCURVE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HOMEVAT3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AY" hidden="1">#REF!</definedName>
    <definedName name="__123Graph_XPDNUMBERS" hidden="1">#REF!</definedName>
    <definedName name="__123Graph_XPDTRENDS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_byl1">#REF!</definedName>
    <definedName name="__byl2">#REF!</definedName>
    <definedName name="__byl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GAD1">#REF!</definedName>
    <definedName name="__H18" hidden="1">"4DPV1VDIBK2GHL6ZF8BJ12CLI"</definedName>
    <definedName name="__Mon1">#REF!</definedName>
    <definedName name="__Mon10">#REF!</definedName>
    <definedName name="__Mon11">#REF!</definedName>
    <definedName name="__Mon12">#REF!</definedName>
    <definedName name="__Mon2">#REF!</definedName>
    <definedName name="__Mon3">#REF!</definedName>
    <definedName name="__Mon4">#REF!</definedName>
    <definedName name="__Mon5">#REF!</definedName>
    <definedName name="__Mon6">#REF!</definedName>
    <definedName name="__Mon7">#REF!</definedName>
    <definedName name="__Mon8">#REF!</definedName>
    <definedName name="__Mon9">#REF!</definedName>
    <definedName name="__SYU3">#REF!</definedName>
    <definedName name="_01_01_2013">#REF!</definedName>
    <definedName name="_1.11">#REF!</definedName>
    <definedName name="_1.12">#REF!</definedName>
    <definedName name="_1.12A4">#REF!</definedName>
    <definedName name="_1.1A1">#REF!</definedName>
    <definedName name="_1.1A2">#REF!</definedName>
    <definedName name="_1.1A3">#REF!</definedName>
    <definedName name="_1.1A4">#REF!</definedName>
    <definedName name="_1.1B1">#REF!</definedName>
    <definedName name="_1.21">#REF!</definedName>
    <definedName name="_1.2A1">#REF!</definedName>
    <definedName name="_1.2B1">#REF!</definedName>
    <definedName name="_1.2C1">#REF!</definedName>
    <definedName name="_1.3A1">#REF!</definedName>
    <definedName name="_1.3B1">#REF!</definedName>
    <definedName name="_1.3C1">#REF!</definedName>
    <definedName name="_1.4.1">#REF!</definedName>
    <definedName name="_1.5.1">#REF!</definedName>
    <definedName name="_1.6.1">#REF!</definedName>
    <definedName name="_1.7.1">#REF!</definedName>
    <definedName name="_1.8.1">#REF!</definedName>
    <definedName name="_1.9.1">#REF!</definedName>
    <definedName name="_1__123Graph_ACHART_15" hidden="1">#REF!</definedName>
    <definedName name="_1__123Graph_XTOB" hidden="1">#REF!</definedName>
    <definedName name="_10__123Graph_XCHART_15" hidden="1">#REF!</definedName>
    <definedName name="_123Graph_EChart2" hidden="1">#REF!</definedName>
    <definedName name="_123graph2" hidden="1">#REF!</definedName>
    <definedName name="_15YR_FORECAST">#REF!</definedName>
    <definedName name="_15YR_FORECAST_ESTATES_REF">#REF!</definedName>
    <definedName name="_15YR_FORECAST_FINANCIAL_YR">#REF!</definedName>
    <definedName name="_15YR_FORECAST_HEADINGS">#REF!</definedName>
    <definedName name="_15yrForecast_ReferenceString">#REF!</definedName>
    <definedName name="_1PD04">#REF!</definedName>
    <definedName name="_2.10">#REF!</definedName>
    <definedName name="_2.2">#REF!</definedName>
    <definedName name="_2.3">#REF!</definedName>
    <definedName name="_2.4">#REF!</definedName>
    <definedName name="_2.5">#REF!</definedName>
    <definedName name="_2.6">#REF!</definedName>
    <definedName name="_2.7">#REF!</definedName>
    <definedName name="_2.8">#REF!</definedName>
    <definedName name="_2.9">#REF!</definedName>
    <definedName name="_2__123Graph_BCHART_10" hidden="1">#REF!</definedName>
    <definedName name="_2010_11_Trust_statement__still_awaiting_audit_plan_proposals___meeting_on_17th_Dec">#REF!</definedName>
    <definedName name="_2222222" hidden="1">#REF!</definedName>
    <definedName name="_2578___Entrants">#REF!</definedName>
    <definedName name="_2578___Leavers">#REF!</definedName>
    <definedName name="_2578___RCDTS">#REF!</definedName>
    <definedName name="_2578___SIP">#REF!</definedName>
    <definedName name="_2WORD">#REF!</definedName>
    <definedName name="_3">#REF!</definedName>
    <definedName name="_3.1">#REF!</definedName>
    <definedName name="_3.2____C_M_F_projects">#REF!</definedName>
    <definedName name="_3.3">#REF!</definedName>
    <definedName name="_3__123Graph_BCHART_13" hidden="1">#REF!</definedName>
    <definedName name="_4__123Graph_BCHART_15" hidden="1">#REF!</definedName>
    <definedName name="_4WORD">#REF!</definedName>
    <definedName name="_5__123Graph_CCHART_10" hidden="1">#REF!</definedName>
    <definedName name="_56F9DC9755BA473782653E2940F9FormId">"PPdSrBr9mkqOekokjzE54eAFGyl5PyFGqrtq06FcqKpUQ1M5QU1TUFZISk9OTVVGSlhKTUJHTlVZRyQlQCN0PWcu"</definedName>
    <definedName name="_56F9DC9755BA473782653E2940F9ResponseSheet">"Form1"</definedName>
    <definedName name="_56F9DC9755BA473782653E2940F9SourceDocId">"{74d2ed32-68e2-4813-9fd3-442ff5de6102}"</definedName>
    <definedName name="_6__123Graph_CCHART_13" hidden="1">#REF!</definedName>
    <definedName name="_7__123Graph_CCHART_15" hidden="1">#REF!</definedName>
    <definedName name="_7__123Graph_XTOB" hidden="1">#REF!</definedName>
    <definedName name="_8__123Graph_XCHART_10" hidden="1">#REF!</definedName>
    <definedName name="_8_Tangible_Fixed_Assets">#REF!</definedName>
    <definedName name="_802">#REF!</definedName>
    <definedName name="_9__123Graph_XCHART_13" hidden="1">#REF!</definedName>
    <definedName name="_a1" hidden="1">"49139D2ZCJME74G1FJ72C5QO6"</definedName>
    <definedName name="_a190000">#REF!</definedName>
    <definedName name="_aes1">#REF!</definedName>
    <definedName name="_aes2">#REF!</definedName>
    <definedName name="_AMO_UniqueIdentifier" hidden="1">"'f6cc4a8c-6d47-4702-b3f7-3db5c642b5ac'"</definedName>
    <definedName name="_ans1">#REF!</definedName>
    <definedName name="_ans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1000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aws1">#REF!</definedName>
    <definedName name="_aws2">#REF!</definedName>
    <definedName name="_b">#REF!</definedName>
    <definedName name="_BQ4.1" hidden="1">#REF!</definedName>
    <definedName name="_byl1">#REF!</definedName>
    <definedName name="_byl2">#REF!</definedName>
    <definedName name="_byl4">#REF!</definedName>
    <definedName name="_ces1">#REF!</definedName>
    <definedName name="_ces2">#REF!</definedName>
    <definedName name="_cfc1">#REF!</definedName>
    <definedName name="_cns1">#REF!</definedName>
    <definedName name="_cns2">#REF!</definedName>
    <definedName name="_cws1">#REF!</definedName>
    <definedName name="_cws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C2">#REF!</definedName>
    <definedName name="_FEB2">#REF!</definedName>
    <definedName name="_Fill" hidden="1">#REF!</definedName>
    <definedName name="_xlnm._FilterDatabase" localSheetId="4" hidden="1">'23-24 P13 OSCAR data (2)'!$A$1:$Q$81</definedName>
    <definedName name="_ftn1">#REF!</definedName>
    <definedName name="_ftn1a">#REF!</definedName>
    <definedName name="_ftn2">#REF!</definedName>
    <definedName name="_ftnref1">#REF!</definedName>
    <definedName name="_ftnref2">#REF!</definedName>
    <definedName name="_GAD1">#REF!</definedName>
    <definedName name="_Gateway">#REF!</definedName>
    <definedName name="_H18" hidden="1">"4DPV1VDIBK2GHL6ZF8BJ12CLI"</definedName>
    <definedName name="_JAN2">#REF!</definedName>
    <definedName name="_JH2" hidden="1">{#N/A,#N/A,FALSE,"TMCOMP96";#N/A,#N/A,FALSE,"MAT96";#N/A,#N/A,FALSE,"FANDA96";#N/A,#N/A,FALSE,"INTRAN96";#N/A,#N/A,FALSE,"NAA9697";#N/A,#N/A,FALSE,"ECWEBB";#N/A,#N/A,FALSE,"MFT96";#N/A,#N/A,FALSE,"CTrecon"}</definedName>
    <definedName name="_Key1" hidden="1">#REF!</definedName>
    <definedName name="_MAY2">#REF!</definedName>
    <definedName name="_Mon1">#REF!</definedName>
    <definedName name="_Mon10">#REF!</definedName>
    <definedName name="_Mon11">#REF!</definedName>
    <definedName name="_Mon12">#REF!</definedName>
    <definedName name="_Mon2">#REF!</definedName>
    <definedName name="_Mon3">#REF!</definedName>
    <definedName name="_Mon4">#REF!</definedName>
    <definedName name="_Mon5">#REF!</definedName>
    <definedName name="_Mon6">#REF!</definedName>
    <definedName name="_Mon7">#REF!</definedName>
    <definedName name="_Mon8">#REF!</definedName>
    <definedName name="_Mon9">#REF!</definedName>
    <definedName name="_new" hidden="1">#REF!</definedName>
    <definedName name="_Newcastle">#REF!</definedName>
    <definedName name="_NOV2">#REF!</definedName>
    <definedName name="_OCT2">#REF!</definedName>
    <definedName name="_Order1" hidden="1">255</definedName>
    <definedName name="_Order2" hidden="1">0</definedName>
    <definedName name="_OSCAR_ACCOUNT_L1_NAME">#REF!</definedName>
    <definedName name="_OSCAR_ACCOUNT_L2_NAME">#REF!</definedName>
    <definedName name="_OSCAR_ACCOUNT_L4_CODE">#REF!</definedName>
    <definedName name="_OSCAR_ACCOUNT_L4_NAME">#REF!</definedName>
    <definedName name="_OSCAR_ACCOUNT_L5_CODE">#REF!</definedName>
    <definedName name="_OSCAR_ACCOUNT_L5_DESCRIPTION">#REF!</definedName>
    <definedName name="_OSCAR_ACCOUNTING_AUTHORITY_CODE">#REF!</definedName>
    <definedName name="_OSCAR_ACCOUNTING_AUTHORITY_DETAIL_CODE">#REF!</definedName>
    <definedName name="_OSCAR_ACCOUNTS_CODE">#REF!</definedName>
    <definedName name="_OSCAR_COFOG_CODE">#REF!</definedName>
    <definedName name="_OSCAR_COFOG_L2_CODE">#REF!</definedName>
    <definedName name="_OSCAR_COFOG_NAME">#REF!</definedName>
    <definedName name="_OSCAR_CONTROL_BUDGET_CODE">#REF!</definedName>
    <definedName name="_OSCAR_CONTROL_BUDGET_DETAIL_CODE">#REF!</definedName>
    <definedName name="_OSCAR_COVERAGE_CODE">#REF!</definedName>
    <definedName name="_OSCAR_ECONOMIC_BUDGET_CODE">#REF!</definedName>
    <definedName name="_OSCAR_ECONOMIC_CATEGORY_CODE">#REF!</definedName>
    <definedName name="_OSCAR_ECONOMIC_CATEGORY_NAME">#REF!</definedName>
    <definedName name="_OSCAR_ECONOMIC_GROUP_CODE">#REF!</definedName>
    <definedName name="_OSCAR_ECONOMIC_GROUP_NAME">#REF!</definedName>
    <definedName name="_OSCAR_ECONOMIC_RINGFENCE_CODE">#REF!</definedName>
    <definedName name="_OSCAR_ESA_CODE">#REF!</definedName>
    <definedName name="_OSCAR_ESA_GROUP_CODE">#REF!</definedName>
    <definedName name="_OSCAR_ESA_NAME">#REF!</definedName>
    <definedName name="_OSCAR_ESTIMATES_ROW_CODE">#REF!</definedName>
    <definedName name="_OSCAR_ESTIMATES_ROW_NAME">#REF!</definedName>
    <definedName name="_OSCAR_ESTIMATES_ROW_SORT_ORDER">#REF!</definedName>
    <definedName name="_OSCAR_NA_AGGREGATE_CODE">#REF!</definedName>
    <definedName name="_OSCAR_NA_AGGREGATE_NAME">#REF!</definedName>
    <definedName name="_OSCAR_NET_SUBHEAD_CODE">#REF!</definedName>
    <definedName name="_OSCAR_PESA_ECONOMIC_GROUP_CODE">#REF!</definedName>
    <definedName name="_OSCAR_POLICY_RINGFENCE_CODE">#REF!</definedName>
    <definedName name="_OSCAR_PSAT_CODE">#REF!</definedName>
    <definedName name="_OSCAR_PSAT_NAME">#REF!</definedName>
    <definedName name="_OSCAR_SECTOR_CODE">#REF!</definedName>
    <definedName name="_OSCAR_SEGMENT_CODE">#REF!</definedName>
    <definedName name="_OSCAR_SEGMENT_DEPARTMENT_CODE">#REF!</definedName>
    <definedName name="_OSCAR_SEGMENT_GRANDPARENT_NAME">#REF!</definedName>
    <definedName name="_OSCAR_SEGMENT_NAME">#REF!</definedName>
    <definedName name="_OSCAR_SEGMENT_PARENT_NAME">#REF!</definedName>
    <definedName name="_OSCAR_SUB_SEGMENT_CODE">#REF!</definedName>
    <definedName name="_OSCAR_SUB_SEGMENT_NAME">#REF!</definedName>
    <definedName name="_OSCAR_TES_CODE">#REF!</definedName>
    <definedName name="_Rating">#REF!</definedName>
    <definedName name="_Regression_Out" hidden="1">#REF!</definedName>
    <definedName name="_Regression_X" hidden="1">#REF!</definedName>
    <definedName name="_Regression_Y" hidden="1">#REF!</definedName>
    <definedName name="_scenchg_count" hidden="1">7</definedName>
    <definedName name="_scenchg1" hidden="1">#REF!</definedName>
    <definedName name="_scenchg2" hidden="1">#REF!</definedName>
    <definedName name="_scenchg3" hidden="1">#REF!</definedName>
    <definedName name="_scenchg4" hidden="1">#REF!</definedName>
    <definedName name="_scenchg5" hidden="1">#REF!</definedName>
    <definedName name="_scenchg6" hidden="1">#REF!</definedName>
    <definedName name="_scenchg7" hidden="1">#REF!</definedName>
    <definedName name="_Services">#REF!</definedName>
    <definedName name="_SO1">#REF!</definedName>
    <definedName name="_Sort" hidden="1">#REF!</definedName>
    <definedName name="_spm1">#REF!</definedName>
    <definedName name="_SYU3">#REF!</definedName>
    <definedName name="_Ti1" hidden="1">{#N/A,#N/A,FALSE,"TMCOMP96";#N/A,#N/A,FALSE,"MAT96";#N/A,#N/A,FALSE,"FANDA96";#N/A,#N/A,FALSE,"INTRAN96";#N/A,#N/A,FALSE,"NAA9697";#N/A,#N/A,FALSE,"ECWEBB";#N/A,#N/A,FALSE,"MFT96";#N/A,#N/A,FALSE,"CTrecon"}</definedName>
    <definedName name="a">#REF!</definedName>
    <definedName name="A_c_Code">#REF!</definedName>
    <definedName name="A000">#REF!</definedName>
    <definedName name="A1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A_Average_Award">#REF!</definedName>
    <definedName name="aaa" hidden="1">#REF!</definedName>
    <definedName name="Aberdeen">#REF!</definedName>
    <definedName name="ABFVersions">#REF!</definedName>
    <definedName name="ACC_CODE">#REF!</definedName>
    <definedName name="Acc_pay">#REF!</definedName>
    <definedName name="AccCodes">#REF!</definedName>
    <definedName name="Access_Link">#REF!</definedName>
    <definedName name="Account">#REF!</definedName>
    <definedName name="account_2">#REF!</definedName>
    <definedName name="account_3">#REF!</definedName>
    <definedName name="account_4">#REF!</definedName>
    <definedName name="account_5">#REF!</definedName>
    <definedName name="Account_Code">#REF!</definedName>
    <definedName name="account_dim">#REF!</definedName>
    <definedName name="account_mdx">#REF!</definedName>
    <definedName name="account_select">#REF!</definedName>
    <definedName name="account_select_2">#REF!</definedName>
    <definedName name="account_select_3">#REF!</definedName>
    <definedName name="account_select_4">#REF!</definedName>
    <definedName name="account_select_5">#REF!</definedName>
    <definedName name="ACCOUNT_START">#REF!</definedName>
    <definedName name="account1">#REF!</definedName>
    <definedName name="account2">#REF!</definedName>
    <definedName name="account3">#REF!</definedName>
    <definedName name="account4">#REF!</definedName>
    <definedName name="AccountCodes">#REF!</definedName>
    <definedName name="AccountCodes1">#REF!</definedName>
    <definedName name="ACCRUALS_DISCREPANCIES">#REF!</definedName>
    <definedName name="AccrualsFiles" localSheetId="4">#REF!</definedName>
    <definedName name="AccrualsFiles">#REF!</definedName>
    <definedName name="ACP_Costs_Total">#REF!</definedName>
    <definedName name="ACT2_RF">#REF!</definedName>
    <definedName name="Action">#REF!</definedName>
    <definedName name="activity">#REF!</definedName>
    <definedName name="ActivityList">#REF!</definedName>
    <definedName name="ACTRF">#REF!</definedName>
    <definedName name="ACTRF2">#REF!</definedName>
    <definedName name="ACTUAL">#REF!</definedName>
    <definedName name="ActualFigures">#N/A</definedName>
    <definedName name="ActualPerm">#REF!</definedName>
    <definedName name="Actuals_Extras2">#REF!</definedName>
    <definedName name="Actuals_Extras3">#REF!</definedName>
    <definedName name="Actuals_Month">#REF!</definedName>
    <definedName name="Actuals_Report_1">#REF!</definedName>
    <definedName name="Actuals2_Extras">#REF!</definedName>
    <definedName name="ActualTotal">#REF!</definedName>
    <definedName name="ADDITIONAL_FUNDING_PROFILES">#REF!</definedName>
    <definedName name="AdGroup">OFFSET(#REF!,,,COUNTA(#REF!),)</definedName>
    <definedName name="adj_type">#REF!</definedName>
    <definedName name="adj_type_2">#REF!</definedName>
    <definedName name="adj_type_3">#REF!</definedName>
    <definedName name="adj_type_4">#REF!</definedName>
    <definedName name="adj_type_5">#REF!</definedName>
    <definedName name="adj_type_dim">#REF!</definedName>
    <definedName name="adj_type_mdx">#REF!</definedName>
    <definedName name="adj_type_select">#REF!</definedName>
    <definedName name="adj_type_select_2">#REF!</definedName>
    <definedName name="adj_type_select_3">#REF!</definedName>
    <definedName name="adj_type_select_4">#REF!</definedName>
    <definedName name="adj_type_select_5">#REF!</definedName>
    <definedName name="Adjust_ID">#REF!</definedName>
    <definedName name="Adjust_Type">#REF!</definedName>
    <definedName name="adjustment_reference_string">#REF!</definedName>
    <definedName name="adjustment_value">#REF!</definedName>
    <definedName name="Adjustpivot">#REF!</definedName>
    <definedName name="Admin">#REF!</definedName>
    <definedName name="Admin_Prog">#REF!</definedName>
    <definedName name="Admin_Prog_Cap">#REF!</definedName>
    <definedName name="ADMINISTRATION_COSTS">#REF!</definedName>
    <definedName name="AdminMapping">#REF!</definedName>
    <definedName name="AdminTotal">#REF!</definedName>
    <definedName name="adv">#REF!</definedName>
    <definedName name="advances">#REF!</definedName>
    <definedName name="AEA">#REF!</definedName>
    <definedName name="aezsrxdcfv">#REF!</definedName>
    <definedName name="Age">#REF!</definedName>
    <definedName name="Agency">#REF!</definedName>
    <definedName name="agency_total">#REF!</definedName>
    <definedName name="Aggregate_Annual">#REF!</definedName>
    <definedName name="Aggregation">#N/A</definedName>
    <definedName name="aging">#REF!</definedName>
    <definedName name="ALLCUST">#REF!</definedName>
    <definedName name="Allocation">#REF!</definedName>
    <definedName name="Allocns">#REF!</definedName>
    <definedName name="already">#REF!</definedName>
    <definedName name="AME_QA">#REF!</definedName>
    <definedName name="AME_spend">#REF!</definedName>
    <definedName name="AMEC">#REF!</definedName>
    <definedName name="AMENC">#REF!</definedName>
    <definedName name="AMES">#REF!</definedName>
    <definedName name="AMOUNT">#REF!</definedName>
    <definedName name="Amounts_falling_due_after_more_than_one_year">#REF!</definedName>
    <definedName name="AMT_Type">#REF!</definedName>
    <definedName name="AMT_Type_List">#REF!</definedName>
    <definedName name="Analysis" localSheetId="4">#REF!</definedName>
    <definedName name="Analysis">#REF!</definedName>
    <definedName name="Analysis_Data">#REF!</definedName>
    <definedName name="Analysis_of_financing">#REF!</definedName>
    <definedName name="AnnEstComp">#REF!</definedName>
    <definedName name="Annual_Run_Rate">#REF!</definedName>
    <definedName name="AO_Average_Award">#REF!</definedName>
    <definedName name="AP_FORECAST_PROFILE">#REF!</definedName>
    <definedName name="AppsCausingHighVFPercent">#REF!</definedName>
    <definedName name="Apr_Budget">#REF!</definedName>
    <definedName name="AprAdjust">#REF!</definedName>
    <definedName name="APRIL">#REF!</definedName>
    <definedName name="April_mainservice">#REF!,#REF!,#REF!,#REF!,#REF!,#REF!,#REF!,#REF!,#REF!,#REF!,#REF!,#REF!,#REF!,#REF!,#REF!,#REF!,#REF!,#REF!,#REF!,#REF!,#REF!,#REF!,#REF!,#REF!,#REF!,#REF!,#REF!,#REF!,#REF!,#REF!,#REF!,#REF!,#REF!,#REF!,#REF!,#REF!,#REF!</definedName>
    <definedName name="April_Report_1">#REF!</definedName>
    <definedName name="April_Report_2">#REF!</definedName>
    <definedName name="APRIL2">#REF!</definedName>
    <definedName name="arse">#REF!</definedName>
    <definedName name="as_at_July_2005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">#REF!</definedName>
    <definedName name="asdasfa">#REF!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>#REF!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dfudy5trd">#REF!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set">#REF!</definedName>
    <definedName name="ASSET_MANAGEMENT_STRATEGY_OTHER">#REF!</definedName>
    <definedName name="ASSET_MANAGEMENT_STRATEGY1">#REF!</definedName>
    <definedName name="AssetClassLookUp">#REF!</definedName>
    <definedName name="asslook">#REF!</definedName>
    <definedName name="Associated_Category">#REF!</definedName>
    <definedName name="AssumpTable">#REF!</definedName>
    <definedName name="Astartpg">#REF!</definedName>
    <definedName name="At_1_April_2004">#REF!</definedName>
    <definedName name="At_Period_End">#REF!</definedName>
    <definedName name="AuditListingDCITA">#REF!</definedName>
    <definedName name="AUG">#REF!</definedName>
    <definedName name="Aug_2016">#REF!</definedName>
    <definedName name="Aug_Budget">#REF!</definedName>
    <definedName name="august">#REF!</definedName>
    <definedName name="August_Report_1">#REF!</definedName>
    <definedName name="August_Report_2">#REF!</definedName>
    <definedName name="AvailToSpend">#REF!</definedName>
    <definedName name="averagepay">#REF!</definedName>
    <definedName name="Avonmouth">#REF!</definedName>
    <definedName name="AWARDS">#REF!</definedName>
    <definedName name="b">#REF!</definedName>
    <definedName name="B_MoJ" hidden="1">#REF!</definedName>
    <definedName name="B_MoJ1" hidden="1">#REF!</definedName>
    <definedName name="B_MoJ2" hidden="1">#REF!</definedName>
    <definedName name="B_MoJ3" hidden="1">#REF!</definedName>
    <definedName name="B_MoJ4" hidden="1">#REF!</definedName>
    <definedName name="Balance">#REF!</definedName>
    <definedName name="Balance_Sheet">#REF!</definedName>
    <definedName name="Banbury">#REF!</definedName>
    <definedName name="Banking">#REF!</definedName>
    <definedName name="Baseline">#REF!</definedName>
    <definedName name="Baseline_BM_Ref_No">#REF!</definedName>
    <definedName name="BASELINE_Daily">#REF!</definedName>
    <definedName name="Baseline_Daily_BM_ref_no">#REF!</definedName>
    <definedName name="Baseline_Daily_Headings">#REF!</definedName>
    <definedName name="baseline_daily_uplift">#REF!</definedName>
    <definedName name="BASELINE_Headings">#REF!</definedName>
    <definedName name="BaselineYr">#REF!</definedName>
    <definedName name="Bathgate">#REF!</definedName>
    <definedName name="BAU">#REF!</definedName>
    <definedName name="BAU_DTP">#REF!</definedName>
    <definedName name="BAU_Forecast_Profiles">#REF!</definedName>
    <definedName name="BAUDTP">#REF!</definedName>
    <definedName name="bbb" hidden="1">#REF!</definedName>
    <definedName name="BC">#REF!</definedName>
    <definedName name="BCMONTH">#REF!</definedName>
    <definedName name="BCNGCV" hidden="1">#REF!</definedName>
    <definedName name="BCYTD">#REF!</definedName>
    <definedName name="Bedford">#REF!</definedName>
    <definedName name="behaviour">#REF!</definedName>
    <definedName name="Belfast">#REF!</definedName>
    <definedName name="Benefit_Payments">#REF!</definedName>
    <definedName name="Benefts" hidden="1">#REF!</definedName>
    <definedName name="BG">#REF!</definedName>
    <definedName name="BGTRF">#REF!</definedName>
    <definedName name="birm">#REF!</definedName>
    <definedName name="Birmingham">#REF!</definedName>
    <definedName name="Blackburn">#REF!</definedName>
    <definedName name="Blackpool">#REF!</definedName>
    <definedName name="BLAH">#REF!</definedName>
    <definedName name="Block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M_Nos">#REF!</definedName>
    <definedName name="Boa">#REF!</definedName>
    <definedName name="Bob">#REF!</definedName>
    <definedName name="BOFLCalcs">#REF!</definedName>
    <definedName name="BOFLOut">#REF!</definedName>
    <definedName name="Bolton">#REF!</definedName>
    <definedName name="Bootle">#REF!</definedName>
    <definedName name="Borders">#REF!</definedName>
    <definedName name="Borderslist">#REF!</definedName>
    <definedName name="Bournemouth">#REF!</definedName>
    <definedName name="BP_D">#REF!</definedName>
    <definedName name="BP_P">#REF!</definedName>
    <definedName name="BP_WA">#REF!</definedName>
    <definedName name="BR_CumInf1920">#REF!</definedName>
    <definedName name="BR_CumInf2021">#REF!</definedName>
    <definedName name="BR_CumInf2122">#REF!</definedName>
    <definedName name="BR_CumInf2223">#REF!</definedName>
    <definedName name="BR_NewInf">#REF!</definedName>
    <definedName name="Bradford">#REF!</definedName>
    <definedName name="Branch">#REF!</definedName>
    <definedName name="Breakdown1">#N/A</definedName>
    <definedName name="Breakdown2">#N/A</definedName>
    <definedName name="Breakdown3">#N/A</definedName>
    <definedName name="Breakdown4">#N/A</definedName>
    <definedName name="Breakdown5">#N/A</definedName>
    <definedName name="Breakdown6">#N/A</definedName>
    <definedName name="Breakdown7">#N/A</definedName>
    <definedName name="Breakdown8">#N/A</definedName>
    <definedName name="Breakdown9">#N/A</definedName>
    <definedName name="brex_ccg">#REF!</definedName>
    <definedName name="Brexit">#REF!</definedName>
    <definedName name="Brierley_Hill">#REF!</definedName>
    <definedName name="Brighton">#REF!</definedName>
    <definedName name="Bristol">#REF!</definedName>
    <definedName name="BrkDwn3">OFFSET(#REF!,0,0,COUNTA(#REF!),1)</definedName>
    <definedName name="BSAccExp">#REF!</definedName>
    <definedName name="BT">#REF!</definedName>
    <definedName name="BT_PERFORMANCE_REPORT">#REF!</definedName>
    <definedName name="BTMF1516">#REF!</definedName>
    <definedName name="BTYTD1516">#REF!</definedName>
    <definedName name="BUDGET">#REF!</definedName>
    <definedName name="Budget_Extras">#REF!</definedName>
    <definedName name="Budget_Extras2">#REF!</definedName>
    <definedName name="BUDGETCURRENCYCODE1">#REF!</definedName>
    <definedName name="BUDGETNAME1">#REF!</definedName>
    <definedName name="BUDGETORG1">#REF!</definedName>
    <definedName name="BULL">#REF!</definedName>
    <definedName name="Burnley">#REF!</definedName>
    <definedName name="bus">#REF!</definedName>
    <definedName name="BUSG">#REF!</definedName>
    <definedName name="Business_Unit">"Commercial and Projects"</definedName>
    <definedName name="Business_Unit_4">#REF!</definedName>
    <definedName name="Business_Unit_V3">#REF!</definedName>
    <definedName name="Business_Units">#REF!</definedName>
    <definedName name="Business_Unitsv">#REF!</definedName>
    <definedName name="BusinessVersionId">#REF!</definedName>
    <definedName name="BvAData">#REF!</definedName>
    <definedName name="BVM" hidden="1">#REF!</definedName>
    <definedName name="BWReports">#REF!</definedName>
    <definedName name="By_Type___Grade">#REF!</definedName>
    <definedName name="byamount">#REF!</definedName>
    <definedName name="byl">#REF!</definedName>
    <definedName name="C_">#REF!</definedName>
    <definedName name="C_78">#REF!,#REF!</definedName>
    <definedName name="C0C_year">#REF!</definedName>
    <definedName name="Ca_RFR_Acc">#REF!</definedName>
    <definedName name="CalendarMonth">#REF!</definedName>
    <definedName name="CalendarYear">#REF!</definedName>
    <definedName name="CaM">#REF!</definedName>
    <definedName name="Cambridge">#REF!</definedName>
    <definedName name="CAME">#REF!</definedName>
    <definedName name="Canterbury">#REF!</definedName>
    <definedName name="CapAME">#REF!</definedName>
    <definedName name="CapDEL">#REF!</definedName>
    <definedName name="Capital_additions">#REF!</definedName>
    <definedName name="Capital_DEL">#REF!</definedName>
    <definedName name="CAR">#REF!</definedName>
    <definedName name="Cardiff">#REF!</definedName>
    <definedName name="Carlisle">#REF!</definedName>
    <definedName name="CarryForward">#REF!</definedName>
    <definedName name="CaseCode">#REF!</definedName>
    <definedName name="caseflow">#REF!</definedName>
    <definedName name="CaseStatus">#REF!</definedName>
    <definedName name="CaseType">#REF!</definedName>
    <definedName name="cash">#REF!</definedName>
    <definedName name="CASH_DISCREPANCIES">#REF!</definedName>
    <definedName name="Cash_Flow">#REF!</definedName>
    <definedName name="Cash_flow_rec_intangible">#REF!</definedName>
    <definedName name="Cash_Flow_Reconciliation">#REF!</definedName>
    <definedName name="CASH_FOR_FA_AQU">#REF!</definedName>
    <definedName name="CashFlow_a">#REF!</definedName>
    <definedName name="CashFlow_b">#REF!</definedName>
    <definedName name="CashFlow_c_finbor">#REF!</definedName>
    <definedName name="CashFlow_c_finr">#REF!</definedName>
    <definedName name="CashFlow_c_finu">#REF!</definedName>
    <definedName name="CashFlow_c_inr">#REF!</definedName>
    <definedName name="CashFlow_c_inu">#REF!</definedName>
    <definedName name="CashFlow_c_invppe">#REF!</definedName>
    <definedName name="CashFlow_c_opr">#REF!</definedName>
    <definedName name="CashFlow_c_opu">#REF!</definedName>
    <definedName name="cashflow_net">#REF!</definedName>
    <definedName name="Cashflow_rec">#REF!</definedName>
    <definedName name="Cashmovement">#REF!</definedName>
    <definedName name="CAT">#REF!</definedName>
    <definedName name="Category">#REF!</definedName>
    <definedName name="CatSeg1Lookup">#REF!</definedName>
    <definedName name="cc">#REF!</definedName>
    <definedName name="CC_Extras">#REF!</definedName>
    <definedName name="CC_Extras2">#REF!</definedName>
    <definedName name="cc_name">#REF!</definedName>
    <definedName name="CC2_Extras">#REF!</definedName>
    <definedName name="CCActuals">#REF!</definedName>
    <definedName name="CCActuals1112">#REF!</definedName>
    <definedName name="CCC">#REF!</definedName>
    <definedName name="ccChange">#REF!</definedName>
    <definedName name="ccChangeF">#REF!</definedName>
    <definedName name="CCD">#REF!</definedName>
    <definedName name="CCDes">#REF!</definedName>
    <definedName name="ccdocnoref">#REF!</definedName>
    <definedName name="ccg_all">#REF!</definedName>
    <definedName name="CCHierarchy">#REF!</definedName>
    <definedName name="CCLookUp">#REF!</definedName>
    <definedName name="CCN">#REF!</definedName>
    <definedName name="CCN_Desc">#REF!</definedName>
    <definedName name="cCostReductionTotals">#REF!</definedName>
    <definedName name="ccrefforlookup">#REF!</definedName>
    <definedName name="CCS">#REF!</definedName>
    <definedName name="CDEL">#REF!</definedName>
    <definedName name="CDEL_GEN_FT">#REF!</definedName>
    <definedName name="CDIO">#REF!</definedName>
    <definedName name="CE">#REF!</definedName>
    <definedName name="Cecas_data">#REF!</definedName>
    <definedName name="Cecas_Total">#REF!</definedName>
    <definedName name="Centre">#REF!</definedName>
    <definedName name="cf">#REF!</definedName>
    <definedName name="CF_BOFL_assum">#REF!</definedName>
    <definedName name="cf_list">#REF!</definedName>
    <definedName name="CFC">#REF!</definedName>
    <definedName name="CFCEA">#REF!</definedName>
    <definedName name="CGCapDEL">#REF!</definedName>
    <definedName name="change">#REF!</definedName>
    <definedName name="Changefromlast">#REF!</definedName>
    <definedName name="changefromlastSR10">#REF!</definedName>
    <definedName name="ChangeName">#REF!</definedName>
    <definedName name="Chart_of_accounts">#REF!</definedName>
    <definedName name="Chart1Cats">#REF!</definedName>
    <definedName name="Chart2Cats">#REF!</definedName>
    <definedName name="ChartEnd1">#REF!</definedName>
    <definedName name="ChartEnd2">#REF!</definedName>
    <definedName name="ChartStart1">#REF!</definedName>
    <definedName name="ChartStart2">#REF!</definedName>
    <definedName name="Chatham">#REF!</definedName>
    <definedName name="check">#REF!</definedName>
    <definedName name="Cheese" hidden="1">#REF!</definedName>
    <definedName name="Chelmsford">#REF!</definedName>
    <definedName name="Chesterfield">#REF!</definedName>
    <definedName name="Child_Accruals">#REF!</definedName>
    <definedName name="Child_Benefit">#REF!</definedName>
    <definedName name="Child_Cost">#REF!</definedName>
    <definedName name="Child_depreciation">#REF!</definedName>
    <definedName name="CHild_FA_Accruals">#REF!</definedName>
    <definedName name="CHild_Fa_Accruals_sum">#REF!</definedName>
    <definedName name="Child_In_Year_Adds">#REF!</definedName>
    <definedName name="Child_In_Year_Dep">#REF!</definedName>
    <definedName name="Child_PY">#REF!</definedName>
    <definedName name="Child_PY_Adds">#REF!</definedName>
    <definedName name="Child_PY_Dep">#REF!</definedName>
    <definedName name="CI_Levels">#REF!</definedName>
    <definedName name="Cig_Clearences">#REF!</definedName>
    <definedName name="CIHierarchy">#REF!</definedName>
    <definedName name="Circle2">#REF!</definedName>
    <definedName name="ClaimFormsCapturedTarget">#REF!</definedName>
    <definedName name="ClaimsCaptdtodate">#REF!</definedName>
    <definedName name="ClaimsInAwardTarget">#REF!</definedName>
    <definedName name="Clicks">OFFSET(#REF!,,,COUNTA(#REF!),)</definedName>
    <definedName name="closed">#REF!</definedName>
    <definedName name="ClosedDTPGrossFTEs">#REF!</definedName>
    <definedName name="ClosedDTPNetFTEs">#REF!</definedName>
    <definedName name="ClosedDTPNonPaybill">#REF!</definedName>
    <definedName name="ClosedDTPRedeployed">#REF!</definedName>
    <definedName name="ClosedDTPYield">#REF!</definedName>
    <definedName name="CloseJVPost">#REF!</definedName>
    <definedName name="CloseJVSum">#REF!</definedName>
    <definedName name="CloseTB">#REF!</definedName>
    <definedName name="Closing_Capital_Creditor_and_accruals">#REF!</definedName>
    <definedName name="Closing_Capital_Prepayment">#REF!</definedName>
    <definedName name="ClosingTBCash">#REF!</definedName>
    <definedName name="closure">#REF!</definedName>
    <definedName name="Closures">#REF!</definedName>
    <definedName name="cluster">#REF!</definedName>
    <definedName name="CMForecast">#REF!</definedName>
    <definedName name="cnvzvcn" hidden="1">#REF!</definedName>
    <definedName name="CNX">#REF!</definedName>
    <definedName name="COA_Lookup">#REF!</definedName>
    <definedName name="COA_OSCAR_ACCOUNT_L0_NAME">#REF!</definedName>
    <definedName name="COA_OSCAR_ACCOUNT_L3_CODE">#REF!</definedName>
    <definedName name="COA_OSCAR_ACCOUNTS_CODE">#REF!</definedName>
    <definedName name="COA_OSCAR_ECONOMIC_GROUP_NAME">#REF!</definedName>
    <definedName name="COA_OSCAR_TES_CODE">#REF!</definedName>
    <definedName name="Code" hidden="1">#REF!</definedName>
    <definedName name="codes">#REF!</definedName>
    <definedName name="COINSMapping">#REF!</definedName>
    <definedName name="Colchester">#REF!</definedName>
    <definedName name="Coleraine">#REF!</definedName>
    <definedName name="Column">#REF!</definedName>
    <definedName name="ColumnAttributes1">#REF!</definedName>
    <definedName name="ColumnAttributes2">#REF!</definedName>
    <definedName name="ColumnHeadings1">#REF!</definedName>
    <definedName name="ColumnHeadings2">#REF!</definedName>
    <definedName name="Colwyn_Bay">#REF!</definedName>
    <definedName name="COM">#REF!</definedName>
    <definedName name="CombineDashboards">#REF!</definedName>
    <definedName name="CombinedDashboardTitle">#REF!</definedName>
    <definedName name="Commencement">#REF!</definedName>
    <definedName name="Commentary" localSheetId="4">#REF!</definedName>
    <definedName name="Commentary">#REF!</definedName>
    <definedName name="Commercial">#REF!</definedName>
    <definedName name="commitment_dd">#REF!</definedName>
    <definedName name="Commitment_Item">#REF!</definedName>
    <definedName name="Commitment_Item2">#REF!</definedName>
    <definedName name="Commitment_Itemv2">#REF!</definedName>
    <definedName name="Commitment_ItemV3">#REF!</definedName>
    <definedName name="Commitment_Previous">#REF!</definedName>
    <definedName name="Commitment_Report_1">#REF!</definedName>
    <definedName name="Commitment_Report_2">#REF!</definedName>
    <definedName name="comparison">#REF!</definedName>
    <definedName name="Composition">#REF!</definedName>
    <definedName name="COMPUTER_NBV">#REF!</definedName>
    <definedName name="ComputerIndice">#REF!</definedName>
    <definedName name="Confidentiality">#REF!</definedName>
    <definedName name="consolidated">#REF!</definedName>
    <definedName name="contactpoiint">#REF!</definedName>
    <definedName name="contactpoint">#REF!</definedName>
    <definedName name="Contents">OFFSET(#REF!,0,0,COUNTA(#REF!),2)</definedName>
    <definedName name="Contents_Goto">#REF!,#REF!,#REF!,#REF!</definedName>
    <definedName name="Contingency">#REF!</definedName>
    <definedName name="Contractors">#REF!</definedName>
    <definedName name="Control">#REF!</definedName>
    <definedName name="Control_Total">#REF!</definedName>
    <definedName name="Controls">#REF!</definedName>
    <definedName name="Controltotal1">#REF!</definedName>
    <definedName name="Conv_Homepage">OFFSET(#REF!,,,COUNTA(#REF!),)</definedName>
    <definedName name="Conv_Inbound">OFFSET(#REF!,,,COUNTA(#REF!),)</definedName>
    <definedName name="Conv_OpenDay">OFFSET(#REF!,,,COUNTA(#REF!),)</definedName>
    <definedName name="Conv_Outbound">OFFSET(#REF!,,,COUNTA(#REF!),)</definedName>
    <definedName name="Conv_Register">OFFSET(#REF!,,,COUNTA(#REF!),)</definedName>
    <definedName name="CopyAYLs">#REF!,#REF!,#REF!,#REF!,#REF!,#REF!,#REF!,#REF!,#REF!,#REF!,#REF!</definedName>
    <definedName name="CopyBlank">#REF!,#REF!,#REF!,#REF!,#REF!,#REF!,#REF!,#REF!,#REF!,#REF!,#REF!</definedName>
    <definedName name="CopyGross">#REF!,#REF!,#REF!,#REF!,#REF!,#REF!,#REF!,#REF!,#REF!,#REF!,#REF!</definedName>
    <definedName name="CopyPBR2005">#REF!,#REF!,#REF!,#REF!,#REF!,#REF!,#REF!,#REF!,#REF!,#REF!,#REF!</definedName>
    <definedName name="core">#REF!</definedName>
    <definedName name="Corporate">#REF!</definedName>
    <definedName name="Corporate_Accruals">#REF!</definedName>
    <definedName name="Corporate_Cost">#REF!</definedName>
    <definedName name="Corporate_Depreciation">#REF!</definedName>
    <definedName name="Corporate_FA_accruals">#REF!</definedName>
    <definedName name="Corporate_FA_accruals_sum">#REF!</definedName>
    <definedName name="Corporate_In_Year_Adds">#REF!</definedName>
    <definedName name="Corporate_In_Year_Dep">#REF!</definedName>
    <definedName name="Corporate_PY">#REF!</definedName>
    <definedName name="Corporate_PY_Adds">#REF!</definedName>
    <definedName name="Corporate_PY_Dep">#REF!</definedName>
    <definedName name="Corporate_Revaluation_Reserve">#REF!</definedName>
    <definedName name="correspondance2">#REF!</definedName>
    <definedName name="Cost_Centre">#REF!</definedName>
    <definedName name="Cost_Centre2">#REF!</definedName>
    <definedName name="Cost_Centres">#REF!</definedName>
    <definedName name="Cost_Head">#REF!</definedName>
    <definedName name="Cost_Heads">#REF!</definedName>
    <definedName name="Cost_or_Valuation">#REF!</definedName>
    <definedName name="CostCentre">#REF!</definedName>
    <definedName name="CostCentre1">#REF!</definedName>
    <definedName name="CostCentreChanges">#REF!</definedName>
    <definedName name="costdet">#REF!</definedName>
    <definedName name="CostHead">#REF!</definedName>
    <definedName name="Costweights">#REF!,#REF!</definedName>
    <definedName name="Coventry">#REF!</definedName>
    <definedName name="CP">#REF!</definedName>
    <definedName name="cPaybackPoint">#REF!</definedName>
    <definedName name="CPcode">#REF!</definedName>
    <definedName name="CR">#REF!</definedName>
    <definedName name="Craigavon">#REF!</definedName>
    <definedName name="CRAM">#REF!</definedName>
    <definedName name="CRAMM">#REF!</definedName>
    <definedName name="Crawley">#REF!</definedName>
    <definedName name="Creditors">#REF!</definedName>
    <definedName name="cROIPoint">#REF!</definedName>
    <definedName name="Croydon">#REF!</definedName>
    <definedName name="cs_data">#REF!</definedName>
    <definedName name="CSA">#REF!</definedName>
    <definedName name="CSA_Revaluation_Reserve">#REF!</definedName>
    <definedName name="CSGlist">#REF!</definedName>
    <definedName name="cSoftBens">#REF!</definedName>
    <definedName name="cSoftBensTotal">#REF!</definedName>
    <definedName name="CSR_Figures">#REF!</definedName>
    <definedName name="CSTDDATE">#REF!</definedName>
    <definedName name="ct">#REF!</definedName>
    <definedName name="cTM1ServerName">#REF!</definedName>
    <definedName name="CTReturns">#REF!</definedName>
    <definedName name="CTS">#REF!</definedName>
    <definedName name="Cumbernauld">#REF!</definedName>
    <definedName name="CUMBUDGET">#REF!</definedName>
    <definedName name="CumInf1920">#REF!</definedName>
    <definedName name="CumInf2021">#REF!</definedName>
    <definedName name="CumInf2122">#REF!</definedName>
    <definedName name="CumInf2223">#REF!</definedName>
    <definedName name="CUMOUTTURN">#REF!</definedName>
    <definedName name="CUMPROFILE">#REF!</definedName>
    <definedName name="CUMTOTAL">#REF!</definedName>
    <definedName name="CurDRACS">#REF!</definedName>
    <definedName name="Curr_Month_Code">#REF!</definedName>
    <definedName name="Curr_Month_Direct_cost_code">#REF!</definedName>
    <definedName name="Curr_Month_Full_Year_Budget">#REF!</definedName>
    <definedName name="Curr_Month_Full_year_forecast">#REF!</definedName>
    <definedName name="Curr_Month_Mapped_Directorate">#REF!</definedName>
    <definedName name="Curr_Month_Mapped_Sub_Directorate">#REF!</definedName>
    <definedName name="current" localSheetId="4">#REF!</definedName>
    <definedName name="current">#REF!</definedName>
    <definedName name="CURRENT_ASSETS">#REF!</definedName>
    <definedName name="Current_Month">#REF!</definedName>
    <definedName name="Current_view">#REF!</definedName>
    <definedName name="CurrentHighVFWlLength">#REF!</definedName>
    <definedName name="CurrentMonth" localSheetId="4">#REF!</definedName>
    <definedName name="CurrentMonth">#REF!</definedName>
    <definedName name="Customers">#REF!</definedName>
    <definedName name="cvxbzv" hidden="1">#REF!</definedName>
    <definedName name="CY_Balance">#REF!</definedName>
    <definedName name="CY_Classification">#REF!</definedName>
    <definedName name="CY_Directorate">#REF!</definedName>
    <definedName name="cYield">#REF!</definedName>
    <definedName name="cYieldTotal">#REF!</definedName>
    <definedName name="d">#REF!</definedName>
    <definedName name="DA">#REF!</definedName>
    <definedName name="DA_Review">#REF!</definedName>
    <definedName name="dada">#REF!</definedName>
    <definedName name="daisy">#REF!</definedName>
    <definedName name="DASCFTAB">#REF!</definedName>
    <definedName name="dash">#N/A</definedName>
    <definedName name="DAT_1819">#REF!</definedName>
    <definedName name="data" localSheetId="4">#REF!</definedName>
    <definedName name="data">#REF!</definedName>
    <definedName name="DATA_1617">#REF!</definedName>
    <definedName name="Data_Dat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Dictionary">#REF!</definedName>
    <definedName name="DataLoss">OFFSET(#REF!,0,0,COUNTA(#REF!),1)</definedName>
    <definedName name="dataNTAC">#REF!</definedName>
    <definedName name="dataOther">#REF!</definedName>
    <definedName name="dataref">#REF!</definedName>
    <definedName name="DataType">#N/A</definedName>
    <definedName name="Date">OFFSET(#REF!,0,0,COUNTA(#REF!),1)</definedName>
    <definedName name="date_dim">#REF!</definedName>
    <definedName name="Date_From_select">#REF!</definedName>
    <definedName name="date_mdx">#REF!</definedName>
    <definedName name="Date_To_select">#REF!</definedName>
    <definedName name="Date1">#N/A</definedName>
    <definedName name="date1415">#REF!</definedName>
    <definedName name="date1516">#REF!</definedName>
    <definedName name="Date2">#N/A</definedName>
    <definedName name="DateConverted">#REF!</definedName>
    <definedName name="DateCurrent">OFFSET(#REF!,0,0,COUNTA(#REF!),1)</definedName>
    <definedName name="DateLastMonth">#REF!</definedName>
    <definedName name="Dateofreport">#REF!</definedName>
    <definedName name="DateRange" localSheetId="4">#REF!</definedName>
    <definedName name="DateRange">#REF!</definedName>
    <definedName name="DateRange2">#REF!</definedName>
    <definedName name="Dates" localSheetId="4">#REF!</definedName>
    <definedName name="Dates">#REF!</definedName>
    <definedName name="DateSelected">#REF!</definedName>
    <definedName name="DateTo">#REF!</definedName>
    <definedName name="Dav">#REF!</definedName>
    <definedName name="DayLookup">#REF!</definedName>
    <definedName name="Days">#REF!</definedName>
    <definedName name="days1819">#REF!</definedName>
    <definedName name="days1920">#REF!</definedName>
    <definedName name="days2021">#REF!</definedName>
    <definedName name="days2122">#REF!</definedName>
    <definedName name="days2223">#REF!</definedName>
    <definedName name="DaysCurrent">OFFSET(#REF!,0,0,COUNTA(#REF!),1)</definedName>
    <definedName name="daysofcost">#REF!</definedName>
    <definedName name="DaysPL">#REF!</definedName>
    <definedName name="DBNAME1">#REF!</definedName>
    <definedName name="DC_Current_Month">#REF!</definedName>
    <definedName name="DC_last_Month">#REF!</definedName>
    <definedName name="DC_Rent_Curent">#REF!</definedName>
    <definedName name="DCA_RECALLS_FORECAST_PROFILE">#REF!</definedName>
    <definedName name="dcMthsInQtr">3</definedName>
    <definedName name="dCoach">#REF!</definedName>
    <definedName name="dCostReduction">#REF!</definedName>
    <definedName name="DCS">#REF!</definedName>
    <definedName name="DCS_accruals">#REF!</definedName>
    <definedName name="DCS_cost">#REF!</definedName>
    <definedName name="DCS_depreciation">#REF!</definedName>
    <definedName name="DCS_FA_Accruals">#REF!</definedName>
    <definedName name="DCS_fa_accruals_sum">#REF!</definedName>
    <definedName name="DCS_In_Year_Adds">#REF!</definedName>
    <definedName name="DCS_In_Year_Dep">#REF!</definedName>
    <definedName name="DCS_PY">#REF!</definedName>
    <definedName name="DCS_PY_Adds">#REF!</definedName>
    <definedName name="DCS_PY_Dep">#REF!</definedName>
    <definedName name="DCS_Revaluation_Reserve">#REF!</definedName>
    <definedName name="dd">#REF!</definedName>
    <definedName name="ddd" hidden="1">{#N/A,#N/A,FALSE,"CGBR95C"}</definedName>
    <definedName name="dddd" hidden="1">{#N/A,#N/A,FALSE,"CGBR95C"}</definedName>
    <definedName name="ddddddd" hidden="1">{#N/A,#N/A,FALSE,"CGBR95C"}</definedName>
    <definedName name="dddddddddddd" hidden="1">{#N/A,#N/A,FALSE,"CGBR95C"}</definedName>
    <definedName name="dDirectorate">#REF!</definedName>
    <definedName name="ddr" hidden="1">#REF!</definedName>
    <definedName name="Debt">OFFSET(#REF!,0,0,COUNTA(#REF!),1)</definedName>
    <definedName name="DebtAged0to30Days">#REF!</definedName>
    <definedName name="DebtAged0to30DaysForecast">#REF!</definedName>
    <definedName name="DebtAged31to90Days">#REF!</definedName>
    <definedName name="DebtAged31to90DaysForecast">#REF!</definedName>
    <definedName name="DebtAged91to365Days">#REF!</definedName>
    <definedName name="DebtAged91to365DaysForecast">#REF!</definedName>
    <definedName name="DebtAgedOver1Yr">#REF!</definedName>
    <definedName name="DebtAgedOver1YrForecast">#REF!</definedName>
    <definedName name="DebtBalance">#REF!</definedName>
    <definedName name="DebtBalanceForecast">#REF!</definedName>
    <definedName name="Debtors">#REF!</definedName>
    <definedName name="Debtors_above_1_Year">#REF!</definedName>
    <definedName name="DebtPlacedDMI">#REF!</definedName>
    <definedName name="DebtPlacedDMIForecast">#REF!</definedName>
    <definedName name="DebtRecoveredDMI">#REF!</definedName>
    <definedName name="DebtRecoveredDMIForecast">#REF!</definedName>
    <definedName name="Debtv2">#REF!</definedName>
    <definedName name="Debtv3">#REF!</definedName>
    <definedName name="Debtv5">#REF!</definedName>
    <definedName name="DEC">#REF!</definedName>
    <definedName name="Dec_Budget">#REF!</definedName>
    <definedName name="dec_rec">#REF!</definedName>
    <definedName name="December_Report_1">#REF!</definedName>
    <definedName name="December_Report_2">#REF!</definedName>
    <definedName name="defdescribe">#REF!</definedName>
    <definedName name="DEFINITIONS">#REF!</definedName>
    <definedName name="del">#REF!</definedName>
    <definedName name="DEL_AME">#REF!</definedName>
    <definedName name="deleted">#REF!</definedName>
    <definedName name="DELTotal">#REF!</definedName>
    <definedName name="dEndDate">#REF!</definedName>
    <definedName name="dep_bfwd">#REF!</definedName>
    <definedName name="Department">#REF!</definedName>
    <definedName name="Department_codes">#REF!</definedName>
    <definedName name="Dependency_Data">#REF!</definedName>
    <definedName name="depn">#REF!</definedName>
    <definedName name="Depreciation_HQ">#REF!</definedName>
    <definedName name="Dept.Group">#REF!</definedName>
    <definedName name="Derby">#REF!</definedName>
    <definedName name="Description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hidden="1">{#N/A,#N/A,FALSE,"CGBR95C"}</definedName>
    <definedName name="dfgujh" hidden="1">#REF!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Grade">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nvCosts">#REF!</definedName>
    <definedName name="Dir">#REF!</definedName>
    <definedName name="Dir_abbrev_FIX">#REF!</definedName>
    <definedName name="Dir_Codes">#REF!</definedName>
    <definedName name="DirChange">#REF!</definedName>
    <definedName name="DirChangeF">#REF!</definedName>
    <definedName name="DirCodes">#REF!</definedName>
    <definedName name="DirData">#REF!</definedName>
    <definedName name="DirDataNames">#REF!</definedName>
    <definedName name="Direct_Costs">#REF!</definedName>
    <definedName name="Direct_Costs_CI">#REF!</definedName>
    <definedName name="Directcostsadmin">#REF!</definedName>
    <definedName name="DirectCostsProg">#REF!</definedName>
    <definedName name="Directorate">#REF!</definedName>
    <definedName name="DirectorateLookup">#REF!</definedName>
    <definedName name="Directorates">#REF!</definedName>
    <definedName name="disc">#REF!</definedName>
    <definedName name="DischargesAmendments">#REF!</definedName>
    <definedName name="DischargesAmendmentsForecast">#REF!</definedName>
    <definedName name="Discount" hidden="1">#REF!</definedName>
    <definedName name="display_area_2" hidden="1">#REF!</definedName>
    <definedName name="Dist_Name">#REF!</definedName>
    <definedName name="Distribution">#REF!</definedName>
    <definedName name="Division">#REF!</definedName>
    <definedName name="DivisionExp">#REF!</definedName>
    <definedName name="divreference">#REF!</definedName>
    <definedName name="DivRefmast">#REF!</definedName>
    <definedName name="dl18d">#REF!</definedName>
    <definedName name="dl6f">#REF!</definedName>
    <definedName name="DMReceipts">#REF!</definedName>
    <definedName name="DMReceiptsForecast">#REF!</definedName>
    <definedName name="DMS">#REF!</definedName>
    <definedName name="dn_date">#REF!</definedName>
    <definedName name="docnochk">#REF!</definedName>
    <definedName name="document">#REF!</definedName>
    <definedName name="DocumentReference">#REF!</definedName>
    <definedName name="dOffice">#REF!</definedName>
    <definedName name="dOpCosts">#REF!</definedName>
    <definedName name="Dorchester">#REF!</definedName>
    <definedName name="Dover">#REF!</definedName>
    <definedName name="dProposer">#REF!</definedName>
    <definedName name="DR">#REF!</definedName>
    <definedName name="DraftMark">#REF!</definedName>
    <definedName name="Dropdown" comment="RACI">#REF!</definedName>
    <definedName name="Dropdown1">#REF!</definedName>
    <definedName name="DRPDOWN">#REF!</definedName>
    <definedName name="ds" hidden="1">#REF!</definedName>
    <definedName name="DSAFDSAFDSA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Sponsor">#REF!</definedName>
    <definedName name="dssafd">#REF!</definedName>
    <definedName name="dStartDate">#REF!</definedName>
    <definedName name="dTitle">#REF!</definedName>
    <definedName name="dtmEnd">#REF!</definedName>
    <definedName name="dtmStart">#REF!</definedName>
    <definedName name="DTPGrossFTEs">#REF!</definedName>
    <definedName name="DTPNetFTEs">#REF!</definedName>
    <definedName name="DTPNonPaybill">#REF!</definedName>
    <definedName name="DTPRedeployedFTEs">#REF!</definedName>
    <definedName name="DTPYield">#REF!</definedName>
    <definedName name="Dual_Key_NRF">#REF!</definedName>
    <definedName name="Dual_Key_RF">#REF!</definedName>
    <definedName name="Dundee">#REF!</definedName>
    <definedName name="Dunfermline">#REF!</definedName>
    <definedName name="duplicate">#REF!</definedName>
    <definedName name="Duration">#REF!</definedName>
    <definedName name="DV_Baseline">#REF!</definedName>
    <definedName name="DV_BusUnit">#REF!</definedName>
    <definedName name="DV_Category">#REF!</definedName>
    <definedName name="DV_DK_NonRF">#REF!</definedName>
    <definedName name="DV_DK_RF">#REF!</definedName>
    <definedName name="DV_DKLookup">#REF!</definedName>
    <definedName name="DV_NewBusUnit">#REF!</definedName>
    <definedName name="DV_RF_BL">#REF!</definedName>
    <definedName name="DV_RF_NonBL">#REF!</definedName>
    <definedName name="DV_RFLookup">#REF!</definedName>
    <definedName name="DV_SL_BL">#REF!</definedName>
    <definedName name="DV_SL_NonBL">#REF!</definedName>
    <definedName name="DV_SLLookup">#REF!</definedName>
    <definedName name="DV_SubCategory">#REF!</definedName>
    <definedName name="DV_TypeAdjmt">#REF!</definedName>
    <definedName name="DV_Year">#REF!</definedName>
    <definedName name="DV_Yes_No">#REF!</definedName>
    <definedName name="dYearsHMRC">#REF!</definedName>
    <definedName name="e">#REF!</definedName>
    <definedName name="Ealing_Broadway">#REF!</definedName>
    <definedName name="eang">#REF!</definedName>
    <definedName name="EARLY_RETIRE">#REF!</definedName>
    <definedName name="easrdtfyghbn">#REF!</definedName>
    <definedName name="East">#REF!</definedName>
    <definedName name="East_Kilbride">#REF!</definedName>
    <definedName name="EastMidlands">#REF!</definedName>
    <definedName name="ECMAF1516">#REF!</definedName>
    <definedName name="ECMAYTD1516">#REF!</definedName>
    <definedName name="Edinburgh">#REF!</definedName>
    <definedName name="edoc">#REF!</definedName>
    <definedName name="Efficiencies">#REF!</definedName>
    <definedName name="Efficiencies2" hidden="1">#REF!</definedName>
    <definedName name="EfficiencyData">#REF!</definedName>
    <definedName name="EFO" hidden="1">#REF!</definedName>
    <definedName name="eh" hidden="1">{"'Trust by name'!$A$6:$E$350","'Trust by name'!$A$1:$D$348"}</definedName>
    <definedName name="eighteen">#REF!</definedName>
    <definedName name="ejuy" hidden="1">#REF!</definedName>
    <definedName name="EL">#REF!</definedName>
    <definedName name="emid">#REF!</definedName>
    <definedName name="emma">#REF!</definedName>
    <definedName name="Employment_Programmes">#REF!</definedName>
    <definedName name="EMPSIP">#REF!</definedName>
    <definedName name="EmptyList">#REF!</definedName>
    <definedName name="EMT_Type">#REF!</definedName>
    <definedName name="EMT_Type_List">#REF!</definedName>
    <definedName name="EndOfMonth">#REF!</definedName>
    <definedName name="Engagement">#REF!</definedName>
    <definedName name="Enniskillen">#REF!</definedName>
    <definedName name="EntChange">#REF!</definedName>
    <definedName name="Entity">#REF!</definedName>
    <definedName name="EOY">#REF!</definedName>
    <definedName name="EProg">#REF!</definedName>
    <definedName name="eqyerw" hidden="1">#REF!</definedName>
    <definedName name="ER_PROVISION">#REF!</definedName>
    <definedName name="Erith">#REF!</definedName>
    <definedName name="ERP_Balances_Omit1" comment="C374 on the cashflow statement does not include: CG and FJ FL &lt; 1 year, Payable CJ and FJ FL 1 year and Payable Desktop FL 1 yr">#REF!,#REF!,#REF!,#REF!,#REF!</definedName>
    <definedName name="ERP_Balances_Omit2" comment="C374 of the cash flow does not include: Payable Mapeley FH 1 year PFI, Payable Non STEPS 1 yr PFI and Payable 100 PS Non STEPS 1 year PFI.">#REF!,#REF!,#REF!</definedName>
    <definedName name="ERP_Balances_Omit3" comment="C374 of the cashflow does not include: Payable Non Mapeley FL 1 year and Payable Non Mapeley FL 1 year PFI.">#REF!,#REF!,#REF!</definedName>
    <definedName name="ERP_Balances_Omit4">#REF!</definedName>
    <definedName name="ERP_Balances_Omit5">#REF!</definedName>
    <definedName name="ERPCOA">#REF!</definedName>
    <definedName name="ESS">#REF!</definedName>
    <definedName name="EstActTotal">#REF!</definedName>
    <definedName name="EstAnnAct">#REF!</definedName>
    <definedName name="EstimatePart2">#REF!</definedName>
    <definedName name="EstTransferPercentage">#REF!</definedName>
    <definedName name="ETB">#REF!</definedName>
    <definedName name="euexit" hidden="1">#REF!</definedName>
    <definedName name="exc_cap">#REF!</definedName>
    <definedName name="excise">#REF!</definedName>
    <definedName name="exclude">#REF!</definedName>
    <definedName name="EXECS">#REF!</definedName>
    <definedName name="Exeter">#REF!</definedName>
    <definedName name="Exp_New_Bus_Unit">#REF!</definedName>
    <definedName name="Expenditure">#REF!</definedName>
    <definedName name="Expgrantspay">#REF!</definedName>
    <definedName name="Expgrantsrec">#REF!</definedName>
    <definedName name="ExtInt">#REF!</definedName>
    <definedName name="ExtraProfiles" hidden="1">#REF!</definedName>
    <definedName name="ExtraProfiless" hidden="1">#REF!</definedName>
    <definedName name="F" localSheetId="4">#REF!</definedName>
    <definedName name="f">#REF!</definedName>
    <definedName name="F_F_NBV">#REF!</definedName>
    <definedName name="F06_F07">#REF!</definedName>
    <definedName name="FA_ACTUALS">#REF!</definedName>
    <definedName name="FA_ACTUALS_DTP">#REF!</definedName>
    <definedName name="FA_Direct_Cost">#REF!</definedName>
    <definedName name="FA_DIRECT_COSTS_ACT">#REF!</definedName>
    <definedName name="FA_DIRECT_COSTS_ACT_DTP">#REF!</definedName>
    <definedName name="FA_DIRECT_COSTS_DTP">#REF!</definedName>
    <definedName name="FA_Forecast">#REF!</definedName>
    <definedName name="FA_FORECAST_DTP">#REF!</definedName>
    <definedName name="FA_LOB">#REF!</definedName>
    <definedName name="FA_LOB_ACT">#REF!</definedName>
    <definedName name="fadfds">#REF!</definedName>
    <definedName name="Famis_Map">#REF!</definedName>
    <definedName name="FCode" hidden="1">#REF!</definedName>
    <definedName name="FCT_16_17">#REF!</definedName>
    <definedName name="FCTRF">#REF!</definedName>
    <definedName name="FCTRF1">#REF!</definedName>
    <definedName name="fcttable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EB">#REF!</definedName>
    <definedName name="February_Report_1">#REF!</definedName>
    <definedName name="February_Report_2">#REF!</definedName>
    <definedName name="Felixstowe">#REF!</definedName>
    <definedName name="fffffffff" hidden="1">{#N/A,#N/A,FALSE,"CGBR95C"}</definedName>
    <definedName name="fg">#REF!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">OFFSET(#REF!,1,16,MaxRows,1)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hg" hidden="1">#REF!</definedName>
    <definedName name="Filename">#REF!</definedName>
    <definedName name="FilePath" localSheetId="4">#REF!</definedName>
    <definedName name="FilePath">#REF!</definedName>
    <definedName name="FilePaths" localSheetId="4">#REF!</definedName>
    <definedName name="FilePaths">#REF!</definedName>
    <definedName name="FIN">#REF!</definedName>
    <definedName name="Finance">#REF!</definedName>
    <definedName name="FinanceSpec">#REF!</definedName>
    <definedName name="Financial_Case">#REF!</definedName>
    <definedName name="Financial_Performance">#REF!</definedName>
    <definedName name="Financial_Position">#REF!</definedName>
    <definedName name="Finchley">#REF!</definedName>
    <definedName name="finishdate">#REF!</definedName>
    <definedName name="FinYears">#REF!</definedName>
    <definedName name="First_3C">#REF!</definedName>
    <definedName name="First_Data_Col">#REF!</definedName>
    <definedName name="First_PO_Col">#REF!</definedName>
    <definedName name="First_Vars_Col">#REF!</definedName>
    <definedName name="Fiscal_Aggregates">#REF!</definedName>
    <definedName name="FISCAL_YEAR">#REF!</definedName>
    <definedName name="Fixed_Asset_Reference">#REF!</definedName>
    <definedName name="fjhkfkjfk">#REF!</definedName>
    <definedName name="fkjhg" hidden="1">#REF!</definedName>
    <definedName name="fMonths">#REF!</definedName>
    <definedName name="For_the_Period_to_31_July_2005">#REF!</definedName>
    <definedName name="Forecast">#REF!</definedName>
    <definedName name="Forecast_Extras">#REF!</definedName>
    <definedName name="Forecast_Extras2">#REF!</definedName>
    <definedName name="Forecast_Previous">#REF!</definedName>
    <definedName name="ForecastHighVFLength">#REF!</definedName>
    <definedName name="ForecastInLength">#REF!</definedName>
    <definedName name="FOREWORD">#REF!</definedName>
    <definedName name="FORHSE">#REF!</definedName>
    <definedName name="forhsl">#REF!</definedName>
    <definedName name="Format">#REF!</definedName>
    <definedName name="formula_position">#REF!</definedName>
    <definedName name="Fornote">#REF!</definedName>
    <definedName name="FortnightlyGiros">#REF!</definedName>
    <definedName name="FPCodes" localSheetId="4">#REF!</definedName>
    <definedName name="FPCodes">#REF!</definedName>
    <definedName name="fr_locations">#REF!</definedName>
    <definedName name="fred">#REF!</definedName>
    <definedName name="Front_Page">#REF!</definedName>
    <definedName name="Frontpage">#REF!</definedName>
    <definedName name="ft">#REF!</definedName>
    <definedName name="FTEChange">#REF!</definedName>
    <definedName name="FTEChangeF">#REF!</definedName>
    <definedName name="FTEcur">#REF!</definedName>
    <definedName name="FTEcurF">#REF!</definedName>
    <definedName name="FTEE">#REF!</definedName>
    <definedName name="FTEfut">#REF!</definedName>
    <definedName name="FTEGross">#REF!</definedName>
    <definedName name="FTEL">#REF!</definedName>
    <definedName name="FTElast">#REF!</definedName>
    <definedName name="FTENet">#REF!</definedName>
    <definedName name="FTERecycledRedployed">#REF!</definedName>
    <definedName name="FTESIP">#REF!</definedName>
    <definedName name="FTEStaffing">#REF!</definedName>
    <definedName name="FTPT">#REF!</definedName>
    <definedName name="Full_Year_Budget">#REF!</definedName>
    <definedName name="Full_Year_Forecast">#REF!</definedName>
    <definedName name="Full_Year_Outturn">#REF!</definedName>
    <definedName name="Full_Year_Run_Rate">#REF!</definedName>
    <definedName name="FullYearForecast">#REF!</definedName>
    <definedName name="FullYearTarget">#REF!</definedName>
    <definedName name="FullYr">#REF!</definedName>
    <definedName name="fund">#REF!</definedName>
    <definedName name="Fund_Center_Group">#REF!</definedName>
    <definedName name="Funded_Program_Code">#REF!</definedName>
    <definedName name="Funding_Category">#REF!</definedName>
    <definedName name="FUNDS">#REF!</definedName>
    <definedName name="Future">#REF!</definedName>
    <definedName name="Future_Funding">"Data'!$F$16:$F$17"</definedName>
    <definedName name="FY">OFFSET(#REF!,0,0,COUNTA(#REF!),1)</definedName>
    <definedName name="FY_Actuals">#REF!</definedName>
    <definedName name="FY_Actuals2">#REF!</definedName>
    <definedName name="FY_Budget">#REF!</definedName>
    <definedName name="FY_Forecast">#REF!</definedName>
    <definedName name="FY_Outturn">#REF!</definedName>
    <definedName name="FYBudget">#REF!</definedName>
    <definedName name="FYForecast">#REF!</definedName>
    <definedName name="fyu" hidden="1">#REF!</definedName>
    <definedName name="g">#REF!</definedName>
    <definedName name="G6_Average_Award_Value">#REF!</definedName>
    <definedName name="G7_Average_Award">#REF!</definedName>
    <definedName name="gad">#REF!</definedName>
    <definedName name="Gartcosh">#REF!</definedName>
    <definedName name="GBV_bfwd">#REF!</definedName>
    <definedName name="gcjhfg" hidden="1">#REF!</definedName>
    <definedName name="gdhdj">#REF!</definedName>
    <definedName name="GenderSIP">#REF!</definedName>
    <definedName name="gf">#REF!</definedName>
    <definedName name="gfsrzxdcv">#REF!</definedName>
    <definedName name="GFT">#REF!</definedName>
    <definedName name="GFTS">#REF!</definedName>
    <definedName name="GFTSwitch">#REF!</definedName>
    <definedName name="ghdk" hidden="1">#REF!</definedName>
    <definedName name="ghejy" hidden="1">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hk" hidden="1">#REF!</definedName>
    <definedName name="GHOST">#REF!</definedName>
    <definedName name="giamth">#REF!</definedName>
    <definedName name="Gillingham">#REF!</definedName>
    <definedName name="GiroPayments">#REF!</definedName>
    <definedName name="GL_Acc">#REF!</definedName>
    <definedName name="GL_ACC_FUND">#REF!</definedName>
    <definedName name="Glasgow">#REF!</definedName>
    <definedName name="glcodes">#REF!</definedName>
    <definedName name="Glenrothes">#REF!</definedName>
    <definedName name="Gloucester">#REF!</definedName>
    <definedName name="GoogleCost">OFFSET(#REF!,,,COUNTA(#REF!),)</definedName>
    <definedName name="gor">#REF!</definedName>
    <definedName name="GOR_fix">#REF!</definedName>
    <definedName name="Goverment_Grant_reserve">#REF!</definedName>
    <definedName name="Government_Grant_Reserve">#REF!</definedName>
    <definedName name="Grade">#REF!</definedName>
    <definedName name="grade_dir">#REF!</definedName>
    <definedName name="GradeChange">#REF!</definedName>
    <definedName name="GradeChangeF">#REF!</definedName>
    <definedName name="GradeData">#REF!</definedName>
    <definedName name="GradeE">#REF!</definedName>
    <definedName name="GradeF">#REF!</definedName>
    <definedName name="GradeL">#REF!</definedName>
    <definedName name="GradePL">#REF!</definedName>
    <definedName name="GradeScore_Lookup">#REF!</definedName>
    <definedName name="GradeSIP">#REF!</definedName>
    <definedName name="gradetext_lookup">#REF!</definedName>
    <definedName name="GRAPH">#REF!</definedName>
    <definedName name="Graph2" hidden="1">#REF!</definedName>
    <definedName name="Graph3" hidden="1">#REF!</definedName>
    <definedName name="Graph4" hidden="1">#REF!</definedName>
    <definedName name="Graph5" hidden="1">#REF!</definedName>
    <definedName name="Graph6" hidden="1">#REF!</definedName>
    <definedName name="Graph7" hidden="1">#REF!</definedName>
    <definedName name="Graph8" hidden="1">#REF!</definedName>
    <definedName name="GraphData">#REF!</definedName>
    <definedName name="GRAPHS">#REF!</definedName>
    <definedName name="Gravesend">#REF!</definedName>
    <definedName name="Grimsby">#REF!</definedName>
    <definedName name="Gross_Administration_Costs">#REF!</definedName>
    <definedName name="GrossFTEs">#REF!</definedName>
    <definedName name="Group_Led_Change">#REF!</definedName>
    <definedName name="GroupLookup">#REF!</definedName>
    <definedName name="GSJHFG" hidden="1">#REF!</definedName>
    <definedName name="GST">#REF!</definedName>
    <definedName name="h">#REF!</definedName>
    <definedName name="Harrogate">#REF!</definedName>
    <definedName name="Harwich">#REF!</definedName>
    <definedName name="hb">#REF!</definedName>
    <definedName name="Headcount">#REF!</definedName>
    <definedName name="Headcount_Target">#REF!</definedName>
    <definedName name="Header_Row">#REF!</definedName>
    <definedName name="hf" hidden="1">#REF!</definedName>
    <definedName name="HG5PG1BB">#REF!</definedName>
    <definedName name="HG6PG1BB">#REF!</definedName>
    <definedName name="hgfdhsdf">#REF!</definedName>
    <definedName name="hgjk" hidden="1">#REF!</definedName>
    <definedName name="hh" hidden="1">#REF!</definedName>
    <definedName name="hhhhhhh" hidden="1">{#N/A,#N/A,FALSE,"CGBR95C"}</definedName>
    <definedName name="HholdsWAwardIssd">#REF!</definedName>
    <definedName name="HiddenRows" hidden="1">#REF!</definedName>
    <definedName name="HighSevVFWlTarget">#REF!</definedName>
    <definedName name="hit">#REF!</definedName>
    <definedName name="HMRC_Suggested_Profile__25">"FMMigration"</definedName>
    <definedName name="HMRCCP">#REF!</definedName>
    <definedName name="HMRCMF1516">#REF!</definedName>
    <definedName name="HMRCYTD1516">#REF!</definedName>
    <definedName name="HO_Average_Award">#REF!</definedName>
    <definedName name="HOCW">#REF!</definedName>
    <definedName name="HoD">#REF!</definedName>
    <definedName name="holidays">#REF!</definedName>
    <definedName name="home">#REF!</definedName>
    <definedName name="Hor">#REF!</definedName>
    <definedName name="Horizontal">#REF!</definedName>
    <definedName name="Hounslow">#REF!</definedName>
    <definedName name="HQ1PG1A">#REF!</definedName>
    <definedName name="HQ1PG1AA">#REF!</definedName>
    <definedName name="HQ1PG1B">#REF!</definedName>
    <definedName name="HQ1PG1BB">#REF!</definedName>
    <definedName name="HQ1PG2">#REF!</definedName>
    <definedName name="HQ2PG1A">#REF!</definedName>
    <definedName name="HQ2PG1AA">#REF!</definedName>
    <definedName name="HQ2PG1B">#REF!</definedName>
    <definedName name="HQ2PG1BB">#REF!</definedName>
    <definedName name="HQ2PG2">#REF!</definedName>
    <definedName name="HQ3PG1A">#REF!</definedName>
    <definedName name="HQ3PG1AA">#REF!</definedName>
    <definedName name="HQ3PG1B">#REF!</definedName>
    <definedName name="HQ3PG1BB">#REF!</definedName>
    <definedName name="HQ3PG2">#REF!</definedName>
    <definedName name="HQ4PG1A">#REF!</definedName>
    <definedName name="HQ4PG1AA">#REF!</definedName>
    <definedName name="HQ4PG1B">#REF!</definedName>
    <definedName name="HQ4PG1BB">#REF!</definedName>
    <definedName name="HQ4PG2">#REF!</definedName>
    <definedName name="HQ5PG1A">#REF!</definedName>
    <definedName name="HQ5PG1AA">#REF!</definedName>
    <definedName name="HQ5PG1B">#REF!</definedName>
    <definedName name="HQ5PG2">#REF!</definedName>
    <definedName name="HQ6PG1A">#REF!</definedName>
    <definedName name="HQ6PG1AA">#REF!</definedName>
    <definedName name="HQ6PG1B">#REF!</definedName>
    <definedName name="HQ6PG2">#REF!</definedName>
    <definedName name="HQ7PG1">#REF!</definedName>
    <definedName name="HQ7PG1A">#REF!</definedName>
    <definedName name="HQ7PG1AA">#REF!</definedName>
    <definedName name="HQ7PG2">#REF!</definedName>
    <definedName name="HQ8PG1">#REF!</definedName>
    <definedName name="HQ8PG1A">#REF!</definedName>
    <definedName name="HQ8PG1AA">#REF!</definedName>
    <definedName name="HQ8PG2">#REF!</definedName>
    <definedName name="HQ9PG1A">#REF!</definedName>
    <definedName name="HQ9PG1AA">#REF!</definedName>
    <definedName name="HQ9PG2">#REF!</definedName>
    <definedName name="HR">#REF!</definedName>
    <definedName name="HRCP">#REF!</definedName>
    <definedName name="HSE_ACTUAL">#REF!</definedName>
    <definedName name="HSL_ACTUAL">#REF!</definedName>
    <definedName name="HSLACTUAL">#REF!</definedName>
    <definedName name="htdj" hidden="1">#REF!</definedName>
    <definedName name="HTML_CodePage" hidden="1">1252</definedName>
    <definedName name="HTML_Control" hidden="1">{"'SA BACS REJECTIONS'!$A$1:$K$130"}</definedName>
    <definedName name="HTML_Description" hidden="1">""</definedName>
    <definedName name="HTML_Email" hidden="1">""</definedName>
    <definedName name="HTML_Header" hidden="1">"SA BACS REJECTIONS"</definedName>
    <definedName name="HTML_LastUpdate" hidden="1">"16/03/01"</definedName>
    <definedName name="HTML_LineAfter" hidden="1">FALSE</definedName>
    <definedName name="HTML_LineBefore" hidden="1">FALSE</definedName>
    <definedName name="HTML_Name" hidden="1">"Ryan Thomas"</definedName>
    <definedName name="HTML_OBDlg2" hidden="1">TRUE</definedName>
    <definedName name="HTML_OBDlg4" hidden="1">TRUE</definedName>
    <definedName name="HTML_OS" hidden="1">0</definedName>
    <definedName name="HTML_PathFile" hidden="1">"C:\WINNT\Profiles\5118409\Desktop\MyHTML.htm"</definedName>
    <definedName name="HTML_Title" hidden="1">"SaBacs"</definedName>
    <definedName name="HUB_LA_current_month">#REF!</definedName>
    <definedName name="HUB_LA_last_month">#REF!</definedName>
    <definedName name="HUB_TS_current_month">#REF!</definedName>
    <definedName name="HUB_TS_last_month">#REF!</definedName>
    <definedName name="Hull">#REF!</definedName>
    <definedName name="HypMonth">#REF!</definedName>
    <definedName name="HypYear">#REF!</definedName>
    <definedName name="HypYearNext">#REF!</definedName>
    <definedName name="HypYearPrev">#REF!</definedName>
    <definedName name="HYPYTD">#REF!</definedName>
    <definedName name="hyu" hidden="1">#REF!</definedName>
    <definedName name="I.T._ASSET_MANAGEMENT">#REF!</definedName>
    <definedName name="I_PB">#REF!</definedName>
    <definedName name="ial">#REF!</definedName>
    <definedName name="IC_Review">#REF!</definedName>
    <definedName name="ICOReferrals">OFFSET(#REF!,0,0,COUNTA(#REF!),1)</definedName>
    <definedName name="IE_in_pc_byl2">#REF!</definedName>
    <definedName name="IE_inc_pc_byl">#REF!</definedName>
    <definedName name="IE_inc_pc_byl1">#REF!</definedName>
    <definedName name="IE_inc_pc_byl4">#REF!</definedName>
    <definedName name="imf" hidden="1">#REF!</definedName>
    <definedName name="Imp_New_Bus_Unit">#REF!</definedName>
    <definedName name="impair">#REF!</definedName>
    <definedName name="Import">#REF!</definedName>
    <definedName name="ImpProb">#REF!</definedName>
    <definedName name="Impressions">OFFSET(#REF!,,,COUNTA(#REF!),)</definedName>
    <definedName name="IMS">#REF!</definedName>
    <definedName name="INaspercentofapps">#REF!</definedName>
    <definedName name="inc_poc_chngs">#REF!</definedName>
    <definedName name="inc_poc_chngs1">#REF!</definedName>
    <definedName name="inc_poc_chngs2">#REF!</definedName>
    <definedName name="inc_poc_chngs4">#REF!</definedName>
    <definedName name="INCOME">#REF!</definedName>
    <definedName name="IncomeAdmin">#REF!</definedName>
    <definedName name="IncomeProg">#REF!</definedName>
    <definedName name="Incompletes_processed">#REF!</definedName>
    <definedName name="index_depn">#REF!</definedName>
    <definedName name="index_GBV">#REF!</definedName>
    <definedName name="INFLATION">#REF!</definedName>
    <definedName name="INFLATION_Headings">#REF!</definedName>
    <definedName name="INFLATION_Year">#REF!</definedName>
    <definedName name="INProcessedToDate">#REF!</definedName>
    <definedName name="INTANGIBLE_ASSETS">#REF!</definedName>
    <definedName name="Intangible_FA">#REF!</definedName>
    <definedName name="Intangible_FA_HQ">#REF!</definedName>
    <definedName name="Intangible_Fixed_Assets">#REF!</definedName>
    <definedName name="Intangible_Fixed_Assets_HQ">#REF!</definedName>
    <definedName name="INTEREST">#REF!</definedName>
    <definedName name="INTEREST_ON_CAP">#REF!</definedName>
    <definedName name="Internals">#REF!</definedName>
    <definedName name="IntMenuHome">#REF!</definedName>
    <definedName name="Inverness">#REF!</definedName>
    <definedName name="Investment" hidden="1">#REF!</definedName>
    <definedName name="InvestMenu">#REF!</definedName>
    <definedName name="InWlWorkedTarget">#REF!</definedName>
    <definedName name="iooo" hidden="1">#REF!</definedName>
    <definedName name="IPD">#REF!</definedName>
    <definedName name="Ipswich">#REF!</definedName>
    <definedName name="Irvine">#REF!</definedName>
    <definedName name="ISBHome">#REF!</definedName>
    <definedName name="IT">#REF!</definedName>
    <definedName name="j">#REF!</definedName>
    <definedName name="j5w45">#REF!</definedName>
    <definedName name="JAN">#REF!</definedName>
    <definedName name="January_Report_1">#REF!</definedName>
    <definedName name="January_Report_2">#REF!</definedName>
    <definedName name="jghkgh" hidden="1">#REF!</definedName>
    <definedName name="jh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hkgi" hidden="1">{#N/A,#N/A,FALSE,"TMCOMP96";#N/A,#N/A,FALSE,"MAT96";#N/A,#N/A,FALSE,"FANDA96";#N/A,#N/A,FALSE,"INTRAN96";#N/A,#N/A,FALSE,"NAA9697";#N/A,#N/A,FALSE,"ECWEBB";#N/A,#N/A,FALSE,"MFT96";#N/A,#N/A,FALSE,"CTrecon"}</definedName>
    <definedName name="jhkjkkh">#REF!</definedName>
    <definedName name="jhrg" hidden="1">#REF!</definedName>
    <definedName name="jik" hidden="1">#REF!</definedName>
    <definedName name="jjjk" hidden="1">#REF!</definedName>
    <definedName name="JnlType1">#REF!</definedName>
    <definedName name="JnlType2">#REF!</definedName>
    <definedName name="Journals_Accounts">#REF!</definedName>
    <definedName name="Journals_Activities">#REF!</definedName>
    <definedName name="july">#REF!</definedName>
    <definedName name="July_05_Period_4">#REF!</definedName>
    <definedName name="July_Budget">#REF!</definedName>
    <definedName name="July_Report_1">#REF!</definedName>
    <definedName name="July_Report_2">#REF!</definedName>
    <definedName name="JULY2">#REF!</definedName>
    <definedName name="JulyCF2017">#REF!</definedName>
    <definedName name="JumpToCellA1">#REF!</definedName>
    <definedName name="June">#REF!</definedName>
    <definedName name="June_Budget">#REF!</definedName>
    <definedName name="June_Report_1">#REF!</definedName>
    <definedName name="June_Report_2">#REF!</definedName>
    <definedName name="JUNE2">#REF!</definedName>
    <definedName name="JV_ID">#REF!</definedName>
    <definedName name="jyeiyt" hidden="1">#REF!</definedName>
    <definedName name="jyk" hidden="1">#REF!</definedName>
    <definedName name="jytej" hidden="1">#REF!</definedName>
    <definedName name="jyyhfej" hidden="1">#REF!</definedName>
    <definedName name="k">#REF!</definedName>
    <definedName name="KBE">#REF!</definedName>
    <definedName name="KBEAEA">#REF!</definedName>
    <definedName name="KBECLOSED">#REF!</definedName>
    <definedName name="KBEEDOC">#REF!</definedName>
    <definedName name="KBEPRS">#REF!</definedName>
    <definedName name="KBEstart">#REF!</definedName>
    <definedName name="KBEstatus">#REF!</definedName>
    <definedName name="key_data_current">#REF!</definedName>
    <definedName name="key_data_Last">#REF!</definedName>
    <definedName name="khjk" hidden="1">#REF!</definedName>
    <definedName name="Kings_Lynn">#REF!</definedName>
    <definedName name="kk">#REF!</definedName>
    <definedName name="KKK">#REF!</definedName>
    <definedName name="KnownTransferNo">#REF!</definedName>
    <definedName name="KPI_grade">#REF!</definedName>
    <definedName name="l">#REF!</definedName>
    <definedName name="ladate">#REF!</definedName>
    <definedName name="Lancaster">#REF!</definedName>
    <definedName name="Large">#REF!</definedName>
    <definedName name="Large_Complex">#REF!</definedName>
    <definedName name="Last_3C">#REF!</definedName>
    <definedName name="last_published">#REF!</definedName>
    <definedName name="LAST_YEAR">#REF!</definedName>
    <definedName name="lastmonth">#REF!</definedName>
    <definedName name="lastyear">#REF!</definedName>
    <definedName name="lb_mod">#REF!</definedName>
    <definedName name="LBS">#REF!</definedName>
    <definedName name="lcit">#REF!</definedName>
    <definedName name="LeadOffice">#REF!</definedName>
    <definedName name="leave">#REF!</definedName>
    <definedName name="LeaveChange">#REF!</definedName>
    <definedName name="leed">#REF!</definedName>
    <definedName name="Leeds">#REF!</definedName>
    <definedName name="leg">#REF!</definedName>
    <definedName name="Legal">#REF!</definedName>
    <definedName name="Legallist">#REF!</definedName>
    <definedName name="legold">#REF!</definedName>
    <definedName name="legsmal">#REF!</definedName>
    <definedName name="Leicester">#REF!</definedName>
    <definedName name="len">#REF!</definedName>
    <definedName name="Level_2">#REF!</definedName>
    <definedName name="Level_2_PreviousMonth">#REF!</definedName>
    <definedName name="Level_3">#REF!</definedName>
    <definedName name="Level_3_PreviousMonth">#REF!</definedName>
    <definedName name="Level_7_PreviousMonth">#REF!</definedName>
    <definedName name="Level_8">#REF!</definedName>
    <definedName name="Level_8_PreviousMonth">#REF!</definedName>
    <definedName name="Level1">#REF!</definedName>
    <definedName name="Level2">#REF!</definedName>
    <definedName name="Level3">#REF!</definedName>
    <definedName name="Level4">#REF!</definedName>
    <definedName name="liab">#REF!</definedName>
    <definedName name="LIABILITIES">#REF!</definedName>
    <definedName name="LIFECYCLE">#REF!</definedName>
    <definedName name="LIFECYCLE_BM_REF_NO">#REF!</definedName>
    <definedName name="LIFECYCLE_DATES">#REF!</definedName>
    <definedName name="Lincoln">#REF!</definedName>
    <definedName name="LineNo" localSheetId="4">#REF!</definedName>
    <definedName name="LineNo">#REF!</definedName>
    <definedName name="LineofBusiness">#REF!</definedName>
    <definedName name="lines">#REF!</definedName>
    <definedName name="LinesOfBusiness">#REF!</definedName>
    <definedName name="Lisburn">#REF!</definedName>
    <definedName name="LIST">#REF!</definedName>
    <definedName name="List_ACPs">#REF!</definedName>
    <definedName name="List_Departures">#REF!</definedName>
    <definedName name="List_Lump_Sums">#REF!</definedName>
    <definedName name="litigation">#REF!</definedName>
    <definedName name="live">#REF!</definedName>
    <definedName name="Liverpool">#REF!</definedName>
    <definedName name="Livingston">#REF!</definedName>
    <definedName name="ljh" hidden="1">#REF!</definedName>
    <definedName name="ll">#REF!</definedName>
    <definedName name="Llanelli">#REF!</definedName>
    <definedName name="lll" hidden="1">#REF!</definedName>
    <definedName name="LMDescriptor">#REF!</definedName>
    <definedName name="lnor">#REF!</definedName>
    <definedName name="LO">#REF!</definedName>
    <definedName name="LoB" localSheetId="4">#REF!</definedName>
    <definedName name="LOB">#REF!</definedName>
    <definedName name="LOB_Extras">#REF!</definedName>
    <definedName name="LOB_Extras2">#REF!</definedName>
    <definedName name="LoB_Order_Nov_2011">#REF!</definedName>
    <definedName name="LOB_Previous">#REF!</definedName>
    <definedName name="LOB_Report_1">#REF!</definedName>
    <definedName name="LOB_Report_2">#REF!</definedName>
    <definedName name="LOB_RF">#REF!</definedName>
    <definedName name="LOB_RF2">#REF!</definedName>
    <definedName name="LOB_RF3">#REF!</definedName>
    <definedName name="LOB_RFACT">#REF!</definedName>
    <definedName name="LOBAA">#REF!</definedName>
    <definedName name="LoBAndDirectorate">#REF!</definedName>
    <definedName name="LOBChange">#REF!</definedName>
    <definedName name="LOBChangeF">#REF!</definedName>
    <definedName name="LoBCurrent">OFFSET(#REF!,0,0,COUNTA(#REF!),1)</definedName>
    <definedName name="LoBData">#REF!</definedName>
    <definedName name="LoBDataNames">#REF!</definedName>
    <definedName name="LoBLookup">OFFSET(#REF!,0,0,COUNTA(#REF!),2)</definedName>
    <definedName name="LoBOrder" localSheetId="4">#REF!</definedName>
    <definedName name="LoBOrder">#REF!</definedName>
    <definedName name="LoBOrder_Apr_2011">#REF!</definedName>
    <definedName name="LoBOrder_Apr_2012">#REF!</definedName>
    <definedName name="LoBOrder_Aug_2011">#REF!</definedName>
    <definedName name="LoBOrder_Aug_2012">#REF!</definedName>
    <definedName name="LoBOrder_Dec_2011">#REF!</definedName>
    <definedName name="LoBOrder_Dec_2012">#REF!</definedName>
    <definedName name="LoBOrder_Feb_2012">#REF!</definedName>
    <definedName name="LoBOrder_Feb_2013">#REF!</definedName>
    <definedName name="LoBOrder_Jan_2012">#REF!</definedName>
    <definedName name="LoBOrder_Jan_2013">#REF!</definedName>
    <definedName name="LoBOrder_Jul_2011">#REF!</definedName>
    <definedName name="LoBOrder_Jul_2012">#REF!</definedName>
    <definedName name="LoBOrder_Jun_2011">#REF!</definedName>
    <definedName name="LoBOrder_Jun_2012">#REF!</definedName>
    <definedName name="LoBOrder_Mar_2012">#REF!</definedName>
    <definedName name="LoBOrder_Mar_2013">#REF!</definedName>
    <definedName name="LoBOrder_May_2011">#REF!</definedName>
    <definedName name="LoBOrder_May_2012">#REF!</definedName>
    <definedName name="LoBOrder_Nov_2011">#REF!</definedName>
    <definedName name="LoBOrder_Nov_2012">#REF!</definedName>
    <definedName name="LoBOrder_Oct_2011">#REF!</definedName>
    <definedName name="LoBOrder_Oct_2012">#REF!</definedName>
    <definedName name="LoBOrder_Sep_2011">#REF!</definedName>
    <definedName name="LoBOrder_Sep_2012">#REF!</definedName>
    <definedName name="LOBRF">#REF!</definedName>
    <definedName name="LoBTitle">#REF!</definedName>
    <definedName name="LocalSupport">#REF!</definedName>
    <definedName name="LocalSupportIT">#REF!</definedName>
    <definedName name="location">#REF!</definedName>
    <definedName name="Lockdown">#REF!</definedName>
    <definedName name="London">#REF!</definedName>
    <definedName name="Londonderry">#REF!</definedName>
    <definedName name="look">#REF!</definedName>
    <definedName name="look1">#REF!</definedName>
    <definedName name="look2">#REF!</definedName>
    <definedName name="look3">#REF!</definedName>
    <definedName name="lookend">#REF!</definedName>
    <definedName name="LookSPM">#REF!</definedName>
    <definedName name="Lookup">#REF!</definedName>
    <definedName name="LookUpTables">#REF!</definedName>
    <definedName name="LOWER">#REF!</definedName>
    <definedName name="lsl">#REF!</definedName>
    <definedName name="lsou">#REF!</definedName>
    <definedName name="lstAffected">#REF!</definedName>
    <definedName name="lstAllMeasures">#REF!</definedName>
    <definedName name="lstChartColours">#REF!</definedName>
    <definedName name="lstCostTypes">#REF!</definedName>
    <definedName name="lstDashRAG">#REF!</definedName>
    <definedName name="lstDirectorates">#REF!</definedName>
    <definedName name="lstGrades">#REF!</definedName>
    <definedName name="lstLeadResult">#REF!</definedName>
    <definedName name="lstMeasureType">#REF!</definedName>
    <definedName name="lstQuarterlyMonthly">#REF!</definedName>
    <definedName name="lstRAG">#REF!</definedName>
    <definedName name="lstTrend">#REF!</definedName>
    <definedName name="lstYM">#REF!</definedName>
    <definedName name="lstYMQ">#REF!</definedName>
    <definedName name="Luton">#REF!</definedName>
    <definedName name="lwes">#REF!</definedName>
    <definedName name="m">#REF!</definedName>
    <definedName name="M079P01C01">#REF!</definedName>
    <definedName name="M079P01C01F">#REF!</definedName>
    <definedName name="M079P01C02">#REF!</definedName>
    <definedName name="M079P01C02F">#REF!</definedName>
    <definedName name="M079P01C03">#REF!</definedName>
    <definedName name="M079P01C03F">#REF!</definedName>
    <definedName name="M079P01C04F">#REF!</definedName>
    <definedName name="M079P01T01">#REF!</definedName>
    <definedName name="M079P01T01F">#REF!</definedName>
    <definedName name="M079P01T02">#REF!</definedName>
    <definedName name="M079P01T02F">#REF!</definedName>
    <definedName name="M079P01T03">#REF!</definedName>
    <definedName name="M079P01T03F">#REF!</definedName>
    <definedName name="M079P02C01">#REF!</definedName>
    <definedName name="M079P02C01F">#REF!</definedName>
    <definedName name="M079P02C02">#REF!</definedName>
    <definedName name="M079P02C02F">#REF!</definedName>
    <definedName name="M079P02C03">#REF!</definedName>
    <definedName name="M079P02C03F">#REF!</definedName>
    <definedName name="M079P02T01">#REF!</definedName>
    <definedName name="M079P02T01F">#REF!</definedName>
    <definedName name="M079P02T02F">#REF!</definedName>
    <definedName name="M079P03C01">#REF!</definedName>
    <definedName name="M079P03C01F">#REF!</definedName>
    <definedName name="M079P03C02">#REF!</definedName>
    <definedName name="M079P03C02F">#REF!</definedName>
    <definedName name="M079P03C03">#REF!</definedName>
    <definedName name="M079P03C03F">#REF!</definedName>
    <definedName name="M079P03T01">#REF!</definedName>
    <definedName name="M079P03T01F">#REF!</definedName>
    <definedName name="M079P04C01">#REF!</definedName>
    <definedName name="M079P04C01F">#REF!</definedName>
    <definedName name="M079P04T01F">#REF!</definedName>
    <definedName name="m1_abbrev_fix">#REF!</definedName>
    <definedName name="M110P01T02F">#REF!</definedName>
    <definedName name="M142P01C01F">#REF!</definedName>
    <definedName name="M142P01C02F">#REF!</definedName>
    <definedName name="M142P01C03F">#REF!</definedName>
    <definedName name="M142P01C04F">#REF!</definedName>
    <definedName name="M142P01T01F">#REF!</definedName>
    <definedName name="M142P01T02F">#REF!</definedName>
    <definedName name="M142P02C01F">#REF!</definedName>
    <definedName name="M142P02C02F">#REF!</definedName>
    <definedName name="M142P02T01F">#REF!</definedName>
    <definedName name="M142P02T02F">#REF!</definedName>
    <definedName name="Macclesfield">#REF!</definedName>
    <definedName name="Macro2">#REF!</definedName>
    <definedName name="Maidstone">#REF!</definedName>
    <definedName name="MainstreamType">#REF!</definedName>
    <definedName name="Major">#REF!</definedName>
    <definedName name="manc">#REF!</definedName>
    <definedName name="Manchester">#REF!</definedName>
    <definedName name="MAP_corporate">#REF!</definedName>
    <definedName name="MAP_CSA">#REF!</definedName>
    <definedName name="MAP_DCS">#REF!</definedName>
    <definedName name="MAP_Pensions">#REF!</definedName>
    <definedName name="MAP_TAS">#REF!</definedName>
    <definedName name="mapping">#REF!</definedName>
    <definedName name="MARCH">#REF!</definedName>
    <definedName name="March_Report_1">#REF!</definedName>
    <definedName name="March_Report_2">#REF!</definedName>
    <definedName name="March15">#REF!</definedName>
    <definedName name="MARCH2">#REF!</definedName>
    <definedName name="MAsAdminProg">#REF!</definedName>
    <definedName name="MAsBAUDTP">#REF!</definedName>
    <definedName name="MAsCI">#REF!</definedName>
    <definedName name="MAsCMActuals">#REF!</definedName>
    <definedName name="MAsCMBudget">#REF!</definedName>
    <definedName name="MAsCMForecast">#REF!</definedName>
    <definedName name="MAsCostHead">#REF!</definedName>
    <definedName name="MAsDep">#REF!</definedName>
    <definedName name="MAsFYBudget">#REF!</definedName>
    <definedName name="MAsFYForecast">#REF!</definedName>
    <definedName name="MAsLevel3">#REF!</definedName>
    <definedName name="MAsLevel4">#REF!</definedName>
    <definedName name="MAsLevel5">#REF!</definedName>
    <definedName name="MAsLevel6" localSheetId="4">#REF!</definedName>
    <definedName name="MAsLevel6">#REF!</definedName>
    <definedName name="MAsLevel8" localSheetId="4">#REF!</definedName>
    <definedName name="MAsLevel8">#REF!</definedName>
    <definedName name="MAsLoB">#REF!</definedName>
    <definedName name="MAsRingFence">#REF!</definedName>
    <definedName name="MasterConcat">#REF!</definedName>
    <definedName name="MAsYTDActuals">#REF!</definedName>
    <definedName name="MAsYTDBudget">#REF!</definedName>
    <definedName name="Matrix">#REF!</definedName>
    <definedName name="MaxNoOfHighVFsToDate">#REF!</definedName>
    <definedName name="MaxRows">#REF!</definedName>
    <definedName name="may">#REF!</definedName>
    <definedName name="May_05">#REF!</definedName>
    <definedName name="May_Budget">#REF!</definedName>
    <definedName name="May_Report_1">#REF!</definedName>
    <definedName name="May_Report_2">#REF!</definedName>
    <definedName name="MCdata">#REF!</definedName>
    <definedName name="Measure">#N/A</definedName>
    <definedName name="Measure2">#N/A</definedName>
    <definedName name="MeasureCount">#REF!</definedName>
    <definedName name="MeasureList">#REF!</definedName>
    <definedName name="MeasurePageNumberFile">#REF!</definedName>
    <definedName name="MeasureSelected">#REF!</definedName>
    <definedName name="MEDICS">#REF!</definedName>
    <definedName name="Merthyr_Tydfil">#REF!</definedName>
    <definedName name="MGDescription">#REF!</definedName>
    <definedName name="Middlesbrough">#REF!</definedName>
    <definedName name="MidYear">#REF!</definedName>
    <definedName name="migrated">#REF!</definedName>
    <definedName name="MigrateTo">#REF!:#REF!</definedName>
    <definedName name="Milton_Keynes">#REF!</definedName>
    <definedName name="mine" hidden="1">{#N/A,#N/A,FALSE,"CGBR95C"}</definedName>
    <definedName name="Minor">#REF!</definedName>
    <definedName name="MINOR_NEW_WORKS">#REF!</definedName>
    <definedName name="MISC">#REF!</definedName>
    <definedName name="mistake">#REF!</definedName>
    <definedName name="mkh" hidden="1">#REF!</definedName>
    <definedName name="mmm" hidden="1">#REF!</definedName>
    <definedName name="month">#REF!</definedName>
    <definedName name="Month_1">#REF!</definedName>
    <definedName name="Month_10">#REF!</definedName>
    <definedName name="Month_11">#REF!</definedName>
    <definedName name="Month_12">#REF!</definedName>
    <definedName name="Month_2">#REF!</definedName>
    <definedName name="Month_3">#REF!</definedName>
    <definedName name="Month_4">#REF!</definedName>
    <definedName name="Month_5">#REF!</definedName>
    <definedName name="Month_6">#REF!</definedName>
    <definedName name="Month_7">#REF!</definedName>
    <definedName name="Month_8">#REF!</definedName>
    <definedName name="Month_9">#REF!</definedName>
    <definedName name="month_CDEL">#REF!</definedName>
    <definedName name="month_RDEL">#REF!</definedName>
    <definedName name="MonthData">#REF!</definedName>
    <definedName name="MonthE">#REF!</definedName>
    <definedName name="MonthL">#REF!</definedName>
    <definedName name="MonthLookup">#REF!</definedName>
    <definedName name="MonthlyGiros">#REF!</definedName>
    <definedName name="Months">#REF!</definedName>
    <definedName name="Move" hidden="1">#REF!</definedName>
    <definedName name="Movement">#REF!</definedName>
    <definedName name="MR2_Forecast_Profile">#REF!</definedName>
    <definedName name="MTIC">#REF!</definedName>
    <definedName name="mult">#REF!</definedName>
    <definedName name="mw_simp_17">#REF!</definedName>
    <definedName name="myOrgAbb">#REF!</definedName>
    <definedName name="N">#REF!</definedName>
    <definedName name="NAC_Description">#REF!</definedName>
    <definedName name="NACSCode">#REF!</definedName>
    <definedName name="name_range">#REF!</definedName>
    <definedName name="name_range_3">#REF!</definedName>
    <definedName name="name_range2">#REF!</definedName>
    <definedName name="NAME_RF">#REF!</definedName>
    <definedName name="NameRF">#REF!</definedName>
    <definedName name="NameRF2">#REF!</definedName>
    <definedName name="NameRF3">#REF!</definedName>
    <definedName name="NameRFAct">#REF!</definedName>
    <definedName name="NAO_CHARGES">#REF!</definedName>
    <definedName name="NavigationBusinessComments">#REF!</definedName>
    <definedName name="NavigationContentsLink">#REF!</definedName>
    <definedName name="NavigationDashboardLink">#REF!</definedName>
    <definedName name="NavigationDisplayCombos">#REF!</definedName>
    <definedName name="NavigationKaiComments">#REF!</definedName>
    <definedName name="NBV_cfwd">#REF!</definedName>
    <definedName name="NCAPivotTableFiles">#REF!</definedName>
    <definedName name="Net_Admin_Costs___Net_Operating_Costs">#REF!</definedName>
    <definedName name="Net_Administration_Costs">#REF!</definedName>
    <definedName name="NET_COST_OF_OPS">#REF!</definedName>
    <definedName name="Net_Employment_Costs">#REF!</definedName>
    <definedName name="NET_OP_TOT">#REF!</definedName>
    <definedName name="NET_OPERATING_COSTS">#REF!</definedName>
    <definedName name="Net_Programme_Costs">#REF!</definedName>
    <definedName name="NetFTEs">#REF!</definedName>
    <definedName name="NetTransfers">#REF!</definedName>
    <definedName name="new">#REF!</definedName>
    <definedName name="New_Account_Type">#REF!</definedName>
    <definedName name="new_rpi">#REF!</definedName>
    <definedName name="newc">#REF!</definedName>
    <definedName name="Newcastle">#REF!</definedName>
    <definedName name="Newcastle_Upon_Tyne">#REF!</definedName>
    <definedName name="NewDebt">#REF!</definedName>
    <definedName name="NewDebtForecast">#REF!</definedName>
    <definedName name="NewInf">#REF!</definedName>
    <definedName name="newish">#REF!</definedName>
    <definedName name="newone" hidden="1">{#N/A,#N/A,FALSE,"CGBR95C"}</definedName>
    <definedName name="Newport_IOW">#REF!</definedName>
    <definedName name="newrp">#REF!</definedName>
    <definedName name="Newry">#REF!</definedName>
    <definedName name="next_round_date">#REF!</definedName>
    <definedName name="NEXT_YEAR">#REF!</definedName>
    <definedName name="NI_FUND___OTHER">#REF!</definedName>
    <definedName name="NIF_Accrual_Adj_Payable">#REF!</definedName>
    <definedName name="NIF_Accrual_Adj_Receivable">#REF!</definedName>
    <definedName name="nn">#REF!</definedName>
    <definedName name="nnn" hidden="1">#REF!</definedName>
    <definedName name="NOCA">OFFSET(#REF!,0,0,COUNTA(#REF!),1)</definedName>
    <definedName name="NOCAtarget">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m" localSheetId="4">#REF!</definedName>
    <definedName name="Nom">#REF!</definedName>
    <definedName name="Nominal" localSheetId="4">#REF!</definedName>
    <definedName name="Nominal">#REF!</definedName>
    <definedName name="Nominals">#REF!</definedName>
    <definedName name="Nominals_over_three">#REF!</definedName>
    <definedName name="Nominals1">#REF!</definedName>
    <definedName name="Non_Cash_Items">#REF!</definedName>
    <definedName name="Non_Consolidated_Paid_on_Time">#REF!</definedName>
    <definedName name="NonCurrentAssetsAdjustmentFiles">#REF!</definedName>
    <definedName name="NonCurrentAssetsFiles">#REF!</definedName>
    <definedName name="NonDTPGrossFTEs">#REF!</definedName>
    <definedName name="NonDTPNetFTEs">#REF!</definedName>
    <definedName name="NonDTPNonPaybill">#REF!</definedName>
    <definedName name="NonDTPRedeployedFTEs">#REF!</definedName>
    <definedName name="NonDTPYield">#REF!</definedName>
    <definedName name="NonPaybill">#REF!</definedName>
    <definedName name="NonPaybillSavings">#REF!</definedName>
    <definedName name="NonSeriousIncidents">OFFSET(#REF!,0,0,COUNTA(#REF!),1)</definedName>
    <definedName name="Nonstaff">#REF!</definedName>
    <definedName name="norisk">#REF!</definedName>
    <definedName name="Northampton">#REF!</definedName>
    <definedName name="NorthEast">#REF!</definedName>
    <definedName name="Northern_Ireland">#REF!</definedName>
    <definedName name="NorthWest">#REF!</definedName>
    <definedName name="Norwich">#REF!</definedName>
    <definedName name="notcash">#REF!</definedName>
    <definedName name="Note">#REF!</definedName>
    <definedName name="Note_Line">#REF!</definedName>
    <definedName name="Notional_Costs">#REF!</definedName>
    <definedName name="Nottingham">#REF!</definedName>
    <definedName name="nov">#REF!</definedName>
    <definedName name="Nov_Budget">#REF!</definedName>
    <definedName name="November_Report_1">#REF!</definedName>
    <definedName name="November_Report_2">#REF!</definedName>
    <definedName name="November16">#REF!</definedName>
    <definedName name="Number">#REF!,#REF!,#REF!,#REF!,#REF!,#REF!,#REF!,#REF!,#REF!,#REF!,#REF!,#REF!</definedName>
    <definedName name="nwal">#REF!</definedName>
    <definedName name="nwes">#REF!</definedName>
    <definedName name="O_Average_Award">#REF!</definedName>
    <definedName name="OB">#REF!</definedName>
    <definedName name="ObjTitle">#REF!</definedName>
    <definedName name="OC_D">#REF!</definedName>
    <definedName name="OC_P">#REF!</definedName>
    <definedName name="OC_WA">#REF!</definedName>
    <definedName name="OCT">#REF!</definedName>
    <definedName name="Oct_Budget">#REF!</definedName>
    <definedName name="October_Report_1">#REF!</definedName>
    <definedName name="October_Report_2">#REF!</definedName>
    <definedName name="OCW">#REF!</definedName>
    <definedName name="ODMInitemspost31">#REF!</definedName>
    <definedName name="ODMINitemspre31">#REF!</definedName>
    <definedName name="Office">#REF!</definedName>
    <definedName name="Office_List_RCSTO">#REF!</definedName>
    <definedName name="ok">#REF!</definedName>
    <definedName name="old_rpi">#REF!</definedName>
    <definedName name="oldnewcodes">#REF!</definedName>
    <definedName name="once_and_done2">#REF!</definedName>
    <definedName name="onhA2_Data">#REF!</definedName>
    <definedName name="onhA2_FS1">#REF!</definedName>
    <definedName name="onhA2_FS5">#REF!</definedName>
    <definedName name="onlinechanges">#REF!</definedName>
    <definedName name="onlinechanges2">#REF!</definedName>
    <definedName name="oooo" hidden="1">#REF!</definedName>
    <definedName name="OP_D">#REF!</definedName>
    <definedName name="OP_P">#REF!</definedName>
    <definedName name="OP_TOT">#REF!</definedName>
    <definedName name="OP_WA">#REF!</definedName>
    <definedName name="Opening_Capital_Creditor_and_accruals">#REF!</definedName>
    <definedName name="Opening_Capital_Prepayment">#REF!</definedName>
    <definedName name="Opening_NBV">#REF!</definedName>
    <definedName name="OpenJVPost">#REF!</definedName>
    <definedName name="OpenJVSum">#REF!</definedName>
    <definedName name="OpenOnFrontCover">#REF!</definedName>
    <definedName name="OpenTB">#REF!</definedName>
    <definedName name="OPERATING_COST_STATEMENT">#REF!</definedName>
    <definedName name="Operating_Income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rderTable" hidden="1">#REF!</definedName>
    <definedName name="org">#REF!</definedName>
    <definedName name="org_2">#REF!</definedName>
    <definedName name="org_3">#REF!</definedName>
    <definedName name="org_4">#REF!</definedName>
    <definedName name="org_5">#REF!</definedName>
    <definedName name="org_dim">#REF!</definedName>
    <definedName name="org_mdx">#REF!</definedName>
    <definedName name="org_select">#REF!</definedName>
    <definedName name="org_select_2">#REF!</definedName>
    <definedName name="org_select_3">#REF!</definedName>
    <definedName name="org_select_4">#REF!</definedName>
    <definedName name="org_select_5">#REF!</definedName>
    <definedName name="OrgId">#REF!</definedName>
    <definedName name="OrgLookup">#REF!</definedName>
    <definedName name="OrgTitle">#REF!</definedName>
    <definedName name="OSCAR_Segments">#REF!</definedName>
    <definedName name="other">#REF!</definedName>
    <definedName name="Other_Admin_Costs___Net_Operating_Costs">#REF!</definedName>
    <definedName name="Other_administration_costs">#REF!</definedName>
    <definedName name="Other_AME">#REF!</definedName>
    <definedName name="OTHER_CREDITORS">#REF!</definedName>
    <definedName name="Other_London">#REF!</definedName>
    <definedName name="OTHER_NBV">#REF!</definedName>
    <definedName name="Other_Voted_non_voted">#REF!</definedName>
    <definedName name="otherhome">#REF!</definedName>
    <definedName name="OtherOptions">#REF!</definedName>
    <definedName name="OTRates">#REF!</definedName>
    <definedName name="OTtable">#REF!</definedName>
    <definedName name="Outcome">#REF!</definedName>
    <definedName name="OUTFLOW_OPS">#REF!</definedName>
    <definedName name="OutputSheets">#REF!</definedName>
    <definedName name="OutputVersions">#REF!</definedName>
    <definedName name="OUTTURN">#REF!</definedName>
    <definedName name="Outturn_RF">#REF!</definedName>
    <definedName name="Overall">#REF!</definedName>
    <definedName name="OverallFTEs">#REF!</definedName>
    <definedName name="OverallRagStatus">#REF!</definedName>
    <definedName name="OverallRagStatuslast">#REF!</definedName>
    <definedName name="OverallRagStatuslastSR10">#REF!</definedName>
    <definedName name="OverallRagStatusSR10">#REF!</definedName>
    <definedName name="OvertimeBand">#REF!</definedName>
    <definedName name="Overview">#N/A</definedName>
    <definedName name="Oxford">#REF!</definedName>
    <definedName name="p" hidden="1">#REF!</definedName>
    <definedName name="P_L_Dept">#REF!</definedName>
    <definedName name="P_L_Summary">#REF!</definedName>
    <definedName name="P13_Cost_Head_Breakdown">#REF!</definedName>
    <definedName name="pack1">#REF!</definedName>
    <definedName name="pack2">#REF!</definedName>
    <definedName name="pack3">#REF!</definedName>
    <definedName name="pack4">#REF!</definedName>
    <definedName name="pack5">#REF!</definedName>
    <definedName name="pack6">#REF!</definedName>
    <definedName name="pack7">#REF!</definedName>
    <definedName name="Package">OFFSET(#REF!,,,COUNTA(#REF!),)</definedName>
    <definedName name="Page1">#REF!</definedName>
    <definedName name="Page2">#REF!</definedName>
    <definedName name="PageNumberStart">#REF!</definedName>
    <definedName name="PageNumberStarts">#REF!</definedName>
    <definedName name="Pal_Workbook_GUID" hidden="1">"7Q4464PL6DN5B891H1XSFCWU"</definedName>
    <definedName name="Parliament_Street">#REF!</definedName>
    <definedName name="PAS">#REF!</definedName>
    <definedName name="PASwitch">#REF!</definedName>
    <definedName name="PAT">#REF!</definedName>
    <definedName name="Paybill">#REF!</definedName>
    <definedName name="paybill_type">#REF!</definedName>
    <definedName name="PB">#REF!</definedName>
    <definedName name="PBC_HMRC_Occupancy_percentage">#REF!</definedName>
    <definedName name="pc">#REF!</definedName>
    <definedName name="PCCapDEL">#REF!</definedName>
    <definedName name="PCT03_Actuals">#REF!</definedName>
    <definedName name="PCT03_Apr">#REF!</definedName>
    <definedName name="PCT03_Aug">#REF!</definedName>
    <definedName name="PCT03_BGT">#REF!</definedName>
    <definedName name="PCT03_CommitmentItem">#REF!</definedName>
    <definedName name="PCT03_CommitmentItemBGT">#REF!</definedName>
    <definedName name="PCT03_Dec">#REF!</definedName>
    <definedName name="PCT03_Feb">#REF!</definedName>
    <definedName name="PCT03_Forecast">#REF!</definedName>
    <definedName name="PCT03_Jan">#REF!</definedName>
    <definedName name="PCT03_July">#REF!</definedName>
    <definedName name="PCT03_June">#REF!</definedName>
    <definedName name="PCT03_LOB">#REF!</definedName>
    <definedName name="PCT03_LOBBGT">#REF!</definedName>
    <definedName name="PCT03_Mar">#REF!</definedName>
    <definedName name="PCT03_May">#REF!</definedName>
    <definedName name="PCT03_Nov">#REF!</definedName>
    <definedName name="PCT03_Oct">#REF!</definedName>
    <definedName name="PCT03_Sept">#REF!</definedName>
    <definedName name="PCT05_Actuals">#REF!</definedName>
    <definedName name="PCT05_Apr">#REF!</definedName>
    <definedName name="PCT05_Aug">#REF!</definedName>
    <definedName name="PCT05_BGT">#REF!</definedName>
    <definedName name="PCT05_CommitmentItem">#REF!</definedName>
    <definedName name="PCT05_CommitmentItemBGT">#REF!</definedName>
    <definedName name="PCT05_Dec">#REF!</definedName>
    <definedName name="PCT05_Feb">#REF!</definedName>
    <definedName name="PCT05_Forecast">#REF!</definedName>
    <definedName name="PCT05_Jan">#REF!</definedName>
    <definedName name="PCT05_July">#REF!</definedName>
    <definedName name="PCT05_June">#REF!</definedName>
    <definedName name="PCT05_LOB">#REF!</definedName>
    <definedName name="PCT05_LOBBGT">#REF!</definedName>
    <definedName name="PCT05_Mar">#REF!</definedName>
    <definedName name="PCT05_May">#REF!</definedName>
    <definedName name="PCT05_Nov">#REF!</definedName>
    <definedName name="PCT05_Oct">#REF!</definedName>
    <definedName name="PCT05_Sept">#REF!</definedName>
    <definedName name="PCT06_Actuals">#REF!</definedName>
    <definedName name="PCT06_Apr">#REF!</definedName>
    <definedName name="PCT06_Aug">#REF!</definedName>
    <definedName name="PCT06_BGT">#REF!</definedName>
    <definedName name="PCT06_CommitmentItem">#REF!</definedName>
    <definedName name="PCT06_CommitmentItemBGT">#REF!</definedName>
    <definedName name="PCT06_Dec">#REF!</definedName>
    <definedName name="PCT06_Feb">#REF!</definedName>
    <definedName name="PCT06_Forecast">#REF!</definedName>
    <definedName name="PCT06_Jan">#REF!</definedName>
    <definedName name="PCT06_July">#REF!</definedName>
    <definedName name="PCT06_June">#REF!</definedName>
    <definedName name="PCT06_LOB">#REF!</definedName>
    <definedName name="PCT06_LOBBGT">#REF!</definedName>
    <definedName name="PCT06_Mar">#REF!</definedName>
    <definedName name="PCT06_May">#REF!</definedName>
    <definedName name="PCT06_Nov">#REF!</definedName>
    <definedName name="PCT06_Oct">#REF!</definedName>
    <definedName name="PCT06_Spet">#REF!</definedName>
    <definedName name="PCT07_Actuals">#REF!</definedName>
    <definedName name="PCT07_Aug">#REF!</definedName>
    <definedName name="PCT07_BGT">#REF!</definedName>
    <definedName name="PCT07_CommitmentItem">#REF!</definedName>
    <definedName name="PCT07_CommitmentItemBGT">#REF!</definedName>
    <definedName name="PCT07_Forecast">#REF!</definedName>
    <definedName name="PCT07_July">#REF!</definedName>
    <definedName name="PCT07_June">#REF!</definedName>
    <definedName name="PCT07_LOB">#REF!</definedName>
    <definedName name="PCT07_LOBBGT">#REF!</definedName>
    <definedName name="PCT07_May">#REF!</definedName>
    <definedName name="PCT07_Nov">#REF!</definedName>
    <definedName name="PCT07_Oct">#REF!</definedName>
    <definedName name="PCT07_Sep">#REF!</definedName>
    <definedName name="PCT08_Actuals">#REF!</definedName>
    <definedName name="PCT08_Aug">#REF!</definedName>
    <definedName name="PCT08_BGT">#REF!</definedName>
    <definedName name="PCT08_CommitmentItem">#REF!</definedName>
    <definedName name="PCT08_CommitmentItemBGT">#REF!</definedName>
    <definedName name="PCT08_Dec">#REF!</definedName>
    <definedName name="PCT08_Feb">#REF!</definedName>
    <definedName name="PCT08_Forecast">#REF!</definedName>
    <definedName name="PCT08_Jan">#REF!</definedName>
    <definedName name="PCT08_July">#REF!</definedName>
    <definedName name="PCT08_June">#REF!</definedName>
    <definedName name="PCT08_LOB">#REF!</definedName>
    <definedName name="PCT08_LOBBGT">#REF!</definedName>
    <definedName name="PCT08_Mar">#REF!</definedName>
    <definedName name="PCT08_May">#REF!</definedName>
    <definedName name="PCT08_Nov">#REF!</definedName>
    <definedName name="PCT08_Oct">#REF!</definedName>
    <definedName name="PCT08_Sep">#REF!</definedName>
    <definedName name="PDA05_Actuals">#REF!</definedName>
    <definedName name="PDA05_Apr">#REF!</definedName>
    <definedName name="PDA05_Aug">#REF!</definedName>
    <definedName name="PDA05_CommitmentItem">#REF!</definedName>
    <definedName name="PDA05_July">#REF!</definedName>
    <definedName name="PDA05_June">#REF!</definedName>
    <definedName name="PDA05_LOB">#REF!</definedName>
    <definedName name="PDA05_May">#REF!</definedName>
    <definedName name="PDA05_Oct">#REF!</definedName>
    <definedName name="PDA05_Sep">#REF!</definedName>
    <definedName name="PDO02_Apr">#REF!</definedName>
    <definedName name="PDO02_BGT">#REF!</definedName>
    <definedName name="PDO02_CommitmentItem">#REF!</definedName>
    <definedName name="PDO02_CommitmentItemBGT">#REF!</definedName>
    <definedName name="PDO02_June">#REF!</definedName>
    <definedName name="PDO02_LOB">#REF!</definedName>
    <definedName name="PDO02_LOBBGT">#REF!</definedName>
    <definedName name="PDO02_May">#REF!</definedName>
    <definedName name="PDO2_Actuals">#REF!</definedName>
    <definedName name="Pembroke">#REF!</definedName>
    <definedName name="Pensions">#REF!</definedName>
    <definedName name="Pensions_Accruals">#REF!</definedName>
    <definedName name="Pensions_cost">#REF!</definedName>
    <definedName name="Pensions_depreciation">#REF!</definedName>
    <definedName name="Pensions_FA_accruals">#REF!</definedName>
    <definedName name="Pensions_fa_accruals_sum">#REF!</definedName>
    <definedName name="Pensions_In_Year_Adds">#REF!</definedName>
    <definedName name="Pensions_In_Year_Dep">#REF!</definedName>
    <definedName name="Pensions_PY">#REF!</definedName>
    <definedName name="Pensions_PY_Adds">#REF!</definedName>
    <definedName name="Pensions_PY_Dep">#REF!</definedName>
    <definedName name="Pensions_Revaluation_Reserve">#REF!</definedName>
    <definedName name="Performance">#REF!</definedName>
    <definedName name="Period">#REF!</definedName>
    <definedName name="period2">#REF!</definedName>
    <definedName name="Periods">#REF!</definedName>
    <definedName name="PeriodTextRep">#REF!</definedName>
    <definedName name="Pesac">#REF!</definedName>
    <definedName name="Pesacs">#REF!</definedName>
    <definedName name="Peterborough">#REF!</definedName>
    <definedName name="Peterlee">#REF!</definedName>
    <definedName name="pgoba01">#REF!</definedName>
    <definedName name="PI">#REF!</definedName>
    <definedName name="PI_List2">#REF!</definedName>
    <definedName name="PID">#REF!</definedName>
    <definedName name="Pipe">#REF!</definedName>
    <definedName name="pivot">#REF!</definedName>
    <definedName name="pl">#REF!</definedName>
    <definedName name="Placement">OFFSET(#REF!,,,COUNTA(#REF!),)</definedName>
    <definedName name="plan">#REF!</definedName>
    <definedName name="pleasE" hidden="1">#REF!</definedName>
    <definedName name="plll">#N/A</definedName>
    <definedName name="plsl">#REF!</definedName>
    <definedName name="Plymouth">#REF!</definedName>
    <definedName name="PM_ACCS_BY_RFR">#REF!</definedName>
    <definedName name="PM_Corporate">#REF!</definedName>
    <definedName name="PM_CSA">#REF!</definedName>
    <definedName name="PM_DCS">#REF!</definedName>
    <definedName name="PM_Pensions">#REF!</definedName>
    <definedName name="PM_TAS">#REF!</definedName>
    <definedName name="po">#REF!</definedName>
    <definedName name="Polar">#N/A</definedName>
    <definedName name="Policy_Codes">#REF!</definedName>
    <definedName name="PoolSIP">#REF!</definedName>
    <definedName name="poopp" hidden="1">#REF!</definedName>
    <definedName name="POP">#REF!</definedName>
    <definedName name="Population" hidden="1">#REF!</definedName>
    <definedName name="Porthmadog">#REF!</definedName>
    <definedName name="Portsmouth">#REF!</definedName>
    <definedName name="position">#REF!</definedName>
    <definedName name="POSITIONMAX">#REF!</definedName>
    <definedName name="PostSummary">#REF!</definedName>
    <definedName name="PoT">#REF!</definedName>
    <definedName name="potatoe" hidden="1">{#N/A,#N/A,FALSE,"Comp. of IMBEs all bens.  T8";#N/A,#N/A,FALSE,"Comp. of IMBE with provision.T4";#N/A,#N/A,FALSE,"Comp. IMBE with Sep PES.  T6"}</definedName>
    <definedName name="potatoe_1" hidden="1">{#N/A,#N/A,FALSE,"Comp. of IMBEs all bens.  T8";#N/A,#N/A,FALSE,"Comp. of IMBE with provision.T4";#N/A,#N/A,FALSE,"Comp. IMBE with Sep PES.  T6"}</definedName>
    <definedName name="potatoe_2" hidden="1">{#N/A,#N/A,FALSE,"Comp. of IMBEs all bens.  T8";#N/A,#N/A,FALSE,"Comp. of IMBE with provision.T4";#N/A,#N/A,FALSE,"Comp. IMBE with Sep PES.  T6"}</definedName>
    <definedName name="potatoe_3" hidden="1">{#N/A,#N/A,FALSE,"Comp. of IMBEs all bens.  T8";#N/A,#N/A,FALSE,"Comp. of IMBE with provision.T4";#N/A,#N/A,FALSE,"Comp. IMBE with Sep PES.  T6"}</definedName>
    <definedName name="potatoe_4" hidden="1">{#N/A,#N/A,FALSE,"Comp. of IMBEs all bens.  T8";#N/A,#N/A,FALSE,"Comp. of IMBE with provision.T4";#N/A,#N/A,FALSE,"Comp. IMBE with Sep PES.  T6"}</definedName>
    <definedName name="POType">#REF!</definedName>
    <definedName name="POTypeLookup">#REF!</definedName>
    <definedName name="pp" hidden="1">#REF!</definedName>
    <definedName name="PPbyMonth">#REF!</definedName>
    <definedName name="ppp" hidden="1">#REF!</definedName>
    <definedName name="PProg">#REF!</definedName>
    <definedName name="PRAD">#REF!</definedName>
    <definedName name="PRBands">#REF!</definedName>
    <definedName name="Prefunded">#REF!</definedName>
    <definedName name="Prepayment_Lost">#REF!</definedName>
    <definedName name="PREPAYMENTS">#REF!</definedName>
    <definedName name="PrepaymentsFiles" localSheetId="4">#REF!</definedName>
    <definedName name="PrepaymentsFiles">#REF!</definedName>
    <definedName name="Preston">#REF!</definedName>
    <definedName name="prev">#REF!</definedName>
    <definedName name="prev_month_direct_cost_code">#REF!</definedName>
    <definedName name="prev_month_Full_year_forecast">#REF!</definedName>
    <definedName name="prev_month_Mapped_Directorate">#REF!</definedName>
    <definedName name="PrevDRACS">#REF!</definedName>
    <definedName name="Previous_Month">#REF!</definedName>
    <definedName name="PreviousMonth" localSheetId="4">#REF!</definedName>
    <definedName name="PreviousMonth">#REF!</definedName>
    <definedName name="PreviousYear" localSheetId="4">#REF!</definedName>
    <definedName name="PreviousYear">#REF!</definedName>
    <definedName name="Prices">#REF!</definedName>
    <definedName name="print">#REF!</definedName>
    <definedName name="_xlnm.Print_Area" localSheetId="1">'Statistical Table 1 - AME'!$A$1:$J$45</definedName>
    <definedName name="_xlnm.Print_Area">#REF!</definedName>
    <definedName name="Print_Area_MI">#REF!</definedName>
    <definedName name="PRINT20">#REF!</definedName>
    <definedName name="PRINTA">#REF!</definedName>
    <definedName name="PRINTC">#REF!</definedName>
    <definedName name="Prior">#REF!</definedName>
    <definedName name="Prior_reference">#REF!</definedName>
    <definedName name="Prior_report_month">#REF!</definedName>
    <definedName name="Prior_Year">#REF!</definedName>
    <definedName name="Prior_Year_Additions">#REF!</definedName>
    <definedName name="Prioritycategories">#REF!</definedName>
    <definedName name="PROB">#REF!</definedName>
    <definedName name="PROCS_FA_SALES">#REF!</definedName>
    <definedName name="ProdForm" hidden="1">#REF!</definedName>
    <definedName name="Prodtest" hidden="1">#REF!</definedName>
    <definedName name="Product" hidden="1">#REF!</definedName>
    <definedName name="PROFILE">#REF!</definedName>
    <definedName name="Profiles" hidden="1">#REF!</definedName>
    <definedName name="Prog">#REF!</definedName>
    <definedName name="prog_per">#REF!</definedName>
    <definedName name="prog_tol">#REF!</definedName>
    <definedName name="ProgMapping">#REF!</definedName>
    <definedName name="prognam">#REF!</definedName>
    <definedName name="Program">#REF!</definedName>
    <definedName name="Programme_Costs">#REF!</definedName>
    <definedName name="Programme_Costs___Non_Voted">#REF!</definedName>
    <definedName name="Programme_Costs___Voted">#REF!</definedName>
    <definedName name="Progref">#REF!</definedName>
    <definedName name="Project">#REF!</definedName>
    <definedName name="Project_Calcs">#REF!</definedName>
    <definedName name="Project_Sort">#REF!</definedName>
    <definedName name="Project_Term">#REF!</definedName>
    <definedName name="ProjectCode">#REF!</definedName>
    <definedName name="ProjectCode1">#REF!</definedName>
    <definedName name="Projections" hidden="1">#REF!</definedName>
    <definedName name="projectProgress">#REF!</definedName>
    <definedName name="projectStatus">#REF!</definedName>
    <definedName name="Proportion_AA_awarded_Top">#REF!</definedName>
    <definedName name="Proportion_AO_awarded_Top">#REF!</definedName>
    <definedName name="Proportion_G6_awarded_Top">#REF!</definedName>
    <definedName name="Proportion_G7_Awarded_Top">#REF!</definedName>
    <definedName name="Proportion_HO_Awarded_Top">#REF!</definedName>
    <definedName name="Proportion_O_awarded_Top">#REF!</definedName>
    <definedName name="Proportion_SO_awarded_Top">#REF!</definedName>
    <definedName name="Prov_DD">#REF!</definedName>
    <definedName name="Provisions">#REF!</definedName>
    <definedName name="ProvisionsFiles" localSheetId="4">#REF!</definedName>
    <definedName name="ProvisionsFiles">#REF!</definedName>
    <definedName name="prs">#REF!</definedName>
    <definedName name="prslook">#REF!</definedName>
    <definedName name="PRSUP">#REF!</definedName>
    <definedName name="PrtArea">#REF!</definedName>
    <definedName name="PST_2">#REF!</definedName>
    <definedName name="PST_2_FIX">#REF!</definedName>
    <definedName name="PST2_FIX2">#REF!</definedName>
    <definedName name="pst2fix">#REF!</definedName>
    <definedName name="pst4_fix">#REF!</definedName>
    <definedName name="PT">#REF!</definedName>
    <definedName name="PTD_Actual">#REF!</definedName>
    <definedName name="PTD_Budget">#REF!</definedName>
    <definedName name="PTD_Forecast">#REF!</definedName>
    <definedName name="PTDActual">#REF!</definedName>
    <definedName name="PTDateCurrent">OFFSET(#REF!,0,0,COUNTA(#REF!),1)</definedName>
    <definedName name="PTDaysCurrent">OFFSET(#REF!,0,0,COUNTA(#REF!),1)</definedName>
    <definedName name="PTDForecast">#REF!</definedName>
    <definedName name="PTLoBCurrent">OFFSET(#REF!,0,0,COUNTA(#REF!),1)</definedName>
    <definedName name="PTMF1516">#REF!</definedName>
    <definedName name="PTSIPz">#REF!</definedName>
    <definedName name="PTYTD1516">#REF!</definedName>
    <definedName name="Pub">OFFSET(#REF!,,,COUNTA(#REF!),)</definedName>
    <definedName name="publication_date">#REF!</definedName>
    <definedName name="PublishTime">#REF!</definedName>
    <definedName name="Purchases_of_Intangible_fixed_assets_per_Cash_Flow_Statement">#REF!</definedName>
    <definedName name="PXCE">#REF!</definedName>
    <definedName name="PXPA">#REF!</definedName>
    <definedName name="PYGVPM">#REF!</definedName>
    <definedName name="PZA08_Actuals">#REF!</definedName>
    <definedName name="PZA08_Apr">#REF!</definedName>
    <definedName name="PZA08_Aug">#REF!</definedName>
    <definedName name="PZA08_BGT">#REF!</definedName>
    <definedName name="PZA08_CommitmentItem">#REF!</definedName>
    <definedName name="PZA08_CommitmentItemBGT">#REF!</definedName>
    <definedName name="PZA08_Dec">#REF!</definedName>
    <definedName name="PZA08_Feb">#REF!</definedName>
    <definedName name="PZA08_Forecast">#REF!</definedName>
    <definedName name="PZA08_Jan">#REF!</definedName>
    <definedName name="PZA08_July">#REF!</definedName>
    <definedName name="PZA08_June">#REF!</definedName>
    <definedName name="PZA08_LOB">#REF!</definedName>
    <definedName name="PZA08_LOBBGT">#REF!</definedName>
    <definedName name="PZA08_Mar">#REF!</definedName>
    <definedName name="PZA08_May">#REF!</definedName>
    <definedName name="PZA08_Nov">#REF!</definedName>
    <definedName name="PZA08_Oct">#REF!</definedName>
    <definedName name="PZA08_Sept">#REF!</definedName>
    <definedName name="PZA09_Actuals">#REF!</definedName>
    <definedName name="PZA09_Apr">#REF!</definedName>
    <definedName name="PZA09_Aug">#REF!</definedName>
    <definedName name="PZA09_BGT">#REF!</definedName>
    <definedName name="PZA09_CommitmentItem">#REF!</definedName>
    <definedName name="PZA09_CommitmentItemBGT">#REF!</definedName>
    <definedName name="PZA09_Dec">#REF!</definedName>
    <definedName name="PZA09_Feb">#REF!</definedName>
    <definedName name="PZA09_Forecast">#REF!</definedName>
    <definedName name="PZA09_Jan">#REF!</definedName>
    <definedName name="PZA09_July">#REF!</definedName>
    <definedName name="PZA09_June">#REF!</definedName>
    <definedName name="PZA09_LOB">#REF!</definedName>
    <definedName name="PZA09_LOBBGT">#REF!</definedName>
    <definedName name="PZA09_Mar">#REF!</definedName>
    <definedName name="PZA09_May">#REF!</definedName>
    <definedName name="PZA09_Nov">#REF!</definedName>
    <definedName name="PZA09_Oct">#REF!</definedName>
    <definedName name="PZA09_Sep">#REF!</definedName>
    <definedName name="PZC20_Actuals">#REF!</definedName>
    <definedName name="PZC20_Aug">#REF!</definedName>
    <definedName name="PZC20_BGT">#REF!</definedName>
    <definedName name="PZC20_CommitmentItem">#REF!</definedName>
    <definedName name="PZC20_CommitmentItemBGT">#REF!</definedName>
    <definedName name="PZC20_Dec">#REF!</definedName>
    <definedName name="PZC20_Feb">#REF!</definedName>
    <definedName name="PZC20_Forecast">#REF!</definedName>
    <definedName name="PZC20_Jan">#REF!</definedName>
    <definedName name="PZC20_LOB">#REF!</definedName>
    <definedName name="PZC20_LOBBGT">#REF!</definedName>
    <definedName name="PZC20_Mar">#REF!</definedName>
    <definedName name="PZC20_Nov">#REF!</definedName>
    <definedName name="PZC20_Oct">#REF!</definedName>
    <definedName name="PZC20_Sep">#REF!</definedName>
    <definedName name="PZC40_Actuals">#REF!</definedName>
    <definedName name="PZC40_BGT">#REF!</definedName>
    <definedName name="PZC40_CommitmentItem">#REF!</definedName>
    <definedName name="PZC40_CommitmentItemBGT">#REF!</definedName>
    <definedName name="PZC40_Dec">#REF!</definedName>
    <definedName name="PZC40_Feb">#REF!</definedName>
    <definedName name="PZC40_Forecast">#REF!</definedName>
    <definedName name="PZC40_Jan">#REF!</definedName>
    <definedName name="PZC40_LOB">#REF!</definedName>
    <definedName name="PZC40_LOBBGT">#REF!</definedName>
    <definedName name="PZC40_Mar">#REF!</definedName>
    <definedName name="PZC40_Nov">#REF!</definedName>
    <definedName name="PZC40_Sept">#REF!</definedName>
    <definedName name="PZE40_Actuals">#REF!</definedName>
    <definedName name="PZE40_Apr">#REF!</definedName>
    <definedName name="PZE40_Aug">#REF!</definedName>
    <definedName name="PZE40_BGT">#REF!</definedName>
    <definedName name="PZE40_CommitmentItem">#REF!</definedName>
    <definedName name="PZE40_CommitmentItemBGT">#REF!</definedName>
    <definedName name="PZE40_Dec">#REF!</definedName>
    <definedName name="PZE40_Feb">#REF!</definedName>
    <definedName name="PZE40_Forecast">#REF!</definedName>
    <definedName name="PZE40_Jan">#REF!</definedName>
    <definedName name="PZE40_July">#REF!</definedName>
    <definedName name="PZE40_June">#REF!</definedName>
    <definedName name="PZE40_LOB">#REF!</definedName>
    <definedName name="PZE40_LOBBGT">#REF!</definedName>
    <definedName name="PZE40_Mar">#REF!</definedName>
    <definedName name="PZE40_May">#REF!</definedName>
    <definedName name="PZE40_Nov">#REF!</definedName>
    <definedName name="PZE40_Oct">#REF!</definedName>
    <definedName name="PZE40_Sep">#REF!</definedName>
    <definedName name="PZE41_Actuals">#REF!</definedName>
    <definedName name="PZE41_Aug">#REF!</definedName>
    <definedName name="PZE41_CommitmentItem">#REF!</definedName>
    <definedName name="PZE41_LOB">#REF!</definedName>
    <definedName name="PZE41_Sep">#REF!</definedName>
    <definedName name="q" hidden="1">"4B180F76WF0YUXHF1EYYDHO4H"</definedName>
    <definedName name="Q_78">#REF!,#REF!,#REF!,#REF!,#REF!,#REF!,#REF!,#REF!,#REF!</definedName>
    <definedName name="QAanalyst">#REF!</definedName>
    <definedName name="qawsedrt">#REF!</definedName>
    <definedName name="qewrty">#REF!</definedName>
    <definedName name="qqq" hidden="1">#REF!</definedName>
    <definedName name="qry_exportdata">#REF!</definedName>
    <definedName name="QtrlyData">#REF!</definedName>
    <definedName name="Qualityweights">#REF!,#REF!,#REF!,#REF!,#REF!,#REF!,#REF!,#REF!,#REF!,#REF!</definedName>
    <definedName name="QUARTER">#REF!</definedName>
    <definedName name="QuarterlyMonthlySelected">#REF!</definedName>
    <definedName name="RA">#REF!</definedName>
    <definedName name="RAG">#REF!</definedName>
    <definedName name="RAGs">{"R","A","G","NR"}</definedName>
    <definedName name="range1">#REF!</definedName>
    <definedName name="range2">#REF!</definedName>
    <definedName name="range3">#REF!</definedName>
    <definedName name="range4">#REF!</definedName>
    <definedName name="Ranges">#REF!</definedName>
    <definedName name="RAonly">#REF!</definedName>
    <definedName name="Ratios">#REF!</definedName>
    <definedName name="RawDMB">#REF!</definedName>
    <definedName name="Rayleigh">#REF!</definedName>
    <definedName name="RC_current_Month">#REF!</definedName>
    <definedName name="RC_last_month">#REF!</definedName>
    <definedName name="RC_WARD">#REF!</definedName>
    <definedName name="RCArea" hidden="1">#REF!</definedName>
    <definedName name="RD_Direct_Costs">#REF!</definedName>
    <definedName name="RDEL">#REF!</definedName>
    <definedName name="RDEL_CDEL">#REF!</definedName>
    <definedName name="RDEL_PROG_ADMIN">#REF!</definedName>
    <definedName name="RDELCDEL_Extras">#REF!</definedName>
    <definedName name="RDELCDEL_Extras2">#REF!</definedName>
    <definedName name="RDELCDEL2_Extras">#REF!</definedName>
    <definedName name="RDELex">#REF!</definedName>
    <definedName name="RDT_list">#REF!</definedName>
    <definedName name="re" hidden="1">#REF!</definedName>
    <definedName name="read">#REF!</definedName>
    <definedName name="Reading">#REF!</definedName>
    <definedName name="real_cfwd">#REF!</definedName>
    <definedName name="real_gain">#REF!</definedName>
    <definedName name="reason">#REF!</definedName>
    <definedName name="ReasonL">#REF!</definedName>
    <definedName name="ReasonPL">#REF!</definedName>
    <definedName name="Rec" hidden="1">{#N/A,#N/A,FALSE,"TMCOMP96";#N/A,#N/A,FALSE,"MAT96";#N/A,#N/A,FALSE,"FANDA96";#N/A,#N/A,FALSE,"INTRAN96";#N/A,#N/A,FALSE,"NAA9697";#N/A,#N/A,FALSE,"ECWEBB";#N/A,#N/A,FALSE,"MFT96";#N/A,#N/A,FALSE,"CTrecon"}</definedName>
    <definedName name="Reconciliation_of_Operating_Costs_to_Changes_in_General_Fund">#REF!</definedName>
    <definedName name="_xlnm.Recorder">#REF!</definedName>
    <definedName name="RedeployedFTEs">#REF!</definedName>
    <definedName name="Redhill">#REF!</definedName>
    <definedName name="Redruth">#REF!</definedName>
    <definedName name="ref">#REF!</definedName>
    <definedName name="refdivnos">#REF!</definedName>
    <definedName name="Regime">#REF!</definedName>
    <definedName name="Region">#REF!</definedName>
    <definedName name="RegionName">#REF!</definedName>
    <definedName name="regions">#REF!</definedName>
    <definedName name="ReInvestmentData">#REF!</definedName>
    <definedName name="Remission">#REF!</definedName>
    <definedName name="RemissionForecast">#REF!</definedName>
    <definedName name="RENT">#REF!</definedName>
    <definedName name="Rent_adj_Headings">#REF!</definedName>
    <definedName name="Rent_adj_reference">#REF!</definedName>
    <definedName name="RENT_ADJUSTMENTS">#REF!</definedName>
    <definedName name="REP">#REF!</definedName>
    <definedName name="replace">#REF!</definedName>
    <definedName name="RepMon">#REF!</definedName>
    <definedName name="RepMonth">#REF!</definedName>
    <definedName name="Report_Date">#REF!</definedName>
    <definedName name="Report_Month">#REF!</definedName>
    <definedName name="ReportBuildDate">#REF!</definedName>
    <definedName name="ReportDate">#REF!</definedName>
    <definedName name="ReportingMonth">#REF!</definedName>
    <definedName name="ReportMonth">#REF!</definedName>
    <definedName name="ReportPublishDate">#REF!</definedName>
    <definedName name="ReportQuotient">#REF!</definedName>
    <definedName name="ReportRange">#REF!</definedName>
    <definedName name="ReportReference">#REF!</definedName>
    <definedName name="ReportTitle">#REF!</definedName>
    <definedName name="ReportTitle1">#REF!</definedName>
    <definedName name="ReportTitle2">#REF!</definedName>
    <definedName name="res">#REF!</definedName>
    <definedName name="ResAME">#REF!</definedName>
    <definedName name="ResDEL">#REF!</definedName>
    <definedName name="Resource_Capital">#REF!</definedName>
    <definedName name="results">#REF!</definedName>
    <definedName name="Return">#REF!</definedName>
    <definedName name="reval_reserve">#REF!</definedName>
    <definedName name="revenue">#REF!</definedName>
    <definedName name="revenue3">#REF!</definedName>
    <definedName name="RevProg">#REF!</definedName>
    <definedName name="RF">#REF!</definedName>
    <definedName name="RF_BGT">#REF!</definedName>
    <definedName name="RF_Budget">#REF!</definedName>
    <definedName name="RF_DC">#REF!</definedName>
    <definedName name="RF_FCT">#REF!</definedName>
    <definedName name="RF_Forecast">#REF!</definedName>
    <definedName name="RFDC">#REF!</definedName>
    <definedName name="RFDC2">#REF!</definedName>
    <definedName name="RFDCAct">#REF!</definedName>
    <definedName name="RFNAME">#REF!</definedName>
    <definedName name="RFR">#REF!</definedName>
    <definedName name="RFR_1_CHILD">#REF!</definedName>
    <definedName name="RFR_Prior_Month">#REF!</definedName>
    <definedName name="RFRMapping">#REF!</definedName>
    <definedName name="Ring_Fenced">#REF!</definedName>
    <definedName name="Ringfence">#REF!</definedName>
    <definedName name="RingFencedFPCodes">#REF!</definedName>
    <definedName name="RingFences">#REF!</definedName>
    <definedName name="RISK_ID">#REF!</definedName>
    <definedName name="Risk_Status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atrix">#REF!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ngAggregateLevel">#REF!</definedName>
    <definedName name="rngAggregateRequired">#REF!</definedName>
    <definedName name="rngAllSheets">#REF!</definedName>
    <definedName name="rngHMRCRate">#REF!</definedName>
    <definedName name="rngSubFunctionTagBreakdown">#REF!</definedName>
    <definedName name="rngTable1">#REF!</definedName>
    <definedName name="rngTable2">#REF!</definedName>
    <definedName name="rngTable20">#REF!</definedName>
    <definedName name="rngTable3">#REF!</definedName>
    <definedName name="rngTable4">#REF!</definedName>
    <definedName name="rngTable5">#REF!</definedName>
    <definedName name="rngTable6">#REF!</definedName>
    <definedName name="rngTable7">#REF!</definedName>
    <definedName name="rngTaxName">#REF!</definedName>
    <definedName name="rngWorkDays">#REF!</definedName>
    <definedName name="rngYieldRatio">#REF!</definedName>
    <definedName name="Romford">#REF!</definedName>
    <definedName name="Row_A">#REF!</definedName>
    <definedName name="Row_B">#REF!</definedName>
    <definedName name="Row_C">#REF!</definedName>
    <definedName name="Row_D">#REF!</definedName>
    <definedName name="Row_E">#REF!</definedName>
    <definedName name="Row_F">#REF!</definedName>
    <definedName name="Row_G">#REF!</definedName>
    <definedName name="Row_H">#REF!</definedName>
    <definedName name="RowDetails1">#REF!</definedName>
    <definedName name="RowDetails2">#REF!</definedName>
    <definedName name="RP">#REF!</definedName>
    <definedName name="RPActuals1112">#REF!</definedName>
    <definedName name="rpcash">#REF!</definedName>
    <definedName name="RPLook">#REF!</definedName>
    <definedName name="RProg">#REF!</definedName>
    <definedName name="rthwaesrtydfjg">#REF!</definedName>
    <definedName name="RTI_BAU_FORECAST_PROFILE">#REF!</definedName>
    <definedName name="RTI_CHANGE_FORECAST_PROFILE">#REF!</definedName>
    <definedName name="Rugby">#REF!</definedName>
    <definedName name="Rule">#REF!</definedName>
    <definedName name="RunTime">#REF!</definedName>
    <definedName name="ryjury" hidden="1">#REF!</definedName>
    <definedName name="s">#REF!</definedName>
    <definedName name="S_78">#REF!,#REF!,#REF!,#REF!,#REF!,#REF!,#REF!,#REF!</definedName>
    <definedName name="S20_">#REF!</definedName>
    <definedName name="sadsad">#REF!</definedName>
    <definedName name="SALARIES">#REF!</definedName>
    <definedName name="salary">#REF!</definedName>
    <definedName name="Salford">#REF!</definedName>
    <definedName name="SAPBEXdnldView" hidden="1">"4KM3NO2W6M5MSFAHK9AH71E86"</definedName>
    <definedName name="SAPBEXsysID" hidden="1">"BWP"</definedName>
    <definedName name="SavingIncludedinForecast">#REF!</definedName>
    <definedName name="scen_change" hidden="1">#REF!,#REF!,#REF!,#REF!,#REF!</definedName>
    <definedName name="scen_date1" hidden="1">34379.7786921296</definedName>
    <definedName name="scen_name1" hidden="1">"SOLV 1"</definedName>
    <definedName name="scen_num" hidden="1">1</definedName>
    <definedName name="scen_result" hidden="1">#REF!</definedName>
    <definedName name="scen_user1" hidden="1">"JEAN-LOUIS TORRES"</definedName>
    <definedName name="scen_value1" hidden="1">{"0,0525";"0";"0";"20";"0";"0,025";"7"}</definedName>
    <definedName name="Scopeweights">#REF!,#REF!,#REF!,#REF!,#REF!,#REF!,#REF!,#REF!</definedName>
    <definedName name="Scoreability">#REF!</definedName>
    <definedName name="Scotland">#REF!</definedName>
    <definedName name="sdaf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dsadsad">#REF!</definedName>
    <definedName name="sdsaf">#REF!</definedName>
    <definedName name="seas">#REF!</definedName>
    <definedName name="Second_Page">#REF!</definedName>
    <definedName name="Section">#REF!</definedName>
    <definedName name="SECTION__2____EXTERNAL_INVESTMENT">#REF!</definedName>
    <definedName name="Section1">#REF!</definedName>
    <definedName name="Section1Help">#REF!</definedName>
    <definedName name="Section2">#REF!</definedName>
    <definedName name="Section2Help">#REF!</definedName>
    <definedName name="Section3">#REF!</definedName>
    <definedName name="Section3Help">#REF!</definedName>
    <definedName name="Section4">#REF!</definedName>
    <definedName name="Security">#REF!</definedName>
    <definedName name="SecurityMark">#REF!</definedName>
    <definedName name="SEG_OSCAR_COFOG_L1_NAME">#REF!</definedName>
    <definedName name="SEG_OSCAR_COFOG_L2_CODE">#REF!</definedName>
    <definedName name="SEG_OSCAR_COVERAGE_CODE">#REF!</definedName>
    <definedName name="SEG_OSCAR_FUNCTION_CODE">#REF!</definedName>
    <definedName name="SEG_OSCAR_NET_SUBHEAD_CODE">#REF!</definedName>
    <definedName name="SEG_OSCAR_SEGMENT_NAME">#REF!</definedName>
    <definedName name="SEG_OSCAR_SEGMENT_PARENT_NAME">#REF!</definedName>
    <definedName name="SEG_OSCAR_SUB_FUNCTION_CODE">#REF!</definedName>
    <definedName name="segment">#REF!</definedName>
    <definedName name="segment_2">#REF!</definedName>
    <definedName name="segment_3">#REF!</definedName>
    <definedName name="segment_4">#REF!</definedName>
    <definedName name="segment_5">#REF!</definedName>
    <definedName name="segment_dim">#REF!</definedName>
    <definedName name="segment_mdx">#REF!</definedName>
    <definedName name="segment_select">#REF!</definedName>
    <definedName name="segment_select_2">#REF!</definedName>
    <definedName name="segment_select_3">#REF!</definedName>
    <definedName name="segment_select_4">#REF!</definedName>
    <definedName name="segment_select_5">#REF!</definedName>
    <definedName name="Selected_DPA_Rep">#REF!</definedName>
    <definedName name="Selected_OrgCode">#REF!</definedName>
    <definedName name="Selected_OrgDesc">#REF!</definedName>
    <definedName name="SelRow9">#REF!</definedName>
    <definedName name="SENIOR">#REF!</definedName>
    <definedName name="sep16sip">#REF!</definedName>
    <definedName name="SEPT">#REF!</definedName>
    <definedName name="Sept_Budget">#REF!</definedName>
    <definedName name="SEPT2">#REF!</definedName>
    <definedName name="September_Report_1">#REF!</definedName>
    <definedName name="September_Report_2">#REF!</definedName>
    <definedName name="septemember">#REF!</definedName>
    <definedName name="SeriousIncidents">OFFSET(#REF!,0,0,COUNTA(#REF!),1)</definedName>
    <definedName name="serv">#REF!</definedName>
    <definedName name="SETOFBOOKSNAME1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fsf">#REF!</definedName>
    <definedName name="SGDA">#REF!</definedName>
    <definedName name="ShadedArea">#REF!,#REF!,#REF!,#REF!,#REF!,#REF!,#REF!,#REF!,#REF!,#REF!</definedName>
    <definedName name="Sheet">#REF!</definedName>
    <definedName name="Sheet1">#REF!</definedName>
    <definedName name="shef">#REF!</definedName>
    <definedName name="Sheffield">#REF!</definedName>
    <definedName name="Shipley">#REF!</definedName>
    <definedName name="ShowDashboardMeasuresWithoutActuals">#REF!</definedName>
    <definedName name="ShowDashboardMeasuresWithoutData">#REF!</definedName>
    <definedName name="ShowDashboardPageNumbers">#REF!</definedName>
    <definedName name="ShowDashboardSparklines">#REF!</definedName>
    <definedName name="ShowFooterObjectiveTitle">#REF!</definedName>
    <definedName name="ShowFooterPublishDate">#REF!</definedName>
    <definedName name="ShowFooterReportDate">#REF!</definedName>
    <definedName name="ShowFooterReportTitle">#REF!</definedName>
    <definedName name="ShowMeasuresDeveloping">#REF!</definedName>
    <definedName name="ShowMeasuresMonthly">#REF!</definedName>
    <definedName name="ShowMeasuresQuarterly">#REF!</definedName>
    <definedName name="SI">#REF!</definedName>
    <definedName name="Sickness">#REF!</definedName>
    <definedName name="Sign">#REF!</definedName>
    <definedName name="SIP">#REF!</definedName>
    <definedName name="SITE_LIST">#REF!</definedName>
    <definedName name="SITE_LIST_BM_Numbers">#REF!</definedName>
    <definedName name="SITE_LIST_ESTATES_REF_NO">#REF!</definedName>
    <definedName name="SITE_LIST_HEADINGS">#REF!</definedName>
    <definedName name="Small">#REF!</definedName>
    <definedName name="SME">#REF!</definedName>
    <definedName name="SO_Average_Award">#REF!</definedName>
    <definedName name="SOC_Close_list">#REF!</definedName>
    <definedName name="software_cost">#REF!</definedName>
    <definedName name="software_cost_dcs">#REF!</definedName>
    <definedName name="software_depreciation">#REF!</definedName>
    <definedName name="software_depreciation_dcs">#REF!</definedName>
    <definedName name="Software_Note">#REF!</definedName>
    <definedName name="Solihull">#REF!</definedName>
    <definedName name="solver_adj" hidden="1">#REF!,#REF!,#REF!,#REF!,#REF!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1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PS">#REF!</definedName>
    <definedName name="SoPS_1_Net_Outturn">#REF!</definedName>
    <definedName name="SoPS_2_Reconciliation_of_outturn_to_net_operating_cost">#REF!</definedName>
    <definedName name="SoPS_3_Reconciliation_of_Net_Resource_Outturn_to_Net_Cash_Requirement">#REF!</definedName>
    <definedName name="SoPS_4_Analysis_of_Income_Payable_to_the_Consolidated_Fund">#REF!</definedName>
    <definedName name="Sort_Range">#REF!</definedName>
    <definedName name="SOs">{"SO1","SO2","SO3","SO4","SO5","SO6","NGPM"}</definedName>
    <definedName name="source">#REF!</definedName>
    <definedName name="SourceFiles" localSheetId="4">#REF!</definedName>
    <definedName name="SourceFiles">#REF!</definedName>
    <definedName name="SourceList">#REF!</definedName>
    <definedName name="Southampton">#REF!</definedName>
    <definedName name="SouthEast">#REF!</definedName>
    <definedName name="Southend_on_Sea">#REF!</definedName>
    <definedName name="SouthWest">#REF!</definedName>
    <definedName name="SpecialPrice" hidden="1">#REF!</definedName>
    <definedName name="Spend">#REF!</definedName>
    <definedName name="spm">#REF!</definedName>
    <definedName name="Sro">#REF!</definedName>
    <definedName name="Sro_Date">#REF!</definedName>
    <definedName name="SS_BENEFITS">#REF!</definedName>
    <definedName name="SS_COSTS">#REF!</definedName>
    <definedName name="St_Austell">#REF!</definedName>
    <definedName name="St_Helens">#REF!</definedName>
    <definedName name="St_Leonards">#REF!</definedName>
    <definedName name="Staff">#REF!</definedName>
    <definedName name="Staff_costs">#REF!</definedName>
    <definedName name="Staff_Costs___Net_Operating_Costs">#REF!</definedName>
    <definedName name="Stage">#REF!</definedName>
    <definedName name="Staines">#REF!</definedName>
    <definedName name="stal">#REF!</definedName>
    <definedName name="Start">#REF!</definedName>
    <definedName name="start2018">#REF!</definedName>
    <definedName name="start2019">#REF!</definedName>
    <definedName name="start2020">#REF!</definedName>
    <definedName name="start2021">#REF!</definedName>
    <definedName name="start2022">#REF!</definedName>
    <definedName name="start2023">#REF!</definedName>
    <definedName name="start2122">#REF!</definedName>
    <definedName name="startdate">#REF!</definedName>
    <definedName name="status">#REF!</definedName>
    <definedName name="status_2">#REF!</definedName>
    <definedName name="status_3">#REF!</definedName>
    <definedName name="Status_3C">#REF!</definedName>
    <definedName name="status_4">#REF!</definedName>
    <definedName name="status_5">#REF!</definedName>
    <definedName name="status_dim">#REF!</definedName>
    <definedName name="status_mdx">#REF!</definedName>
    <definedName name="status_select">#REF!</definedName>
    <definedName name="status_select_2">#REF!</definedName>
    <definedName name="status_select_3">#REF!</definedName>
    <definedName name="status_select_4">#REF!</definedName>
    <definedName name="status_select_5">#REF!</definedName>
    <definedName name="Stockport">#REF!</definedName>
    <definedName name="Stockton_on_Tees">#REF!</definedName>
    <definedName name="stok">#REF!</definedName>
    <definedName name="Stoke_on_Trent">#REF!</definedName>
    <definedName name="Stratford">#REF!</definedName>
    <definedName name="SubBusinessUnit">#REF!</definedName>
    <definedName name="Subhead">#REF!</definedName>
    <definedName name="Sum_of_Net">#REF!</definedName>
    <definedName name="Summary_Months">#REF!</definedName>
    <definedName name="summTable">#REF!</definedName>
    <definedName name="SUMPG1A">#REF!</definedName>
    <definedName name="SUMPG1AA">#REF!</definedName>
    <definedName name="SUMPG1B">#REF!</definedName>
    <definedName name="SUMPG1BB">#REF!</definedName>
    <definedName name="Sunderland">#REF!</definedName>
    <definedName name="SUNDRY">#REF!</definedName>
    <definedName name="SupplierList">#REF!</definedName>
    <definedName name="Suppliers">#REF!</definedName>
    <definedName name="Surbiton">#REF!</definedName>
    <definedName name="swal">#REF!</definedName>
    <definedName name="Swansea">#REF!</definedName>
    <definedName name="swes">#REF!</definedName>
    <definedName name="Swindon">#REF!</definedName>
    <definedName name="Symbol_3C_0">#REF!</definedName>
    <definedName name="Symbol_3C_1">#REF!</definedName>
    <definedName name="Symbol_3C_2">#REF!</definedName>
    <definedName name="Symbol_3C_3">#REF!</definedName>
    <definedName name="Symbol_3C_4">#REF!</definedName>
    <definedName name="sysCorpFunct">#REF!</definedName>
    <definedName name="sysCorpFunctCaptions">#REF!</definedName>
    <definedName name="sysCorpFunctResetcell">#REF!</definedName>
    <definedName name="sysCustResetCell">#REF!</definedName>
    <definedName name="sysCustUnit">#REF!</definedName>
    <definedName name="sysCustUnitCaptions">#REF!</definedName>
    <definedName name="sysFile">#REF!</definedName>
    <definedName name="sysFinSignOff">#REF!</definedName>
    <definedName name="sysOp">#REF!</definedName>
    <definedName name="sysOpCaptions">#REF!</definedName>
    <definedName name="sysOpResetCell">#REF!</definedName>
    <definedName name="sysPpgCaptions">#REF!</definedName>
    <definedName name="sysPPGResetCell">#REF!</definedName>
    <definedName name="sysPPGrp">#REF!</definedName>
    <definedName name="sysrag">#REF!</definedName>
    <definedName name="sysStage">"Develop"</definedName>
    <definedName name="sysVersion">"2.0"</definedName>
    <definedName name="szxdcfvgbhnm">#REF!</definedName>
    <definedName name="T_78">#REF!,#REF!,#REF!,#REF!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5EClist">#REF!</definedName>
    <definedName name="TABB1">#REF!</definedName>
    <definedName name="TABB2">#REF!</definedName>
    <definedName name="Table">#REF!</definedName>
    <definedName name="table_1">#REF!</definedName>
    <definedName name="Table_1.9">#REF!</definedName>
    <definedName name="table_11">#REF!</definedName>
    <definedName name="table_12">#REF!</definedName>
    <definedName name="table_14">#REF!</definedName>
    <definedName name="table_2">#REF!</definedName>
    <definedName name="table_21">#REF!</definedName>
    <definedName name="table_22">#REF!</definedName>
    <definedName name="table_24">#REF!</definedName>
    <definedName name="table_3">#REF!</definedName>
    <definedName name="table_31">#REF!</definedName>
    <definedName name="table_32">#REF!</definedName>
    <definedName name="table_34">#REF!</definedName>
    <definedName name="table_a">#REF!</definedName>
    <definedName name="table_b">#REF!</definedName>
    <definedName name="Table_C">#REF!</definedName>
    <definedName name="table_d">#REF!</definedName>
    <definedName name="table_e">#REF!</definedName>
    <definedName name="table_f">#REF!</definedName>
    <definedName name="table_g">#REF!</definedName>
    <definedName name="table_h">#REF!</definedName>
    <definedName name="TABLEA" localSheetId="4">#REF!</definedName>
    <definedName name="TABLEA">#REF!</definedName>
    <definedName name="TABLEB">#REF!</definedName>
    <definedName name="TABLEB1">#REF!</definedName>
    <definedName name="TABLEC">#REF!</definedName>
    <definedName name="TABLEF1">#REF!</definedName>
    <definedName name="Tangible_assets" localSheetId="4">#REF!</definedName>
    <definedName name="Tangible_assets">#REF!</definedName>
    <definedName name="Tangible_FA_Cost">#REF!</definedName>
    <definedName name="Tangible_FA_Depreciation">#REF!</definedName>
    <definedName name="Tangible_Fixed_Assets">#REF!</definedName>
    <definedName name="Tangible_Fixed_Assets_HQ">#REF!</definedName>
    <definedName name="targ_sav_current_month">#REF!</definedName>
    <definedName name="targ_sav_last_month">#REF!</definedName>
    <definedName name="TargetMonth">#REF!</definedName>
    <definedName name="Targets">#REF!</definedName>
    <definedName name="TargetsHeader">#REF!</definedName>
    <definedName name="TargetTitle">#REF!</definedName>
    <definedName name="TAS">#REF!</definedName>
    <definedName name="TAS_accruals">#REF!</definedName>
    <definedName name="TAS_Cost">#REF!</definedName>
    <definedName name="TAS_Depreciation">#REF!</definedName>
    <definedName name="TAS_FA_Accruals">#REF!</definedName>
    <definedName name="TAS_FA_Accruals_sum">#REF!</definedName>
    <definedName name="TAS_In_Year_Adds">#REF!</definedName>
    <definedName name="TAS_in_Year_Dep">#REF!</definedName>
    <definedName name="TAS_in_Year_Depreciation">#REF!</definedName>
    <definedName name="TAS_PY">#REF!</definedName>
    <definedName name="TAS_PY_Adds">#REF!</definedName>
    <definedName name="TAS_PY_Dep">#REF!</definedName>
    <definedName name="TAS_Revaluation_Reserve">#REF!</definedName>
    <definedName name="Taunton">#REF!</definedName>
    <definedName name="TAX___SOCIAL">#REF!</definedName>
    <definedName name="Tax_Credit">#REF!</definedName>
    <definedName name="Tax_Free_Child_Care">#REF!</definedName>
    <definedName name="Tax_Relief">#REF!</definedName>
    <definedName name="taxcodes">#REF!</definedName>
    <definedName name="tbl_ProdInfo" hidden="1">#REF!</definedName>
    <definedName name="TBP">#REF!</definedName>
    <definedName name="TC">#REF!</definedName>
    <definedName name="TCPT">#REF!</definedName>
    <definedName name="te" hidden="1">#REF!</definedName>
    <definedName name="Team">#REF!</definedName>
    <definedName name="tekye" hidden="1">#REF!</definedName>
    <definedName name="Telford">#REF!</definedName>
    <definedName name="TEMP">#REF!</definedName>
    <definedName name="term">#REF!</definedName>
    <definedName name="Territorial_extent">#REF!</definedName>
    <definedName name="test">#REF!</definedName>
    <definedName name="TEST0">#REF!</definedName>
    <definedName name="Test1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TEST2">#REF!</definedName>
    <definedName name="TEST3">#REF!</definedName>
    <definedName name="TEST4">#REF!</definedName>
    <definedName name="testdiv">#REF!</definedName>
    <definedName name="TESTHKEY">#REF!</definedName>
    <definedName name="Testing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TESTKEYS">#REF!</definedName>
    <definedName name="testrange">#REF!</definedName>
    <definedName name="TESTVKEY">#REF!</definedName>
    <definedName name="TF">#REF!</definedName>
    <definedName name="Thresholds" localSheetId="4">#REF!</definedName>
    <definedName name="Thresholds">#REF!</definedName>
    <definedName name="tia" hidden="1">{#N/A,#N/A,FALSE,"TMCOMP96";#N/A,#N/A,FALSE,"MAT96";#N/A,#N/A,FALSE,"FANDA96";#N/A,#N/A,FALSE,"INTRAN96";#N/A,#N/A,FALSE,"NAA9697";#N/A,#N/A,FALSE,"ECWEBB";#N/A,#N/A,FALSE,"MFT96";#N/A,#N/A,FALSE,"CTrecon"}</definedName>
    <definedName name="Tier1Data" localSheetId="4">#REF!</definedName>
    <definedName name="Tier1Data">#REF!</definedName>
    <definedName name="Tier2Data" localSheetId="4">#REF!</definedName>
    <definedName name="Tier2Data">#REF!</definedName>
    <definedName name="Tilbury">#REF!</definedName>
    <definedName name="tim">#REF!</definedName>
    <definedName name="Timeliness">OFFSET(#REF!,0,0,COUNTA(#REF!),1)</definedName>
    <definedName name="Timeweights">#REF!,#REF!,#REF!,#REF!</definedName>
    <definedName name="Title">#REF!</definedName>
    <definedName name="TITLES">#REF!</definedName>
    <definedName name="TLA.003" hidden="1">#REF!</definedName>
    <definedName name="TLA.004" hidden="1">#REF!</definedName>
    <definedName name="tm_1645035584">#REF!</definedName>
    <definedName name="TM1CubeView">#REF!</definedName>
    <definedName name="TO">#REF!</definedName>
    <definedName name="Today" hidden="1">#REF!</definedName>
    <definedName name="TodayComms">#REF!</definedName>
    <definedName name="TodayDate">#REF!</definedName>
    <definedName name="TodaysAwardsCalcd">#REF!</definedName>
    <definedName name="TodaysAwdAwaitingCalc">#REF!</definedName>
    <definedName name="tol">#REF!</definedName>
    <definedName name="toolong">#REF!</definedName>
    <definedName name="TopTarget">#REF!</definedName>
    <definedName name="TOT_FA_NBV">#REF!</definedName>
    <definedName name="TOTAL">#REF!</definedName>
    <definedName name="Total_after_virtual_adjs">#REF!</definedName>
    <definedName name="TOTAL_COSTS">#REF!</definedName>
    <definedName name="TOTAL_Forecast_Profiles">#REF!</definedName>
    <definedName name="Total_IN_items">#REF!</definedName>
    <definedName name="Total_Programme_Net_Costs">#REF!</definedName>
    <definedName name="TotalComms">#REF!</definedName>
    <definedName name="TotalDuration">#REF!</definedName>
    <definedName name="Totals">#REF!</definedName>
    <definedName name="totals_1">#REF!</definedName>
    <definedName name="Town">#REF!</definedName>
    <definedName name="townlist">#REF!</definedName>
    <definedName name="TPSIP">#REF!</definedName>
    <definedName name="TrafficLights">#REF!</definedName>
    <definedName name="Trans_Actuals">#REF!</definedName>
    <definedName name="Trans_Actuals3">#REF!</definedName>
    <definedName name="Trans_Budget">#REF!</definedName>
    <definedName name="Trans_DEL">#REF!</definedName>
    <definedName name="Trans_DEL2">#REF!</definedName>
    <definedName name="Trans_Forecast">#REF!</definedName>
    <definedName name="Trans_LOB">#REF!</definedName>
    <definedName name="Trans_LOB2">#REF!</definedName>
    <definedName name="Trans_Name">#REF!</definedName>
    <definedName name="Trans_Name2">#REF!</definedName>
    <definedName name="TransferMonth">#REF!:#REF!</definedName>
    <definedName name="Transformationlist">#REF!</definedName>
    <definedName name="Treasury_Funding">#REF!</definedName>
    <definedName name="TreeData">#REF!</definedName>
    <definedName name="Trend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alBalanceFiles" localSheetId="4">#REF!</definedName>
    <definedName name="TrialBalanceFiles">#REF!</definedName>
    <definedName name="TRRActuals">#REF!</definedName>
    <definedName name="trs">#REF!</definedName>
    <definedName name="try">#REF!,#REF!,#REF!,#REF!</definedName>
    <definedName name="TT_Forecast_Current">#REF!</definedName>
    <definedName name="TT_Forecast_last">#REF!</definedName>
    <definedName name="TTPDebtAged0to30Days">#REF!</definedName>
    <definedName name="TTPDebtAged31to90Days">#REF!</definedName>
    <definedName name="TTPDebtAged91to365Days">#REF!</definedName>
    <definedName name="TTPDebtAgedOver1Yr">#REF!</definedName>
    <definedName name="ttt">#REF!</definedName>
    <definedName name="tttt">#REF!</definedName>
    <definedName name="ttttt">#REF!</definedName>
    <definedName name="tttttttt">#REF!</definedName>
    <definedName name="tttttttttt">#REF!</definedName>
    <definedName name="tttttttttttttttttt" hidden="1">{#N/A,#N/A,FALSE,"CGBR95C"}</definedName>
    <definedName name="tuyrtdrse">#REF!</definedName>
    <definedName name="tyhg">#REF!</definedName>
    <definedName name="TypeOfChange">#REF!</definedName>
    <definedName name="UC">#REF!</definedName>
    <definedName name="UC_FORECAST_PROFILE">#REF!</definedName>
    <definedName name="ugavdfhskl">#REF!</definedName>
    <definedName name="uikkl" hidden="1">#REF!</definedName>
    <definedName name="uiu" hidden="1">#REF!</definedName>
    <definedName name="UiVersion">#REF!</definedName>
    <definedName name="ukghk" hidden="1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#REF!</definedName>
    <definedName name="Unusued24" hidden="1">#REF!</definedName>
    <definedName name="Unusued3" hidden="1">#REF!</definedName>
    <definedName name="Unusued5" hidden="1">#REF!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UpcomingEventStatus">#REF!</definedName>
    <definedName name="Updated_Dec_2010">#REF!</definedName>
    <definedName name="Uplift">#REF!</definedName>
    <definedName name="UPPER">#REF!</definedName>
    <definedName name="UseLatestData">#REF!</definedName>
    <definedName name="Username">#REF!</definedName>
    <definedName name="Uxbridge">#REF!</definedName>
    <definedName name="v">#REF!</definedName>
    <definedName name="Validtypesofspend">#REF!</definedName>
    <definedName name="vat">#REF!</definedName>
    <definedName name="vbmvbm" hidden="1">#REF!</definedName>
    <definedName name="VBXMBV" hidden="1">#REF!</definedName>
    <definedName name="vbxmv" hidden="1">#REF!</definedName>
    <definedName name="VBXMVB" hidden="1">#REF!</definedName>
    <definedName name="VEHICLES_NBV">#REF!</definedName>
    <definedName name="Ver">#REF!</definedName>
    <definedName name="verifers">#REF!</definedName>
    <definedName name="version">#REF!</definedName>
    <definedName name="version_2">#REF!</definedName>
    <definedName name="version_3">#REF!</definedName>
    <definedName name="version_4">#REF!</definedName>
    <definedName name="version_5">#REF!</definedName>
    <definedName name="version_dim">#REF!</definedName>
    <definedName name="version_mdx">#REF!</definedName>
    <definedName name="version_select">#REF!</definedName>
    <definedName name="version_select_2">#REF!</definedName>
    <definedName name="version_select_3">#REF!</definedName>
    <definedName name="version_select_4">#REF!</definedName>
    <definedName name="version_select_5">#REF!</definedName>
    <definedName name="Vertical">#REF!</definedName>
    <definedName name="view">#N/A</definedName>
    <definedName name="vmvbm" hidden="1">#REF!</definedName>
    <definedName name="vnbcm" hidden="1">#REF!</definedName>
    <definedName name="VOA">#N/A</definedName>
    <definedName name="w">#REF!</definedName>
    <definedName name="Wales">#REF!</definedName>
    <definedName name="Walsall">#REF!</definedName>
    <definedName name="Warrington">#REF!</definedName>
    <definedName name="Washington">#REF!</definedName>
    <definedName name="wastage">#REF!</definedName>
    <definedName name="Watford">#REF!</definedName>
    <definedName name="WeeklyGiros">#REF!</definedName>
    <definedName name="weff">#REF!</definedName>
    <definedName name="Weightings_Data">#REF!</definedName>
    <definedName name="weights">#REF!</definedName>
    <definedName name="Welfare">#REF!</definedName>
    <definedName name="Welfare_Cap">#REF!</definedName>
    <definedName name="Welshpool">#REF!</definedName>
    <definedName name="Wembley">#REF!</definedName>
    <definedName name="wer" hidden="1">#REF!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ess">#REF!</definedName>
    <definedName name="west">#REF!</definedName>
    <definedName name="WestMidlands">#REF!</definedName>
    <definedName name="weujye" hidden="1">#REF!</definedName>
    <definedName name="wewy" hidden="1">#REF!</definedName>
    <definedName name="What_is_this_investment?">#REF!</definedName>
    <definedName name="WhoRan">#REF!</definedName>
    <definedName name="WhyAccrue">#REF!</definedName>
    <definedName name="Wick">#REF!</definedName>
    <definedName name="Wigan">#REF!</definedName>
    <definedName name="Winchmore_hill">#REF!</definedName>
    <definedName name="wizCreationDate">#REF!</definedName>
    <definedName name="wlook">#REF!</definedName>
    <definedName name="wmid">#REF!</definedName>
    <definedName name="Woking">#REF!</definedName>
    <definedName name="Wolverhampton">#REF!</definedName>
    <definedName name="Woolwich">#REF!</definedName>
    <definedName name="Worcester">#REF!</definedName>
    <definedName name="WorkingDay1">#REF!</definedName>
    <definedName name="Workington">#REF!</definedName>
    <definedName name="WorksheetList">#REF!</definedName>
    <definedName name="Worthing">#REF!</definedName>
    <definedName name="wreharhwtefj">#REF!</definedName>
    <definedName name="Wrexham">#REF!</definedName>
    <definedName name="WriteOff">#REF!</definedName>
    <definedName name="WriteOffForecast">#REF!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_1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_2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_3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B._.and._.C._4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_1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_2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_3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1._.to._.4._.annexes._.A._.C._.and._.F._4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All._.Statutory." hidden="1">{#N/A,#N/A,TRUE,"Operating Account";#N/A,#N/A,TRUE,"Staff Costs";#N/A,#N/A,TRUE,"Dirs Emoluments";#N/A,#N/A,TRUE,"Other Admin Costs";#N/A,#N/A,TRUE,"Operating Income";#N/A,#N/A,TRUE,"Balance Sheet";#N/A,#N/A,TRUE,"Fixed Assets";#N/A,#N/A,TRUE,"Working Capital";#N/A,#N/A,TRUE,"Debtors";#N/A,#N/A,TRUE,"Cash";#N/A,#N/A,TRUE,"Creditors";#N/A,#N/A,TRUE,"Provisions";#N/A,#N/A,TRUE,"General Fund";#N/A,#N/A,TRUE,"Operating Leases";#N/A,#N/A,TRUE,"Cashflow"}</definedName>
    <definedName name="wrn.Dint96." hidden="1">{"Debt interest",#N/A,FALSE,"DINT96"}</definedName>
    <definedName name="wrn.EDC_TAccounts." hidden="1">{#N/A,#N/A,FALSE,"T Accounts"}</definedName>
    <definedName name="wrn.Expenditure._.Report." hidden="1">{#N/A,#N/A,FALSE,"June99 (3)BEN";#N/A,#N/A,FALSE,"June99 (3) IOP";#N/A,#N/A,FALSE,"June99 (3) COM";#N/A,#N/A,FALSE,"June 99 (3) SMBEN"}</definedName>
    <definedName name="wrn.Expenditure._.Report._1" hidden="1">{#N/A,#N/A,FALSE,"June99 (3)BEN";#N/A,#N/A,FALSE,"June99 (3) IOP";#N/A,#N/A,FALSE,"June99 (3) COM";#N/A,#N/A,FALSE,"June 99 (3) SMBEN"}</definedName>
    <definedName name="wrn.Expenditure._.Report._2" hidden="1">{#N/A,#N/A,FALSE,"June99 (3)BEN";#N/A,#N/A,FALSE,"June99 (3) IOP";#N/A,#N/A,FALSE,"June99 (3) COM";#N/A,#N/A,FALSE,"June 99 (3) SMBEN"}</definedName>
    <definedName name="wrn.Expenditure._.Report._3" hidden="1">{#N/A,#N/A,FALSE,"June99 (3)BEN";#N/A,#N/A,FALSE,"June99 (3) IOP";#N/A,#N/A,FALSE,"June99 (3) COM";#N/A,#N/A,FALSE,"June 99 (3) SMBEN"}</definedName>
    <definedName name="wrn.Expenditure._.Report._4" hidden="1">{#N/A,#N/A,FALSE,"June99 (3)BEN";#N/A,#N/A,FALSE,"June99 (3) IOP";#N/A,#N/A,FALSE,"June99 (3) COM";#N/A,#N/A,FALSE,"June 99 (3) SMBEN"}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_1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_2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_3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.and._.annexes._4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imbe._.tables._1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2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3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4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ables._.1._.to._.4._1" hidden="1">{#N/A,#N/A,FALSE,"T1 Comparison with last month";#N/A,#N/A,FALSE,"T2 Comparison with Provision";#N/A,#N/A,FALSE,"T3 Comparison with PES";#N/A,#N/A,FALSE,"Table 4 Comparison with DR 1998"}</definedName>
    <definedName name="wrn.Tables._.1._.to._.4._2" hidden="1">{#N/A,#N/A,FALSE,"T1 Comparison with last month";#N/A,#N/A,FALSE,"T2 Comparison with Provision";#N/A,#N/A,FALSE,"T3 Comparison with PES";#N/A,#N/A,FALSE,"Table 4 Comparison with DR 1998"}</definedName>
    <definedName name="wrn.Tables._.1._.to._.4._3" hidden="1">{#N/A,#N/A,FALSE,"T1 Comparison with last month";#N/A,#N/A,FALSE,"T2 Comparison with Provision";#N/A,#N/A,FALSE,"T3 Comparison with PES";#N/A,#N/A,FALSE,"Table 4 Comparison with DR 1998"}</definedName>
    <definedName name="wrn.Tables._.1._.to._.4._4" hidden="1">{#N/A,#N/A,FALSE,"T1 Comparison with last month";#N/A,#N/A,FALSE,"T2 Comparison with Provision";#N/A,#N/A,FALSE,"T3 Comparison with PES";#N/A,#N/A,FALSE,"Table 4 Comparison with DR 1998"}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rong">#REF!</definedName>
    <definedName name="WSBalanceSheet">#REF!</definedName>
    <definedName name="WSR">#REF!</definedName>
    <definedName name="www" hidden="1">#REF!</definedName>
    <definedName name="X">#REF!</definedName>
    <definedName name="x\cbxc" hidden="1">#REF!</definedName>
    <definedName name="xcuh">#REF!</definedName>
    <definedName name="xsaxdswd" hidden="1">#REF!</definedName>
    <definedName name="XX" hidden="1">"48QPPZ56VRIE5V0TUAIT05H6U"</definedName>
    <definedName name="xxx">#REF!</definedName>
    <definedName name="XXXX">#N/A</definedName>
    <definedName name="Y">#REF!</definedName>
    <definedName name="YEA_FAMCRED">#REF!</definedName>
    <definedName name="YEA_FUNDING">#REF!</definedName>
    <definedName name="YEA_NI_RCPTS">#REF!</definedName>
    <definedName name="YEA_VER">#REF!</definedName>
    <definedName name="Year">#REF!</definedName>
    <definedName name="year_2">#REF!</definedName>
    <definedName name="year_3">#REF!</definedName>
    <definedName name="year_4">#REF!</definedName>
    <definedName name="year_5">#REF!</definedName>
    <definedName name="year_dim">#REF!</definedName>
    <definedName name="Year_list">#REF!</definedName>
    <definedName name="year_mdx">#REF!</definedName>
    <definedName name="year_select">#REF!</definedName>
    <definedName name="year_select_2">#REF!</definedName>
    <definedName name="year_select_3">#REF!</definedName>
    <definedName name="year_select_4">#REF!</definedName>
    <definedName name="year_select_5">#REF!</definedName>
    <definedName name="YEAR_START">#REF!</definedName>
    <definedName name="Year1">#REF!</definedName>
    <definedName name="Year2">#REF!</definedName>
    <definedName name="YearEndAc">#REF!</definedName>
    <definedName name="Years">#REF!</definedName>
    <definedName name="Yes">#REF!</definedName>
    <definedName name="YesNo">#REF!</definedName>
    <definedName name="YetToFailVFs">#REF!</definedName>
    <definedName name="Yield">#REF!</definedName>
    <definedName name="yieldtype">#REF!</definedName>
    <definedName name="yn">#REF!</definedName>
    <definedName name="York">#REF!</definedName>
    <definedName name="Yorkshire">#REF!</definedName>
    <definedName name="yru" hidden="1">#REF!</definedName>
    <definedName name="yt">#REF!</definedName>
    <definedName name="YTD_Actual">#REF!</definedName>
    <definedName name="YTD_Actuals">#REF!</definedName>
    <definedName name="YTD_Budget">#REF!</definedName>
    <definedName name="YTD_Forecast">#REF!</definedName>
    <definedName name="YTD1415">#REF!</definedName>
    <definedName name="YTDActual">#REF!</definedName>
    <definedName name="YTDActuals">#REF!</definedName>
    <definedName name="YTDBudget">#REF!</definedName>
    <definedName name="YTDTargets">#REF!</definedName>
    <definedName name="yu" hidden="1">#REF!</definedName>
    <definedName name="yuiuy" hidden="1">#REF!</definedName>
    <definedName name="yutedrsz">#REF!</definedName>
    <definedName name="yy" hidden="1">#REF!</definedName>
    <definedName name="yyy">#REF!</definedName>
    <definedName name="z">#REF!</definedName>
    <definedName name="z\hfda\xbc" hidden="1">#REF!</definedName>
    <definedName name="z\x\vxc" hidden="1">#REF!</definedName>
    <definedName name="Z_5774AB63_4B8A_11D6_8117_08005A7F5BB1_.wvu.Cols" hidden="1">#REF!</definedName>
    <definedName name="Z_5774AB63_4B8A_11D6_8117_08005A7F5BB1_.wvu.PrintArea" hidden="1">#REF!</definedName>
    <definedName name="zero">#REF!</definedName>
    <definedName name="zsxdcfvb">#REF!</definedName>
    <definedName name="zz" hidden="1">#REF!</definedName>
    <definedName name="zzz">#REF!</definedName>
    <definedName name="zzzzz">#REF!</definedName>
  </definedNames>
  <calcPr calcId="191028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9" i="22" l="1"/>
  <c r="V469" i="22" s="1"/>
  <c r="T466" i="22"/>
  <c r="T464" i="22"/>
  <c r="Q463" i="22"/>
  <c r="M460" i="22"/>
  <c r="L460" i="22"/>
  <c r="K460" i="22"/>
  <c r="Q459" i="22"/>
  <c r="M459" i="22"/>
  <c r="J459" i="22"/>
  <c r="I459" i="22"/>
  <c r="Q457" i="22"/>
  <c r="Q460" i="22" s="1"/>
  <c r="P457" i="22"/>
  <c r="P459" i="22" s="1"/>
  <c r="O457" i="22"/>
  <c r="O459" i="22" s="1"/>
  <c r="N457" i="22"/>
  <c r="N459" i="22" s="1"/>
  <c r="M457" i="22"/>
  <c r="L457" i="22"/>
  <c r="L459" i="22" s="1"/>
  <c r="K457" i="22"/>
  <c r="K459" i="22" s="1"/>
  <c r="J457" i="22"/>
  <c r="J460" i="22" s="1"/>
  <c r="I457" i="22"/>
  <c r="I460" i="22" s="1"/>
  <c r="H457" i="22"/>
  <c r="H459" i="22" s="1"/>
  <c r="G457" i="22"/>
  <c r="G459" i="22" s="1"/>
  <c r="F457" i="22"/>
  <c r="F459" i="22" s="1"/>
  <c r="Z453" i="22"/>
  <c r="R453" i="22"/>
  <c r="Z452" i="22"/>
  <c r="R452" i="22"/>
  <c r="Z451" i="22"/>
  <c r="R451" i="22"/>
  <c r="Z450" i="22"/>
  <c r="R450" i="22"/>
  <c r="Z449" i="22"/>
  <c r="R449" i="22"/>
  <c r="Z448" i="22"/>
  <c r="R448" i="22"/>
  <c r="Z447" i="22"/>
  <c r="R447" i="22"/>
  <c r="Z446" i="22"/>
  <c r="R446" i="22"/>
  <c r="Z445" i="22"/>
  <c r="R445" i="22"/>
  <c r="Z444" i="22"/>
  <c r="R444" i="22"/>
  <c r="Z443" i="22"/>
  <c r="R443" i="22"/>
  <c r="Z442" i="22"/>
  <c r="R442" i="22"/>
  <c r="Z441" i="22"/>
  <c r="R441" i="22"/>
  <c r="Z440" i="22"/>
  <c r="R440" i="22"/>
  <c r="Z439" i="22"/>
  <c r="R439" i="22"/>
  <c r="Z438" i="22"/>
  <c r="R438" i="22"/>
  <c r="Z437" i="22"/>
  <c r="R437" i="22"/>
  <c r="Z436" i="22"/>
  <c r="R436" i="22"/>
  <c r="Z435" i="22"/>
  <c r="R435" i="22"/>
  <c r="Z434" i="22"/>
  <c r="R434" i="22"/>
  <c r="Z433" i="22"/>
  <c r="R433" i="22"/>
  <c r="Z432" i="22"/>
  <c r="R432" i="22"/>
  <c r="Z431" i="22"/>
  <c r="R431" i="22"/>
  <c r="Z430" i="22"/>
  <c r="R430" i="22"/>
  <c r="Z429" i="22"/>
  <c r="R429" i="22"/>
  <c r="Z428" i="22"/>
  <c r="R428" i="22"/>
  <c r="Z427" i="22"/>
  <c r="R427" i="22"/>
  <c r="Z426" i="22"/>
  <c r="R426" i="22"/>
  <c r="Z425" i="22"/>
  <c r="R425" i="22"/>
  <c r="Z424" i="22"/>
  <c r="R424" i="22"/>
  <c r="Z423" i="22"/>
  <c r="R423" i="22"/>
  <c r="Z422" i="22"/>
  <c r="R422" i="22"/>
  <c r="Z421" i="22"/>
  <c r="R421" i="22"/>
  <c r="Z420" i="22"/>
  <c r="R420" i="22"/>
  <c r="Z419" i="22"/>
  <c r="R419" i="22"/>
  <c r="Z418" i="22"/>
  <c r="R418" i="22"/>
  <c r="Z417" i="22"/>
  <c r="R417" i="22"/>
  <c r="Z416" i="22"/>
  <c r="R416" i="22"/>
  <c r="Z415" i="22"/>
  <c r="R415" i="22"/>
  <c r="Z414" i="22"/>
  <c r="R414" i="22"/>
  <c r="Z413" i="22"/>
  <c r="R413" i="22"/>
  <c r="Z412" i="22"/>
  <c r="R412" i="22"/>
  <c r="Z411" i="22"/>
  <c r="R411" i="22"/>
  <c r="Z410" i="22"/>
  <c r="R410" i="22"/>
  <c r="Z409" i="22"/>
  <c r="R409" i="22"/>
  <c r="Z408" i="22"/>
  <c r="R408" i="22"/>
  <c r="Z407" i="22"/>
  <c r="R407" i="22"/>
  <c r="Z406" i="22"/>
  <c r="R406" i="22"/>
  <c r="Z405" i="22"/>
  <c r="R405" i="22"/>
  <c r="Z404" i="22"/>
  <c r="R404" i="22"/>
  <c r="Z403" i="22"/>
  <c r="R403" i="22"/>
  <c r="Z402" i="22"/>
  <c r="R402" i="22"/>
  <c r="Z401" i="22"/>
  <c r="R401" i="22"/>
  <c r="Z400" i="22"/>
  <c r="R400" i="22"/>
  <c r="Z399" i="22"/>
  <c r="R399" i="22"/>
  <c r="Z398" i="22"/>
  <c r="R398" i="22"/>
  <c r="Z397" i="22"/>
  <c r="R397" i="22"/>
  <c r="Z396" i="22"/>
  <c r="R396" i="22"/>
  <c r="Z395" i="22"/>
  <c r="R395" i="22"/>
  <c r="Z394" i="22"/>
  <c r="R394" i="22"/>
  <c r="Z393" i="22"/>
  <c r="R393" i="22"/>
  <c r="Z392" i="22"/>
  <c r="R392" i="22"/>
  <c r="Z391" i="22"/>
  <c r="R391" i="22"/>
  <c r="Z390" i="22"/>
  <c r="R390" i="22"/>
  <c r="Z389" i="22"/>
  <c r="R389" i="22"/>
  <c r="Z388" i="22"/>
  <c r="R388" i="22"/>
  <c r="Z387" i="22"/>
  <c r="R387" i="22"/>
  <c r="Z386" i="22"/>
  <c r="R386" i="22"/>
  <c r="Z385" i="22"/>
  <c r="R385" i="22"/>
  <c r="Z384" i="22"/>
  <c r="R384" i="22"/>
  <c r="Z383" i="22"/>
  <c r="R383" i="22"/>
  <c r="Z382" i="22"/>
  <c r="R382" i="22"/>
  <c r="Z381" i="22"/>
  <c r="R381" i="22"/>
  <c r="Z380" i="22"/>
  <c r="R380" i="22"/>
  <c r="Z379" i="22"/>
  <c r="R379" i="22"/>
  <c r="Z378" i="22"/>
  <c r="R378" i="22"/>
  <c r="Z377" i="22"/>
  <c r="R377" i="22"/>
  <c r="Z376" i="22"/>
  <c r="R376" i="22"/>
  <c r="Z375" i="22"/>
  <c r="R375" i="22"/>
  <c r="Z374" i="22"/>
  <c r="R374" i="22"/>
  <c r="Z373" i="22"/>
  <c r="R373" i="22"/>
  <c r="Z372" i="22"/>
  <c r="R372" i="22"/>
  <c r="Z371" i="22"/>
  <c r="R371" i="22"/>
  <c r="Z370" i="22"/>
  <c r="R370" i="22"/>
  <c r="Z369" i="22"/>
  <c r="R369" i="22"/>
  <c r="Z368" i="22"/>
  <c r="R368" i="22"/>
  <c r="Z367" i="22"/>
  <c r="R367" i="22"/>
  <c r="Z366" i="22"/>
  <c r="R366" i="22"/>
  <c r="Z365" i="22"/>
  <c r="R365" i="22"/>
  <c r="Z364" i="22"/>
  <c r="R364" i="22"/>
  <c r="Z363" i="22"/>
  <c r="R363" i="22"/>
  <c r="Z362" i="22"/>
  <c r="R362" i="22"/>
  <c r="Z361" i="22"/>
  <c r="R361" i="22"/>
  <c r="Z360" i="22"/>
  <c r="R360" i="22"/>
  <c r="Z359" i="22"/>
  <c r="R359" i="22"/>
  <c r="Z358" i="22"/>
  <c r="R358" i="22"/>
  <c r="Z357" i="22"/>
  <c r="R357" i="22"/>
  <c r="Z356" i="22"/>
  <c r="R356" i="22"/>
  <c r="Z355" i="22"/>
  <c r="R355" i="22"/>
  <c r="Z354" i="22"/>
  <c r="R354" i="22"/>
  <c r="Z353" i="22"/>
  <c r="R353" i="22"/>
  <c r="Z352" i="22"/>
  <c r="R352" i="22"/>
  <c r="Z351" i="22"/>
  <c r="R351" i="22"/>
  <c r="Z350" i="22"/>
  <c r="R350" i="22"/>
  <c r="Z349" i="22"/>
  <c r="R349" i="22"/>
  <c r="Z348" i="22"/>
  <c r="R348" i="22"/>
  <c r="Z347" i="22"/>
  <c r="R347" i="22"/>
  <c r="Z346" i="22"/>
  <c r="R346" i="22"/>
  <c r="Z345" i="22"/>
  <c r="R345" i="22"/>
  <c r="Z344" i="22"/>
  <c r="R344" i="22"/>
  <c r="Z343" i="22"/>
  <c r="R343" i="22"/>
  <c r="Z342" i="22"/>
  <c r="R342" i="22"/>
  <c r="Z341" i="22"/>
  <c r="R341" i="22"/>
  <c r="Z340" i="22"/>
  <c r="R340" i="22"/>
  <c r="Z339" i="22"/>
  <c r="R339" i="22"/>
  <c r="Z338" i="22"/>
  <c r="R338" i="22"/>
  <c r="Z337" i="22"/>
  <c r="R337" i="22"/>
  <c r="Z336" i="22"/>
  <c r="R336" i="22"/>
  <c r="Z335" i="22"/>
  <c r="R335" i="22"/>
  <c r="Z334" i="22"/>
  <c r="R334" i="22"/>
  <c r="Z333" i="22"/>
  <c r="R333" i="22"/>
  <c r="Z332" i="22"/>
  <c r="R332" i="22"/>
  <c r="Z331" i="22"/>
  <c r="R331" i="22"/>
  <c r="Z330" i="22"/>
  <c r="R330" i="22"/>
  <c r="Z329" i="22"/>
  <c r="R329" i="22"/>
  <c r="Z328" i="22"/>
  <c r="R328" i="22"/>
  <c r="Z327" i="22"/>
  <c r="R327" i="22"/>
  <c r="Z326" i="22"/>
  <c r="R326" i="22"/>
  <c r="Z325" i="22"/>
  <c r="R325" i="22"/>
  <c r="Z324" i="22"/>
  <c r="R324" i="22"/>
  <c r="Z323" i="22"/>
  <c r="R323" i="22"/>
  <c r="Z322" i="22"/>
  <c r="R322" i="22"/>
  <c r="Z321" i="22"/>
  <c r="R321" i="22"/>
  <c r="Z320" i="22"/>
  <c r="R320" i="22"/>
  <c r="Z319" i="22"/>
  <c r="R319" i="22"/>
  <c r="Z318" i="22"/>
  <c r="R318" i="22"/>
  <c r="Z317" i="22"/>
  <c r="R317" i="22"/>
  <c r="Z316" i="22"/>
  <c r="R316" i="22"/>
  <c r="Z315" i="22"/>
  <c r="R315" i="22"/>
  <c r="Z314" i="22"/>
  <c r="R314" i="22"/>
  <c r="Z313" i="22"/>
  <c r="R313" i="22"/>
  <c r="Z312" i="22"/>
  <c r="R312" i="22"/>
  <c r="Z311" i="22"/>
  <c r="R311" i="22"/>
  <c r="Z310" i="22"/>
  <c r="R310" i="22"/>
  <c r="Z309" i="22"/>
  <c r="R309" i="22"/>
  <c r="Z308" i="22"/>
  <c r="R308" i="22"/>
  <c r="Z307" i="22"/>
  <c r="R307" i="22"/>
  <c r="Z306" i="22"/>
  <c r="R306" i="22"/>
  <c r="Z305" i="22"/>
  <c r="R305" i="22"/>
  <c r="Z304" i="22"/>
  <c r="R304" i="22"/>
  <c r="Z303" i="22"/>
  <c r="R303" i="22"/>
  <c r="Z302" i="22"/>
  <c r="R302" i="22"/>
  <c r="Z301" i="22"/>
  <c r="R301" i="22"/>
  <c r="Z300" i="22"/>
  <c r="R300" i="22"/>
  <c r="Z299" i="22"/>
  <c r="R299" i="22"/>
  <c r="Z298" i="22"/>
  <c r="R298" i="22"/>
  <c r="Z297" i="22"/>
  <c r="R297" i="22"/>
  <c r="Z296" i="22"/>
  <c r="R296" i="22"/>
  <c r="Z295" i="22"/>
  <c r="R295" i="22"/>
  <c r="Z294" i="22"/>
  <c r="R294" i="22"/>
  <c r="Z293" i="22"/>
  <c r="R293" i="22"/>
  <c r="Z292" i="22"/>
  <c r="R292" i="22"/>
  <c r="Z291" i="22"/>
  <c r="R291" i="22"/>
  <c r="Z290" i="22"/>
  <c r="R290" i="22"/>
  <c r="Z289" i="22"/>
  <c r="R289" i="22"/>
  <c r="Z288" i="22"/>
  <c r="R288" i="22"/>
  <c r="Z287" i="22"/>
  <c r="R287" i="22"/>
  <c r="Z286" i="22"/>
  <c r="R286" i="22"/>
  <c r="Z285" i="22"/>
  <c r="R285" i="22"/>
  <c r="Z284" i="22"/>
  <c r="R284" i="22"/>
  <c r="Z283" i="22"/>
  <c r="R283" i="22"/>
  <c r="Z282" i="22"/>
  <c r="R282" i="22"/>
  <c r="Z281" i="22"/>
  <c r="R281" i="22"/>
  <c r="Z280" i="22"/>
  <c r="R280" i="22"/>
  <c r="Z279" i="22"/>
  <c r="R279" i="22"/>
  <c r="Z278" i="22"/>
  <c r="R278" i="22"/>
  <c r="Z277" i="22"/>
  <c r="R277" i="22"/>
  <c r="Z276" i="22"/>
  <c r="R276" i="22"/>
  <c r="Z275" i="22"/>
  <c r="R275" i="22"/>
  <c r="Z274" i="22"/>
  <c r="R274" i="22"/>
  <c r="Z273" i="22"/>
  <c r="R273" i="22"/>
  <c r="Z272" i="22"/>
  <c r="R272" i="22"/>
  <c r="Z271" i="22"/>
  <c r="R271" i="22"/>
  <c r="Z270" i="22"/>
  <c r="R270" i="22"/>
  <c r="Z269" i="22"/>
  <c r="R269" i="22"/>
  <c r="Z268" i="22"/>
  <c r="R268" i="22"/>
  <c r="Z267" i="22"/>
  <c r="R267" i="22"/>
  <c r="Z266" i="22"/>
  <c r="R266" i="22"/>
  <c r="Z265" i="22"/>
  <c r="R265" i="22"/>
  <c r="Z264" i="22"/>
  <c r="R264" i="22"/>
  <c r="Z263" i="22"/>
  <c r="R263" i="22"/>
  <c r="Z262" i="22"/>
  <c r="R262" i="22"/>
  <c r="Z261" i="22"/>
  <c r="R261" i="22"/>
  <c r="Z260" i="22"/>
  <c r="R260" i="22"/>
  <c r="Z259" i="22"/>
  <c r="R259" i="22"/>
  <c r="Z258" i="22"/>
  <c r="R258" i="22"/>
  <c r="Z257" i="22"/>
  <c r="R257" i="22"/>
  <c r="Z256" i="22"/>
  <c r="R256" i="22"/>
  <c r="Z255" i="22"/>
  <c r="R255" i="22"/>
  <c r="Z254" i="22"/>
  <c r="R254" i="22"/>
  <c r="Z253" i="22"/>
  <c r="R253" i="22"/>
  <c r="Z252" i="22"/>
  <c r="R252" i="22"/>
  <c r="Z251" i="22"/>
  <c r="R251" i="22"/>
  <c r="Z250" i="22"/>
  <c r="R250" i="22"/>
  <c r="Z249" i="22"/>
  <c r="R249" i="22"/>
  <c r="Z248" i="22"/>
  <c r="R248" i="22"/>
  <c r="Z247" i="22"/>
  <c r="R247" i="22"/>
  <c r="Z246" i="22"/>
  <c r="R246" i="22"/>
  <c r="Z245" i="22"/>
  <c r="R245" i="22"/>
  <c r="Z244" i="22"/>
  <c r="R244" i="22"/>
  <c r="Z243" i="22"/>
  <c r="R243" i="22"/>
  <c r="Z242" i="22"/>
  <c r="R242" i="22"/>
  <c r="Z241" i="22"/>
  <c r="R241" i="22"/>
  <c r="Z240" i="22"/>
  <c r="R240" i="22"/>
  <c r="Z239" i="22"/>
  <c r="R239" i="22"/>
  <c r="Z238" i="22"/>
  <c r="R238" i="22"/>
  <c r="Z237" i="22"/>
  <c r="R237" i="22"/>
  <c r="Z236" i="22"/>
  <c r="R236" i="22"/>
  <c r="Z235" i="22"/>
  <c r="R235" i="22"/>
  <c r="Z234" i="22"/>
  <c r="R234" i="22"/>
  <c r="Z233" i="22"/>
  <c r="R233" i="22"/>
  <c r="Z232" i="22"/>
  <c r="R232" i="22"/>
  <c r="Z231" i="22"/>
  <c r="R231" i="22"/>
  <c r="Z230" i="22"/>
  <c r="R230" i="22"/>
  <c r="Z229" i="22"/>
  <c r="R229" i="22"/>
  <c r="Z228" i="22"/>
  <c r="R228" i="22"/>
  <c r="Z227" i="22"/>
  <c r="R227" i="22"/>
  <c r="Z226" i="22"/>
  <c r="R226" i="22"/>
  <c r="Z225" i="22"/>
  <c r="R225" i="22"/>
  <c r="Z224" i="22"/>
  <c r="R224" i="22"/>
  <c r="Z223" i="22"/>
  <c r="R223" i="22"/>
  <c r="Z222" i="22"/>
  <c r="R222" i="22"/>
  <c r="Z221" i="22"/>
  <c r="R221" i="22"/>
  <c r="Z220" i="22"/>
  <c r="R220" i="22"/>
  <c r="Z219" i="22"/>
  <c r="R219" i="22"/>
  <c r="Z218" i="22"/>
  <c r="R218" i="22"/>
  <c r="Z217" i="22"/>
  <c r="R217" i="22"/>
  <c r="Z216" i="22"/>
  <c r="R216" i="22"/>
  <c r="Z215" i="22"/>
  <c r="R215" i="22"/>
  <c r="Z214" i="22"/>
  <c r="R214" i="22"/>
  <c r="Z213" i="22"/>
  <c r="R213" i="22"/>
  <c r="Z212" i="22"/>
  <c r="R212" i="22"/>
  <c r="Z211" i="22"/>
  <c r="R211" i="22"/>
  <c r="Z210" i="22"/>
  <c r="R210" i="22"/>
  <c r="Z209" i="22"/>
  <c r="R209" i="22"/>
  <c r="Z208" i="22"/>
  <c r="R208" i="22"/>
  <c r="Z207" i="22"/>
  <c r="R207" i="22"/>
  <c r="Z206" i="22"/>
  <c r="R206" i="22"/>
  <c r="Z205" i="22"/>
  <c r="R205" i="22"/>
  <c r="Z204" i="22"/>
  <c r="R204" i="22"/>
  <c r="Z203" i="22"/>
  <c r="R203" i="22"/>
  <c r="Z202" i="22"/>
  <c r="R202" i="22"/>
  <c r="Z201" i="22"/>
  <c r="R201" i="22"/>
  <c r="Z200" i="22"/>
  <c r="R200" i="22"/>
  <c r="Z199" i="22"/>
  <c r="R199" i="22"/>
  <c r="Z198" i="22"/>
  <c r="R198" i="22"/>
  <c r="Z197" i="22"/>
  <c r="R197" i="22"/>
  <c r="Z196" i="22"/>
  <c r="R196" i="22"/>
  <c r="Z195" i="22"/>
  <c r="R195" i="22"/>
  <c r="Z194" i="22"/>
  <c r="R194" i="22"/>
  <c r="Z193" i="22"/>
  <c r="R193" i="22"/>
  <c r="Z192" i="22"/>
  <c r="R192" i="22"/>
  <c r="Z191" i="22"/>
  <c r="R191" i="22"/>
  <c r="Z190" i="22"/>
  <c r="R190" i="22"/>
  <c r="Z189" i="22"/>
  <c r="R189" i="22"/>
  <c r="Z188" i="22"/>
  <c r="R188" i="22"/>
  <c r="Z187" i="22"/>
  <c r="R187" i="22"/>
  <c r="Z186" i="22"/>
  <c r="R186" i="22"/>
  <c r="Z185" i="22"/>
  <c r="R185" i="22"/>
  <c r="Z184" i="22"/>
  <c r="R184" i="22"/>
  <c r="Z183" i="22"/>
  <c r="R183" i="22"/>
  <c r="Z182" i="22"/>
  <c r="R182" i="22"/>
  <c r="Z181" i="22"/>
  <c r="R181" i="22"/>
  <c r="Z180" i="22"/>
  <c r="R180" i="22"/>
  <c r="Z179" i="22"/>
  <c r="R179" i="22"/>
  <c r="Z178" i="22"/>
  <c r="R178" i="22"/>
  <c r="Z177" i="22"/>
  <c r="R177" i="22"/>
  <c r="Z176" i="22"/>
  <c r="R176" i="22"/>
  <c r="Z175" i="22"/>
  <c r="R175" i="22"/>
  <c r="Z174" i="22"/>
  <c r="R174" i="22"/>
  <c r="Z173" i="22"/>
  <c r="R173" i="22"/>
  <c r="Z172" i="22"/>
  <c r="R172" i="22"/>
  <c r="Z171" i="22"/>
  <c r="R171" i="22"/>
  <c r="Z170" i="22"/>
  <c r="R170" i="22"/>
  <c r="Z169" i="22"/>
  <c r="R169" i="22"/>
  <c r="Z168" i="22"/>
  <c r="R168" i="22"/>
  <c r="Z167" i="22"/>
  <c r="R167" i="22"/>
  <c r="Z166" i="22"/>
  <c r="R166" i="22"/>
  <c r="Z165" i="22"/>
  <c r="R165" i="22"/>
  <c r="Z164" i="22"/>
  <c r="R164" i="22"/>
  <c r="Z163" i="22"/>
  <c r="R163" i="22"/>
  <c r="Z162" i="22"/>
  <c r="R162" i="22"/>
  <c r="Z161" i="22"/>
  <c r="R161" i="22"/>
  <c r="Z160" i="22"/>
  <c r="R160" i="22"/>
  <c r="Z159" i="22"/>
  <c r="R159" i="22"/>
  <c r="Z158" i="22"/>
  <c r="R158" i="22"/>
  <c r="Z157" i="22"/>
  <c r="R157" i="22"/>
  <c r="Z156" i="22"/>
  <c r="R156" i="22"/>
  <c r="Z155" i="22"/>
  <c r="R155" i="22"/>
  <c r="Z154" i="22"/>
  <c r="R154" i="22"/>
  <c r="Z153" i="22"/>
  <c r="R153" i="22"/>
  <c r="Z152" i="22"/>
  <c r="R152" i="22"/>
  <c r="Z151" i="22"/>
  <c r="R151" i="22"/>
  <c r="Z150" i="22"/>
  <c r="R150" i="22"/>
  <c r="Z149" i="22"/>
  <c r="R149" i="22"/>
  <c r="Z148" i="22"/>
  <c r="R148" i="22"/>
  <c r="Z147" i="22"/>
  <c r="R147" i="22"/>
  <c r="Z146" i="22"/>
  <c r="R146" i="22"/>
  <c r="Z145" i="22"/>
  <c r="R145" i="22"/>
  <c r="Z144" i="22"/>
  <c r="R144" i="22"/>
  <c r="Z143" i="22"/>
  <c r="R143" i="22"/>
  <c r="Z142" i="22"/>
  <c r="R142" i="22"/>
  <c r="Z141" i="22"/>
  <c r="R141" i="22"/>
  <c r="Z140" i="22"/>
  <c r="R140" i="22"/>
  <c r="Z139" i="22"/>
  <c r="R139" i="22"/>
  <c r="Z138" i="22"/>
  <c r="R138" i="22"/>
  <c r="Z137" i="22"/>
  <c r="R137" i="22"/>
  <c r="Z136" i="22"/>
  <c r="R136" i="22"/>
  <c r="Z135" i="22"/>
  <c r="R135" i="22"/>
  <c r="Z134" i="22"/>
  <c r="R134" i="22"/>
  <c r="Z133" i="22"/>
  <c r="R133" i="22"/>
  <c r="Z132" i="22"/>
  <c r="R132" i="22"/>
  <c r="Z131" i="22"/>
  <c r="R131" i="22"/>
  <c r="Z130" i="22"/>
  <c r="R130" i="22"/>
  <c r="Z129" i="22"/>
  <c r="R129" i="22"/>
  <c r="Z128" i="22"/>
  <c r="R128" i="22"/>
  <c r="Z127" i="22"/>
  <c r="R127" i="22"/>
  <c r="Z126" i="22"/>
  <c r="R126" i="22"/>
  <c r="Z125" i="22"/>
  <c r="R125" i="22"/>
  <c r="Z124" i="22"/>
  <c r="R124" i="22"/>
  <c r="Z123" i="22"/>
  <c r="R123" i="22"/>
  <c r="Z122" i="22"/>
  <c r="R122" i="22"/>
  <c r="Z121" i="22"/>
  <c r="R121" i="22"/>
  <c r="Z120" i="22"/>
  <c r="R120" i="22"/>
  <c r="Z119" i="22"/>
  <c r="R119" i="22"/>
  <c r="Z118" i="22"/>
  <c r="R118" i="22"/>
  <c r="Z117" i="22"/>
  <c r="R117" i="22"/>
  <c r="Z116" i="22"/>
  <c r="R116" i="22"/>
  <c r="Z115" i="22"/>
  <c r="R115" i="22"/>
  <c r="Z114" i="22"/>
  <c r="R114" i="22"/>
  <c r="Z113" i="22"/>
  <c r="R113" i="22"/>
  <c r="Z112" i="22"/>
  <c r="R112" i="22"/>
  <c r="Z111" i="22"/>
  <c r="R111" i="22"/>
  <c r="Z110" i="22"/>
  <c r="R110" i="22"/>
  <c r="Z109" i="22"/>
  <c r="R109" i="22"/>
  <c r="Z108" i="22"/>
  <c r="R108" i="22"/>
  <c r="Z107" i="22"/>
  <c r="R107" i="22"/>
  <c r="Z106" i="22"/>
  <c r="R106" i="22"/>
  <c r="Z105" i="22"/>
  <c r="R105" i="22"/>
  <c r="Z104" i="22"/>
  <c r="R104" i="22"/>
  <c r="Z103" i="22"/>
  <c r="R103" i="22"/>
  <c r="Z102" i="22"/>
  <c r="R102" i="22"/>
  <c r="Z101" i="22"/>
  <c r="R101" i="22"/>
  <c r="Z100" i="22"/>
  <c r="R100" i="22"/>
  <c r="Z99" i="22"/>
  <c r="R99" i="22"/>
  <c r="Z98" i="22"/>
  <c r="R98" i="22"/>
  <c r="Z97" i="22"/>
  <c r="R97" i="22"/>
  <c r="Z96" i="22"/>
  <c r="R96" i="22"/>
  <c r="Z95" i="22"/>
  <c r="R95" i="22"/>
  <c r="Z94" i="22"/>
  <c r="R94" i="22"/>
  <c r="Z93" i="22"/>
  <c r="R93" i="22"/>
  <c r="Z92" i="22"/>
  <c r="R92" i="22"/>
  <c r="Z91" i="22"/>
  <c r="R91" i="22"/>
  <c r="Z90" i="22"/>
  <c r="R90" i="22"/>
  <c r="Z89" i="22"/>
  <c r="R89" i="22"/>
  <c r="Z88" i="22"/>
  <c r="R88" i="22"/>
  <c r="Z87" i="22"/>
  <c r="R87" i="22"/>
  <c r="Z86" i="22"/>
  <c r="R86" i="22"/>
  <c r="Z85" i="22"/>
  <c r="R85" i="22"/>
  <c r="Z84" i="22"/>
  <c r="R84" i="22"/>
  <c r="Z83" i="22"/>
  <c r="R83" i="22"/>
  <c r="Z82" i="22"/>
  <c r="R82" i="22"/>
  <c r="Z81" i="22"/>
  <c r="R81" i="22"/>
  <c r="Z80" i="22"/>
  <c r="R80" i="22"/>
  <c r="Z79" i="22"/>
  <c r="R79" i="22"/>
  <c r="Z78" i="22"/>
  <c r="R78" i="22"/>
  <c r="Z77" i="22"/>
  <c r="R77" i="22"/>
  <c r="Z76" i="22"/>
  <c r="R76" i="22"/>
  <c r="Z75" i="22"/>
  <c r="R75" i="22"/>
  <c r="Z74" i="22"/>
  <c r="R74" i="22"/>
  <c r="Z73" i="22"/>
  <c r="R73" i="22"/>
  <c r="Z72" i="22"/>
  <c r="R72" i="22"/>
  <c r="Z71" i="22"/>
  <c r="R71" i="22"/>
  <c r="Z70" i="22"/>
  <c r="R70" i="22"/>
  <c r="Z69" i="22"/>
  <c r="R69" i="22"/>
  <c r="Z68" i="22"/>
  <c r="R68" i="22"/>
  <c r="Z67" i="22"/>
  <c r="R67" i="22"/>
  <c r="Z66" i="22"/>
  <c r="R66" i="22"/>
  <c r="Z65" i="22"/>
  <c r="R65" i="22"/>
  <c r="U460" i="22" s="1"/>
  <c r="V460" i="22" s="1"/>
  <c r="Z64" i="22"/>
  <c r="R64" i="22"/>
  <c r="Z63" i="22"/>
  <c r="R63" i="22"/>
  <c r="Z62" i="22"/>
  <c r="R62" i="22"/>
  <c r="Z61" i="22"/>
  <c r="R61" i="22"/>
  <c r="Z60" i="22"/>
  <c r="R60" i="22"/>
  <c r="Z59" i="22"/>
  <c r="R59" i="22"/>
  <c r="Z58" i="22"/>
  <c r="R58" i="22"/>
  <c r="Z57" i="22"/>
  <c r="R57" i="22"/>
  <c r="Z56" i="22"/>
  <c r="R56" i="22"/>
  <c r="Z55" i="22"/>
  <c r="R55" i="22"/>
  <c r="Z54" i="22"/>
  <c r="R54" i="22"/>
  <c r="Z53" i="22"/>
  <c r="R53" i="22"/>
  <c r="Z52" i="22"/>
  <c r="R52" i="22"/>
  <c r="Z51" i="22"/>
  <c r="R51" i="22"/>
  <c r="Z50" i="22"/>
  <c r="R50" i="22"/>
  <c r="Z49" i="22"/>
  <c r="R49" i="22"/>
  <c r="Z48" i="22"/>
  <c r="R48" i="22"/>
  <c r="Z47" i="22"/>
  <c r="R47" i="22"/>
  <c r="Z46" i="22"/>
  <c r="R46" i="22"/>
  <c r="Z45" i="22"/>
  <c r="R45" i="22"/>
  <c r="Z44" i="22"/>
  <c r="R44" i="22"/>
  <c r="Z43" i="22"/>
  <c r="R43" i="22"/>
  <c r="Z42" i="22"/>
  <c r="R42" i="22"/>
  <c r="Z41" i="22"/>
  <c r="R41" i="22"/>
  <c r="Z40" i="22"/>
  <c r="R40" i="22"/>
  <c r="Z39" i="22"/>
  <c r="R39" i="22"/>
  <c r="Z38" i="22"/>
  <c r="R38" i="22"/>
  <c r="Z37" i="22"/>
  <c r="R37" i="22"/>
  <c r="Z36" i="22"/>
  <c r="R36" i="22"/>
  <c r="Z35" i="22"/>
  <c r="R35" i="22"/>
  <c r="Z34" i="22"/>
  <c r="R34" i="22"/>
  <c r="Z33" i="22"/>
  <c r="R33" i="22"/>
  <c r="Z32" i="22"/>
  <c r="R32" i="22"/>
  <c r="Z31" i="22"/>
  <c r="R31" i="22"/>
  <c r="Z30" i="22"/>
  <c r="R30" i="22"/>
  <c r="Z29" i="22"/>
  <c r="R29" i="22"/>
  <c r="Z28" i="22"/>
  <c r="R28" i="22"/>
  <c r="Z27" i="22"/>
  <c r="R27" i="22"/>
  <c r="Z26" i="22"/>
  <c r="R26" i="22"/>
  <c r="Z25" i="22"/>
  <c r="R25" i="22"/>
  <c r="Z24" i="22"/>
  <c r="R24" i="22"/>
  <c r="U461" i="22" s="1"/>
  <c r="V461" i="22" s="1"/>
  <c r="Z23" i="22"/>
  <c r="R23" i="22"/>
  <c r="Z22" i="22"/>
  <c r="R22" i="22"/>
  <c r="Z21" i="22"/>
  <c r="R21" i="22"/>
  <c r="Z20" i="22"/>
  <c r="R20" i="22"/>
  <c r="Z19" i="22"/>
  <c r="R19" i="22"/>
  <c r="Z18" i="22"/>
  <c r="R18" i="22"/>
  <c r="U459" i="22" s="1"/>
  <c r="V459" i="22" s="1"/>
  <c r="Z17" i="22"/>
  <c r="R17" i="22"/>
  <c r="Z16" i="22"/>
  <c r="R16" i="22"/>
  <c r="Z15" i="22"/>
  <c r="R15" i="22"/>
  <c r="U467" i="22" s="1"/>
  <c r="Z14" i="22"/>
  <c r="R14" i="22"/>
  <c r="Z13" i="22"/>
  <c r="R13" i="22"/>
  <c r="Z12" i="22"/>
  <c r="R12" i="22"/>
  <c r="Z11" i="22"/>
  <c r="R11" i="22"/>
  <c r="Z10" i="22"/>
  <c r="R10" i="22"/>
  <c r="Z9" i="22"/>
  <c r="R9" i="22"/>
  <c r="Z8" i="22"/>
  <c r="R8" i="22"/>
  <c r="Z7" i="22"/>
  <c r="R7" i="22"/>
  <c r="Z6" i="22"/>
  <c r="R6" i="22"/>
  <c r="Z5" i="22"/>
  <c r="R5" i="22"/>
  <c r="Z4" i="22"/>
  <c r="R4" i="22"/>
  <c r="U463" i="22" s="1"/>
  <c r="V463" i="22" s="1"/>
  <c r="Z3" i="22"/>
  <c r="R3" i="22"/>
  <c r="U473" i="22" s="1"/>
  <c r="Z2" i="22"/>
  <c r="R2" i="22"/>
  <c r="U468" i="22" s="1"/>
  <c r="V468" i="22" s="1"/>
  <c r="V467" i="22" l="1"/>
  <c r="U466" i="22"/>
  <c r="V466" i="22" s="1"/>
  <c r="U458" i="22"/>
  <c r="F460" i="22"/>
  <c r="N460" i="22"/>
  <c r="Q462" i="22"/>
  <c r="Q464" i="22" s="1"/>
  <c r="U476" i="22"/>
  <c r="U478" i="22" s="1"/>
  <c r="G460" i="22"/>
  <c r="O460" i="22"/>
  <c r="U462" i="22"/>
  <c r="V462" i="22" s="1"/>
  <c r="H460" i="22"/>
  <c r="P460" i="22"/>
  <c r="T471" i="22"/>
  <c r="U477" i="22"/>
  <c r="V477" i="22" s="1"/>
  <c r="U471" i="22" l="1"/>
  <c r="U474" i="22" s="1"/>
  <c r="V458" i="22"/>
  <c r="V464" i="22" s="1"/>
  <c r="U464" i="22"/>
  <c r="T476" i="22"/>
  <c r="V471" i="22" l="1"/>
  <c r="T478" i="22"/>
  <c r="V478" i="22" s="1"/>
  <c r="V47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tc={FE67E327-5FBC-4EC0-8C51-DD4E25C3B7C1}</author>
    <author>tc={EF82F33F-B6D2-4396-B890-3C526B14F655}</author>
    <author>Goolab, Ricky (HR)</author>
    <author>Panesar, Sonia (Corporate Finance)</author>
    <author>tc={E79A3350-A85E-48E0-A077-C009E5DD8A6D}</author>
  </authors>
  <commentList>
    <comment ref="E1" authorId="0" shapeId="0" xr:uid="{FE67E327-5FBC-4EC0-8C51-DD4E25C3B7C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Not needed in future
</t>
      </text>
    </comment>
    <comment ref="Q2" authorId="1" shapeId="0" xr:uid="{EF82F33F-B6D2-4396-B890-3C526B14F655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to Supps total</t>
      </text>
    </comment>
    <comment ref="Q28" authorId="2" shapeId="0" xr:uid="{AC2B5DD7-611C-4C71-8E3D-B6661B0F5956}">
      <text>
        <r>
          <rPr>
            <b/>
            <sz val="9"/>
            <color indexed="81"/>
            <rFont val="Tahoma"/>
            <family val="2"/>
          </rPr>
          <t>NIF</t>
        </r>
      </text>
    </comment>
    <comment ref="Q62" authorId="2" shapeId="0" xr:uid="{707CEE1A-E865-49A5-AC8C-743BF7F3B828}">
      <text>
        <r>
          <rPr>
            <b/>
            <sz val="9"/>
            <color indexed="81"/>
            <rFont val="Tahoma"/>
            <family val="2"/>
          </rPr>
          <t>NIF</t>
        </r>
      </text>
    </comment>
    <comment ref="Q138" authorId="2" shapeId="0" xr:uid="{E42ED8B9-A074-46D7-8704-B08CBB320876}">
      <text>
        <r>
          <rPr>
            <b/>
            <sz val="9"/>
            <color indexed="81"/>
            <rFont val="Tahoma"/>
            <family val="2"/>
          </rPr>
          <t>AME PROV</t>
        </r>
      </text>
    </comment>
    <comment ref="Q146" authorId="2" shapeId="0" xr:uid="{028B8C85-9127-43D6-B492-1A3CC248E18D}">
      <text>
        <r>
          <rPr>
            <b/>
            <sz val="9"/>
            <color indexed="81"/>
            <rFont val="Tahoma"/>
            <family val="2"/>
          </rPr>
          <t>NIF</t>
        </r>
      </text>
    </comment>
    <comment ref="Q180" authorId="2" shapeId="0" xr:uid="{3FD7A810-3EC3-4D8C-BA02-54AEC8A8673B}">
      <text>
        <r>
          <rPr>
            <b/>
            <sz val="9"/>
            <color indexed="81"/>
            <rFont val="Tahoma"/>
            <family val="2"/>
          </rPr>
          <t>NIF</t>
        </r>
      </text>
    </comment>
    <comment ref="Q191" authorId="2" shapeId="0" xr:uid="{13F42DFF-6261-4C81-8393-966A10E87ADD}">
      <text>
        <r>
          <rPr>
            <b/>
            <sz val="9"/>
            <color indexed="81"/>
            <rFont val="Tahoma"/>
            <family val="2"/>
          </rPr>
          <t>NIF</t>
        </r>
      </text>
    </comment>
    <comment ref="R198" authorId="3" shapeId="0" xr:uid="{A05C0E77-7BFF-47F2-A2C0-00AB9A20FC88}">
      <text>
        <r>
          <rPr>
            <b/>
            <sz val="9"/>
            <color indexed="81"/>
            <rFont val="Tahoma"/>
            <family val="2"/>
          </rPr>
          <t xml:space="preserve">This row (Covid-19) has been manualy ammended as actuals are not on ERP. </t>
        </r>
      </text>
    </comment>
    <comment ref="P216" authorId="4" shapeId="0" xr:uid="{E79A3350-A85E-48E0-A077-C009E5DD8A6D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£25m for payment in Feb - Supps extra funding. Agreed with HK 11/1</t>
      </text>
    </comment>
    <comment ref="R216" authorId="2" shapeId="0" xr:uid="{FAE1C73A-3CF2-4EF6-96CA-F8B27E46AE35}">
      <text>
        <r>
          <rPr>
            <b/>
            <sz val="9"/>
            <color indexed="81"/>
            <rFont val="Tahoma"/>
            <family val="2"/>
          </rPr>
          <t xml:space="preserve">This row (CoL) has been manualy ammended as actuals are not on ERP. </t>
        </r>
      </text>
    </comment>
    <comment ref="Q244" authorId="2" shapeId="0" xr:uid="{4B3E7809-CDF1-49D9-A40B-3878C25A37D6}">
      <text>
        <r>
          <rPr>
            <b/>
            <sz val="9"/>
            <color indexed="81"/>
            <rFont val="Tahoma"/>
            <family val="2"/>
          </rPr>
          <t xml:space="preserve">DEL PROG PROV
</t>
        </r>
        <r>
          <rPr>
            <sz val="9"/>
            <color indexed="81"/>
            <rFont val="Tahoma"/>
            <family val="2"/>
          </rPr>
          <t>Adjusted to balance provisions tab.</t>
        </r>
      </text>
    </comment>
  </commentList>
</comments>
</file>

<file path=xl/sharedStrings.xml><?xml version="1.0" encoding="utf-8"?>
<sst xmlns="http://schemas.openxmlformats.org/spreadsheetml/2006/main" count="4742" uniqueCount="240">
  <si>
    <t xml:space="preserve">HM REVENUE AND CUSTOMS </t>
  </si>
  <si>
    <t>This table provides further detail by category on HMRC spending.</t>
  </si>
  <si>
    <t>Table 1: Total departmental spending (£000)</t>
  </si>
  <si>
    <t>2021-22</t>
  </si>
  <si>
    <t>2022-23</t>
  </si>
  <si>
    <t>2023-24</t>
  </si>
  <si>
    <t>2024-25</t>
  </si>
  <si>
    <t>2025-26</t>
  </si>
  <si>
    <t>2026-27</t>
  </si>
  <si>
    <t>Outturn</t>
  </si>
  <si>
    <t>Plans</t>
  </si>
  <si>
    <r>
      <t xml:space="preserve">Resource DEL </t>
    </r>
    <r>
      <rPr>
        <vertAlign val="superscript"/>
        <sz val="12"/>
        <color rgb="FF000000"/>
        <rFont val="Arial"/>
        <family val="2"/>
      </rPr>
      <t>1</t>
    </r>
  </si>
  <si>
    <t>HMRC administration</t>
  </si>
  <si>
    <t>Utilised provisions</t>
  </si>
  <si>
    <t>National Insurance Fund</t>
  </si>
  <si>
    <t>Cost of Living</t>
  </si>
  <si>
    <t>COVID-19</t>
  </si>
  <si>
    <t>Total Resource DEL</t>
  </si>
  <si>
    <t>Of which:</t>
  </si>
  <si>
    <t>Staff costs</t>
  </si>
  <si>
    <t>Purchase of goods and services</t>
  </si>
  <si>
    <t>Income from sales of goods and services</t>
  </si>
  <si>
    <t>Current grants to persons and non-profit bodies (net)</t>
  </si>
  <si>
    <t>Current grants abroad (net)</t>
  </si>
  <si>
    <t>Subsidies to private sector companies</t>
  </si>
  <si>
    <t>-</t>
  </si>
  <si>
    <t>Rentals</t>
  </si>
  <si>
    <r>
      <t xml:space="preserve">Depreciation </t>
    </r>
    <r>
      <rPr>
        <vertAlign val="superscript"/>
        <sz val="12"/>
        <color rgb="FF000000"/>
        <rFont val="Arial"/>
        <family val="2"/>
      </rPr>
      <t>2</t>
    </r>
  </si>
  <si>
    <t>Other resource</t>
  </si>
  <si>
    <t xml:space="preserve"> </t>
  </si>
  <si>
    <t>1 Outturn values are consistent with those reported in SoPS 1.1 on page XX.</t>
  </si>
  <si>
    <r>
      <t xml:space="preserve">Resource AME </t>
    </r>
    <r>
      <rPr>
        <vertAlign val="superscript"/>
        <sz val="12"/>
        <color rgb="FF000000"/>
        <rFont val="Arial"/>
        <family val="2"/>
      </rPr>
      <t>1</t>
    </r>
    <r>
      <rPr>
        <b/>
        <vertAlign val="superscript"/>
        <sz val="12"/>
        <color rgb="FF000000"/>
        <rFont val="Arial"/>
        <family val="2"/>
      </rPr>
      <t xml:space="preserve"> </t>
    </r>
  </si>
  <si>
    <t>Child Benefit</t>
  </si>
  <si>
    <t>Tax Free Childcare</t>
  </si>
  <si>
    <t>Providing payments in lieu of tax relief to certain bodies</t>
  </si>
  <si>
    <t>Lifetime ISA</t>
  </si>
  <si>
    <t>Help to Save</t>
  </si>
  <si>
    <t>HMRC Administration</t>
  </si>
  <si>
    <t>Utilised Provisions</t>
  </si>
  <si>
    <t>Personal Tax Credit</t>
  </si>
  <si>
    <t>Total Resource AME</t>
  </si>
  <si>
    <t>Take up of provisions</t>
  </si>
  <si>
    <t>Release of provision</t>
  </si>
  <si>
    <r>
      <t xml:space="preserve">Resource budget </t>
    </r>
    <r>
      <rPr>
        <vertAlign val="superscript"/>
        <sz val="12"/>
        <color rgb="FF000000"/>
        <rFont val="Arial"/>
        <family val="2"/>
      </rPr>
      <t>1</t>
    </r>
  </si>
  <si>
    <t>Total Resource Budget</t>
  </si>
  <si>
    <t>1 Outturn values are consistent with those reported in SoPS 1.1 on page XX</t>
  </si>
  <si>
    <t>.</t>
  </si>
  <si>
    <r>
      <t xml:space="preserve">Capital DEL </t>
    </r>
    <r>
      <rPr>
        <vertAlign val="superscript"/>
        <sz val="12"/>
        <color rgb="FF000000"/>
        <rFont val="Arial"/>
        <family val="2"/>
      </rPr>
      <t>1</t>
    </r>
  </si>
  <si>
    <t>Total Capital DEL</t>
  </si>
  <si>
    <t>Purchase of assets</t>
  </si>
  <si>
    <t>Income from sales of assets</t>
  </si>
  <si>
    <r>
      <t xml:space="preserve">Capital AME </t>
    </r>
    <r>
      <rPr>
        <vertAlign val="superscript"/>
        <sz val="12"/>
        <color rgb="FF000000"/>
        <rFont val="Arial"/>
        <family val="2"/>
      </rPr>
      <t>1</t>
    </r>
  </si>
  <si>
    <t>Total Capital AME</t>
  </si>
  <si>
    <t xml:space="preserve">Of which: </t>
  </si>
  <si>
    <t>Capital grants to persons &amp; non-profit bodies (net)</t>
  </si>
  <si>
    <r>
      <t xml:space="preserve">Capital budget </t>
    </r>
    <r>
      <rPr>
        <vertAlign val="superscript"/>
        <sz val="12"/>
        <color rgb="FF000000"/>
        <rFont val="Arial"/>
        <family val="2"/>
      </rPr>
      <t>1</t>
    </r>
    <r>
      <rPr>
        <b/>
        <vertAlign val="superscript"/>
        <sz val="12"/>
        <color rgb="FF000000"/>
        <rFont val="Arial"/>
        <family val="2"/>
      </rPr>
      <t xml:space="preserve"> </t>
    </r>
  </si>
  <si>
    <t>Total Capital budget</t>
  </si>
  <si>
    <t>1 Outturn values are consistent with those reported in SoPS 1.2 on page XX.</t>
  </si>
  <si>
    <t>This table shows HMRC administration expenditure, utilised provisions and the administration element of the National</t>
  </si>
  <si>
    <t>Insurance Fund. This table does not include programme expenditure.</t>
  </si>
  <si>
    <t>Table 2: Administration budget (£000)</t>
  </si>
  <si>
    <t>Resource DEL</t>
  </si>
  <si>
    <t>Total administration budget</t>
  </si>
  <si>
    <t>Depreciation</t>
  </si>
  <si>
    <t>Row Number</t>
  </si>
  <si>
    <t>Organisation</t>
  </si>
  <si>
    <t>COA</t>
  </si>
  <si>
    <t>Subsegment</t>
  </si>
  <si>
    <t>Adj Type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</si>
  <si>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</si>
  <si>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</si>
  <si>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</si>
  <si>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</si>
  <si>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</si>
  <si>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</si>
  <si>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</si>
  <si>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</si>
  <si>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</si>
  <si>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</si>
  <si>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</si>
  <si>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</si>
  <si>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FY SUM</t>
  </si>
  <si>
    <t>Economic
Budget Code</t>
  </si>
  <si>
    <t>Control
Budget Code</t>
  </si>
  <si>
    <t>Control Budget
Long Name</t>
  </si>
  <si>
    <t>Economic
Ringfence Code</t>
  </si>
  <si>
    <t>Accounting Authority Code</t>
  </si>
  <si>
    <t>Estimates Row Code</t>
  </si>
  <si>
    <t>Estimates Row Long Name</t>
  </si>
  <si>
    <t xml:space="preserve">Of which </t>
  </si>
  <si>
    <t>HMR041</t>
  </si>
  <si>
    <t>X041A006</t>
  </si>
  <si>
    <t>TYPE_INYEAR</t>
  </si>
  <si>
    <t>RESOURCE</t>
  </si>
  <si>
    <t>NON-BUDGET</t>
  </si>
  <si>
    <t>NON-RINGFENCED</t>
  </si>
  <si>
    <t>NON-VOTED</t>
  </si>
  <si>
    <t>n/a</t>
  </si>
  <si>
    <t>X041A013</t>
  </si>
  <si>
    <t>CAPITAL</t>
  </si>
  <si>
    <t>DEL</t>
  </si>
  <si>
    <t>DEL PROG</t>
  </si>
  <si>
    <t>GENERAL CAPITAL</t>
  </si>
  <si>
    <t>VOTED</t>
  </si>
  <si>
    <t>041_ER01</t>
  </si>
  <si>
    <t>X041A047</t>
  </si>
  <si>
    <t>AME</t>
  </si>
  <si>
    <t>DEPT AME</t>
  </si>
  <si>
    <t>041_ER12</t>
  </si>
  <si>
    <t>X041A051</t>
  </si>
  <si>
    <t>X041A050</t>
  </si>
  <si>
    <t>X041A011</t>
  </si>
  <si>
    <t>DEL ADMIN</t>
  </si>
  <si>
    <t>X041A001</t>
  </si>
  <si>
    <t>041_ER05</t>
  </si>
  <si>
    <t>X041A073</t>
  </si>
  <si>
    <t>X041A067</t>
  </si>
  <si>
    <t>041_ER15</t>
  </si>
  <si>
    <t>Payments To Add Capacity</t>
  </si>
  <si>
    <t>RINGFENCED</t>
  </si>
  <si>
    <t>X041A005</t>
  </si>
  <si>
    <t>041_ER09</t>
  </si>
  <si>
    <t>X041A018</t>
  </si>
  <si>
    <t>041_ER06</t>
  </si>
  <si>
    <t>X041A019</t>
  </si>
  <si>
    <t>X041A035</t>
  </si>
  <si>
    <t>X041A017</t>
  </si>
  <si>
    <t>041_ER07</t>
  </si>
  <si>
    <t>X041A046</t>
  </si>
  <si>
    <t>X041A021</t>
  </si>
  <si>
    <t>041_ER08</t>
  </si>
  <si>
    <t>X041A092</t>
  </si>
  <si>
    <t>X041A081</t>
  </si>
  <si>
    <t>041_ER14</t>
  </si>
  <si>
    <t>Other Reliefs and Allowances</t>
  </si>
  <si>
    <t>X041A071</t>
  </si>
  <si>
    <t>X041A055</t>
  </si>
  <si>
    <t>X041A052</t>
  </si>
  <si>
    <t>X041A031</t>
  </si>
  <si>
    <t>X041A028</t>
  </si>
  <si>
    <t>X041A033</t>
  </si>
  <si>
    <t>041_ER13</t>
  </si>
  <si>
    <t>X041A036</t>
  </si>
  <si>
    <t>X041A054</t>
  </si>
  <si>
    <t>X041A020</t>
  </si>
  <si>
    <t>X041A037</t>
  </si>
  <si>
    <t>X041A053</t>
  </si>
  <si>
    <t>X041A024</t>
  </si>
  <si>
    <t>X041A022</t>
  </si>
  <si>
    <t>X041A025</t>
  </si>
  <si>
    <t>X041A026</t>
  </si>
  <si>
    <t>X041A072</t>
  </si>
  <si>
    <t>041_ER17</t>
  </si>
  <si>
    <t>X041A030</t>
  </si>
  <si>
    <t>X041A029</t>
  </si>
  <si>
    <t>X041A032</t>
  </si>
  <si>
    <t>X041A034</t>
  </si>
  <si>
    <t>X041A002</t>
  </si>
  <si>
    <t>041_ER04</t>
  </si>
  <si>
    <t>X041A004</t>
  </si>
  <si>
    <t>X041A003</t>
  </si>
  <si>
    <t>X041A094</t>
  </si>
  <si>
    <t>041_ER19</t>
  </si>
  <si>
    <t>X041A089</t>
  </si>
  <si>
    <t>X041A088</t>
  </si>
  <si>
    <t>X041A098</t>
  </si>
  <si>
    <t>COST OF LIVING</t>
  </si>
  <si>
    <t>X041A065</t>
  </si>
  <si>
    <t>X041A066</t>
  </si>
  <si>
    <t>X041A091</t>
  </si>
  <si>
    <t>X041A087</t>
  </si>
  <si>
    <t>X041A074</t>
  </si>
  <si>
    <t>X041A090</t>
  </si>
  <si>
    <t>X041A086</t>
  </si>
  <si>
    <t>X041A040</t>
  </si>
  <si>
    <t>041_ER03</t>
  </si>
  <si>
    <t>VOA Administration</t>
  </si>
  <si>
    <t>X041A048</t>
  </si>
  <si>
    <t>X041A041</t>
  </si>
  <si>
    <t>041_ER11</t>
  </si>
  <si>
    <t>X041A044</t>
  </si>
  <si>
    <t>041_ER10</t>
  </si>
  <si>
    <t>VOA - Payments of rates to LAs on behalf of certain bodies</t>
  </si>
  <si>
    <t>Sum of Sheet</t>
  </si>
  <si>
    <t>Budget</t>
  </si>
  <si>
    <t>New FY Sum</t>
  </si>
  <si>
    <t>Variance</t>
  </si>
  <si>
    <t>Sum of ERP</t>
  </si>
  <si>
    <t>RDEL</t>
  </si>
  <si>
    <t>Reconciliation</t>
  </si>
  <si>
    <t>Non-Ringfenced</t>
  </si>
  <si>
    <t>Ringfenced</t>
  </si>
  <si>
    <t>Programme</t>
  </si>
  <si>
    <t>Provisions Codes</t>
  </si>
  <si>
    <t>SUM</t>
  </si>
  <si>
    <t>Current Sheet</t>
  </si>
  <si>
    <t>Admin</t>
  </si>
  <si>
    <t>ERP</t>
  </si>
  <si>
    <t>CDEL</t>
  </si>
  <si>
    <t>Var</t>
  </si>
  <si>
    <t>TDEL</t>
  </si>
  <si>
    <t>RAME</t>
  </si>
  <si>
    <t>NON_BUDGET</t>
  </si>
  <si>
    <t>CAME</t>
  </si>
  <si>
    <t>Total</t>
  </si>
  <si>
    <t>N/A Non Budget Total</t>
  </si>
  <si>
    <t>Total + N/A</t>
  </si>
  <si>
    <t>Voted</t>
  </si>
  <si>
    <t>Non-Voted</t>
  </si>
  <si>
    <t>(All)</t>
  </si>
  <si>
    <t>Sum of FY SUM</t>
  </si>
  <si>
    <t>Column Labels</t>
  </si>
  <si>
    <t>Row Labels</t>
  </si>
  <si>
    <t>Grand Total</t>
  </si>
  <si>
    <t>CAPITAL GRANTS TO PERSONS &amp; NON-PROFIT (NET)</t>
  </si>
  <si>
    <t>Copies: P13 DATA</t>
  </si>
  <si>
    <t xml:space="preserve">RDEL </t>
  </si>
  <si>
    <t>CHANGE IN PENSION SCHEME LIABILITIES</t>
  </si>
  <si>
    <t>CURRENT GRANTS ABROAD (NET)</t>
  </si>
  <si>
    <t>CURRENT GRANTS TO PERSONS AND NON-PROFIT (NET)</t>
  </si>
  <si>
    <t>DEPRECIATION</t>
  </si>
  <si>
    <t>INCOME FROM SALES OF GOODS AND SERVICES</t>
  </si>
  <si>
    <t>OTHER RESOURCE</t>
  </si>
  <si>
    <t>PURCHASE OF GOODS AND SERVICES</t>
  </si>
  <si>
    <t>RENTALS</t>
  </si>
  <si>
    <t>STAFF COSTS</t>
  </si>
  <si>
    <t>SUBSIDIES TO PRIVATE SECTOR COMPANIES</t>
  </si>
  <si>
    <t>TAKE UP OF PROVISIONS</t>
  </si>
  <si>
    <t>INCOME FROM SALES OF ASSETS</t>
  </si>
  <si>
    <t>PURCHASE OF ASSETS</t>
  </si>
  <si>
    <t>RDEL Admin</t>
  </si>
  <si>
    <t>RELEASE OF PROVISION</t>
  </si>
  <si>
    <t>Note: The totals may differ to the information in the Statement of Parliamentary Supply due to rounding.</t>
  </si>
  <si>
    <t xml:space="preserve">VOA Administration </t>
  </si>
  <si>
    <t>Gift Aid small donations scheme</t>
  </si>
  <si>
    <t>Stakeholder pensions</t>
  </si>
  <si>
    <t>VOA – Business Rates for Diplomatic Missions &amp; Organisations</t>
  </si>
  <si>
    <t>Guardians Allowance</t>
  </si>
  <si>
    <t>Corporation Tax Relief</t>
  </si>
  <si>
    <t>2 The depreciation plans in 2026-27 reflect the updated HMT Guidance which reclassifies depreciation and impairments from Resource DEL to Resource 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</si>
</sst>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##0;&quot;-&quot;#,##0;\-"/>
    <numFmt numFmtId="166" formatCode="#,##0_ ;[Red]\-#,##0\ "/>
    <numFmt numFmtId="167" formatCode="_-* #,##0_-;\-* #,##0_-;_-* &quot;-&quot;??_-;_-@_-"/>
    <numFmt numFmtId="168" formatCode="#,##0;&quot;(&quot;#,##0&quot;)&quot;;#,##0;@"/>
    <numFmt numFmtId="169" formatCode="#,##0.00000000;&quot;-&quot;#,##0.00000000;\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vertAlign val="superscript"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7AB7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7D8A0"/>
        <bgColor indexed="64"/>
      </patternFill>
    </fill>
    <fill>
      <patternFill patternType="solid">
        <fgColor rgb="FFF6924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43" fontId="3" fillId="0" borderId="0" applyFont="0" applyFill="0" applyBorder="0" applyAlignment="0" applyProtection="0"/>
    <xf numFmtId="0" fontId="16" fillId="0" borderId="0"/>
    <xf numFmtId="0" fontId="19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3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vertical="top"/>
    </xf>
    <xf numFmtId="3" fontId="6" fillId="0" borderId="0" xfId="0" applyNumberFormat="1" applyFont="1"/>
    <xf numFmtId="0" fontId="5" fillId="0" borderId="0" xfId="0" applyFont="1" applyAlignment="1">
      <alignment vertical="top"/>
    </xf>
    <xf numFmtId="165" fontId="6" fillId="0" borderId="0" xfId="0" applyNumberFormat="1" applyFont="1"/>
    <xf numFmtId="0" fontId="5" fillId="0" borderId="0" xfId="0" applyFont="1" applyAlignment="1">
      <alignment vertical="center"/>
    </xf>
    <xf numFmtId="166" fontId="0" fillId="0" borderId="0" xfId="0" applyNumberFormat="1"/>
    <xf numFmtId="0" fontId="0" fillId="0" borderId="0" xfId="0" applyAlignment="1">
      <alignment horizontal="left" vertical="center"/>
    </xf>
    <xf numFmtId="0" fontId="10" fillId="0" borderId="0" xfId="0" applyFont="1"/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 vertical="center"/>
    </xf>
    <xf numFmtId="17" fontId="8" fillId="0" borderId="1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168" fontId="16" fillId="3" borderId="10" xfId="4" applyNumberFormat="1" applyFill="1" applyBorder="1" applyAlignment="1">
      <alignment horizontal="left" vertical="center"/>
    </xf>
    <xf numFmtId="168" fontId="16" fillId="3" borderId="2" xfId="4" applyNumberFormat="1" applyFill="1" applyBorder="1" applyAlignment="1">
      <alignment horizontal="left" vertical="center"/>
    </xf>
    <xf numFmtId="168" fontId="16" fillId="3" borderId="13" xfId="4" applyNumberFormat="1" applyFill="1" applyBorder="1" applyAlignment="1">
      <alignment horizontal="left" vertical="center"/>
    </xf>
    <xf numFmtId="168" fontId="16" fillId="3" borderId="18" xfId="4" applyNumberFormat="1" applyFill="1" applyBorder="1" applyAlignment="1">
      <alignment horizontal="left" vertical="center"/>
    </xf>
    <xf numFmtId="168" fontId="0" fillId="3" borderId="2" xfId="0" applyNumberFormat="1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8" fontId="16" fillId="0" borderId="9" xfId="4" applyNumberFormat="1" applyBorder="1" applyAlignment="1">
      <alignment horizontal="left" vertical="center"/>
    </xf>
    <xf numFmtId="168" fontId="16" fillId="0" borderId="0" xfId="4" applyNumberFormat="1" applyAlignment="1">
      <alignment horizontal="left" vertical="center"/>
    </xf>
    <xf numFmtId="168" fontId="16" fillId="0" borderId="14" xfId="4" applyNumberFormat="1" applyBorder="1" applyAlignment="1">
      <alignment horizontal="left" vertical="center"/>
    </xf>
    <xf numFmtId="168" fontId="16" fillId="0" borderId="20" xfId="4" applyNumberFormat="1" applyBorder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68" fontId="16" fillId="8" borderId="14" xfId="4" applyNumberFormat="1" applyFill="1" applyBorder="1" applyAlignment="1">
      <alignment horizontal="left" vertical="center"/>
    </xf>
    <xf numFmtId="168" fontId="16" fillId="2" borderId="14" xfId="4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68" fontId="16" fillId="0" borderId="11" xfId="4" applyNumberFormat="1" applyBorder="1" applyAlignment="1">
      <alignment horizontal="left" vertical="center"/>
    </xf>
    <xf numFmtId="168" fontId="16" fillId="0" borderId="1" xfId="4" applyNumberFormat="1" applyBorder="1" applyAlignment="1">
      <alignment horizontal="left" vertical="center"/>
    </xf>
    <xf numFmtId="168" fontId="16" fillId="0" borderId="12" xfId="4" applyNumberFormat="1" applyBorder="1" applyAlignment="1">
      <alignment horizontal="left" vertical="center"/>
    </xf>
    <xf numFmtId="168" fontId="16" fillId="0" borderId="21" xfId="4" applyNumberForma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8" fontId="0" fillId="0" borderId="1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168" fontId="16" fillId="0" borderId="2" xfId="4" applyNumberFormat="1" applyBorder="1" applyAlignment="1">
      <alignment horizontal="left" vertical="center"/>
    </xf>
    <xf numFmtId="168" fontId="16" fillId="0" borderId="18" xfId="4" applyNumberFormat="1" applyBorder="1" applyAlignment="1">
      <alignment horizontal="left" vertical="center"/>
    </xf>
    <xf numFmtId="16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168" fontId="16" fillId="2" borderId="0" xfId="4" applyNumberFormat="1" applyFill="1" applyAlignment="1">
      <alignment horizontal="left" vertical="center"/>
    </xf>
    <xf numFmtId="168" fontId="16" fillId="8" borderId="0" xfId="4" applyNumberFormat="1" applyFill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14" xfId="0" applyFont="1" applyFill="1" applyBorder="1" applyAlignment="1">
      <alignment horizontal="left" vertical="center"/>
    </xf>
    <xf numFmtId="168" fontId="16" fillId="3" borderId="0" xfId="4" applyNumberFormat="1" applyFill="1" applyAlignment="1">
      <alignment horizontal="left" vertical="center"/>
    </xf>
    <xf numFmtId="168" fontId="16" fillId="3" borderId="20" xfId="4" applyNumberFormat="1" applyFill="1" applyBorder="1" applyAlignment="1">
      <alignment horizontal="left" vertical="center"/>
    </xf>
    <xf numFmtId="168" fontId="0" fillId="3" borderId="0" xfId="0" applyNumberForma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9" borderId="9" xfId="0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/>
    </xf>
    <xf numFmtId="0" fontId="13" fillId="9" borderId="14" xfId="0" applyFont="1" applyFill="1" applyBorder="1" applyAlignment="1">
      <alignment horizontal="left" vertical="center"/>
    </xf>
    <xf numFmtId="168" fontId="16" fillId="9" borderId="0" xfId="4" applyNumberFormat="1" applyFill="1" applyAlignment="1">
      <alignment horizontal="left" vertical="center"/>
    </xf>
    <xf numFmtId="168" fontId="16" fillId="9" borderId="20" xfId="4" applyNumberFormat="1" applyFill="1" applyBorder="1" applyAlignment="1">
      <alignment horizontal="left" vertical="center"/>
    </xf>
    <xf numFmtId="168" fontId="0" fillId="9" borderId="0" xfId="0" applyNumberForma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14" xfId="0" applyFill="1" applyBorder="1" applyAlignment="1">
      <alignment horizontal="left" vertical="center"/>
    </xf>
    <xf numFmtId="0" fontId="0" fillId="9" borderId="0" xfId="0" applyFill="1"/>
    <xf numFmtId="0" fontId="0" fillId="0" borderId="20" xfId="0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8" fontId="16" fillId="0" borderId="10" xfId="4" applyNumberFormat="1" applyBorder="1" applyAlignment="1">
      <alignment horizontal="left" vertical="center"/>
    </xf>
    <xf numFmtId="168" fontId="16" fillId="0" borderId="13" xfId="4" applyNumberFormat="1" applyBorder="1" applyAlignment="1">
      <alignment horizontal="left" vertical="center"/>
    </xf>
    <xf numFmtId="168" fontId="16" fillId="0" borderId="18" xfId="4" applyNumberFormat="1" applyBorder="1" applyAlignment="1">
      <alignment horizontal="right" vertical="center"/>
    </xf>
    <xf numFmtId="168" fontId="16" fillId="0" borderId="20" xfId="4" applyNumberFormat="1" applyBorder="1" applyAlignment="1">
      <alignment horizontal="right" vertical="center"/>
    </xf>
    <xf numFmtId="0" fontId="13" fillId="0" borderId="0" xfId="4" applyFont="1" applyAlignment="1">
      <alignment horizontal="left" vertical="center"/>
    </xf>
    <xf numFmtId="0" fontId="0" fillId="0" borderId="24" xfId="0" applyBorder="1" applyAlignment="1">
      <alignment horizontal="left" vertical="center"/>
    </xf>
    <xf numFmtId="168" fontId="16" fillId="0" borderId="24" xfId="4" applyNumberFormat="1" applyBorder="1" applyAlignment="1">
      <alignment horizontal="left" vertical="center"/>
    </xf>
    <xf numFmtId="168" fontId="16" fillId="0" borderId="24" xfId="4" applyNumberFormat="1" applyBorder="1" applyAlignment="1">
      <alignment horizontal="right" vertical="center"/>
    </xf>
    <xf numFmtId="168" fontId="0" fillId="0" borderId="24" xfId="0" applyNumberFormat="1" applyBorder="1" applyAlignment="1">
      <alignment horizontal="left" vertical="center"/>
    </xf>
    <xf numFmtId="168" fontId="16" fillId="0" borderId="0" xfId="4" applyNumberFormat="1" applyAlignment="1">
      <alignment horizontal="right" vertical="center"/>
    </xf>
    <xf numFmtId="0" fontId="10" fillId="10" borderId="15" xfId="0" applyFont="1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10" borderId="16" xfId="0" applyFill="1" applyBorder="1" applyAlignment="1">
      <alignment vertical="center"/>
    </xf>
    <xf numFmtId="168" fontId="0" fillId="10" borderId="3" xfId="0" applyNumberFormat="1" applyFill="1" applyBorder="1" applyAlignment="1">
      <alignment horizontal="left" vertical="center"/>
    </xf>
    <xf numFmtId="168" fontId="0" fillId="10" borderId="16" xfId="0" applyNumberFormat="1" applyFill="1" applyBorder="1" applyAlignment="1">
      <alignment horizontal="left" vertical="center"/>
    </xf>
    <xf numFmtId="0" fontId="0" fillId="11" borderId="17" xfId="0" applyFill="1" applyBorder="1" applyAlignment="1">
      <alignment horizontal="left" vertical="center"/>
    </xf>
    <xf numFmtId="0" fontId="0" fillId="12" borderId="17" xfId="0" applyFill="1" applyBorder="1" applyAlignment="1">
      <alignment horizontal="left" vertical="center"/>
    </xf>
    <xf numFmtId="0" fontId="0" fillId="13" borderId="17" xfId="0" applyFill="1" applyBorder="1" applyAlignment="1">
      <alignment horizontal="left" vertical="center"/>
    </xf>
    <xf numFmtId="3" fontId="9" fillId="0" borderId="0" xfId="0" applyNumberFormat="1" applyFont="1"/>
    <xf numFmtId="38" fontId="0" fillId="0" borderId="0" xfId="0" applyNumberFormat="1" applyAlignment="1">
      <alignment horizontal="left" vertical="center"/>
    </xf>
    <xf numFmtId="0" fontId="10" fillId="14" borderId="15" xfId="0" applyFont="1" applyFill="1" applyBorder="1" applyAlignment="1">
      <alignment vertical="center"/>
    </xf>
    <xf numFmtId="0" fontId="0" fillId="14" borderId="3" xfId="0" applyFill="1" applyBorder="1" applyAlignment="1">
      <alignment vertical="center"/>
    </xf>
    <xf numFmtId="0" fontId="0" fillId="14" borderId="16" xfId="0" applyFill="1" applyBorder="1" applyAlignment="1">
      <alignment vertical="center"/>
    </xf>
    <xf numFmtId="168" fontId="16" fillId="14" borderId="3" xfId="4" applyNumberFormat="1" applyFill="1" applyBorder="1" applyAlignment="1">
      <alignment horizontal="left" vertical="center"/>
    </xf>
    <xf numFmtId="168" fontId="16" fillId="14" borderId="16" xfId="4" applyNumberFormat="1" applyFill="1" applyBorder="1" applyAlignment="1">
      <alignment horizontal="left" vertical="center"/>
    </xf>
    <xf numFmtId="0" fontId="14" fillId="11" borderId="17" xfId="0" applyFont="1" applyFill="1" applyBorder="1" applyAlignment="1">
      <alignment horizontal="left" vertical="center"/>
    </xf>
    <xf numFmtId="38" fontId="14" fillId="6" borderId="3" xfId="0" applyNumberFormat="1" applyFont="1" applyFill="1" applyBorder="1" applyAlignment="1">
      <alignment vertical="center"/>
    </xf>
    <xf numFmtId="38" fontId="14" fillId="15" borderId="17" xfId="0" applyNumberFormat="1" applyFont="1" applyFill="1" applyBorder="1" applyAlignment="1">
      <alignment vertical="center"/>
    </xf>
    <xf numFmtId="38" fontId="14" fillId="16" borderId="17" xfId="0" applyNumberFormat="1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168" fontId="16" fillId="0" borderId="3" xfId="4" applyNumberFormat="1" applyBorder="1" applyAlignment="1">
      <alignment horizontal="left" vertical="center"/>
    </xf>
    <xf numFmtId="168" fontId="16" fillId="0" borderId="16" xfId="4" applyNumberFormat="1" applyBorder="1" applyAlignment="1">
      <alignment horizontal="left" vertical="center"/>
    </xf>
    <xf numFmtId="0" fontId="0" fillId="11" borderId="25" xfId="0" applyFill="1" applyBorder="1" applyAlignment="1">
      <alignment horizontal="left" vertical="center"/>
    </xf>
    <xf numFmtId="38" fontId="0" fillId="6" borderId="8" xfId="0" applyNumberFormat="1" applyFill="1" applyBorder="1" applyAlignment="1">
      <alignment vertical="center"/>
    </xf>
    <xf numFmtId="38" fontId="0" fillId="17" borderId="6" xfId="0" applyNumberFormat="1" applyFill="1" applyBorder="1" applyAlignment="1">
      <alignment vertical="center"/>
    </xf>
    <xf numFmtId="38" fontId="14" fillId="18" borderId="25" xfId="0" applyNumberFormat="1" applyFont="1" applyFill="1" applyBorder="1" applyAlignment="1">
      <alignment vertical="center"/>
    </xf>
    <xf numFmtId="0" fontId="10" fillId="5" borderId="1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168" fontId="0" fillId="5" borderId="3" xfId="0" applyNumberFormat="1" applyFill="1" applyBorder="1" applyAlignment="1">
      <alignment horizontal="left" vertical="center"/>
    </xf>
    <xf numFmtId="168" fontId="0" fillId="5" borderId="16" xfId="0" applyNumberFormat="1" applyFill="1" applyBorder="1" applyAlignment="1">
      <alignment horizontal="left" vertical="center"/>
    </xf>
    <xf numFmtId="0" fontId="0" fillId="11" borderId="26" xfId="0" applyFill="1" applyBorder="1" applyAlignment="1">
      <alignment horizontal="left" vertical="center"/>
    </xf>
    <xf numFmtId="38" fontId="0" fillId="6" borderId="27" xfId="0" applyNumberFormat="1" applyFill="1" applyBorder="1" applyAlignment="1">
      <alignment vertical="center"/>
    </xf>
    <xf numFmtId="38" fontId="0" fillId="17" borderId="28" xfId="0" applyNumberFormat="1" applyFill="1" applyBorder="1" applyAlignment="1">
      <alignment vertical="center"/>
    </xf>
    <xf numFmtId="38" fontId="14" fillId="18" borderId="20" xfId="0" applyNumberFormat="1" applyFont="1" applyFill="1" applyBorder="1" applyAlignment="1">
      <alignment vertical="center"/>
    </xf>
    <xf numFmtId="167" fontId="0" fillId="0" borderId="0" xfId="3" applyNumberFormat="1" applyFont="1" applyFill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168" fontId="0" fillId="0" borderId="13" xfId="0" applyNumberFormat="1" applyBorder="1" applyAlignment="1">
      <alignment horizontal="right" vertical="center"/>
    </xf>
    <xf numFmtId="38" fontId="14" fillId="18" borderId="21" xfId="0" applyNumberFormat="1" applyFont="1" applyFill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168" fontId="0" fillId="0" borderId="14" xfId="0" applyNumberFormat="1" applyBorder="1" applyAlignment="1">
      <alignment horizontal="right" vertical="center"/>
    </xf>
    <xf numFmtId="0" fontId="13" fillId="0" borderId="9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168" fontId="0" fillId="0" borderId="12" xfId="0" applyNumberFormat="1" applyBorder="1" applyAlignment="1">
      <alignment horizontal="right" vertical="center"/>
    </xf>
    <xf numFmtId="0" fontId="13" fillId="19" borderId="9" xfId="0" applyFont="1" applyFill="1" applyBorder="1" applyAlignment="1">
      <alignment horizontal="left" vertical="center"/>
    </xf>
    <xf numFmtId="0" fontId="13" fillId="19" borderId="14" xfId="0" applyFont="1" applyFill="1" applyBorder="1" applyAlignment="1">
      <alignment horizontal="left" vertical="center"/>
    </xf>
    <xf numFmtId="0" fontId="14" fillId="11" borderId="15" xfId="0" applyFont="1" applyFill="1" applyBorder="1" applyAlignment="1">
      <alignment horizontal="left" vertical="center"/>
    </xf>
    <xf numFmtId="38" fontId="14" fillId="6" borderId="17" xfId="0" applyNumberFormat="1" applyFont="1" applyFill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3" fillId="11" borderId="22" xfId="0" applyFont="1" applyFill="1" applyBorder="1" applyAlignment="1">
      <alignment horizontal="left" vertical="center"/>
    </xf>
    <xf numFmtId="38" fontId="0" fillId="6" borderId="25" xfId="0" applyNumberFormat="1" applyFill="1" applyBorder="1" applyAlignment="1">
      <alignment vertical="center"/>
    </xf>
    <xf numFmtId="43" fontId="0" fillId="0" borderId="0" xfId="3" applyFont="1" applyFill="1" applyAlignment="1">
      <alignment horizontal="left" vertical="center"/>
    </xf>
    <xf numFmtId="0" fontId="13" fillId="11" borderId="28" xfId="0" applyFont="1" applyFill="1" applyBorder="1" applyAlignment="1">
      <alignment horizontal="left" vertical="center"/>
    </xf>
    <xf numFmtId="38" fontId="0" fillId="6" borderId="26" xfId="0" applyNumberFormat="1" applyFill="1" applyBorder="1" applyAlignment="1">
      <alignment vertical="center"/>
    </xf>
    <xf numFmtId="38" fontId="10" fillId="15" borderId="17" xfId="0" applyNumberFormat="1" applyFont="1" applyFill="1" applyBorder="1" applyAlignment="1">
      <alignment vertical="center"/>
    </xf>
    <xf numFmtId="0" fontId="0" fillId="3" borderId="15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38" fontId="0" fillId="3" borderId="16" xfId="0" applyNumberFormat="1" applyFill="1" applyBorder="1" applyAlignment="1">
      <alignment vertical="center"/>
    </xf>
    <xf numFmtId="0" fontId="0" fillId="14" borderId="11" xfId="0" applyFill="1" applyBorder="1" applyAlignment="1">
      <alignment horizontal="left" vertical="center"/>
    </xf>
    <xf numFmtId="0" fontId="0" fillId="14" borderId="1" xfId="0" applyFill="1" applyBorder="1" applyAlignment="1">
      <alignment horizontal="left" vertical="center"/>
    </xf>
    <xf numFmtId="38" fontId="14" fillId="14" borderId="12" xfId="0" applyNumberFormat="1" applyFont="1" applyFill="1" applyBorder="1" applyAlignment="1">
      <alignment vertical="center"/>
    </xf>
    <xf numFmtId="38" fontId="14" fillId="6" borderId="15" xfId="0" applyNumberFormat="1" applyFont="1" applyFill="1" applyBorder="1" applyAlignment="1">
      <alignment vertical="center"/>
    </xf>
    <xf numFmtId="38" fontId="14" fillId="18" borderId="17" xfId="0" applyNumberFormat="1" applyFont="1" applyFill="1" applyBorder="1" applyAlignment="1">
      <alignment vertical="center"/>
    </xf>
    <xf numFmtId="38" fontId="10" fillId="0" borderId="0" xfId="0" applyNumberFormat="1" applyFont="1"/>
    <xf numFmtId="0" fontId="11" fillId="0" borderId="0" xfId="0" applyFont="1"/>
    <xf numFmtId="0" fontId="10" fillId="20" borderId="29" xfId="0" applyFont="1" applyFill="1" applyBorder="1"/>
    <xf numFmtId="0" fontId="0" fillId="0" borderId="0" xfId="0" pivotButton="1"/>
    <xf numFmtId="0" fontId="10" fillId="20" borderId="0" xfId="0" applyFont="1" applyFill="1"/>
    <xf numFmtId="0" fontId="0" fillId="0" borderId="23" xfId="0" applyBorder="1" applyAlignment="1">
      <alignment horizontal="left"/>
    </xf>
    <xf numFmtId="166" fontId="0" fillId="0" borderId="23" xfId="0" applyNumberFormat="1" applyBorder="1"/>
    <xf numFmtId="0" fontId="10" fillId="20" borderId="23" xfId="0" applyFont="1" applyFill="1" applyBorder="1" applyAlignment="1">
      <alignment horizontal="left"/>
    </xf>
    <xf numFmtId="166" fontId="10" fillId="20" borderId="23" xfId="0" applyNumberFormat="1" applyFont="1" applyFill="1" applyBorder="1"/>
    <xf numFmtId="0" fontId="0" fillId="7" borderId="0" xfId="0" applyFill="1"/>
    <xf numFmtId="0" fontId="1" fillId="0" borderId="0" xfId="0" applyFont="1"/>
    <xf numFmtId="0" fontId="1" fillId="0" borderId="9" xfId="0" applyFont="1" applyBorder="1" applyAlignment="1">
      <alignment horizontal="left" vertical="center"/>
    </xf>
    <xf numFmtId="16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9" borderId="2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8" fontId="1" fillId="0" borderId="2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169" fontId="6" fillId="0" borderId="0" xfId="0" applyNumberFormat="1" applyFont="1"/>
    <xf numFmtId="0" fontId="22" fillId="0" borderId="0" xfId="0" applyFont="1"/>
    <xf numFmtId="0" fontId="22" fillId="0" borderId="0" xfId="0" applyFont="1" applyAlignment="1">
      <alignment vertical="top"/>
    </xf>
    <xf numFmtId="165" fontId="5" fillId="0" borderId="2" xfId="0" applyNumberFormat="1" applyFont="1" applyBorder="1" applyAlignment="1">
      <alignment horizontal="right" vertical="top"/>
    </xf>
    <xf numFmtId="0" fontId="6" fillId="0" borderId="2" xfId="0" applyFont="1" applyBorder="1"/>
    <xf numFmtId="165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 wrapText="1"/>
    </xf>
    <xf numFmtId="0" fontId="21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23" fillId="0" borderId="0" xfId="0" applyFont="1" applyAlignment="1">
      <alignment vertical="top"/>
    </xf>
    <xf numFmtId="0" fontId="24" fillId="0" borderId="0" xfId="0" applyFont="1"/>
    <xf numFmtId="0" fontId="24" fillId="0" borderId="3" xfId="0" applyFont="1" applyBorder="1"/>
    <xf numFmtId="165" fontId="24" fillId="0" borderId="0" xfId="0" applyNumberFormat="1" applyFont="1"/>
    <xf numFmtId="165" fontId="25" fillId="0" borderId="2" xfId="0" applyNumberFormat="1" applyFont="1" applyBorder="1" applyAlignment="1">
      <alignment horizontal="right" vertical="top"/>
    </xf>
    <xf numFmtId="0" fontId="24" fillId="0" borderId="2" xfId="0" applyFont="1" applyBorder="1"/>
    <xf numFmtId="3" fontId="24" fillId="0" borderId="0" xfId="0" applyNumberFormat="1" applyFont="1"/>
    <xf numFmtId="165" fontId="25" fillId="0" borderId="0" xfId="0" applyNumberFormat="1" applyFont="1" applyAlignment="1">
      <alignment horizontal="right" vertical="top"/>
    </xf>
    <xf numFmtId="0" fontId="24" fillId="0" borderId="5" xfId="0" applyFont="1" applyBorder="1"/>
    <xf numFmtId="3" fontId="24" fillId="0" borderId="3" xfId="0" applyNumberFormat="1" applyFont="1" applyBorder="1"/>
    <xf numFmtId="165" fontId="24" fillId="0" borderId="3" xfId="0" applyNumberFormat="1" applyFont="1" applyBorder="1"/>
    <xf numFmtId="165" fontId="24" fillId="0" borderId="5" xfId="0" applyNumberFormat="1" applyFont="1" applyBorder="1"/>
    <xf numFmtId="37" fontId="24" fillId="0" borderId="0" xfId="0" applyNumberFormat="1" applyFont="1" applyAlignment="1">
      <alignment horizontal="right"/>
    </xf>
    <xf numFmtId="37" fontId="25" fillId="0" borderId="3" xfId="0" applyNumberFormat="1" applyFont="1" applyBorder="1" applyAlignment="1">
      <alignment horizontal="right"/>
    </xf>
    <xf numFmtId="165" fontId="24" fillId="0" borderId="0" xfId="0" applyNumberFormat="1" applyFont="1" applyAlignment="1">
      <alignment horizontal="right"/>
    </xf>
    <xf numFmtId="165" fontId="25" fillId="0" borderId="3" xfId="0" applyNumberFormat="1" applyFont="1" applyBorder="1" applyAlignment="1">
      <alignment horizontal="right"/>
    </xf>
    <xf numFmtId="165" fontId="24" fillId="0" borderId="5" xfId="0" applyNumberFormat="1" applyFont="1" applyBorder="1" applyAlignment="1">
      <alignment horizontal="right"/>
    </xf>
    <xf numFmtId="165" fontId="25" fillId="0" borderId="5" xfId="0" applyNumberFormat="1" applyFont="1" applyBorder="1" applyAlignment="1">
      <alignment horizontal="right"/>
    </xf>
    <xf numFmtId="165" fontId="22" fillId="0" borderId="0" xfId="0" applyNumberFormat="1" applyFont="1" applyAlignment="1">
      <alignment horizontal="right"/>
    </xf>
    <xf numFmtId="165" fontId="24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0" fontId="5" fillId="0" borderId="2" xfId="0" applyFont="1" applyBorder="1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65" fontId="5" fillId="0" borderId="3" xfId="0" applyNumberFormat="1" applyFont="1" applyBorder="1" applyAlignment="1">
      <alignment horizontal="right" vertical="top"/>
    </xf>
    <xf numFmtId="165" fontId="25" fillId="0" borderId="3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center" vertical="top"/>
    </xf>
    <xf numFmtId="0" fontId="5" fillId="0" borderId="0" xfId="0" applyFont="1"/>
    <xf numFmtId="165" fontId="22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top"/>
    </xf>
    <xf numFmtId="165" fontId="6" fillId="0" borderId="1" xfId="0" applyNumberFormat="1" applyFont="1" applyBorder="1" applyAlignment="1">
      <alignment horizontal="right" vertical="top"/>
    </xf>
    <xf numFmtId="0" fontId="6" fillId="0" borderId="2" xfId="0" applyFont="1" applyBorder="1"/>
    <xf numFmtId="0" fontId="5" fillId="0" borderId="0" xfId="0" applyFont="1" applyAlignment="1">
      <alignment horizontal="left" vertical="center"/>
    </xf>
    <xf numFmtId="165" fontId="24" fillId="0" borderId="1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0" fontId="24" fillId="0" borderId="0" xfId="0" applyFont="1"/>
    <xf numFmtId="0" fontId="24" fillId="0" borderId="3" xfId="0" applyFont="1" applyBorder="1"/>
    <xf numFmtId="0" fontId="5" fillId="0" borderId="1" xfId="0" applyFont="1" applyBorder="1" applyAlignment="1">
      <alignment horizontal="center" vertical="center"/>
    </xf>
    <xf numFmtId="0" fontId="22" fillId="0" borderId="0" xfId="0" applyFont="1"/>
    <xf numFmtId="0" fontId="6" fillId="0" borderId="1" xfId="0" applyFont="1" applyBorder="1"/>
    <xf numFmtId="165" fontId="24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top"/>
    </xf>
    <xf numFmtId="165" fontId="6" fillId="0" borderId="0" xfId="0" applyNumberFormat="1" applyFont="1"/>
    <xf numFmtId="0" fontId="6" fillId="0" borderId="3" xfId="0" applyFont="1" applyBorder="1"/>
    <xf numFmtId="165" fontId="20" fillId="0" borderId="0" xfId="0" applyNumberFormat="1" applyFont="1" applyAlignment="1">
      <alignment horizontal="right" vertical="top"/>
    </xf>
    <xf numFmtId="0" fontId="20" fillId="0" borderId="0" xfId="0" applyFont="1"/>
    <xf numFmtId="165" fontId="21" fillId="0" borderId="3" xfId="0" applyNumberFormat="1" applyFont="1" applyBorder="1" applyAlignment="1">
      <alignment horizontal="right" vertical="top"/>
    </xf>
    <xf numFmtId="0" fontId="20" fillId="0" borderId="3" xfId="0" applyFont="1" applyBorder="1"/>
    <xf numFmtId="165" fontId="25" fillId="0" borderId="4" xfId="0" applyNumberFormat="1" applyFont="1" applyBorder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0" fontId="6" fillId="0" borderId="4" xfId="0" applyFont="1" applyBorder="1"/>
    <xf numFmtId="165" fontId="6" fillId="0" borderId="5" xfId="0" applyNumberFormat="1" applyFont="1" applyBorder="1" applyAlignment="1">
      <alignment horizontal="right" vertical="top"/>
    </xf>
    <xf numFmtId="0" fontId="24" fillId="0" borderId="4" xfId="0" applyFont="1" applyBorder="1"/>
    <xf numFmtId="0" fontId="6" fillId="0" borderId="2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</cellXfs>
  <cellStyles count="8">
    <cellStyle name="%" xfId="1" xr:uid="{3C7EEBC6-80FA-47F9-B44A-3ACA7DA39709}"/>
    <cellStyle name="Comma" xfId="3" builtinId="3"/>
    <cellStyle name="Comma 2" xfId="7" xr:uid="{4A38631D-F777-47C0-9459-AFD900E5D3ED}"/>
    <cellStyle name="Normal" xfId="0" builtinId="0"/>
    <cellStyle name="Normal 2" xfId="2" xr:uid="{E58500FE-A6C2-4FAA-A088-3E6BF0B43409}"/>
    <cellStyle name="Normal 2 2" xfId="4" xr:uid="{BDF99523-F271-4C53-B445-3E95F59B5A52}"/>
    <cellStyle name="Normal 3" xfId="5" xr:uid="{B6294F48-683C-41EB-AE6C-45FAA59F4880}"/>
    <cellStyle name="Percent 2" xfId="6" xr:uid="{FFEE8280-BB72-4DA0-A854-00FCDD1D1DDD}"/>
  </cellStyles>
  <dxfs count="59">
    <dxf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166" formatCode="#,##0_ ;[Red]\-#,##0\ "/>
      <alignment horizontal="general" vertical="bottom" textRotation="0" wrapText="0" indent="0" justifyLastLine="0" shrinkToFit="0" readingOrder="0"/>
    </dxf>
    <dxf>
      <numFmt numFmtId="166" formatCode="#,##0_ ;[Red]\-#,##0\ "/>
      <alignment horizontal="general" vertical="bottom" textRotation="0" wrapText="0" indent="0" justifyLastLine="0" shrinkToFit="0" readingOrder="0"/>
    </dxf>
    <dxf>
      <numFmt numFmtId="166" formatCode="#,##0_ ;[Red]\-#,##0\ "/>
      <alignment horizontal="general" vertical="bottom" textRotation="0" wrapText="0" indent="0" justifyLastLine="0" shrinkToFit="0" readingOrder="0"/>
    </dxf>
    <dxf>
      <numFmt numFmtId="166" formatCode="#,##0_ ;[Red]\-#,##0\ 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8" formatCode="#,##0;&quot;(&quot;#,##0&quot;)&quot;;#,##0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ood, Alexandra (FSP)" id="{5A94AC09-5B48-4843-90B0-571501F38915}" userId="S::alexandra.wood@hmrc.gov.uk::e6be80f6-bb09-47a0-8c9d-2bb942862d51" providerId="AD"/>
  <person displayName="Kirkman, Heather (FSP)" id="{BDD7B139-3D36-4A07-A787-B5AAB0DA80DC}" userId="S::heather.kirkman@hmrc.gov.uk::7ff130cd-3324-426b-8b75-c8553982371b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ather Kirkman" refreshedDate="45464.479595486111" createdVersion="8" refreshedVersion="8" minRefreshableVersion="3" recordCount="452" xr:uid="{F8D8A69F-F5C9-4F31-94EB-C88AE5D035CB}">
  <cacheSource type="worksheet">
    <worksheetSource name="Table42"/>
  </cacheSource>
  <cacheFields count="26">
    <cacheField name="Row Number" numFmtId="0">
      <sharedItems containsSemiMixedTypes="0" containsString="0" containsNumber="1" containsInteger="1" minValue="1" maxValue="451"/>
    </cacheField>
    <cacheField name="Organisation" numFmtId="0">
      <sharedItems/>
    </cacheField>
    <cacheField name="COA" numFmtId="0">
      <sharedItems containsSemiMixedTypes="0" containsString="0" containsNumber="1" containsInteger="1" minValue="0" maxValue="91873000"/>
    </cacheField>
    <cacheField name="Subsegment" numFmtId="0">
      <sharedItems containsMixedTypes="1" containsNumber="1" containsInteger="1" minValue="0" maxValue="0"/>
    </cacheField>
    <cacheField name="Adj Type" numFmtId="0">
      <sharedItems/>
    </cacheField>
    <cacheField name="Apr-23" numFmtId="168">
      <sharedItems containsSemiMixedTypes="0" containsString="0" containsNumber="1" minValue="-44096" maxValue="1012780"/>
    </cacheField>
    <cacheField name="May-23" numFmtId="168">
      <sharedItems containsSemiMixedTypes="0" containsString="0" containsNumber="1" minValue="-45790" maxValue="1080037"/>
    </cacheField>
    <cacheField name="Jun-23" numFmtId="168">
      <sharedItems containsSemiMixedTypes="0" containsString="0" containsNumber="1" minValue="-128981" maxValue="1046863"/>
    </cacheField>
    <cacheField name="Jul-23" numFmtId="168">
      <sharedItems containsSemiMixedTypes="0" containsString="0" containsNumber="1" minValue="-90666" maxValue="1603943"/>
    </cacheField>
    <cacheField name="Aug-23" numFmtId="168">
      <sharedItems containsSemiMixedTypes="0" containsString="0" containsNumber="1" minValue="-71558" maxValue="1087641"/>
    </cacheField>
    <cacheField name="Sep-23" numFmtId="168">
      <sharedItems containsSemiMixedTypes="0" containsString="0" containsNumber="1" minValue="-74377" maxValue="1005713"/>
    </cacheField>
    <cacheField name="Oct-23" numFmtId="168">
      <sharedItems containsSemiMixedTypes="0" containsString="0" containsNumber="1" minValue="-71463" maxValue="1042542"/>
    </cacheField>
    <cacheField name="Nov-23" numFmtId="168">
      <sharedItems containsSemiMixedTypes="0" containsString="0" containsNumber="1" minValue="-72938" maxValue="1012853"/>
    </cacheField>
    <cacheField name="Dec-23" numFmtId="168">
      <sharedItems containsSemiMixedTypes="0" containsString="0" containsNumber="1" minValue="-81816" maxValue="1042434"/>
    </cacheField>
    <cacheField name="Jan-24" numFmtId="168">
      <sharedItems containsSemiMixedTypes="0" containsString="0" containsNumber="1" minValue="-69053" maxValue="1050042"/>
    </cacheField>
    <cacheField name="Feb-24" numFmtId="168">
      <sharedItems containsSemiMixedTypes="0" containsString="0" containsNumber="1" minValue="-71989" maxValue="986163"/>
    </cacheField>
    <cacheField name="Mar-24" numFmtId="168">
      <sharedItems containsSemiMixedTypes="0" containsString="0" containsNumber="1" minValue="-112095" maxValue="1058844"/>
    </cacheField>
    <cacheField name="FY SUM" numFmtId="168">
      <sharedItems containsSemiMixedTypes="0" containsString="0" containsNumber="1" minValue="-862107" maxValue="12510147"/>
    </cacheField>
    <cacheField name="Economic_x000a_Budget Code" numFmtId="0">
      <sharedItems count="4">
        <s v="RESOURCE"/>
        <s v="n/a"/>
        <s v="CAPITAL"/>
        <e v="#N/A"/>
      </sharedItems>
    </cacheField>
    <cacheField name="Control_x000a_Budget Code" numFmtId="168">
      <sharedItems count="4">
        <s v="NON-BUDGET"/>
        <s v="DEL"/>
        <s v="AME"/>
        <e v="#N/A"/>
      </sharedItems>
    </cacheField>
    <cacheField name="Control Budget_x000a_Long Name" numFmtId="0">
      <sharedItems count="5">
        <s v="NON-BUDGET"/>
        <s v="DEL PROG"/>
        <s v="DEPT AME"/>
        <s v="DEL ADMIN"/>
        <e v="#N/A"/>
      </sharedItems>
    </cacheField>
    <cacheField name="Economic_x000a_Ringfence Code" numFmtId="0">
      <sharedItems count="5">
        <s v="NON-RINGFENCED"/>
        <s v="n/a"/>
        <s v="GENERAL CAPITAL"/>
        <s v="RINGFENCED"/>
        <e v="#N/A"/>
      </sharedItems>
    </cacheField>
    <cacheField name="Accounting Authority Code" numFmtId="0">
      <sharedItems/>
    </cacheField>
    <cacheField name="Estimates Row Code" numFmtId="0">
      <sharedItems/>
    </cacheField>
    <cacheField name="Estimates Row Long Name" numFmtId="0">
      <sharedItems count="16">
        <s v="n/a"/>
        <s v="HMRC Administration"/>
        <s v="Utilised Provisions"/>
        <s v="National Insurance Fund"/>
        <s v="Payments To Add Capacity"/>
        <s v="Child Benefit"/>
        <s v="Providing payments in lieu of tax relief to certain bodies"/>
        <s v="Lifetime ISA"/>
        <s v="Other Reliefs and Allowances"/>
        <s v="Personal Tax Credit"/>
        <s v="Tax Free Childcare"/>
        <s v="COVID-19"/>
        <s v="COST OF LIVING"/>
        <e v="#N/A"/>
        <s v="VOA Administration"/>
        <s v="VOA - Payments of rates to LAs on behalf of certain bodies"/>
      </sharedItems>
    </cacheField>
    <cacheField name="Of which " numFmtId="0">
      <sharedItems count="17">
        <s v="OTHER RESOURCE"/>
        <s v="n/a"/>
        <s v="PURCHASE OF ASSETS"/>
        <s v="INCOME FROM SALES OF ASSETS"/>
        <s v="RELEASE OF PROVISION"/>
        <s v="RENTALS"/>
        <s v="STAFF COSTS"/>
        <s v="INCOME FROM SALES OF GOODS AND SERVICES"/>
        <s v="PURCHASE OF GOODS AND SERVICES"/>
        <s v="DEPRECIATION"/>
        <s v="CAPITAL GRANTS TO PERSONS &amp; NON-PROFIT (NET)"/>
        <s v="CURRENT GRANTS ABROAD (NET)"/>
        <s v="CURRENT GRANTS TO PERSONS AND NON-PROFIT (NET)"/>
        <s v="SUBSIDIES TO PRIVATE SECTOR COMPANIES"/>
        <s v="TAKE UP OF PROVISIONS"/>
        <e v="#N/A"/>
        <s v="CHANGE IN PENSION SCHEME LIABILITI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2">
  <r>
    <n v="1"/>
    <s v="HMR041"/>
    <n v="44849000"/>
    <s v="X041A006"/>
    <s v="TYPE_INYEAR"/>
    <n v="0"/>
    <n v="0"/>
    <n v="0"/>
    <n v="0"/>
    <n v="0"/>
    <n v="0"/>
    <n v="0"/>
    <n v="0"/>
    <n v="0"/>
    <n v="0"/>
    <n v="0"/>
    <n v="200"/>
    <n v="200"/>
    <x v="0"/>
    <x v="0"/>
    <x v="0"/>
    <x v="0"/>
    <s v="NON-VOTED"/>
    <s v="n/a"/>
    <x v="0"/>
    <x v="0"/>
  </r>
  <r>
    <n v="2"/>
    <s v="HMR041"/>
    <n v="91873000"/>
    <s v="X041A006"/>
    <s v="TYPE_INYEAR"/>
    <n v="0"/>
    <n v="0"/>
    <n v="0"/>
    <n v="0"/>
    <n v="0"/>
    <n v="0"/>
    <n v="0"/>
    <n v="0"/>
    <n v="0"/>
    <n v="0"/>
    <n v="0"/>
    <n v="-200"/>
    <n v="-200"/>
    <x v="1"/>
    <x v="0"/>
    <x v="0"/>
    <x v="1"/>
    <s v="NON-VOTED"/>
    <s v="n/a"/>
    <x v="0"/>
    <x v="1"/>
  </r>
  <r>
    <n v="3"/>
    <s v="HMR041"/>
    <n v="11212000"/>
    <s v="X041A013"/>
    <s v="TYPE_INYEAR"/>
    <n v="0"/>
    <n v="0"/>
    <n v="0"/>
    <n v="0"/>
    <n v="0"/>
    <n v="0"/>
    <n v="0"/>
    <n v="0"/>
    <n v="0"/>
    <n v="0"/>
    <n v="0"/>
    <n v="0"/>
    <n v="0"/>
    <x v="2"/>
    <x v="1"/>
    <x v="1"/>
    <x v="2"/>
    <s v="VOTED"/>
    <s v="041_ER01"/>
    <x v="1"/>
    <x v="2"/>
  </r>
  <r>
    <n v="4"/>
    <s v="HMR041"/>
    <n v="11412000"/>
    <s v="X041A013"/>
    <s v="TYPE_INYEAR"/>
    <n v="17"/>
    <n v="5974"/>
    <n v="6694"/>
    <n v="272"/>
    <n v="0"/>
    <n v="14"/>
    <n v="0"/>
    <n v="0"/>
    <n v="3"/>
    <n v="0"/>
    <n v="4"/>
    <n v="10002"/>
    <n v="22980"/>
    <x v="2"/>
    <x v="1"/>
    <x v="1"/>
    <x v="2"/>
    <s v="VOTED"/>
    <s v="041_ER01"/>
    <x v="1"/>
    <x v="2"/>
  </r>
  <r>
    <n v="5"/>
    <s v="HMR041"/>
    <n v="11512000"/>
    <s v="X041A013"/>
    <s v="TYPE_INYEAR"/>
    <n v="0"/>
    <n v="-243"/>
    <n v="-166"/>
    <n v="-13"/>
    <n v="0"/>
    <n v="17"/>
    <n v="0"/>
    <n v="0"/>
    <n v="-226"/>
    <n v="0"/>
    <n v="0"/>
    <n v="367"/>
    <n v="-264"/>
    <x v="2"/>
    <x v="1"/>
    <x v="1"/>
    <x v="2"/>
    <s v="VOTED"/>
    <s v="041_ER01"/>
    <x v="1"/>
    <x v="2"/>
  </r>
  <r>
    <n v="6"/>
    <s v="HMR041"/>
    <n v="11517000"/>
    <s v="X041A013"/>
    <s v="TYPE_INYEAR"/>
    <n v="0"/>
    <n v="-63"/>
    <n v="-2"/>
    <n v="0"/>
    <n v="-2205"/>
    <n v="0"/>
    <n v="-6"/>
    <n v="-919"/>
    <n v="0"/>
    <n v="-237"/>
    <n v="-4"/>
    <n v="-393"/>
    <n v="-3829"/>
    <x v="2"/>
    <x v="1"/>
    <x v="1"/>
    <x v="2"/>
    <s v="VOTED"/>
    <s v="041_ER01"/>
    <x v="1"/>
    <x v="3"/>
  </r>
  <r>
    <n v="7"/>
    <s v="HMR041"/>
    <n v="11612000"/>
    <s v="X041A013"/>
    <s v="TYPE_INYEAR"/>
    <n v="0"/>
    <n v="0"/>
    <n v="0"/>
    <n v="0"/>
    <n v="0"/>
    <n v="0"/>
    <n v="0"/>
    <n v="0"/>
    <n v="0"/>
    <n v="0"/>
    <n v="0"/>
    <n v="0"/>
    <n v="0"/>
    <x v="2"/>
    <x v="1"/>
    <x v="1"/>
    <x v="2"/>
    <s v="VOTED"/>
    <s v="041_ER01"/>
    <x v="1"/>
    <x v="2"/>
  </r>
  <r>
    <n v="8"/>
    <s v="HMR041"/>
    <n v="11712500"/>
    <s v="X041A013"/>
    <s v="TYPE_INYEAR"/>
    <n v="44"/>
    <n v="7027"/>
    <n v="-6268"/>
    <n v="975"/>
    <n v="749"/>
    <n v="791"/>
    <n v="940"/>
    <n v="1423"/>
    <n v="1514"/>
    <n v="926"/>
    <n v="811"/>
    <n v="1940"/>
    <n v="10872"/>
    <x v="2"/>
    <x v="1"/>
    <x v="1"/>
    <x v="2"/>
    <s v="VOTED"/>
    <s v="041_ER01"/>
    <x v="1"/>
    <x v="2"/>
  </r>
  <r>
    <n v="9"/>
    <s v="HMR041"/>
    <n v="12112000"/>
    <s v="X041A013"/>
    <s v="TYPE_INYEAR"/>
    <n v="0"/>
    <n v="0"/>
    <n v="0"/>
    <n v="0"/>
    <n v="0"/>
    <n v="0"/>
    <n v="0"/>
    <n v="0"/>
    <n v="0"/>
    <n v="0"/>
    <n v="0"/>
    <n v="0"/>
    <n v="0"/>
    <x v="2"/>
    <x v="1"/>
    <x v="1"/>
    <x v="2"/>
    <s v="VOTED"/>
    <s v="041_ER01"/>
    <x v="1"/>
    <x v="2"/>
  </r>
  <r>
    <n v="10"/>
    <s v="HMR041"/>
    <n v="12212000"/>
    <s v="X041A013"/>
    <s v="TYPE_INYEAR"/>
    <n v="0"/>
    <n v="0"/>
    <n v="0"/>
    <n v="0"/>
    <n v="0"/>
    <n v="0"/>
    <n v="0"/>
    <n v="0"/>
    <n v="0"/>
    <n v="0"/>
    <n v="0"/>
    <n v="0"/>
    <n v="0"/>
    <x v="2"/>
    <x v="1"/>
    <x v="1"/>
    <x v="2"/>
    <s v="VOTED"/>
    <s v="041_ER01"/>
    <x v="1"/>
    <x v="2"/>
  </r>
  <r>
    <n v="11"/>
    <s v="HMR041"/>
    <n v="14112000"/>
    <s v="X041A013"/>
    <s v="TYPE_INYEAR"/>
    <n v="0"/>
    <n v="0"/>
    <n v="0"/>
    <n v="0"/>
    <n v="0"/>
    <n v="0"/>
    <n v="0"/>
    <n v="0"/>
    <n v="0"/>
    <n v="0"/>
    <n v="85"/>
    <n v="0"/>
    <n v="85"/>
    <x v="2"/>
    <x v="1"/>
    <x v="1"/>
    <x v="2"/>
    <s v="VOTED"/>
    <s v="041_ER01"/>
    <x v="1"/>
    <x v="2"/>
  </r>
  <r>
    <n v="12"/>
    <s v="HMR041"/>
    <n v="14212000"/>
    <s v="X041A013"/>
    <s v="TYPE_INYEAR"/>
    <n v="195"/>
    <n v="400"/>
    <n v="302"/>
    <n v="899"/>
    <n v="3111"/>
    <n v="70"/>
    <n v="571"/>
    <n v="21060"/>
    <n v="1"/>
    <n v="1676"/>
    <n v="-1"/>
    <n v="1"/>
    <n v="28285"/>
    <x v="2"/>
    <x v="1"/>
    <x v="1"/>
    <x v="2"/>
    <s v="VOTED"/>
    <s v="041_ER01"/>
    <x v="1"/>
    <x v="2"/>
  </r>
  <r>
    <n v="13"/>
    <s v="HMR041"/>
    <n v="14812000"/>
    <s v="X041A013"/>
    <s v="TYPE_INYEAR"/>
    <n v="-102"/>
    <n v="-50"/>
    <n v="356"/>
    <n v="-741"/>
    <n v="439"/>
    <n v="-190"/>
    <n v="-81"/>
    <n v="-238"/>
    <n v="1817"/>
    <n v="-1933"/>
    <n v="-47"/>
    <n v="347"/>
    <n v="-423"/>
    <x v="2"/>
    <x v="1"/>
    <x v="1"/>
    <x v="2"/>
    <s v="VOTED"/>
    <s v="041_ER01"/>
    <x v="1"/>
    <x v="2"/>
  </r>
  <r>
    <n v="14"/>
    <s v="HMR041"/>
    <n v="23893000"/>
    <s v="X041A047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12"/>
    <x v="2"/>
    <x v="4"/>
  </r>
  <r>
    <n v="15"/>
    <s v="HMR041"/>
    <n v="23893000"/>
    <s v="X041A051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12"/>
    <x v="2"/>
    <x v="4"/>
  </r>
  <r>
    <n v="16"/>
    <s v="HMR041"/>
    <n v="23893000"/>
    <s v="X041A050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12"/>
    <x v="2"/>
    <x v="4"/>
  </r>
  <r>
    <n v="17"/>
    <s v="HMR041"/>
    <n v="44714000"/>
    <s v="X041A011"/>
    <s v="TYPE_INYEAR"/>
    <n v="0"/>
    <n v="2089"/>
    <n v="-151"/>
    <n v="2268"/>
    <n v="-141"/>
    <n v="-141"/>
    <n v="2270"/>
    <n v="-139"/>
    <n v="-139"/>
    <n v="2311"/>
    <n v="-8133"/>
    <n v="0"/>
    <n v="94"/>
    <x v="0"/>
    <x v="1"/>
    <x v="3"/>
    <x v="0"/>
    <s v="VOTED"/>
    <s v="041_ER01"/>
    <x v="1"/>
    <x v="5"/>
  </r>
  <r>
    <n v="18"/>
    <s v="HMR041"/>
    <n v="44811000"/>
    <s v="X041A011"/>
    <s v="TYPE_INYEAR"/>
    <n v="0"/>
    <n v="-119"/>
    <n v="-66"/>
    <n v="157"/>
    <n v="-12"/>
    <n v="-20"/>
    <n v="10"/>
    <n v="-50"/>
    <n v="-50"/>
    <n v="100"/>
    <n v="-50"/>
    <n v="-94"/>
    <n v="-194"/>
    <x v="0"/>
    <x v="1"/>
    <x v="3"/>
    <x v="0"/>
    <s v="VOTED"/>
    <s v="041_ER01"/>
    <x v="1"/>
    <x v="0"/>
  </r>
  <r>
    <n v="19"/>
    <s v="HMR041"/>
    <n v="44817000"/>
    <s v="X041A011"/>
    <s v="TYPE_INYEAR"/>
    <n v="46"/>
    <n v="-24"/>
    <n v="-257"/>
    <n v="-11"/>
    <n v="-25"/>
    <n v="-253"/>
    <n v="-28"/>
    <n v="-36"/>
    <n v="-222"/>
    <n v="-76"/>
    <n v="-150"/>
    <n v="-466"/>
    <n v="-1502"/>
    <x v="0"/>
    <x v="1"/>
    <x v="3"/>
    <x v="0"/>
    <s v="VOTED"/>
    <s v="041_ER01"/>
    <x v="1"/>
    <x v="6"/>
  </r>
  <r>
    <n v="20"/>
    <s v="HMR041"/>
    <n v="44818000"/>
    <s v="X041A011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0"/>
  </r>
  <r>
    <n v="21"/>
    <s v="HMR041"/>
    <n v="44821100"/>
    <s v="X041A011"/>
    <s v="TYPE_INYEAR"/>
    <n v="-514"/>
    <n v="-514"/>
    <n v="-2205"/>
    <n v="1027"/>
    <n v="-514"/>
    <n v="-608"/>
    <n v="0"/>
    <n v="-1027"/>
    <n v="-583"/>
    <n v="-514"/>
    <n v="-514"/>
    <n v="-595"/>
    <n v="-6561"/>
    <x v="0"/>
    <x v="1"/>
    <x v="3"/>
    <x v="0"/>
    <s v="VOTED"/>
    <s v="041_ER01"/>
    <x v="1"/>
    <x v="0"/>
  </r>
  <r>
    <n v="22"/>
    <s v="HMR041"/>
    <n v="44825000"/>
    <s v="X041A011"/>
    <s v="TYPE_INYEAR"/>
    <n v="-6424"/>
    <n v="-6990"/>
    <n v="-12365"/>
    <n v="-6939"/>
    <n v="-6777"/>
    <n v="-6685"/>
    <n v="-6878"/>
    <n v="-6789"/>
    <n v="-6606"/>
    <n v="-6107"/>
    <n v="-2411"/>
    <n v="-57323"/>
    <n v="-132294"/>
    <x v="0"/>
    <x v="1"/>
    <x v="3"/>
    <x v="0"/>
    <s v="VOTED"/>
    <s v="041_ER01"/>
    <x v="1"/>
    <x v="7"/>
  </r>
  <r>
    <n v="23"/>
    <s v="HMR041"/>
    <n v="44825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7"/>
  </r>
  <r>
    <n v="24"/>
    <s v="HMR041"/>
    <n v="44849000"/>
    <s v="X041A011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0"/>
  </r>
  <r>
    <n v="25"/>
    <s v="HMR041"/>
    <n v="44849000"/>
    <s v="X041A006"/>
    <s v="TYPE_INYEAR"/>
    <n v="0"/>
    <n v="0"/>
    <n v="0"/>
    <n v="0"/>
    <n v="0"/>
    <n v="0"/>
    <n v="0"/>
    <n v="0"/>
    <n v="0"/>
    <n v="0"/>
    <n v="0"/>
    <n v="0"/>
    <n v="0"/>
    <x v="0"/>
    <x v="0"/>
    <x v="0"/>
    <x v="0"/>
    <s v="NON-VOTED"/>
    <s v="n/a"/>
    <x v="0"/>
    <x v="0"/>
  </r>
  <r>
    <n v="26"/>
    <s v="HMR041"/>
    <n v="51111000"/>
    <s v="X041A011"/>
    <s v="TYPE_INYEAR"/>
    <n v="32879"/>
    <n v="32722"/>
    <n v="33001"/>
    <n v="47430"/>
    <n v="32948"/>
    <n v="32671"/>
    <n v="41335"/>
    <n v="35377"/>
    <n v="33718"/>
    <n v="33786"/>
    <n v="34572"/>
    <n v="33460"/>
    <n v="423899"/>
    <x v="0"/>
    <x v="1"/>
    <x v="3"/>
    <x v="0"/>
    <s v="VOTED"/>
    <s v="041_ER01"/>
    <x v="1"/>
    <x v="6"/>
  </r>
  <r>
    <n v="27"/>
    <s v="HMR041"/>
    <n v="51111000"/>
    <s v="X041A001"/>
    <s v="TYPE_INYEAR"/>
    <n v="2064"/>
    <n v="2199"/>
    <n v="2180"/>
    <n v="2279"/>
    <n v="2961"/>
    <n v="2432"/>
    <n v="2468"/>
    <n v="2785"/>
    <n v="2672"/>
    <n v="2592"/>
    <n v="2567"/>
    <n v="3083"/>
    <n v="30282"/>
    <x v="0"/>
    <x v="1"/>
    <x v="3"/>
    <x v="0"/>
    <s v="NON-VOTED"/>
    <s v="041_ER05"/>
    <x v="3"/>
    <x v="6"/>
  </r>
  <r>
    <n v="28"/>
    <s v="HMR041"/>
    <n v="51112000"/>
    <s v="X041A011"/>
    <s v="TYPE_INYEAR"/>
    <n v="3759"/>
    <n v="3779"/>
    <n v="3857"/>
    <n v="5680"/>
    <n v="3998"/>
    <n v="3851"/>
    <n v="4941"/>
    <n v="4228"/>
    <n v="4035"/>
    <n v="3983"/>
    <n v="3842"/>
    <n v="3983"/>
    <n v="49936"/>
    <x v="0"/>
    <x v="1"/>
    <x v="3"/>
    <x v="0"/>
    <s v="VOTED"/>
    <s v="041_ER01"/>
    <x v="1"/>
    <x v="6"/>
  </r>
  <r>
    <n v="29"/>
    <s v="HMR041"/>
    <n v="51113000"/>
    <s v="X041A011"/>
    <s v="TYPE_INYEAR"/>
    <n v="9239"/>
    <n v="9309"/>
    <n v="9444"/>
    <n v="9409"/>
    <n v="10037"/>
    <n v="9483"/>
    <n v="11330"/>
    <n v="9864"/>
    <n v="9849"/>
    <n v="9719"/>
    <n v="9377"/>
    <n v="9750"/>
    <n v="116810"/>
    <x v="0"/>
    <x v="1"/>
    <x v="3"/>
    <x v="0"/>
    <s v="VOTED"/>
    <s v="041_ER01"/>
    <x v="1"/>
    <x v="6"/>
  </r>
  <r>
    <n v="30"/>
    <s v="HMR041"/>
    <n v="51115000"/>
    <s v="X041A011"/>
    <s v="TYPE_INYEAR"/>
    <n v="70"/>
    <n v="54"/>
    <n v="61"/>
    <n v="56"/>
    <n v="52"/>
    <n v="49"/>
    <n v="55"/>
    <n v="59"/>
    <n v="44"/>
    <n v="56"/>
    <n v="47"/>
    <n v="59"/>
    <n v="662"/>
    <x v="0"/>
    <x v="1"/>
    <x v="3"/>
    <x v="0"/>
    <s v="VOTED"/>
    <s v="041_ER01"/>
    <x v="1"/>
    <x v="6"/>
  </r>
  <r>
    <n v="31"/>
    <s v="HMR041"/>
    <n v="51117000"/>
    <s v="X041A011"/>
    <s v="TYPE_INYEAR"/>
    <n v="-1892"/>
    <n v="3817"/>
    <n v="-1019"/>
    <n v="-2163"/>
    <n v="2823"/>
    <n v="-2204"/>
    <n v="2208"/>
    <n v="161"/>
    <n v="-12"/>
    <n v="319"/>
    <n v="8"/>
    <n v="2"/>
    <n v="2048"/>
    <x v="0"/>
    <x v="1"/>
    <x v="3"/>
    <x v="0"/>
    <s v="VOTED"/>
    <s v="041_ER01"/>
    <x v="1"/>
    <x v="6"/>
  </r>
  <r>
    <n v="32"/>
    <s v="HMR041"/>
    <n v="51118000"/>
    <s v="X041A011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6"/>
  </r>
  <r>
    <n v="33"/>
    <s v="HMR041"/>
    <n v="51119000"/>
    <s v="X041A011"/>
    <s v="TYPE_INYEAR"/>
    <n v="-4074"/>
    <n v="-5684"/>
    <n v="-5610"/>
    <n v="-5122"/>
    <n v="-5002"/>
    <n v="-4335"/>
    <n v="-6140"/>
    <n v="-5572"/>
    <n v="-5337"/>
    <n v="-6044"/>
    <n v="-5133"/>
    <n v="-5936"/>
    <n v="-63989"/>
    <x v="0"/>
    <x v="1"/>
    <x v="3"/>
    <x v="0"/>
    <s v="VOTED"/>
    <s v="041_ER01"/>
    <x v="1"/>
    <x v="6"/>
  </r>
  <r>
    <n v="34"/>
    <s v="HMR041"/>
    <n v="51121000"/>
    <s v="X041A011"/>
    <s v="TYPE_INYEAR"/>
    <n v="3"/>
    <n v="0"/>
    <n v="0"/>
    <n v="-4"/>
    <n v="0"/>
    <n v="0"/>
    <n v="0"/>
    <n v="0"/>
    <n v="0"/>
    <n v="0"/>
    <n v="0"/>
    <n v="0"/>
    <n v="-1"/>
    <x v="0"/>
    <x v="1"/>
    <x v="3"/>
    <x v="0"/>
    <s v="VOTED"/>
    <s v="041_ER01"/>
    <x v="1"/>
    <x v="6"/>
  </r>
  <r>
    <n v="35"/>
    <s v="HMR041"/>
    <n v="51171000"/>
    <s v="X041A011"/>
    <s v="TYPE_INYEAR"/>
    <n v="207"/>
    <n v="204"/>
    <n v="211"/>
    <n v="184"/>
    <n v="180"/>
    <n v="190"/>
    <n v="221"/>
    <n v="209"/>
    <n v="224"/>
    <n v="211"/>
    <n v="198"/>
    <n v="178"/>
    <n v="2417"/>
    <x v="0"/>
    <x v="1"/>
    <x v="3"/>
    <x v="0"/>
    <s v="VOTED"/>
    <s v="041_ER01"/>
    <x v="1"/>
    <x v="6"/>
  </r>
  <r>
    <n v="36"/>
    <s v="HMR041"/>
    <n v="52111000"/>
    <s v="X041A011"/>
    <s v="TYPE_INYEAR"/>
    <n v="1830"/>
    <n v="221"/>
    <n v="2002"/>
    <n v="1372"/>
    <n v="1474"/>
    <n v="1876"/>
    <n v="1406"/>
    <n v="6643"/>
    <n v="4237"/>
    <n v="2093"/>
    <n v="768"/>
    <n v="3296"/>
    <n v="27218"/>
    <x v="0"/>
    <x v="1"/>
    <x v="3"/>
    <x v="0"/>
    <s v="VOTED"/>
    <s v="041_ER01"/>
    <x v="1"/>
    <x v="8"/>
  </r>
  <r>
    <n v="37"/>
    <s v="HMR041"/>
    <n v="52112000"/>
    <s v="X041A011"/>
    <s v="TYPE_INYEAR"/>
    <n v="3896"/>
    <n v="6683"/>
    <n v="8230"/>
    <n v="6344"/>
    <n v="3153"/>
    <n v="7007"/>
    <n v="6275"/>
    <n v="5584"/>
    <n v="5133"/>
    <n v="4362"/>
    <n v="6439"/>
    <n v="8022"/>
    <n v="71128"/>
    <x v="0"/>
    <x v="1"/>
    <x v="3"/>
    <x v="0"/>
    <s v="VOTED"/>
    <s v="041_ER01"/>
    <x v="1"/>
    <x v="8"/>
  </r>
  <r>
    <n v="38"/>
    <s v="HMR041"/>
    <n v="52113000"/>
    <s v="X041A011"/>
    <s v="TYPE_INYEAR"/>
    <n v="799"/>
    <n v="2120"/>
    <n v="2462"/>
    <n v="-122"/>
    <n v="851"/>
    <n v="1794"/>
    <n v="770"/>
    <n v="1896"/>
    <n v="924"/>
    <n v="1661"/>
    <n v="3410"/>
    <n v="1153"/>
    <n v="17718"/>
    <x v="0"/>
    <x v="1"/>
    <x v="3"/>
    <x v="0"/>
    <s v="VOTED"/>
    <s v="041_ER01"/>
    <x v="1"/>
    <x v="8"/>
  </r>
  <r>
    <n v="39"/>
    <s v="HMR041"/>
    <n v="52114000"/>
    <s v="X041A011"/>
    <s v="TYPE_INYEAR"/>
    <n v="15"/>
    <n v="2140"/>
    <n v="192"/>
    <n v="306"/>
    <n v="873"/>
    <n v="623"/>
    <n v="456"/>
    <n v="707"/>
    <n v="914"/>
    <n v="285"/>
    <n v="543"/>
    <n v="178"/>
    <n v="7232"/>
    <x v="0"/>
    <x v="1"/>
    <x v="3"/>
    <x v="0"/>
    <s v="VOTED"/>
    <s v="041_ER01"/>
    <x v="1"/>
    <x v="8"/>
  </r>
  <r>
    <n v="40"/>
    <s v="HMR041"/>
    <n v="52121000"/>
    <s v="X041A011"/>
    <s v="TYPE_INYEAR"/>
    <n v="83"/>
    <n v="8"/>
    <n v="225"/>
    <n v="80"/>
    <n v="76"/>
    <n v="35"/>
    <n v="27"/>
    <n v="37"/>
    <n v="80"/>
    <n v="167"/>
    <n v="24"/>
    <n v="291"/>
    <n v="1133"/>
    <x v="0"/>
    <x v="1"/>
    <x v="3"/>
    <x v="0"/>
    <s v="VOTED"/>
    <s v="041_ER01"/>
    <x v="1"/>
    <x v="8"/>
  </r>
  <r>
    <n v="41"/>
    <s v="HMR041"/>
    <n v="52141000"/>
    <s v="X041A011"/>
    <s v="TYPE_INYEAR"/>
    <n v="9"/>
    <n v="74"/>
    <n v="-21"/>
    <n v="224"/>
    <n v="72"/>
    <n v="66"/>
    <n v="193"/>
    <n v="266"/>
    <n v="188"/>
    <n v="499"/>
    <n v="153"/>
    <n v="292"/>
    <n v="2015"/>
    <x v="0"/>
    <x v="1"/>
    <x v="3"/>
    <x v="0"/>
    <s v="VOTED"/>
    <s v="041_ER01"/>
    <x v="1"/>
    <x v="8"/>
  </r>
  <r>
    <n v="42"/>
    <s v="HMR041"/>
    <n v="52151000"/>
    <s v="X041A011"/>
    <s v="TYPE_INYEAR"/>
    <n v="2842"/>
    <n v="-647"/>
    <n v="2202"/>
    <n v="1846"/>
    <n v="-1083"/>
    <n v="1347"/>
    <n v="1119"/>
    <n v="2104"/>
    <n v="3342"/>
    <n v="-6023"/>
    <n v="1470"/>
    <n v="2557"/>
    <n v="11076"/>
    <x v="0"/>
    <x v="1"/>
    <x v="3"/>
    <x v="0"/>
    <s v="VOTED"/>
    <s v="041_ER01"/>
    <x v="1"/>
    <x v="8"/>
  </r>
  <r>
    <n v="43"/>
    <s v="HMR041"/>
    <n v="52152000"/>
    <s v="X041A011"/>
    <s v="TYPE_INYEAR"/>
    <n v="0"/>
    <n v="0"/>
    <n v="1"/>
    <n v="2"/>
    <n v="-2"/>
    <n v="0"/>
    <n v="1"/>
    <n v="0"/>
    <n v="0"/>
    <n v="0"/>
    <n v="0"/>
    <n v="1"/>
    <n v="3"/>
    <x v="0"/>
    <x v="1"/>
    <x v="3"/>
    <x v="0"/>
    <s v="VOTED"/>
    <s v="041_ER01"/>
    <x v="1"/>
    <x v="8"/>
  </r>
  <r>
    <n v="44"/>
    <s v="HMR041"/>
    <n v="52171000"/>
    <s v="X041A011"/>
    <s v="TYPE_INYEAR"/>
    <n v="263"/>
    <n v="205"/>
    <n v="220"/>
    <n v="-13"/>
    <n v="191"/>
    <n v="9"/>
    <n v="211"/>
    <n v="155"/>
    <n v="404"/>
    <n v="-39"/>
    <n v="275"/>
    <n v="519"/>
    <n v="2400"/>
    <x v="0"/>
    <x v="1"/>
    <x v="3"/>
    <x v="0"/>
    <s v="VOTED"/>
    <s v="041_ER01"/>
    <x v="1"/>
    <x v="8"/>
  </r>
  <r>
    <n v="45"/>
    <s v="HMR041"/>
    <n v="52181000"/>
    <s v="X041A011"/>
    <s v="TYPE_INYEAR"/>
    <n v="10367"/>
    <n v="16269"/>
    <n v="10301"/>
    <n v="9572"/>
    <n v="12563"/>
    <n v="11298"/>
    <n v="12380"/>
    <n v="4099"/>
    <n v="9886"/>
    <n v="12994"/>
    <n v="11320"/>
    <n v="9482"/>
    <n v="130531"/>
    <x v="0"/>
    <x v="1"/>
    <x v="3"/>
    <x v="0"/>
    <s v="VOTED"/>
    <s v="041_ER01"/>
    <x v="1"/>
    <x v="8"/>
  </r>
  <r>
    <n v="46"/>
    <s v="HMR041"/>
    <n v="52182000"/>
    <s v="X041A011"/>
    <s v="TYPE_INYEAR"/>
    <n v="473"/>
    <n v="41"/>
    <n v="686"/>
    <n v="834"/>
    <n v="515"/>
    <n v="483"/>
    <n v="171"/>
    <n v="222"/>
    <n v="577"/>
    <n v="552"/>
    <n v="635"/>
    <n v="-3117"/>
    <n v="2072"/>
    <x v="0"/>
    <x v="1"/>
    <x v="3"/>
    <x v="0"/>
    <s v="VOTED"/>
    <s v="041_ER01"/>
    <x v="1"/>
    <x v="8"/>
  </r>
  <r>
    <n v="47"/>
    <s v="HMR041"/>
    <n v="52183000"/>
    <s v="X041A011"/>
    <s v="TYPE_INYEAR"/>
    <n v="11745"/>
    <n v="7442"/>
    <n v="13488"/>
    <n v="10658"/>
    <n v="8572"/>
    <n v="6818"/>
    <n v="5940"/>
    <n v="10476"/>
    <n v="5706"/>
    <n v="7485"/>
    <n v="8304"/>
    <n v="11913"/>
    <n v="108547"/>
    <x v="0"/>
    <x v="1"/>
    <x v="3"/>
    <x v="0"/>
    <s v="VOTED"/>
    <s v="041_ER01"/>
    <x v="1"/>
    <x v="8"/>
  </r>
  <r>
    <n v="48"/>
    <s v="HMR041"/>
    <n v="52184000"/>
    <s v="X041A011"/>
    <s v="TYPE_INYEAR"/>
    <n v="140"/>
    <n v="275"/>
    <n v="105"/>
    <n v="-18"/>
    <n v="85"/>
    <n v="59"/>
    <n v="122"/>
    <n v="109"/>
    <n v="109"/>
    <n v="787"/>
    <n v="52"/>
    <n v="-6"/>
    <n v="1819"/>
    <x v="0"/>
    <x v="1"/>
    <x v="3"/>
    <x v="0"/>
    <s v="VOTED"/>
    <s v="041_ER01"/>
    <x v="1"/>
    <x v="8"/>
  </r>
  <r>
    <n v="49"/>
    <s v="HMR041"/>
    <n v="52191000"/>
    <s v="X041A011"/>
    <s v="TYPE_INYEAR"/>
    <n v="20"/>
    <n v="21"/>
    <n v="17"/>
    <n v="11"/>
    <n v="7"/>
    <n v="9"/>
    <n v="5"/>
    <n v="10"/>
    <n v="2"/>
    <n v="11"/>
    <n v="12"/>
    <n v="11"/>
    <n v="136"/>
    <x v="0"/>
    <x v="1"/>
    <x v="3"/>
    <x v="0"/>
    <s v="VOTED"/>
    <s v="041_ER01"/>
    <x v="1"/>
    <x v="8"/>
  </r>
  <r>
    <n v="50"/>
    <s v="HMR041"/>
    <n v="52192000"/>
    <s v="X041A011"/>
    <s v="TYPE_INYEAR"/>
    <n v="268"/>
    <n v="280"/>
    <n v="362"/>
    <n v="207"/>
    <n v="135"/>
    <n v="114"/>
    <n v="71"/>
    <n v="150"/>
    <n v="89"/>
    <n v="168"/>
    <n v="142"/>
    <n v="170"/>
    <n v="2156"/>
    <x v="0"/>
    <x v="1"/>
    <x v="3"/>
    <x v="0"/>
    <s v="VOTED"/>
    <s v="041_ER01"/>
    <x v="1"/>
    <x v="8"/>
  </r>
  <r>
    <n v="51"/>
    <s v="HMR041"/>
    <n v="52194000"/>
    <s v="X041A011"/>
    <s v="TYPE_INYEAR"/>
    <n v="2"/>
    <n v="3"/>
    <n v="3"/>
    <n v="3"/>
    <n v="2"/>
    <n v="1"/>
    <n v="1"/>
    <n v="2"/>
    <n v="1"/>
    <n v="1"/>
    <n v="1"/>
    <n v="0"/>
    <n v="20"/>
    <x v="0"/>
    <x v="1"/>
    <x v="3"/>
    <x v="0"/>
    <s v="VOTED"/>
    <s v="041_ER01"/>
    <x v="1"/>
    <x v="8"/>
  </r>
  <r>
    <n v="52"/>
    <s v="HMR041"/>
    <n v="52195000"/>
    <s v="X041A011"/>
    <s v="TYPE_INYEAR"/>
    <n v="145"/>
    <n v="173"/>
    <n v="238"/>
    <n v="165"/>
    <n v="101"/>
    <n v="64"/>
    <n v="50"/>
    <n v="76"/>
    <n v="67"/>
    <n v="68"/>
    <n v="93"/>
    <n v="97"/>
    <n v="1337"/>
    <x v="0"/>
    <x v="1"/>
    <x v="3"/>
    <x v="0"/>
    <s v="VOTED"/>
    <s v="041_ER01"/>
    <x v="1"/>
    <x v="8"/>
  </r>
  <r>
    <n v="53"/>
    <s v="HMR041"/>
    <n v="52196000"/>
    <s v="X041A011"/>
    <s v="TYPE_INYEAR"/>
    <n v="37"/>
    <n v="57"/>
    <n v="58"/>
    <n v="60"/>
    <n v="41"/>
    <n v="21"/>
    <n v="22"/>
    <n v="19"/>
    <n v="21"/>
    <n v="21"/>
    <n v="25"/>
    <n v="33"/>
    <n v="415"/>
    <x v="0"/>
    <x v="1"/>
    <x v="3"/>
    <x v="0"/>
    <s v="VOTED"/>
    <s v="041_ER01"/>
    <x v="1"/>
    <x v="8"/>
  </r>
  <r>
    <n v="54"/>
    <s v="HMR041"/>
    <n v="52197000"/>
    <s v="X041A011"/>
    <s v="TYPE_INYEAR"/>
    <n v="122"/>
    <n v="127"/>
    <n v="156"/>
    <n v="138"/>
    <n v="124"/>
    <n v="107"/>
    <n v="110"/>
    <n v="161"/>
    <n v="147"/>
    <n v="81"/>
    <n v="117"/>
    <n v="146"/>
    <n v="1536"/>
    <x v="0"/>
    <x v="1"/>
    <x v="3"/>
    <x v="0"/>
    <s v="VOTED"/>
    <s v="041_ER01"/>
    <x v="1"/>
    <x v="8"/>
  </r>
  <r>
    <n v="55"/>
    <s v="HMR041"/>
    <n v="52221000"/>
    <s v="X041A011"/>
    <s v="TYPE_INYEAR"/>
    <n v="1706"/>
    <n v="1672"/>
    <n v="1638"/>
    <n v="1714"/>
    <n v="765"/>
    <n v="1872"/>
    <n v="1723"/>
    <n v="1619"/>
    <n v="1215"/>
    <n v="1390"/>
    <n v="1693"/>
    <n v="1652"/>
    <n v="18659"/>
    <x v="0"/>
    <x v="1"/>
    <x v="3"/>
    <x v="0"/>
    <s v="VOTED"/>
    <s v="041_ER01"/>
    <x v="1"/>
    <x v="8"/>
  </r>
  <r>
    <n v="56"/>
    <s v="HMR041"/>
    <n v="52222000"/>
    <s v="X041A011"/>
    <s v="TYPE_INYEAR"/>
    <n v="544"/>
    <n v="786"/>
    <n v="806"/>
    <n v="738"/>
    <n v="460"/>
    <n v="159"/>
    <n v="791"/>
    <n v="459"/>
    <n v="-644"/>
    <n v="308"/>
    <n v="359"/>
    <n v="345"/>
    <n v="5111"/>
    <x v="0"/>
    <x v="1"/>
    <x v="3"/>
    <x v="0"/>
    <s v="VOTED"/>
    <s v="041_ER01"/>
    <x v="1"/>
    <x v="8"/>
  </r>
  <r>
    <n v="57"/>
    <s v="HMR041"/>
    <n v="52223000"/>
    <s v="X041A011"/>
    <s v="TYPE_INYEAR"/>
    <n v="73"/>
    <n v="82"/>
    <n v="74"/>
    <n v="164"/>
    <n v="-55"/>
    <n v="103"/>
    <n v="87"/>
    <n v="72"/>
    <n v="183"/>
    <n v="8"/>
    <n v="12"/>
    <n v="40"/>
    <n v="843"/>
    <x v="0"/>
    <x v="1"/>
    <x v="3"/>
    <x v="0"/>
    <s v="VOTED"/>
    <s v="041_ER01"/>
    <x v="1"/>
    <x v="8"/>
  </r>
  <r>
    <n v="58"/>
    <s v="HMR041"/>
    <n v="52224000"/>
    <s v="X041A011"/>
    <s v="TYPE_INYEAR"/>
    <n v="40"/>
    <n v="53"/>
    <n v="40"/>
    <n v="25"/>
    <n v="27"/>
    <n v="-15"/>
    <n v="34"/>
    <n v="7"/>
    <n v="18"/>
    <n v="34"/>
    <n v="25"/>
    <n v="44"/>
    <n v="332"/>
    <x v="0"/>
    <x v="1"/>
    <x v="3"/>
    <x v="0"/>
    <s v="VOTED"/>
    <s v="041_ER01"/>
    <x v="1"/>
    <x v="8"/>
  </r>
  <r>
    <n v="59"/>
    <s v="HMR041"/>
    <n v="52225000"/>
    <s v="X041A011"/>
    <s v="TYPE_INYEAR"/>
    <n v="43"/>
    <n v="-39"/>
    <n v="5"/>
    <n v="-3"/>
    <n v="1"/>
    <n v="-2"/>
    <n v="5"/>
    <n v="-3"/>
    <n v="3"/>
    <n v="8"/>
    <n v="4"/>
    <n v="-2"/>
    <n v="20"/>
    <x v="0"/>
    <x v="1"/>
    <x v="3"/>
    <x v="0"/>
    <s v="VOTED"/>
    <s v="041_ER01"/>
    <x v="1"/>
    <x v="8"/>
  </r>
  <r>
    <n v="60"/>
    <s v="HMR041"/>
    <n v="52241000"/>
    <s v="X041A011"/>
    <s v="TYPE_INYEAR"/>
    <n v="-2710"/>
    <n v="-2800"/>
    <n v="-2910"/>
    <n v="-2679"/>
    <n v="-3167"/>
    <n v="-2808"/>
    <n v="-2687"/>
    <n v="-2939"/>
    <n v="-3155"/>
    <n v="-2819"/>
    <n v="-3265"/>
    <n v="-4025"/>
    <n v="-35964"/>
    <x v="0"/>
    <x v="1"/>
    <x v="3"/>
    <x v="0"/>
    <s v="VOTED"/>
    <s v="041_ER01"/>
    <x v="1"/>
    <x v="8"/>
  </r>
  <r>
    <n v="61"/>
    <s v="HMR041"/>
    <n v="52241000"/>
    <s v="X041A001"/>
    <s v="TYPE_INYEAR"/>
    <n v="2360"/>
    <n v="2508"/>
    <n v="2653"/>
    <n v="2504"/>
    <n v="2654"/>
    <n v="2768"/>
    <n v="2520"/>
    <n v="2826"/>
    <n v="3084"/>
    <n v="2756"/>
    <n v="3117"/>
    <n v="3930"/>
    <n v="33680"/>
    <x v="0"/>
    <x v="1"/>
    <x v="3"/>
    <x v="0"/>
    <s v="NON-VOTED"/>
    <s v="041_ER05"/>
    <x v="3"/>
    <x v="8"/>
  </r>
  <r>
    <n v="62"/>
    <s v="HMR041"/>
    <n v="52241000"/>
    <s v="X041A073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8"/>
  </r>
  <r>
    <n v="63"/>
    <s v="HMR041"/>
    <n v="52241000"/>
    <s v="X041A067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15"/>
    <x v="4"/>
    <x v="8"/>
  </r>
  <r>
    <n v="64"/>
    <s v="HMR041"/>
    <n v="53111000"/>
    <s v="X041A011"/>
    <s v="TYPE_INYEAR"/>
    <n v="1374"/>
    <n v="1472"/>
    <n v="1695"/>
    <n v="1174"/>
    <n v="1954"/>
    <n v="2011"/>
    <n v="2024"/>
    <n v="1732"/>
    <n v="1913"/>
    <n v="1864"/>
    <n v="3107"/>
    <n v="-2017"/>
    <n v="18303"/>
    <x v="0"/>
    <x v="1"/>
    <x v="3"/>
    <x v="3"/>
    <s v="VOTED"/>
    <s v="041_ER01"/>
    <x v="1"/>
    <x v="9"/>
  </r>
  <r>
    <n v="65"/>
    <s v="HMR041"/>
    <n v="53111000"/>
    <s v="X041A005"/>
    <s v="TYPE_INYEAR"/>
    <n v="0"/>
    <n v="0"/>
    <n v="0"/>
    <n v="0"/>
    <n v="0"/>
    <n v="0"/>
    <n v="0"/>
    <n v="0"/>
    <n v="0"/>
    <n v="0"/>
    <n v="0"/>
    <n v="0"/>
    <n v="0"/>
    <x v="0"/>
    <x v="2"/>
    <x v="2"/>
    <x v="3"/>
    <s v="VOTED"/>
    <s v="041_ER09"/>
    <x v="1"/>
    <x v="9"/>
  </r>
  <r>
    <n v="66"/>
    <s v="HMR041"/>
    <n v="53112000"/>
    <s v="X041A011"/>
    <s v="TYPE_INYEAR"/>
    <n v="0"/>
    <n v="0"/>
    <n v="0"/>
    <n v="0"/>
    <n v="0"/>
    <n v="0"/>
    <n v="0"/>
    <n v="0"/>
    <n v="0"/>
    <n v="0"/>
    <n v="0"/>
    <n v="0"/>
    <n v="0"/>
    <x v="0"/>
    <x v="1"/>
    <x v="3"/>
    <x v="3"/>
    <s v="VOTED"/>
    <s v="041_ER01"/>
    <x v="1"/>
    <x v="9"/>
  </r>
  <r>
    <n v="67"/>
    <s v="HMR041"/>
    <n v="53161000"/>
    <s v="X041A011"/>
    <s v="TYPE_INYEAR"/>
    <n v="3018"/>
    <n v="2698"/>
    <n v="2552"/>
    <n v="2602"/>
    <n v="2665"/>
    <n v="2670"/>
    <n v="2660"/>
    <n v="2377"/>
    <n v="2543"/>
    <n v="2793"/>
    <n v="2720"/>
    <n v="2894"/>
    <n v="32192"/>
    <x v="0"/>
    <x v="1"/>
    <x v="3"/>
    <x v="3"/>
    <s v="VOTED"/>
    <s v="041_ER01"/>
    <x v="1"/>
    <x v="9"/>
  </r>
  <r>
    <n v="68"/>
    <s v="HMR041"/>
    <n v="53562000"/>
    <s v="X041A018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0"/>
  </r>
  <r>
    <n v="69"/>
    <s v="HMR041"/>
    <n v="53581000"/>
    <s v="X041A005"/>
    <s v="TYPE_INYEAR"/>
    <n v="0"/>
    <n v="0"/>
    <n v="-5337"/>
    <n v="0"/>
    <n v="0"/>
    <n v="0"/>
    <n v="0"/>
    <n v="5337"/>
    <n v="0"/>
    <n v="0"/>
    <n v="0"/>
    <n v="0"/>
    <n v="0"/>
    <x v="0"/>
    <x v="2"/>
    <x v="2"/>
    <x v="3"/>
    <s v="VOTED"/>
    <s v="041_ER09"/>
    <x v="1"/>
    <x v="9"/>
  </r>
  <r>
    <n v="70"/>
    <s v="HMR041"/>
    <n v="53583000"/>
    <s v="X041A005"/>
    <s v="TYPE_INYEAR"/>
    <n v="0"/>
    <n v="0"/>
    <n v="0"/>
    <n v="0"/>
    <n v="0"/>
    <n v="0"/>
    <n v="0"/>
    <n v="0"/>
    <n v="0"/>
    <n v="0"/>
    <n v="0"/>
    <n v="0"/>
    <n v="0"/>
    <x v="0"/>
    <x v="2"/>
    <x v="2"/>
    <x v="3"/>
    <s v="VOTED"/>
    <s v="041_ER09"/>
    <x v="1"/>
    <x v="9"/>
  </r>
  <r>
    <n v="71"/>
    <s v="HMR041"/>
    <n v="54116000"/>
    <s v="X041A013"/>
    <s v="TYPE_INYEAR"/>
    <n v="0"/>
    <n v="0"/>
    <n v="0"/>
    <n v="0"/>
    <n v="0"/>
    <n v="0"/>
    <n v="0"/>
    <n v="0"/>
    <n v="0"/>
    <n v="0"/>
    <n v="0"/>
    <n v="0"/>
    <n v="0"/>
    <x v="2"/>
    <x v="1"/>
    <x v="1"/>
    <x v="2"/>
    <s v="VOTED"/>
    <s v="041_ER01"/>
    <x v="1"/>
    <x v="10"/>
  </r>
  <r>
    <n v="72"/>
    <s v="HMR041"/>
    <n v="54116000"/>
    <s v="X041A019"/>
    <s v="TYPE_INYEAR"/>
    <n v="0"/>
    <n v="0"/>
    <n v="0"/>
    <n v="0"/>
    <n v="0"/>
    <n v="0"/>
    <n v="0"/>
    <n v="0"/>
    <n v="0"/>
    <n v="0"/>
    <n v="0"/>
    <n v="0"/>
    <n v="0"/>
    <x v="2"/>
    <x v="2"/>
    <x v="2"/>
    <x v="2"/>
    <s v="VOTED"/>
    <s v="041_ER06"/>
    <x v="5"/>
    <x v="10"/>
  </r>
  <r>
    <n v="73"/>
    <s v="HMR041"/>
    <n v="54116000"/>
    <s v="X041A035"/>
    <s v="TYPE_INYEAR"/>
    <n v="0"/>
    <n v="0"/>
    <n v="0"/>
    <n v="0"/>
    <n v="0"/>
    <n v="0"/>
    <n v="0"/>
    <n v="0"/>
    <n v="0"/>
    <n v="0"/>
    <n v="0"/>
    <n v="0"/>
    <n v="0"/>
    <x v="2"/>
    <x v="2"/>
    <x v="2"/>
    <x v="2"/>
    <s v="VOTED"/>
    <s v="041_ER06"/>
    <x v="5"/>
    <x v="10"/>
  </r>
  <r>
    <n v="74"/>
    <s v="HMR041"/>
    <n v="54151000"/>
    <s v="X041A001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NON-VOTED"/>
    <s v="041_ER05"/>
    <x v="3"/>
    <x v="0"/>
  </r>
  <r>
    <n v="75"/>
    <s v="HMR041"/>
    <n v="54154000"/>
    <s v="X041A011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11"/>
  </r>
  <r>
    <n v="76"/>
    <s v="HMR041"/>
    <n v="54156000"/>
    <s v="X041A011"/>
    <s v="TYPE_INYEAR"/>
    <n v="277"/>
    <n v="108"/>
    <n v="89"/>
    <n v="188"/>
    <n v="177"/>
    <n v="46"/>
    <n v="319"/>
    <n v="89"/>
    <n v="78"/>
    <n v="387"/>
    <n v="89"/>
    <n v="89"/>
    <n v="1936"/>
    <x v="0"/>
    <x v="1"/>
    <x v="3"/>
    <x v="0"/>
    <s v="VOTED"/>
    <s v="041_ER01"/>
    <x v="1"/>
    <x v="12"/>
  </r>
  <r>
    <n v="77"/>
    <s v="HMR041"/>
    <n v="54156000"/>
    <s v="X041A017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7"/>
    <x v="6"/>
    <x v="12"/>
  </r>
  <r>
    <n v="78"/>
    <s v="HMR041"/>
    <n v="54156000"/>
    <s v="X041A046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7"/>
    <x v="6"/>
    <x v="12"/>
  </r>
  <r>
    <n v="79"/>
    <s v="HMR041"/>
    <n v="54156000"/>
    <s v="X041A021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8"/>
    <x v="7"/>
    <x v="12"/>
  </r>
  <r>
    <n v="80"/>
    <s v="HMR041"/>
    <n v="54156000"/>
    <s v="X041A092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8"/>
    <x v="7"/>
    <x v="12"/>
  </r>
  <r>
    <n v="81"/>
    <s v="HMR041"/>
    <n v="54612000"/>
    <s v="X041A081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82"/>
    <s v="HMR041"/>
    <n v="54612000"/>
    <s v="X041A071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83"/>
    <s v="HMR041"/>
    <n v="54612000"/>
    <s v="X041A055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84"/>
    <s v="HMR041"/>
    <n v="54612000"/>
    <s v="X041A052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85"/>
    <s v="HMR041"/>
    <n v="54612000"/>
    <s v="X041A031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86"/>
    <s v="HMR041"/>
    <n v="54612000"/>
    <s v="X041A028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87"/>
    <s v="HMR041"/>
    <n v="54612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13"/>
  </r>
  <r>
    <n v="88"/>
    <s v="HMR041"/>
    <n v="54612000"/>
    <s v="X041A033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3"/>
    <x v="9"/>
    <x v="13"/>
  </r>
  <r>
    <n v="89"/>
    <s v="HMR041"/>
    <n v="54612000"/>
    <s v="X041A036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90"/>
    <s v="HMR041"/>
    <n v="54612000"/>
    <s v="X041A054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91"/>
    <s v="HMR041"/>
    <n v="54612000"/>
    <s v="X041A020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92"/>
    <s v="HMR041"/>
    <n v="54612000"/>
    <s v="X041A037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93"/>
    <s v="HMR041"/>
    <n v="54612000"/>
    <s v="X041A053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94"/>
    <s v="HMR041"/>
    <n v="54612000"/>
    <s v="X041A024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95"/>
    <s v="HMR041"/>
    <n v="54612000"/>
    <s v="X041A022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96"/>
    <s v="HMR041"/>
    <n v="55112000"/>
    <s v="X041A018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12"/>
  </r>
  <r>
    <n v="97"/>
    <s v="HMR041"/>
    <n v="55112000"/>
    <s v="X041A025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2"/>
  </r>
  <r>
    <n v="98"/>
    <s v="HMR041"/>
    <n v="55112000"/>
    <s v="X041A026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12"/>
  </r>
  <r>
    <n v="99"/>
    <s v="HMR041"/>
    <n v="55112000"/>
    <s v="X041A019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12"/>
  </r>
  <r>
    <n v="100"/>
    <s v="HMR041"/>
    <n v="55112000"/>
    <s v="X041A033"/>
    <s v="TYPE_INYEAR"/>
    <n v="1"/>
    <n v="0"/>
    <n v="0"/>
    <n v="0"/>
    <n v="0"/>
    <n v="0"/>
    <n v="0"/>
    <n v="0"/>
    <n v="0"/>
    <n v="2"/>
    <n v="0"/>
    <n v="0"/>
    <n v="3"/>
    <x v="0"/>
    <x v="2"/>
    <x v="2"/>
    <x v="0"/>
    <s v="NON-VOTED"/>
    <s v="041_ER13"/>
    <x v="9"/>
    <x v="12"/>
  </r>
  <r>
    <n v="101"/>
    <s v="HMR041"/>
    <n v="55112000"/>
    <s v="X041A072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17"/>
    <x v="10"/>
    <x v="12"/>
  </r>
  <r>
    <n v="102"/>
    <s v="HMR041"/>
    <n v="55112000"/>
    <s v="X041A030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12"/>
  </r>
  <r>
    <n v="103"/>
    <s v="HMR041"/>
    <n v="55112000"/>
    <s v="X041A073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12"/>
  </r>
  <r>
    <n v="104"/>
    <s v="HMR041"/>
    <n v="55112000"/>
    <s v="X041A029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7"/>
    <x v="6"/>
    <x v="12"/>
  </r>
  <r>
    <n v="105"/>
    <s v="HMR041"/>
    <n v="55112000"/>
    <s v="X041A032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7"/>
    <x v="6"/>
    <x v="12"/>
  </r>
  <r>
    <n v="106"/>
    <s v="HMR041"/>
    <n v="55112000"/>
    <s v="X041A034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7"/>
    <x v="6"/>
    <x v="12"/>
  </r>
  <r>
    <n v="107"/>
    <s v="HMR041"/>
    <n v="58112000"/>
    <s v="X041A011"/>
    <s v="TYPE_INYEAR"/>
    <n v="2066"/>
    <n v="883"/>
    <n v="-2711"/>
    <n v="2225"/>
    <n v="1369"/>
    <n v="-2591"/>
    <n v="2759"/>
    <n v="835"/>
    <n v="-2280"/>
    <n v="1246"/>
    <n v="2438"/>
    <n v="-4594"/>
    <n v="1645"/>
    <x v="0"/>
    <x v="1"/>
    <x v="3"/>
    <x v="0"/>
    <s v="VOTED"/>
    <s v="041_ER01"/>
    <x v="1"/>
    <x v="5"/>
  </r>
  <r>
    <n v="108"/>
    <s v="HMR041"/>
    <n v="58113000"/>
    <s v="X041A011"/>
    <s v="TYPE_INYEAR"/>
    <n v="13"/>
    <n v="-2"/>
    <n v="-4"/>
    <n v="16"/>
    <n v="1"/>
    <n v="2"/>
    <n v="13"/>
    <n v="1"/>
    <n v="3"/>
    <n v="15"/>
    <n v="1"/>
    <n v="2"/>
    <n v="61"/>
    <x v="0"/>
    <x v="1"/>
    <x v="3"/>
    <x v="0"/>
    <s v="VOTED"/>
    <s v="041_ER01"/>
    <x v="1"/>
    <x v="5"/>
  </r>
  <r>
    <n v="109"/>
    <s v="HMR041"/>
    <n v="58114000"/>
    <s v="X041A011"/>
    <s v="TYPE_INYEAR"/>
    <n v="0"/>
    <n v="2"/>
    <n v="2"/>
    <n v="5"/>
    <n v="0"/>
    <n v="3"/>
    <n v="2"/>
    <n v="5"/>
    <n v="8"/>
    <n v="13"/>
    <n v="0"/>
    <n v="27"/>
    <n v="67"/>
    <x v="0"/>
    <x v="1"/>
    <x v="3"/>
    <x v="0"/>
    <s v="VOTED"/>
    <s v="041_ER01"/>
    <x v="1"/>
    <x v="5"/>
  </r>
  <r>
    <n v="110"/>
    <s v="HMR041"/>
    <n v="58122000"/>
    <s v="X041A011"/>
    <s v="TYPE_INYEAR"/>
    <n v="-1674"/>
    <n v="2365"/>
    <n v="2703"/>
    <n v="1692"/>
    <n v="2858"/>
    <n v="932"/>
    <n v="2959"/>
    <n v="2534"/>
    <n v="948"/>
    <n v="2226"/>
    <n v="2127"/>
    <n v="2742"/>
    <n v="22412"/>
    <x v="0"/>
    <x v="1"/>
    <x v="3"/>
    <x v="0"/>
    <s v="VOTED"/>
    <s v="041_ER01"/>
    <x v="1"/>
    <x v="5"/>
  </r>
  <r>
    <n v="111"/>
    <s v="HMR041"/>
    <n v="58124000"/>
    <s v="X041A011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5"/>
  </r>
  <r>
    <n v="112"/>
    <s v="HMR041"/>
    <n v="58131000"/>
    <s v="X041A011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5"/>
  </r>
  <r>
    <n v="113"/>
    <s v="HMR041"/>
    <n v="58211000"/>
    <s v="X041A005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9"/>
    <x v="1"/>
    <x v="14"/>
  </r>
  <r>
    <n v="114"/>
    <s v="HMR041"/>
    <n v="58221000"/>
    <s v="X041A005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9"/>
    <x v="1"/>
    <x v="14"/>
  </r>
  <r>
    <n v="115"/>
    <s v="HMR041"/>
    <n v="58229000"/>
    <s v="X041A011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14"/>
  </r>
  <r>
    <n v="116"/>
    <s v="HMR041"/>
    <n v="58229000"/>
    <s v="X041A005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9"/>
    <x v="1"/>
    <x v="14"/>
  </r>
  <r>
    <n v="117"/>
    <s v="HMR041"/>
    <n v="58229000"/>
    <s v="X041A026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14"/>
  </r>
  <r>
    <n v="118"/>
    <s v="HMR041"/>
    <n v="58229000"/>
    <s v="X041A019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14"/>
  </r>
  <r>
    <n v="119"/>
    <s v="HMR041"/>
    <n v="58311000"/>
    <s v="X041A011"/>
    <s v="TYPE_INYEAR"/>
    <n v="351"/>
    <n v="351"/>
    <n v="346"/>
    <n v="347"/>
    <n v="347"/>
    <n v="343"/>
    <n v="342"/>
    <n v="342"/>
    <n v="338"/>
    <n v="338"/>
    <n v="262"/>
    <n v="305"/>
    <n v="4012"/>
    <x v="0"/>
    <x v="1"/>
    <x v="3"/>
    <x v="0"/>
    <s v="VOTED"/>
    <s v="041_ER01"/>
    <x v="1"/>
    <x v="0"/>
  </r>
  <r>
    <n v="120"/>
    <s v="HMR041"/>
    <n v="58321000"/>
    <s v="X041A011"/>
    <s v="TYPE_INYEAR"/>
    <n v="0"/>
    <n v="63"/>
    <n v="0"/>
    <n v="13"/>
    <n v="0"/>
    <n v="2"/>
    <n v="6"/>
    <n v="919"/>
    <n v="0"/>
    <n v="237"/>
    <n v="5"/>
    <n v="76"/>
    <n v="1321"/>
    <x v="0"/>
    <x v="1"/>
    <x v="3"/>
    <x v="0"/>
    <s v="VOTED"/>
    <s v="041_ER01"/>
    <x v="1"/>
    <x v="0"/>
  </r>
  <r>
    <n v="121"/>
    <s v="HMR041"/>
    <n v="58611000"/>
    <s v="X041A011"/>
    <s v="TYPE_INYEAR"/>
    <n v="161"/>
    <n v="161"/>
    <n v="161"/>
    <n v="161"/>
    <n v="161"/>
    <n v="161"/>
    <n v="161"/>
    <n v="161"/>
    <n v="161"/>
    <n v="264"/>
    <n v="171"/>
    <n v="135"/>
    <n v="2019"/>
    <x v="0"/>
    <x v="1"/>
    <x v="3"/>
    <x v="0"/>
    <s v="VOTED"/>
    <s v="041_ER01"/>
    <x v="1"/>
    <x v="0"/>
  </r>
  <r>
    <n v="122"/>
    <s v="HMR041"/>
    <n v="59121000"/>
    <s v="X041A011"/>
    <s v="TYPE_INYEAR"/>
    <n v="214"/>
    <n v="-1980"/>
    <n v="1147"/>
    <n v="1315"/>
    <n v="1409"/>
    <n v="492"/>
    <n v="1005"/>
    <n v="1012"/>
    <n v="1006"/>
    <n v="1127"/>
    <n v="911"/>
    <n v="1276"/>
    <n v="8934"/>
    <x v="0"/>
    <x v="1"/>
    <x v="3"/>
    <x v="0"/>
    <s v="VOTED"/>
    <s v="041_ER01"/>
    <x v="1"/>
    <x v="0"/>
  </r>
  <r>
    <n v="123"/>
    <s v="HMR041"/>
    <n v="62113000"/>
    <s v="X041A005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9"/>
    <x v="1"/>
    <x v="0"/>
  </r>
  <r>
    <n v="124"/>
    <s v="HMR041"/>
    <n v="62516000"/>
    <s v="X041A011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0"/>
  </r>
  <r>
    <n v="125"/>
    <s v="HMR041"/>
    <n v="91439000"/>
    <s v="X041A002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4"/>
    <x v="2"/>
    <x v="8"/>
  </r>
  <r>
    <n v="126"/>
    <s v="HMR041"/>
    <n v="91439000"/>
    <s v="X041A004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4"/>
    <x v="2"/>
    <x v="8"/>
  </r>
  <r>
    <n v="127"/>
    <s v="HMR041"/>
    <n v="91445000"/>
    <s v="X041A019"/>
    <s v="TYPE_INYEAR"/>
    <n v="0"/>
    <n v="0"/>
    <n v="0"/>
    <n v="0"/>
    <n v="0"/>
    <n v="0"/>
    <n v="0"/>
    <n v="0"/>
    <n v="0"/>
    <n v="0"/>
    <n v="0"/>
    <n v="0"/>
    <n v="0"/>
    <x v="2"/>
    <x v="2"/>
    <x v="2"/>
    <x v="2"/>
    <s v="VOTED"/>
    <s v="041_ER06"/>
    <x v="5"/>
    <x v="10"/>
  </r>
  <r>
    <n v="128"/>
    <s v="HMR041"/>
    <n v="11412000"/>
    <s v="X041A013"/>
    <s v="TYPE_INYEAR"/>
    <n v="12"/>
    <n v="97"/>
    <n v="28"/>
    <n v="103"/>
    <n v="27"/>
    <n v="14"/>
    <n v="165"/>
    <n v="583"/>
    <n v="58"/>
    <n v="4"/>
    <n v="375"/>
    <n v="1686"/>
    <n v="3152"/>
    <x v="2"/>
    <x v="1"/>
    <x v="1"/>
    <x v="2"/>
    <s v="VOTED"/>
    <s v="041_ER01"/>
    <x v="1"/>
    <x v="2"/>
  </r>
  <r>
    <n v="129"/>
    <s v="HMR041"/>
    <n v="11512000"/>
    <s v="X041A013"/>
    <s v="TYPE_INYEAR"/>
    <n v="3758"/>
    <n v="187"/>
    <n v="93"/>
    <n v="698"/>
    <n v="90"/>
    <n v="83"/>
    <n v="409"/>
    <n v="504"/>
    <n v="191"/>
    <n v="81"/>
    <n v="266"/>
    <n v="-112095"/>
    <n v="-105735"/>
    <x v="2"/>
    <x v="1"/>
    <x v="1"/>
    <x v="2"/>
    <s v="VOTED"/>
    <s v="041_ER01"/>
    <x v="1"/>
    <x v="2"/>
  </r>
  <r>
    <n v="130"/>
    <s v="HMR041"/>
    <n v="11517000"/>
    <s v="X041A013"/>
    <s v="TYPE_INYEAR"/>
    <n v="-240"/>
    <n v="-2604"/>
    <n v="-141"/>
    <n v="-71"/>
    <n v="-479"/>
    <n v="-12"/>
    <n v="-19"/>
    <n v="-244"/>
    <n v="-5985"/>
    <n v="-3124"/>
    <n v="184"/>
    <n v="-12302"/>
    <n v="-25037"/>
    <x v="2"/>
    <x v="1"/>
    <x v="1"/>
    <x v="2"/>
    <s v="VOTED"/>
    <s v="041_ER01"/>
    <x v="1"/>
    <x v="3"/>
  </r>
  <r>
    <n v="131"/>
    <s v="HMR041"/>
    <n v="11612000"/>
    <s v="X041A013"/>
    <s v="TYPE_INYEAR"/>
    <n v="60"/>
    <n v="106"/>
    <n v="88"/>
    <n v="324"/>
    <n v="99"/>
    <n v="78"/>
    <n v="67"/>
    <n v="84"/>
    <n v="40"/>
    <n v="45"/>
    <n v="42"/>
    <n v="78"/>
    <n v="1111"/>
    <x v="2"/>
    <x v="1"/>
    <x v="1"/>
    <x v="2"/>
    <s v="VOTED"/>
    <s v="041_ER01"/>
    <x v="1"/>
    <x v="2"/>
  </r>
  <r>
    <n v="132"/>
    <s v="HMR041"/>
    <n v="12112000"/>
    <s v="X041A013"/>
    <s v="TYPE_INYEAR"/>
    <n v="0"/>
    <n v="0"/>
    <n v="207"/>
    <n v="0"/>
    <n v="133"/>
    <n v="21"/>
    <n v="129"/>
    <n v="0"/>
    <n v="0"/>
    <n v="520"/>
    <n v="173"/>
    <n v="421"/>
    <n v="1604"/>
    <x v="2"/>
    <x v="1"/>
    <x v="1"/>
    <x v="2"/>
    <s v="VOTED"/>
    <s v="041_ER01"/>
    <x v="1"/>
    <x v="2"/>
  </r>
  <r>
    <n v="133"/>
    <s v="HMR041"/>
    <n v="14112000"/>
    <s v="X041A013"/>
    <s v="TYPE_INYEAR"/>
    <n v="0"/>
    <n v="0"/>
    <n v="0"/>
    <n v="0"/>
    <n v="0"/>
    <n v="0"/>
    <n v="0"/>
    <n v="0"/>
    <n v="0"/>
    <n v="0"/>
    <n v="0"/>
    <n v="0"/>
    <n v="0"/>
    <x v="2"/>
    <x v="1"/>
    <x v="1"/>
    <x v="2"/>
    <s v="VOTED"/>
    <s v="041_ER01"/>
    <x v="1"/>
    <x v="2"/>
  </r>
  <r>
    <n v="134"/>
    <s v="HMR041"/>
    <n v="14212000"/>
    <s v="X041A013"/>
    <s v="TYPE_INYEAR"/>
    <n v="2530"/>
    <n v="67"/>
    <n v="6"/>
    <n v="83"/>
    <n v="86"/>
    <n v="0"/>
    <n v="0"/>
    <n v="0"/>
    <n v="494"/>
    <n v="498"/>
    <n v="0"/>
    <n v="267"/>
    <n v="4031"/>
    <x v="2"/>
    <x v="1"/>
    <x v="1"/>
    <x v="2"/>
    <s v="VOTED"/>
    <s v="041_ER01"/>
    <x v="1"/>
    <x v="2"/>
  </r>
  <r>
    <n v="135"/>
    <s v="HMR041"/>
    <n v="23893000"/>
    <s v="X041A051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12"/>
    <x v="2"/>
    <x v="4"/>
  </r>
  <r>
    <n v="136"/>
    <s v="HMR041"/>
    <n v="23893000"/>
    <s v="X041A050"/>
    <s v="TYPE_INYEAR"/>
    <n v="0"/>
    <n v="0"/>
    <n v="0"/>
    <n v="-1"/>
    <n v="0"/>
    <n v="0"/>
    <n v="-1"/>
    <n v="0"/>
    <n v="0"/>
    <n v="-1"/>
    <n v="0"/>
    <n v="0"/>
    <n v="-3"/>
    <x v="0"/>
    <x v="2"/>
    <x v="2"/>
    <x v="0"/>
    <s v="VOTED"/>
    <s v="041_ER12"/>
    <x v="2"/>
    <x v="4"/>
  </r>
  <r>
    <n v="137"/>
    <s v="HMR041"/>
    <n v="23893000"/>
    <s v="X041A047"/>
    <s v="TYPE_INYEAR"/>
    <n v="-1155"/>
    <n v="-346"/>
    <n v="-2632"/>
    <n v="-1088"/>
    <n v="-1252"/>
    <n v="-2709"/>
    <n v="-1218"/>
    <n v="-1282"/>
    <n v="-1360"/>
    <n v="-240"/>
    <n v="-312"/>
    <n v="-1135"/>
    <n v="-14729"/>
    <x v="0"/>
    <x v="2"/>
    <x v="2"/>
    <x v="0"/>
    <s v="VOTED"/>
    <s v="041_ER12"/>
    <x v="2"/>
    <x v="4"/>
  </r>
  <r>
    <n v="138"/>
    <s v="HMR041"/>
    <n v="44714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5"/>
  </r>
  <r>
    <n v="139"/>
    <s v="HMR041"/>
    <n v="44811000"/>
    <s v="X041A013"/>
    <s v="TYPE_INYEAR"/>
    <n v="-960"/>
    <n v="-1990"/>
    <n v="-837"/>
    <n v="-2842"/>
    <n v="-1749"/>
    <n v="-2083"/>
    <n v="-2259"/>
    <n v="-2259"/>
    <n v="-2143"/>
    <n v="-2279"/>
    <n v="-2031"/>
    <n v="-2036"/>
    <n v="-23468"/>
    <x v="0"/>
    <x v="1"/>
    <x v="1"/>
    <x v="0"/>
    <s v="VOTED"/>
    <s v="041_ER01"/>
    <x v="1"/>
    <x v="0"/>
  </r>
  <r>
    <n v="140"/>
    <s v="HMR041"/>
    <n v="44817000"/>
    <s v="X041A013"/>
    <s v="TYPE_INYEAR"/>
    <n v="-62"/>
    <n v="-245"/>
    <n v="-318"/>
    <n v="-136"/>
    <n v="-156"/>
    <n v="-290"/>
    <n v="-337"/>
    <n v="-258"/>
    <n v="-268"/>
    <n v="-213"/>
    <n v="-226"/>
    <n v="-659"/>
    <n v="-3168"/>
    <x v="0"/>
    <x v="1"/>
    <x v="1"/>
    <x v="0"/>
    <s v="VOTED"/>
    <s v="041_ER01"/>
    <x v="1"/>
    <x v="6"/>
  </r>
  <r>
    <n v="141"/>
    <s v="HMR041"/>
    <n v="44825000"/>
    <s v="X041A013"/>
    <s v="TYPE_INYEAR"/>
    <n v="-9711"/>
    <n v="-16192"/>
    <n v="-11267"/>
    <n v="-15813"/>
    <n v="-14308"/>
    <n v="-16477"/>
    <n v="-19151"/>
    <n v="-16769"/>
    <n v="-16661"/>
    <n v="-14049"/>
    <n v="-18576"/>
    <n v="-25870"/>
    <n v="-194844"/>
    <x v="0"/>
    <x v="1"/>
    <x v="1"/>
    <x v="0"/>
    <s v="VOTED"/>
    <s v="041_ER01"/>
    <x v="1"/>
    <x v="7"/>
  </r>
  <r>
    <n v="142"/>
    <s v="HMR041"/>
    <n v="44849000"/>
    <s v="X041A013"/>
    <s v="TYPE_INYEAR"/>
    <n v="0"/>
    <n v="0"/>
    <n v="0"/>
    <n v="0"/>
    <n v="0"/>
    <n v="0"/>
    <n v="0"/>
    <n v="0"/>
    <n v="0"/>
    <n v="0"/>
    <n v="0"/>
    <n v="-1"/>
    <n v="-1"/>
    <x v="0"/>
    <x v="1"/>
    <x v="1"/>
    <x v="0"/>
    <s v="VOTED"/>
    <s v="041_ER01"/>
    <x v="1"/>
    <x v="0"/>
  </r>
  <r>
    <n v="143"/>
    <s v="HMR041"/>
    <n v="44849000"/>
    <s v="X041A006"/>
    <s v="TYPE_INYEAR"/>
    <n v="0"/>
    <n v="0"/>
    <n v="0"/>
    <n v="0"/>
    <n v="0"/>
    <n v="0"/>
    <n v="0"/>
    <n v="0"/>
    <n v="0"/>
    <n v="0"/>
    <n v="0"/>
    <n v="0"/>
    <n v="0"/>
    <x v="0"/>
    <x v="0"/>
    <x v="0"/>
    <x v="0"/>
    <s v="NON-VOTED"/>
    <s v="n/a"/>
    <x v="0"/>
    <x v="0"/>
  </r>
  <r>
    <n v="144"/>
    <s v="HMR041"/>
    <n v="51111000"/>
    <s v="X041A013"/>
    <s v="TYPE_INYEAR"/>
    <n v="148404"/>
    <n v="146310"/>
    <n v="146070"/>
    <n v="225571"/>
    <n v="142853"/>
    <n v="145153"/>
    <n v="184116"/>
    <n v="152123"/>
    <n v="150504"/>
    <n v="148055"/>
    <n v="149074"/>
    <n v="149943"/>
    <n v="1888176"/>
    <x v="0"/>
    <x v="1"/>
    <x v="1"/>
    <x v="0"/>
    <s v="VOTED"/>
    <s v="041_ER01"/>
    <x v="1"/>
    <x v="6"/>
  </r>
  <r>
    <n v="145"/>
    <s v="HMR041"/>
    <n v="51111000"/>
    <s v="X041A003"/>
    <s v="TYPE_INYEAR"/>
    <n v="6344"/>
    <n v="6390"/>
    <n v="6587"/>
    <n v="6534"/>
    <n v="9704"/>
    <n v="6896"/>
    <n v="6965"/>
    <n v="9033"/>
    <n v="7861"/>
    <n v="7781"/>
    <n v="7578"/>
    <n v="9688"/>
    <n v="91361"/>
    <x v="0"/>
    <x v="1"/>
    <x v="1"/>
    <x v="0"/>
    <s v="NON-VOTED"/>
    <s v="041_ER05"/>
    <x v="3"/>
    <x v="6"/>
  </r>
  <r>
    <n v="146"/>
    <s v="HMR041"/>
    <n v="51112000"/>
    <s v="X041A013"/>
    <s v="TYPE_INYEAR"/>
    <n v="15529"/>
    <n v="15337"/>
    <n v="15284"/>
    <n v="26097"/>
    <n v="15363"/>
    <n v="15185"/>
    <n v="20566"/>
    <n v="16674"/>
    <n v="16010"/>
    <n v="15953"/>
    <n v="16058"/>
    <n v="16028"/>
    <n v="204084"/>
    <x v="0"/>
    <x v="1"/>
    <x v="1"/>
    <x v="0"/>
    <s v="VOTED"/>
    <s v="041_ER01"/>
    <x v="1"/>
    <x v="6"/>
  </r>
  <r>
    <n v="147"/>
    <s v="HMR041"/>
    <n v="51113000"/>
    <s v="X041A013"/>
    <s v="TYPE_INYEAR"/>
    <n v="40916"/>
    <n v="40368"/>
    <n v="40254"/>
    <n v="40276"/>
    <n v="40793"/>
    <n v="39974"/>
    <n v="49863"/>
    <n v="41454"/>
    <n v="41615"/>
    <n v="41433"/>
    <n v="41628"/>
    <n v="41582"/>
    <n v="500156"/>
    <x v="0"/>
    <x v="1"/>
    <x v="1"/>
    <x v="0"/>
    <s v="VOTED"/>
    <s v="041_ER01"/>
    <x v="1"/>
    <x v="6"/>
  </r>
  <r>
    <n v="148"/>
    <s v="HMR041"/>
    <n v="51115000"/>
    <s v="X041A013"/>
    <s v="TYPE_INYEAR"/>
    <n v="2549"/>
    <n v="2770"/>
    <n v="2807"/>
    <n v="2815"/>
    <n v="2841"/>
    <n v="2857"/>
    <n v="2962"/>
    <n v="2767"/>
    <n v="2740"/>
    <n v="2815"/>
    <n v="2916"/>
    <n v="3086"/>
    <n v="33925"/>
    <x v="0"/>
    <x v="1"/>
    <x v="1"/>
    <x v="0"/>
    <s v="VOTED"/>
    <s v="041_ER01"/>
    <x v="1"/>
    <x v="6"/>
  </r>
  <r>
    <n v="149"/>
    <s v="HMR041"/>
    <n v="51117000"/>
    <s v="X041A013"/>
    <s v="TYPE_INYEAR"/>
    <n v="92"/>
    <n v="156"/>
    <n v="278"/>
    <n v="289"/>
    <n v="235"/>
    <n v="218"/>
    <n v="403"/>
    <n v="242"/>
    <n v="161"/>
    <n v="-637"/>
    <n v="119"/>
    <n v="177"/>
    <n v="1733"/>
    <x v="0"/>
    <x v="1"/>
    <x v="1"/>
    <x v="0"/>
    <s v="VOTED"/>
    <s v="041_ER01"/>
    <x v="1"/>
    <x v="6"/>
  </r>
  <r>
    <n v="150"/>
    <s v="HMR041"/>
    <n v="51118000"/>
    <s v="X041A013"/>
    <s v="TYPE_INYEAR"/>
    <n v="0"/>
    <n v="0"/>
    <n v="0"/>
    <n v="0"/>
    <n v="0"/>
    <n v="0"/>
    <n v="0"/>
    <n v="0"/>
    <n v="0"/>
    <n v="0"/>
    <n v="0"/>
    <n v="-1162"/>
    <n v="-1162"/>
    <x v="0"/>
    <x v="1"/>
    <x v="1"/>
    <x v="0"/>
    <s v="VOTED"/>
    <s v="041_ER01"/>
    <x v="1"/>
    <x v="6"/>
  </r>
  <r>
    <n v="151"/>
    <s v="HMR041"/>
    <n v="51119000"/>
    <s v="X041A013"/>
    <s v="TYPE_INYEAR"/>
    <n v="-451"/>
    <n v="-415"/>
    <n v="-677"/>
    <n v="-527"/>
    <n v="-578"/>
    <n v="-352"/>
    <n v="-878"/>
    <n v="-365"/>
    <n v="-375"/>
    <n v="527"/>
    <n v="-984"/>
    <n v="-413"/>
    <n v="-5488"/>
    <x v="0"/>
    <x v="1"/>
    <x v="1"/>
    <x v="0"/>
    <s v="VOTED"/>
    <s v="041_ER01"/>
    <x v="1"/>
    <x v="6"/>
  </r>
  <r>
    <n v="152"/>
    <s v="HMR041"/>
    <n v="51121000"/>
    <s v="X041A013"/>
    <s v="TYPE_INYEAR"/>
    <n v="6"/>
    <n v="6"/>
    <n v="19"/>
    <n v="118"/>
    <n v="75"/>
    <n v="9"/>
    <n v="0"/>
    <n v="39"/>
    <n v="0"/>
    <n v="0"/>
    <n v="63"/>
    <n v="80"/>
    <n v="415"/>
    <x v="0"/>
    <x v="1"/>
    <x v="1"/>
    <x v="0"/>
    <s v="VOTED"/>
    <s v="041_ER01"/>
    <x v="1"/>
    <x v="6"/>
  </r>
  <r>
    <n v="153"/>
    <s v="HMR041"/>
    <n v="51171000"/>
    <s v="X041A013"/>
    <s v="TYPE_INYEAR"/>
    <n v="1621"/>
    <n v="1545"/>
    <n v="1421"/>
    <n v="1053"/>
    <n v="997"/>
    <n v="987"/>
    <n v="1239"/>
    <n v="882"/>
    <n v="786"/>
    <n v="777"/>
    <n v="797"/>
    <n v="804"/>
    <n v="12909"/>
    <x v="0"/>
    <x v="1"/>
    <x v="1"/>
    <x v="0"/>
    <s v="VOTED"/>
    <s v="041_ER01"/>
    <x v="1"/>
    <x v="6"/>
  </r>
  <r>
    <n v="154"/>
    <s v="HMR041"/>
    <n v="52111000"/>
    <s v="X041A013"/>
    <s v="TYPE_INYEAR"/>
    <n v="3146"/>
    <n v="5492"/>
    <n v="5799"/>
    <n v="6350"/>
    <n v="5019"/>
    <n v="5204"/>
    <n v="6817"/>
    <n v="7916"/>
    <n v="5058"/>
    <n v="29355"/>
    <n v="7075"/>
    <n v="24863"/>
    <n v="112094"/>
    <x v="0"/>
    <x v="1"/>
    <x v="1"/>
    <x v="0"/>
    <s v="VOTED"/>
    <s v="041_ER01"/>
    <x v="1"/>
    <x v="8"/>
  </r>
  <r>
    <n v="155"/>
    <s v="HMR041"/>
    <n v="52112000"/>
    <s v="X041A013"/>
    <s v="TYPE_INYEAR"/>
    <n v="12262"/>
    <n v="15251"/>
    <n v="16785"/>
    <n v="19352"/>
    <n v="11503"/>
    <n v="12917"/>
    <n v="15484"/>
    <n v="13549"/>
    <n v="13266"/>
    <n v="-19024"/>
    <n v="14520"/>
    <n v="-1964"/>
    <n v="123901"/>
    <x v="0"/>
    <x v="1"/>
    <x v="1"/>
    <x v="0"/>
    <s v="VOTED"/>
    <s v="041_ER01"/>
    <x v="1"/>
    <x v="8"/>
  </r>
  <r>
    <n v="156"/>
    <s v="HMR041"/>
    <n v="52113000"/>
    <s v="X041A013"/>
    <s v="TYPE_INYEAR"/>
    <n v="395"/>
    <n v="982"/>
    <n v="-42"/>
    <n v="403"/>
    <n v="1096"/>
    <n v="424"/>
    <n v="1189"/>
    <n v="1145"/>
    <n v="833"/>
    <n v="991"/>
    <n v="1434"/>
    <n v="1764"/>
    <n v="10614"/>
    <x v="0"/>
    <x v="1"/>
    <x v="1"/>
    <x v="0"/>
    <s v="VOTED"/>
    <s v="041_ER01"/>
    <x v="1"/>
    <x v="8"/>
  </r>
  <r>
    <n v="157"/>
    <s v="HMR041"/>
    <n v="52114000"/>
    <s v="X041A013"/>
    <s v="TYPE_INYEAR"/>
    <n v="3898"/>
    <n v="3308"/>
    <n v="2953"/>
    <n v="-949"/>
    <n v="2270"/>
    <n v="1958"/>
    <n v="3535"/>
    <n v="4574"/>
    <n v="3447"/>
    <n v="6170"/>
    <n v="1480"/>
    <n v="4373"/>
    <n v="37017"/>
    <x v="0"/>
    <x v="1"/>
    <x v="1"/>
    <x v="0"/>
    <s v="VOTED"/>
    <s v="041_ER01"/>
    <x v="1"/>
    <x v="8"/>
  </r>
  <r>
    <n v="158"/>
    <s v="HMR041"/>
    <n v="52121000"/>
    <s v="X041A013"/>
    <s v="TYPE_INYEAR"/>
    <n v="-30"/>
    <n v="26"/>
    <n v="29"/>
    <n v="12"/>
    <n v="87"/>
    <n v="69"/>
    <n v="79"/>
    <n v="161"/>
    <n v="76"/>
    <n v="-47"/>
    <n v="-91"/>
    <n v="395"/>
    <n v="766"/>
    <x v="0"/>
    <x v="1"/>
    <x v="1"/>
    <x v="0"/>
    <s v="VOTED"/>
    <s v="041_ER01"/>
    <x v="1"/>
    <x v="8"/>
  </r>
  <r>
    <n v="159"/>
    <s v="HMR041"/>
    <n v="52141000"/>
    <s v="X041A013"/>
    <s v="TYPE_INYEAR"/>
    <n v="143"/>
    <n v="6"/>
    <n v="98"/>
    <n v="41"/>
    <n v="93"/>
    <n v="101"/>
    <n v="178"/>
    <n v="36"/>
    <n v="115"/>
    <n v="175"/>
    <n v="495"/>
    <n v="294"/>
    <n v="1775"/>
    <x v="0"/>
    <x v="1"/>
    <x v="1"/>
    <x v="0"/>
    <s v="VOTED"/>
    <s v="041_ER01"/>
    <x v="1"/>
    <x v="8"/>
  </r>
  <r>
    <n v="160"/>
    <s v="HMR041"/>
    <n v="52151000"/>
    <s v="X041A013"/>
    <s v="TYPE_INYEAR"/>
    <n v="3695"/>
    <n v="4143"/>
    <n v="3801"/>
    <n v="1654"/>
    <n v="4495"/>
    <n v="5043"/>
    <n v="2616"/>
    <n v="1904"/>
    <n v="2443"/>
    <n v="12060"/>
    <n v="8127"/>
    <n v="2955"/>
    <n v="52936"/>
    <x v="0"/>
    <x v="1"/>
    <x v="1"/>
    <x v="0"/>
    <s v="VOTED"/>
    <s v="041_ER01"/>
    <x v="1"/>
    <x v="8"/>
  </r>
  <r>
    <n v="161"/>
    <s v="HMR041"/>
    <n v="52152000"/>
    <s v="X041A013"/>
    <s v="TYPE_INYEAR"/>
    <n v="0"/>
    <n v="2"/>
    <n v="2"/>
    <n v="1"/>
    <n v="1"/>
    <n v="11"/>
    <n v="7"/>
    <n v="-5"/>
    <n v="0"/>
    <n v="5"/>
    <n v="31"/>
    <n v="-23"/>
    <n v="32"/>
    <x v="0"/>
    <x v="1"/>
    <x v="1"/>
    <x v="0"/>
    <s v="VOTED"/>
    <s v="041_ER01"/>
    <x v="1"/>
    <x v="8"/>
  </r>
  <r>
    <n v="162"/>
    <s v="HMR041"/>
    <n v="52171000"/>
    <s v="X041A013"/>
    <s v="TYPE_INYEAR"/>
    <n v="5702"/>
    <n v="4767"/>
    <n v="7002"/>
    <n v="4451"/>
    <n v="4566"/>
    <n v="2783"/>
    <n v="4752"/>
    <n v="4587"/>
    <n v="3379"/>
    <n v="6386"/>
    <n v="5189"/>
    <n v="8379"/>
    <n v="61943"/>
    <x v="0"/>
    <x v="1"/>
    <x v="1"/>
    <x v="0"/>
    <s v="VOTED"/>
    <s v="041_ER01"/>
    <x v="1"/>
    <x v="8"/>
  </r>
  <r>
    <n v="163"/>
    <s v="HMR041"/>
    <n v="52181000"/>
    <s v="X041A013"/>
    <s v="TYPE_INYEAR"/>
    <n v="17141"/>
    <n v="18027"/>
    <n v="17652"/>
    <n v="19336"/>
    <n v="17893"/>
    <n v="19522"/>
    <n v="22051"/>
    <n v="14473"/>
    <n v="18278"/>
    <n v="16516"/>
    <n v="23329"/>
    <n v="21437"/>
    <n v="225655"/>
    <x v="0"/>
    <x v="1"/>
    <x v="1"/>
    <x v="0"/>
    <s v="VOTED"/>
    <s v="041_ER01"/>
    <x v="1"/>
    <x v="8"/>
  </r>
  <r>
    <n v="164"/>
    <s v="HMR041"/>
    <n v="52182000"/>
    <s v="X041A013"/>
    <s v="TYPE_INYEAR"/>
    <n v="1464"/>
    <n v="1686"/>
    <n v="3498"/>
    <n v="2121"/>
    <n v="946"/>
    <n v="2390"/>
    <n v="1607"/>
    <n v="1356"/>
    <n v="1850"/>
    <n v="1284"/>
    <n v="1097"/>
    <n v="1911"/>
    <n v="21210"/>
    <x v="0"/>
    <x v="1"/>
    <x v="1"/>
    <x v="0"/>
    <s v="VOTED"/>
    <s v="041_ER01"/>
    <x v="1"/>
    <x v="8"/>
  </r>
  <r>
    <n v="165"/>
    <s v="HMR041"/>
    <n v="52183000"/>
    <s v="X041A013"/>
    <s v="TYPE_INYEAR"/>
    <n v="39713"/>
    <n v="52913"/>
    <n v="52174"/>
    <n v="57292"/>
    <n v="41909"/>
    <n v="44396"/>
    <n v="43757"/>
    <n v="59357"/>
    <n v="44078"/>
    <n v="42553"/>
    <n v="50009"/>
    <n v="50697"/>
    <n v="578848"/>
    <x v="0"/>
    <x v="1"/>
    <x v="1"/>
    <x v="0"/>
    <s v="VOTED"/>
    <s v="041_ER01"/>
    <x v="1"/>
    <x v="8"/>
  </r>
  <r>
    <n v="166"/>
    <s v="HMR041"/>
    <n v="52191000"/>
    <s v="X041A013"/>
    <s v="TYPE_INYEAR"/>
    <n v="211"/>
    <n v="171"/>
    <n v="264"/>
    <n v="159"/>
    <n v="253"/>
    <n v="152"/>
    <n v="173"/>
    <n v="180"/>
    <n v="130"/>
    <n v="245"/>
    <n v="196"/>
    <n v="302"/>
    <n v="2436"/>
    <x v="0"/>
    <x v="1"/>
    <x v="1"/>
    <x v="0"/>
    <s v="VOTED"/>
    <s v="041_ER01"/>
    <x v="1"/>
    <x v="8"/>
  </r>
  <r>
    <n v="167"/>
    <s v="HMR041"/>
    <n v="52192000"/>
    <s v="X041A013"/>
    <s v="TYPE_INYEAR"/>
    <n v="685"/>
    <n v="674"/>
    <n v="912"/>
    <n v="662"/>
    <n v="578"/>
    <n v="545"/>
    <n v="424"/>
    <n v="729"/>
    <n v="374"/>
    <n v="749"/>
    <n v="676"/>
    <n v="663"/>
    <n v="7671"/>
    <x v="0"/>
    <x v="1"/>
    <x v="1"/>
    <x v="0"/>
    <s v="VOTED"/>
    <s v="041_ER01"/>
    <x v="1"/>
    <x v="8"/>
  </r>
  <r>
    <n v="168"/>
    <s v="HMR041"/>
    <n v="52194000"/>
    <s v="X041A013"/>
    <s v="TYPE_INYEAR"/>
    <n v="8"/>
    <n v="9"/>
    <n v="12"/>
    <n v="8"/>
    <n v="10"/>
    <n v="9"/>
    <n v="7"/>
    <n v="8"/>
    <n v="7"/>
    <n v="6"/>
    <n v="4"/>
    <n v="3"/>
    <n v="91"/>
    <x v="0"/>
    <x v="1"/>
    <x v="1"/>
    <x v="0"/>
    <s v="VOTED"/>
    <s v="041_ER01"/>
    <x v="1"/>
    <x v="8"/>
  </r>
  <r>
    <n v="169"/>
    <s v="HMR041"/>
    <n v="52195000"/>
    <s v="X041A013"/>
    <s v="TYPE_INYEAR"/>
    <n v="489"/>
    <n v="824"/>
    <n v="1319"/>
    <n v="830"/>
    <n v="994"/>
    <n v="854"/>
    <n v="584"/>
    <n v="863"/>
    <n v="572"/>
    <n v="772"/>
    <n v="980"/>
    <n v="867"/>
    <n v="9948"/>
    <x v="0"/>
    <x v="1"/>
    <x v="1"/>
    <x v="0"/>
    <s v="VOTED"/>
    <s v="041_ER01"/>
    <x v="1"/>
    <x v="8"/>
  </r>
  <r>
    <n v="170"/>
    <s v="HMR041"/>
    <n v="52196000"/>
    <s v="X041A013"/>
    <s v="TYPE_INYEAR"/>
    <n v="207"/>
    <n v="275"/>
    <n v="307"/>
    <n v="299"/>
    <n v="293"/>
    <n v="262"/>
    <n v="298"/>
    <n v="275"/>
    <n v="237"/>
    <n v="186"/>
    <n v="229"/>
    <n v="339"/>
    <n v="3207"/>
    <x v="0"/>
    <x v="1"/>
    <x v="1"/>
    <x v="0"/>
    <s v="VOTED"/>
    <s v="041_ER01"/>
    <x v="1"/>
    <x v="8"/>
  </r>
  <r>
    <n v="171"/>
    <s v="HMR041"/>
    <n v="52197000"/>
    <s v="X041A013"/>
    <s v="TYPE_INYEAR"/>
    <n v="577"/>
    <n v="716"/>
    <n v="793"/>
    <n v="775"/>
    <n v="34"/>
    <n v="612"/>
    <n v="699"/>
    <n v="717"/>
    <n v="709"/>
    <n v="597"/>
    <n v="624"/>
    <n v="2100"/>
    <n v="8953"/>
    <x v="0"/>
    <x v="1"/>
    <x v="1"/>
    <x v="0"/>
    <s v="VOTED"/>
    <s v="041_ER01"/>
    <x v="1"/>
    <x v="8"/>
  </r>
  <r>
    <n v="172"/>
    <s v="HMR041"/>
    <n v="52221000"/>
    <s v="X041A013"/>
    <s v="TYPE_INYEAR"/>
    <n v="75"/>
    <n v="147"/>
    <n v="110"/>
    <n v="59"/>
    <n v="30"/>
    <n v="-24"/>
    <n v="131"/>
    <n v="11"/>
    <n v="34"/>
    <n v="98"/>
    <n v="55"/>
    <n v="56"/>
    <n v="782"/>
    <x v="0"/>
    <x v="1"/>
    <x v="1"/>
    <x v="0"/>
    <s v="VOTED"/>
    <s v="041_ER01"/>
    <x v="1"/>
    <x v="8"/>
  </r>
  <r>
    <n v="173"/>
    <s v="HMR041"/>
    <n v="52222000"/>
    <s v="X041A013"/>
    <s v="TYPE_INYEAR"/>
    <n v="15"/>
    <n v="16"/>
    <n v="-24"/>
    <n v="2"/>
    <n v="1"/>
    <n v="0"/>
    <n v="1"/>
    <n v="1"/>
    <n v="1"/>
    <n v="2"/>
    <n v="3"/>
    <n v="2"/>
    <n v="20"/>
    <x v="0"/>
    <x v="1"/>
    <x v="1"/>
    <x v="0"/>
    <s v="VOTED"/>
    <s v="041_ER01"/>
    <x v="1"/>
    <x v="8"/>
  </r>
  <r>
    <n v="174"/>
    <s v="HMR041"/>
    <n v="52223000"/>
    <s v="X041A013"/>
    <s v="TYPE_INYEAR"/>
    <n v="9"/>
    <n v="2"/>
    <n v="-1"/>
    <n v="22"/>
    <n v="7"/>
    <n v="5"/>
    <n v="11"/>
    <n v="-17"/>
    <n v="6"/>
    <n v="127"/>
    <n v="14"/>
    <n v="-115"/>
    <n v="70"/>
    <x v="0"/>
    <x v="1"/>
    <x v="1"/>
    <x v="0"/>
    <s v="VOTED"/>
    <s v="041_ER01"/>
    <x v="1"/>
    <x v="8"/>
  </r>
  <r>
    <n v="175"/>
    <s v="HMR041"/>
    <n v="52225000"/>
    <s v="X041A013"/>
    <s v="TYPE_INYEAR"/>
    <n v="95"/>
    <n v="49"/>
    <n v="49"/>
    <n v="77"/>
    <n v="51"/>
    <n v="62"/>
    <n v="107"/>
    <n v="77"/>
    <n v="84"/>
    <n v="71"/>
    <n v="127"/>
    <n v="308"/>
    <n v="1157"/>
    <x v="0"/>
    <x v="1"/>
    <x v="1"/>
    <x v="0"/>
    <s v="VOTED"/>
    <s v="041_ER01"/>
    <x v="1"/>
    <x v="8"/>
  </r>
  <r>
    <n v="176"/>
    <s v="HMR041"/>
    <n v="52241000"/>
    <s v="X041A073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8"/>
  </r>
  <r>
    <n v="177"/>
    <s v="HMR041"/>
    <n v="52241000"/>
    <s v="X041A067"/>
    <s v="TYPE_INYEAR"/>
    <n v="100"/>
    <n v="4"/>
    <n v="10"/>
    <n v="8"/>
    <n v="13"/>
    <n v="-89"/>
    <n v="13"/>
    <n v="8"/>
    <n v="12"/>
    <n v="11"/>
    <n v="11"/>
    <n v="14"/>
    <n v="115"/>
    <x v="0"/>
    <x v="2"/>
    <x v="2"/>
    <x v="0"/>
    <s v="VOTED"/>
    <s v="041_ER15"/>
    <x v="4"/>
    <x v="8"/>
  </r>
  <r>
    <n v="178"/>
    <s v="HMR041"/>
    <n v="52241000"/>
    <s v="X041A013"/>
    <s v="TYPE_INYEAR"/>
    <n v="4046"/>
    <n v="1567"/>
    <n v="5340"/>
    <n v="7657"/>
    <n v="3882"/>
    <n v="5142"/>
    <n v="9226"/>
    <n v="2168"/>
    <n v="4671"/>
    <n v="5176"/>
    <n v="5897"/>
    <n v="8160"/>
    <n v="62932"/>
    <x v="0"/>
    <x v="1"/>
    <x v="1"/>
    <x v="0"/>
    <s v="VOTED"/>
    <s v="041_ER01"/>
    <x v="1"/>
    <x v="8"/>
  </r>
  <r>
    <n v="179"/>
    <s v="HMR041"/>
    <n v="52241000"/>
    <s v="X041A003"/>
    <s v="TYPE_INYEAR"/>
    <n v="6055"/>
    <n v="6656"/>
    <n v="5729"/>
    <n v="5592"/>
    <n v="6162"/>
    <n v="5001"/>
    <n v="2897"/>
    <n v="7208"/>
    <n v="6665"/>
    <n v="5586"/>
    <n v="6264"/>
    <n v="6966"/>
    <n v="70781"/>
    <x v="0"/>
    <x v="1"/>
    <x v="1"/>
    <x v="0"/>
    <s v="NON-VOTED"/>
    <s v="041_ER05"/>
    <x v="3"/>
    <x v="8"/>
  </r>
  <r>
    <n v="180"/>
    <s v="HMR041"/>
    <n v="53111000"/>
    <s v="X041A013"/>
    <s v="TYPE_INYEAR"/>
    <n v="8390"/>
    <n v="8469"/>
    <n v="8411"/>
    <n v="8558"/>
    <n v="7785"/>
    <n v="7977"/>
    <n v="7968"/>
    <n v="8181"/>
    <n v="8431"/>
    <n v="10313"/>
    <n v="13612"/>
    <n v="19748"/>
    <n v="117843"/>
    <x v="0"/>
    <x v="1"/>
    <x v="1"/>
    <x v="3"/>
    <s v="VOTED"/>
    <s v="041_ER01"/>
    <x v="1"/>
    <x v="9"/>
  </r>
  <r>
    <n v="181"/>
    <s v="HMR041"/>
    <n v="53111000"/>
    <s v="X041A005"/>
    <s v="TYPE_INYEAR"/>
    <n v="537"/>
    <n v="537"/>
    <n v="537"/>
    <n v="537"/>
    <n v="537"/>
    <n v="537"/>
    <n v="537"/>
    <n v="537"/>
    <n v="0"/>
    <n v="537"/>
    <n v="1481"/>
    <n v="5895"/>
    <n v="12209"/>
    <x v="0"/>
    <x v="2"/>
    <x v="2"/>
    <x v="3"/>
    <s v="VOTED"/>
    <s v="041_ER09"/>
    <x v="1"/>
    <x v="9"/>
  </r>
  <r>
    <n v="182"/>
    <s v="HMR041"/>
    <n v="53112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3"/>
    <s v="VOTED"/>
    <s v="041_ER01"/>
    <x v="1"/>
    <x v="9"/>
  </r>
  <r>
    <n v="183"/>
    <s v="HMR041"/>
    <n v="53161000"/>
    <s v="X041A013"/>
    <s v="TYPE_INYEAR"/>
    <n v="29047"/>
    <n v="26534"/>
    <n v="30515"/>
    <n v="28127"/>
    <n v="29036"/>
    <n v="29403"/>
    <n v="28654"/>
    <n v="36270"/>
    <n v="29893"/>
    <n v="27997"/>
    <n v="22434"/>
    <n v="38857"/>
    <n v="356767"/>
    <x v="0"/>
    <x v="1"/>
    <x v="1"/>
    <x v="3"/>
    <s v="VOTED"/>
    <s v="041_ER01"/>
    <x v="1"/>
    <x v="9"/>
  </r>
  <r>
    <n v="184"/>
    <s v="HMR041"/>
    <n v="53562000"/>
    <s v="X041A018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0"/>
  </r>
  <r>
    <n v="185"/>
    <s v="HMR041"/>
    <n v="53581000"/>
    <s v="X041A005"/>
    <s v="TYPE_INYEAR"/>
    <n v="0"/>
    <n v="0"/>
    <n v="0"/>
    <n v="0"/>
    <n v="0"/>
    <n v="0"/>
    <n v="0"/>
    <n v="0"/>
    <n v="0"/>
    <n v="0"/>
    <n v="0"/>
    <n v="0"/>
    <n v="0"/>
    <x v="0"/>
    <x v="2"/>
    <x v="2"/>
    <x v="3"/>
    <s v="VOTED"/>
    <s v="041_ER09"/>
    <x v="1"/>
    <x v="9"/>
  </r>
  <r>
    <n v="186"/>
    <s v="HMR041"/>
    <n v="53583000"/>
    <s v="X041A005"/>
    <s v="TYPE_INYEAR"/>
    <n v="0"/>
    <n v="0"/>
    <n v="0"/>
    <n v="0"/>
    <n v="0"/>
    <n v="0"/>
    <n v="0"/>
    <n v="0"/>
    <n v="0"/>
    <n v="0"/>
    <n v="-1"/>
    <n v="0"/>
    <n v="-1"/>
    <x v="0"/>
    <x v="2"/>
    <x v="2"/>
    <x v="3"/>
    <s v="VOTED"/>
    <s v="041_ER09"/>
    <x v="1"/>
    <x v="9"/>
  </r>
  <r>
    <n v="187"/>
    <s v="HMR041"/>
    <n v="54116000"/>
    <s v="X041A035"/>
    <s v="TYPE_INYEAR"/>
    <n v="0"/>
    <n v="0"/>
    <n v="0"/>
    <n v="0"/>
    <n v="0"/>
    <n v="0"/>
    <n v="0"/>
    <n v="0"/>
    <n v="0"/>
    <n v="0"/>
    <n v="0"/>
    <n v="0"/>
    <n v="0"/>
    <x v="2"/>
    <x v="2"/>
    <x v="2"/>
    <x v="2"/>
    <s v="VOTED"/>
    <s v="041_ER06"/>
    <x v="5"/>
    <x v="10"/>
  </r>
  <r>
    <n v="188"/>
    <s v="HMR041"/>
    <n v="54116000"/>
    <s v="X041A019"/>
    <s v="TYPE_INYEAR"/>
    <n v="0"/>
    <n v="0"/>
    <n v="0"/>
    <n v="0"/>
    <n v="0"/>
    <n v="0"/>
    <n v="0"/>
    <n v="0"/>
    <n v="0"/>
    <n v="0"/>
    <n v="1"/>
    <n v="-1"/>
    <n v="0"/>
    <x v="2"/>
    <x v="2"/>
    <x v="2"/>
    <x v="2"/>
    <s v="VOTED"/>
    <s v="041_ER06"/>
    <x v="5"/>
    <x v="10"/>
  </r>
  <r>
    <n v="189"/>
    <s v="HMR041"/>
    <n v="54116000"/>
    <s v="X041A013"/>
    <s v="TYPE_INYEAR"/>
    <n v="4"/>
    <n v="0"/>
    <n v="0"/>
    <n v="0"/>
    <n v="0"/>
    <n v="0"/>
    <n v="0"/>
    <n v="0"/>
    <n v="0"/>
    <n v="0"/>
    <n v="0"/>
    <n v="0"/>
    <n v="4"/>
    <x v="2"/>
    <x v="1"/>
    <x v="1"/>
    <x v="2"/>
    <s v="VOTED"/>
    <s v="041_ER01"/>
    <x v="1"/>
    <x v="10"/>
  </r>
  <r>
    <n v="190"/>
    <s v="HMR041"/>
    <n v="54151000"/>
    <s v="X041A003"/>
    <s v="TYPE_INYEAR"/>
    <n v="14"/>
    <n v="7973"/>
    <n v="5378"/>
    <n v="4403"/>
    <n v="4438"/>
    <n v="3142"/>
    <n v="4928"/>
    <n v="4247"/>
    <n v="4270"/>
    <n v="4433"/>
    <n v="3952"/>
    <n v="3940"/>
    <n v="51118"/>
    <x v="0"/>
    <x v="1"/>
    <x v="1"/>
    <x v="0"/>
    <s v="NON-VOTED"/>
    <s v="041_ER05"/>
    <x v="3"/>
    <x v="0"/>
  </r>
  <r>
    <n v="191"/>
    <s v="HMR041"/>
    <n v="54154000"/>
    <s v="X041A013"/>
    <s v="TYPE_INYEAR"/>
    <n v="310"/>
    <n v="268"/>
    <n v="0"/>
    <n v="308"/>
    <n v="0"/>
    <n v="0"/>
    <n v="325"/>
    <n v="0"/>
    <n v="0"/>
    <n v="148"/>
    <n v="313"/>
    <n v="0"/>
    <n v="1672"/>
    <x v="0"/>
    <x v="1"/>
    <x v="1"/>
    <x v="0"/>
    <s v="VOTED"/>
    <s v="041_ER01"/>
    <x v="1"/>
    <x v="11"/>
  </r>
  <r>
    <n v="192"/>
    <s v="HMR041"/>
    <n v="54156000"/>
    <s v="X041A092"/>
    <s v="TYPE_INYEAR"/>
    <n v="118966"/>
    <n v="98502"/>
    <n v="36056"/>
    <n v="32570"/>
    <n v="30461"/>
    <n v="30483"/>
    <n v="27463"/>
    <n v="27565"/>
    <n v="24185"/>
    <n v="26764"/>
    <n v="44200"/>
    <n v="53562"/>
    <n v="550777"/>
    <x v="0"/>
    <x v="2"/>
    <x v="2"/>
    <x v="0"/>
    <s v="VOTED"/>
    <s v="041_ER08"/>
    <x v="7"/>
    <x v="12"/>
  </r>
  <r>
    <n v="193"/>
    <s v="HMR041"/>
    <n v="54156000"/>
    <s v="X041A046"/>
    <s v="TYPE_INYEAR"/>
    <n v="2083"/>
    <n v="2083"/>
    <n v="2083"/>
    <n v="2083"/>
    <n v="2083"/>
    <n v="2083"/>
    <n v="2083"/>
    <n v="2083"/>
    <n v="2083"/>
    <n v="2083"/>
    <n v="2083"/>
    <n v="2083"/>
    <n v="24996"/>
    <x v="0"/>
    <x v="2"/>
    <x v="2"/>
    <x v="0"/>
    <s v="VOTED"/>
    <s v="041_ER07"/>
    <x v="6"/>
    <x v="12"/>
  </r>
  <r>
    <n v="194"/>
    <s v="HMR041"/>
    <n v="54156000"/>
    <s v="X041A021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8"/>
    <x v="7"/>
    <x v="12"/>
  </r>
  <r>
    <n v="195"/>
    <s v="HMR041"/>
    <n v="54156000"/>
    <s v="X041A017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7"/>
    <x v="6"/>
    <x v="12"/>
  </r>
  <r>
    <n v="196"/>
    <s v="HMR041"/>
    <n v="54156000"/>
    <s v="X041A013"/>
    <s v="TYPE_INYEAR"/>
    <n v="200"/>
    <n v="0"/>
    <n v="50"/>
    <n v="200"/>
    <n v="50"/>
    <n v="200"/>
    <n v="70"/>
    <n v="0"/>
    <n v="0"/>
    <n v="230"/>
    <n v="0"/>
    <n v="0"/>
    <n v="1000"/>
    <x v="0"/>
    <x v="1"/>
    <x v="1"/>
    <x v="0"/>
    <s v="VOTED"/>
    <s v="041_ER01"/>
    <x v="1"/>
    <x v="12"/>
  </r>
  <r>
    <n v="197"/>
    <s v="HMR041"/>
    <n v="54612000"/>
    <s v="X041A094"/>
    <s v="TYPE_INYEAR"/>
    <n v="-134.92274"/>
    <n v="-66.286029999999997"/>
    <n v="111.03608"/>
    <n v="-4943.1358000000009"/>
    <n v="-476.23072999999999"/>
    <n v="-211.47071999999997"/>
    <n v="-43.358420000000002"/>
    <n v="0.82015000000000016"/>
    <n v="-11.932169999999999"/>
    <n v="184.23848000000001"/>
    <n v="-3.0979099999999997"/>
    <n v="-13755.39831"/>
    <n v="-19349.738120000002"/>
    <x v="0"/>
    <x v="2"/>
    <x v="2"/>
    <x v="0"/>
    <s v="VOTED"/>
    <s v="041_ER19"/>
    <x v="11"/>
    <x v="13"/>
  </r>
  <r>
    <n v="198"/>
    <s v="HMR041"/>
    <n v="54612000"/>
    <s v="X041A089"/>
    <s v="TYPE_INYEAR"/>
    <n v="0"/>
    <n v="0"/>
    <n v="0"/>
    <n v="215"/>
    <n v="54"/>
    <n v="54"/>
    <n v="54"/>
    <n v="54"/>
    <n v="54"/>
    <n v="54"/>
    <n v="54"/>
    <n v="54"/>
    <n v="647"/>
    <x v="0"/>
    <x v="2"/>
    <x v="2"/>
    <x v="0"/>
    <s v="NON-VOTED"/>
    <s v="041_ER14"/>
    <x v="8"/>
    <x v="13"/>
  </r>
  <r>
    <n v="199"/>
    <s v="HMR041"/>
    <n v="54612000"/>
    <s v="X041A088"/>
    <s v="TYPE_INYEAR"/>
    <n v="0"/>
    <n v="0"/>
    <n v="0"/>
    <n v="11899"/>
    <n v="2975"/>
    <n v="2975"/>
    <n v="2975"/>
    <n v="2975"/>
    <n v="2975"/>
    <n v="2975"/>
    <n v="2975"/>
    <n v="2975"/>
    <n v="35699"/>
    <x v="0"/>
    <x v="2"/>
    <x v="2"/>
    <x v="0"/>
    <s v="NON-VOTED"/>
    <s v="041_ER14"/>
    <x v="8"/>
    <x v="13"/>
  </r>
  <r>
    <n v="200"/>
    <s v="HMR041"/>
    <n v="54612000"/>
    <s v="X041A081"/>
    <s v="TYPE_INYEAR"/>
    <n v="0"/>
    <n v="0"/>
    <n v="0"/>
    <n v="9557"/>
    <n v="2389"/>
    <n v="2389"/>
    <n v="2389"/>
    <n v="2389"/>
    <n v="2389"/>
    <n v="2389"/>
    <n v="2389"/>
    <n v="2389"/>
    <n v="28669"/>
    <x v="0"/>
    <x v="2"/>
    <x v="2"/>
    <x v="0"/>
    <s v="NON-VOTED"/>
    <s v="041_ER14"/>
    <x v="8"/>
    <x v="13"/>
  </r>
  <r>
    <n v="201"/>
    <s v="HMR041"/>
    <n v="54612000"/>
    <s v="X041A071"/>
    <s v="TYPE_INYEAR"/>
    <n v="0"/>
    <n v="0"/>
    <n v="0"/>
    <n v="49628"/>
    <n v="12407"/>
    <n v="12407"/>
    <n v="12407"/>
    <n v="12407"/>
    <n v="12407"/>
    <n v="12407"/>
    <n v="12407"/>
    <n v="12407"/>
    <n v="148884"/>
    <x v="0"/>
    <x v="2"/>
    <x v="2"/>
    <x v="0"/>
    <s v="NON-VOTED"/>
    <s v="041_ER14"/>
    <x v="8"/>
    <x v="13"/>
  </r>
  <r>
    <n v="202"/>
    <s v="HMR041"/>
    <n v="54612000"/>
    <s v="X041A055"/>
    <s v="TYPE_INYEAR"/>
    <n v="0"/>
    <n v="0"/>
    <n v="0"/>
    <n v="334927"/>
    <n v="83732"/>
    <n v="83732"/>
    <n v="83732"/>
    <n v="83732"/>
    <n v="83732"/>
    <n v="83732"/>
    <n v="83732"/>
    <n v="83732"/>
    <n v="1004783"/>
    <x v="0"/>
    <x v="2"/>
    <x v="2"/>
    <x v="0"/>
    <s v="NON-VOTED"/>
    <s v="041_ER14"/>
    <x v="8"/>
    <x v="13"/>
  </r>
  <r>
    <n v="203"/>
    <s v="HMR041"/>
    <n v="54612000"/>
    <s v="X041A054"/>
    <s v="TYPE_INYEAR"/>
    <n v="0"/>
    <n v="0"/>
    <n v="0"/>
    <n v="1507846"/>
    <n v="376962"/>
    <n v="376962"/>
    <n v="376962"/>
    <n v="376962"/>
    <n v="376962"/>
    <n v="376962"/>
    <n v="376962"/>
    <n v="376962"/>
    <n v="4523542"/>
    <x v="0"/>
    <x v="2"/>
    <x v="2"/>
    <x v="0"/>
    <s v="NON-VOTED"/>
    <s v="041_ER14"/>
    <x v="8"/>
    <x v="13"/>
  </r>
  <r>
    <n v="204"/>
    <s v="HMR041"/>
    <n v="54612000"/>
    <s v="X041A053"/>
    <s v="TYPE_INYEAR"/>
    <n v="0"/>
    <n v="0"/>
    <n v="0"/>
    <n v="8280"/>
    <n v="2070"/>
    <n v="2070"/>
    <n v="2070"/>
    <n v="2070"/>
    <n v="2070"/>
    <n v="2070"/>
    <n v="2070"/>
    <n v="2070"/>
    <n v="24840"/>
    <x v="0"/>
    <x v="2"/>
    <x v="2"/>
    <x v="0"/>
    <s v="NON-VOTED"/>
    <s v="041_ER14"/>
    <x v="8"/>
    <x v="13"/>
  </r>
  <r>
    <n v="205"/>
    <s v="HMR041"/>
    <n v="54612000"/>
    <s v="X041A052"/>
    <s v="TYPE_INYEAR"/>
    <n v="0"/>
    <n v="0"/>
    <n v="0"/>
    <n v="71801"/>
    <n v="17950"/>
    <n v="17950"/>
    <n v="17950"/>
    <n v="17950"/>
    <n v="17950"/>
    <n v="17950"/>
    <n v="17950"/>
    <n v="17950"/>
    <n v="215401"/>
    <x v="0"/>
    <x v="2"/>
    <x v="2"/>
    <x v="0"/>
    <s v="NON-VOTED"/>
    <s v="041_ER14"/>
    <x v="8"/>
    <x v="13"/>
  </r>
  <r>
    <n v="206"/>
    <s v="HMR041"/>
    <n v="54612000"/>
    <s v="X041A037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207"/>
    <s v="HMR041"/>
    <n v="54612000"/>
    <s v="X041A036"/>
    <s v="TYPE_INYEAR"/>
    <n v="0"/>
    <n v="0"/>
    <n v="0"/>
    <n v="1603943"/>
    <n v="400986"/>
    <n v="400986"/>
    <n v="400986"/>
    <n v="400986"/>
    <n v="400986"/>
    <n v="400986"/>
    <n v="400986"/>
    <n v="400986"/>
    <n v="4811831"/>
    <x v="0"/>
    <x v="2"/>
    <x v="2"/>
    <x v="0"/>
    <s v="NON-VOTED"/>
    <s v="041_ER14"/>
    <x v="8"/>
    <x v="13"/>
  </r>
  <r>
    <n v="208"/>
    <s v="HMR041"/>
    <n v="54612000"/>
    <s v="X041A033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3"/>
    <x v="9"/>
    <x v="13"/>
  </r>
  <r>
    <n v="209"/>
    <s v="HMR041"/>
    <n v="54612000"/>
    <s v="X041A031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210"/>
    <s v="HMR041"/>
    <n v="54612000"/>
    <s v="X041A028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NON-VOTED"/>
    <s v="041_ER14"/>
    <x v="8"/>
    <x v="13"/>
  </r>
  <r>
    <n v="211"/>
    <s v="HMR041"/>
    <n v="54612000"/>
    <s v="X041A024"/>
    <s v="TYPE_INYEAR"/>
    <n v="0"/>
    <n v="0"/>
    <n v="0"/>
    <n v="205246"/>
    <n v="51311"/>
    <n v="51311"/>
    <n v="51311"/>
    <n v="51311"/>
    <n v="51311"/>
    <n v="51311"/>
    <n v="51311"/>
    <n v="51311"/>
    <n v="615734"/>
    <x v="0"/>
    <x v="2"/>
    <x v="2"/>
    <x v="0"/>
    <s v="NON-VOTED"/>
    <s v="041_ER14"/>
    <x v="8"/>
    <x v="13"/>
  </r>
  <r>
    <n v="212"/>
    <s v="HMR041"/>
    <n v="54612000"/>
    <s v="X041A022"/>
    <s v="TYPE_INYEAR"/>
    <n v="0"/>
    <n v="0"/>
    <n v="0"/>
    <n v="147"/>
    <n v="37"/>
    <n v="37"/>
    <n v="37"/>
    <n v="37"/>
    <n v="37"/>
    <n v="220"/>
    <n v="55"/>
    <n v="55"/>
    <n v="662"/>
    <x v="0"/>
    <x v="2"/>
    <x v="2"/>
    <x v="0"/>
    <s v="NON-VOTED"/>
    <s v="041_ER14"/>
    <x v="8"/>
    <x v="13"/>
  </r>
  <r>
    <n v="213"/>
    <s v="HMR041"/>
    <n v="54612000"/>
    <s v="X041A020"/>
    <s v="TYPE_INYEAR"/>
    <n v="0"/>
    <n v="0"/>
    <n v="0"/>
    <n v="17327"/>
    <n v="4332"/>
    <n v="4332"/>
    <n v="4332"/>
    <n v="4332"/>
    <n v="4332"/>
    <n v="4332"/>
    <n v="4332"/>
    <n v="4332"/>
    <n v="51983"/>
    <x v="0"/>
    <x v="2"/>
    <x v="2"/>
    <x v="0"/>
    <s v="NON-VOTED"/>
    <s v="041_ER14"/>
    <x v="8"/>
    <x v="13"/>
  </r>
  <r>
    <n v="214"/>
    <s v="HMR041"/>
    <n v="54612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13"/>
  </r>
  <r>
    <n v="215"/>
    <s v="HMR041"/>
    <n v="55112000"/>
    <s v="X041A098"/>
    <s v="TYPE_INYEAR"/>
    <n v="1.3728"/>
    <n v="286595.5428"/>
    <n v="59.378800000000005"/>
    <n v="32.754799999999996"/>
    <n v="3112.3917999999999"/>
    <n v="1836.8228000000001"/>
    <n v="3.3744000000000001"/>
    <n v="252958.255"/>
    <n v="33.125999999999998"/>
    <n v="18.433"/>
    <n v="209586.636"/>
    <n v="66.745000000000005"/>
    <n v="754304.83320000011"/>
    <x v="0"/>
    <x v="1"/>
    <x v="1"/>
    <x v="0"/>
    <s v="VOTED"/>
    <s v="041_ER01"/>
    <x v="12"/>
    <x v="12"/>
  </r>
  <r>
    <n v="216"/>
    <s v="HMR041"/>
    <n v="55112000"/>
    <s v="X041A072"/>
    <s v="TYPE_INYEAR"/>
    <n v="59961"/>
    <n v="45055"/>
    <n v="56780"/>
    <n v="51646"/>
    <n v="53004"/>
    <n v="49183"/>
    <n v="45780"/>
    <n v="57284"/>
    <n v="52516"/>
    <n v="47416"/>
    <n v="62089"/>
    <n v="54628"/>
    <n v="635342"/>
    <x v="0"/>
    <x v="2"/>
    <x v="2"/>
    <x v="0"/>
    <s v="VOTED"/>
    <s v="041_ER17"/>
    <x v="10"/>
    <x v="12"/>
  </r>
  <r>
    <n v="217"/>
    <s v="HMR041"/>
    <n v="55112000"/>
    <s v="X041A034"/>
    <s v="TYPE_INYEAR"/>
    <n v="0"/>
    <n v="12500"/>
    <n v="24656"/>
    <n v="12385"/>
    <n v="12385"/>
    <n v="12385"/>
    <n v="12385"/>
    <n v="12385"/>
    <n v="12385"/>
    <n v="12385"/>
    <n v="12385"/>
    <n v="12385"/>
    <n v="148621"/>
    <x v="0"/>
    <x v="2"/>
    <x v="2"/>
    <x v="0"/>
    <s v="VOTED"/>
    <s v="041_ER07"/>
    <x v="6"/>
    <x v="12"/>
  </r>
  <r>
    <n v="218"/>
    <s v="HMR041"/>
    <n v="55112000"/>
    <s v="X041A033"/>
    <s v="TYPE_INYEAR"/>
    <n v="742995"/>
    <n v="737410"/>
    <n v="749346"/>
    <n v="723238"/>
    <n v="784761"/>
    <n v="613908"/>
    <n v="626004"/>
    <n v="598205"/>
    <n v="578792"/>
    <n v="556235"/>
    <n v="477304"/>
    <n v="412396"/>
    <n v="7600594"/>
    <x v="0"/>
    <x v="2"/>
    <x v="2"/>
    <x v="0"/>
    <s v="NON-VOTED"/>
    <s v="041_ER13"/>
    <x v="9"/>
    <x v="12"/>
  </r>
  <r>
    <n v="219"/>
    <s v="HMR041"/>
    <n v="55112000"/>
    <s v="X041A032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7"/>
    <x v="6"/>
    <x v="12"/>
  </r>
  <r>
    <n v="220"/>
    <s v="HMR041"/>
    <n v="55112000"/>
    <s v="X041A030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12"/>
  </r>
  <r>
    <n v="221"/>
    <s v="HMR041"/>
    <n v="55112000"/>
    <s v="X041A029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7"/>
    <x v="6"/>
    <x v="12"/>
  </r>
  <r>
    <n v="222"/>
    <s v="HMR041"/>
    <n v="55112000"/>
    <s v="X041A026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12"/>
  </r>
  <r>
    <n v="223"/>
    <s v="HMR041"/>
    <n v="55112000"/>
    <s v="X041A025"/>
    <s v="TYPE_INYEAR"/>
    <n v="347"/>
    <n v="372"/>
    <n v="366"/>
    <n v="381"/>
    <n v="381"/>
    <n v="328"/>
    <n v="348"/>
    <n v="333"/>
    <n v="342"/>
    <n v="349"/>
    <n v="325"/>
    <n v="348"/>
    <n v="4220"/>
    <x v="0"/>
    <x v="2"/>
    <x v="2"/>
    <x v="0"/>
    <s v="NON-VOTED"/>
    <s v="041_ER14"/>
    <x v="8"/>
    <x v="12"/>
  </r>
  <r>
    <n v="224"/>
    <s v="HMR041"/>
    <n v="55112000"/>
    <s v="X041A019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12"/>
  </r>
  <r>
    <n v="225"/>
    <s v="HMR041"/>
    <n v="55112000"/>
    <s v="X041A018"/>
    <s v="TYPE_INYEAR"/>
    <n v="1012780"/>
    <n v="1080037"/>
    <n v="1046863"/>
    <n v="1084235"/>
    <n v="1087641"/>
    <n v="1005713"/>
    <n v="1042542"/>
    <n v="1012853"/>
    <n v="1042434"/>
    <n v="1050042"/>
    <n v="986163"/>
    <n v="1058844"/>
    <n v="12510147"/>
    <x v="0"/>
    <x v="2"/>
    <x v="2"/>
    <x v="0"/>
    <s v="VOTED"/>
    <s v="041_ER06"/>
    <x v="5"/>
    <x v="12"/>
  </r>
  <r>
    <n v="226"/>
    <s v="HMR041"/>
    <n v="58112000"/>
    <s v="X041A013"/>
    <s v="TYPE_INYEAR"/>
    <n v="7461"/>
    <n v="5211"/>
    <n v="-6308"/>
    <n v="6793"/>
    <n v="4372"/>
    <n v="-6731"/>
    <n v="6415"/>
    <n v="5000"/>
    <n v="-6646"/>
    <n v="6033"/>
    <n v="6054"/>
    <n v="-9945"/>
    <n v="17709"/>
    <x v="0"/>
    <x v="1"/>
    <x v="1"/>
    <x v="0"/>
    <s v="VOTED"/>
    <s v="041_ER01"/>
    <x v="1"/>
    <x v="5"/>
  </r>
  <r>
    <n v="227"/>
    <s v="HMR041"/>
    <n v="58113000"/>
    <s v="X041A013"/>
    <s v="TYPE_INYEAR"/>
    <n v="165"/>
    <n v="26"/>
    <n v="56"/>
    <n v="60"/>
    <n v="62"/>
    <n v="57"/>
    <n v="65"/>
    <n v="3"/>
    <n v="5"/>
    <n v="57"/>
    <n v="4"/>
    <n v="12"/>
    <n v="572"/>
    <x v="0"/>
    <x v="1"/>
    <x v="1"/>
    <x v="0"/>
    <s v="VOTED"/>
    <s v="041_ER01"/>
    <x v="1"/>
    <x v="5"/>
  </r>
  <r>
    <n v="228"/>
    <s v="HMR041"/>
    <n v="58114000"/>
    <s v="X041A013"/>
    <s v="TYPE_INYEAR"/>
    <n v="-15"/>
    <n v="-24"/>
    <n v="-30"/>
    <n v="-49"/>
    <n v="-35"/>
    <n v="-16"/>
    <n v="-2"/>
    <n v="-12"/>
    <n v="-3"/>
    <n v="1"/>
    <n v="33"/>
    <n v="21"/>
    <n v="-131"/>
    <x v="0"/>
    <x v="1"/>
    <x v="1"/>
    <x v="0"/>
    <s v="VOTED"/>
    <s v="041_ER01"/>
    <x v="1"/>
    <x v="5"/>
  </r>
  <r>
    <n v="229"/>
    <s v="HMR041"/>
    <n v="58122000"/>
    <s v="X041A013"/>
    <s v="TYPE_INYEAR"/>
    <n v="9481"/>
    <n v="7057"/>
    <n v="4515"/>
    <n v="6371"/>
    <n v="6644"/>
    <n v="5485"/>
    <n v="5146"/>
    <n v="4783"/>
    <n v="6122"/>
    <n v="4278"/>
    <n v="4308"/>
    <n v="5207"/>
    <n v="69397"/>
    <x v="0"/>
    <x v="1"/>
    <x v="1"/>
    <x v="0"/>
    <s v="VOTED"/>
    <s v="041_ER01"/>
    <x v="1"/>
    <x v="5"/>
  </r>
  <r>
    <n v="230"/>
    <s v="HMR041"/>
    <n v="58131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5"/>
  </r>
  <r>
    <n v="231"/>
    <s v="HMR041"/>
    <n v="58211000"/>
    <s v="X041A005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9"/>
    <x v="1"/>
    <x v="14"/>
  </r>
  <r>
    <n v="232"/>
    <s v="HMR041"/>
    <n v="58221000"/>
    <s v="X041A005"/>
    <s v="TYPE_INYEAR"/>
    <n v="0"/>
    <n v="0"/>
    <n v="5416"/>
    <n v="0"/>
    <n v="0"/>
    <n v="-2099"/>
    <n v="0"/>
    <n v="0"/>
    <n v="-10952"/>
    <n v="0"/>
    <n v="0"/>
    <n v="-11113"/>
    <n v="-18748"/>
    <x v="0"/>
    <x v="2"/>
    <x v="2"/>
    <x v="0"/>
    <s v="VOTED"/>
    <s v="041_ER09"/>
    <x v="1"/>
    <x v="14"/>
  </r>
  <r>
    <n v="233"/>
    <s v="HMR041"/>
    <n v="58229000"/>
    <s v="X041A026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14"/>
  </r>
  <r>
    <n v="234"/>
    <s v="HMR041"/>
    <n v="58229000"/>
    <s v="X041A019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6"/>
    <x v="5"/>
    <x v="14"/>
  </r>
  <r>
    <n v="235"/>
    <s v="HMR041"/>
    <n v="58229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14"/>
  </r>
  <r>
    <n v="236"/>
    <s v="HMR041"/>
    <n v="58229000"/>
    <s v="X041A005"/>
    <s v="TYPE_INYEAR"/>
    <n v="0"/>
    <n v="0"/>
    <n v="-3953"/>
    <n v="0"/>
    <n v="0"/>
    <n v="687"/>
    <n v="0"/>
    <n v="0"/>
    <n v="554"/>
    <n v="0"/>
    <n v="0"/>
    <n v="5270"/>
    <n v="2558"/>
    <x v="0"/>
    <x v="2"/>
    <x v="2"/>
    <x v="0"/>
    <s v="VOTED"/>
    <s v="041_ER09"/>
    <x v="1"/>
    <x v="14"/>
  </r>
  <r>
    <n v="237"/>
    <s v="HMR041"/>
    <n v="58311000"/>
    <s v="X041A013"/>
    <s v="TYPE_INYEAR"/>
    <n v="0"/>
    <n v="-34"/>
    <n v="0"/>
    <n v="-6"/>
    <n v="-20"/>
    <n v="-19"/>
    <n v="-20"/>
    <n v="-21"/>
    <n v="-59"/>
    <n v="-40"/>
    <n v="-25"/>
    <n v="-515"/>
    <n v="-759"/>
    <x v="0"/>
    <x v="1"/>
    <x v="1"/>
    <x v="0"/>
    <s v="VOTED"/>
    <s v="041_ER01"/>
    <x v="1"/>
    <x v="0"/>
  </r>
  <r>
    <n v="238"/>
    <s v="HMR041"/>
    <n v="58321000"/>
    <s v="X041A013"/>
    <s v="TYPE_INYEAR"/>
    <n v="-100"/>
    <n v="2590"/>
    <n v="138"/>
    <n v="55"/>
    <n v="578"/>
    <n v="-102"/>
    <n v="7"/>
    <n v="233"/>
    <n v="5954"/>
    <n v="5566"/>
    <n v="1"/>
    <n v="57"/>
    <n v="14977"/>
    <x v="0"/>
    <x v="1"/>
    <x v="1"/>
    <x v="0"/>
    <s v="VOTED"/>
    <s v="041_ER01"/>
    <x v="1"/>
    <x v="0"/>
  </r>
  <r>
    <n v="239"/>
    <s v="HMR041"/>
    <n v="58611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0"/>
  </r>
  <r>
    <n v="240"/>
    <s v="HMR041"/>
    <n v="59121000"/>
    <s v="X041A013"/>
    <s v="TYPE_INYEAR"/>
    <n v="3608"/>
    <n v="4273"/>
    <n v="2838"/>
    <n v="2202"/>
    <n v="1875"/>
    <n v="2852"/>
    <n v="2335"/>
    <n v="2389"/>
    <n v="815"/>
    <n v="2358"/>
    <n v="1399"/>
    <n v="2168"/>
    <n v="29112"/>
    <x v="0"/>
    <x v="1"/>
    <x v="1"/>
    <x v="0"/>
    <s v="VOTED"/>
    <s v="041_ER01"/>
    <x v="1"/>
    <x v="0"/>
  </r>
  <r>
    <n v="241"/>
    <s v="HMR041"/>
    <n v="62113000"/>
    <s v="X041A005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09"/>
    <x v="1"/>
    <x v="0"/>
  </r>
  <r>
    <n v="242"/>
    <s v="HMR041"/>
    <n v="62516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0"/>
  </r>
  <r>
    <n v="243"/>
    <s v="HMR041"/>
    <n v="91439000"/>
    <s v="X041A004"/>
    <s v="TYPE_INYEAR"/>
    <n v="1155"/>
    <n v="346"/>
    <n v="2632"/>
    <n v="892"/>
    <n v="1252"/>
    <n v="2709"/>
    <n v="1414"/>
    <n v="1282"/>
    <n v="669"/>
    <n v="-3222"/>
    <n v="312"/>
    <n v="5288"/>
    <n v="14729"/>
    <x v="0"/>
    <x v="1"/>
    <x v="1"/>
    <x v="0"/>
    <s v="VOTED"/>
    <s v="041_ER04"/>
    <x v="2"/>
    <x v="8"/>
  </r>
  <r>
    <n v="244"/>
    <s v="HMR041"/>
    <n v="91445000"/>
    <s v="X041A019"/>
    <s v="TYPE_INYEAR"/>
    <n v="0"/>
    <n v="0"/>
    <n v="0"/>
    <n v="1"/>
    <n v="0"/>
    <n v="0"/>
    <n v="1"/>
    <n v="0"/>
    <n v="0"/>
    <n v="1"/>
    <n v="0"/>
    <n v="0"/>
    <n v="3"/>
    <x v="2"/>
    <x v="2"/>
    <x v="2"/>
    <x v="2"/>
    <s v="VOTED"/>
    <s v="041_ER06"/>
    <x v="5"/>
    <x v="10"/>
  </r>
  <r>
    <n v="245"/>
    <s v="HMR041"/>
    <n v="14812000"/>
    <s v="X041A013"/>
    <s v="TYPE_INYEAR"/>
    <n v="42665"/>
    <n v="47829"/>
    <n v="51436"/>
    <n v="45164"/>
    <n v="51181"/>
    <n v="50320"/>
    <n v="47602"/>
    <n v="44193"/>
    <n v="42684"/>
    <n v="50440"/>
    <n v="45034"/>
    <n v="90767"/>
    <n v="609315"/>
    <x v="2"/>
    <x v="1"/>
    <x v="1"/>
    <x v="2"/>
    <s v="VOTED"/>
    <s v="041_ER01"/>
    <x v="1"/>
    <x v="2"/>
  </r>
  <r>
    <n v="246"/>
    <s v="HMR041"/>
    <n v="11212000"/>
    <s v="X041A013"/>
    <s v="TYPE_INYEAR"/>
    <n v="0"/>
    <n v="0"/>
    <n v="0"/>
    <n v="0"/>
    <n v="0"/>
    <n v="0"/>
    <n v="0"/>
    <n v="0"/>
    <n v="0"/>
    <n v="0"/>
    <n v="0"/>
    <n v="138000"/>
    <n v="138000"/>
    <x v="2"/>
    <x v="1"/>
    <x v="1"/>
    <x v="2"/>
    <s v="VOTED"/>
    <s v="041_ER01"/>
    <x v="1"/>
    <x v="2"/>
  </r>
  <r>
    <n v="247"/>
    <s v="HMR041"/>
    <n v="11712500"/>
    <s v="X041A013"/>
    <s v="TYPE_INYEAR"/>
    <n v="2198"/>
    <n v="-268"/>
    <n v="2207"/>
    <n v="-762"/>
    <n v="2769"/>
    <n v="2250"/>
    <n v="2202"/>
    <n v="-628"/>
    <n v="650"/>
    <n v="-983"/>
    <n v="914"/>
    <n v="1135"/>
    <n v="11684"/>
    <x v="2"/>
    <x v="1"/>
    <x v="1"/>
    <x v="2"/>
    <s v="VOTED"/>
    <s v="041_ER01"/>
    <x v="1"/>
    <x v="2"/>
  </r>
  <r>
    <n v="248"/>
    <s v="HMR041"/>
    <n v="12212000"/>
    <s v="X041A013"/>
    <s v="TYPE_INYEAR"/>
    <n v="0"/>
    <n v="0"/>
    <n v="0"/>
    <n v="0"/>
    <n v="0"/>
    <n v="0"/>
    <n v="0"/>
    <n v="0"/>
    <n v="0"/>
    <n v="0"/>
    <n v="0"/>
    <n v="0"/>
    <n v="0"/>
    <x v="2"/>
    <x v="1"/>
    <x v="1"/>
    <x v="2"/>
    <s v="VOTED"/>
    <s v="041_ER01"/>
    <x v="1"/>
    <x v="2"/>
  </r>
  <r>
    <n v="249"/>
    <s v="HMR041"/>
    <n v="44818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0"/>
  </r>
  <r>
    <n v="250"/>
    <s v="HMR041"/>
    <n v="44821100"/>
    <s v="X041A013"/>
    <s v="TYPE_INYEAR"/>
    <n v="-103"/>
    <n v="-124"/>
    <n v="-17"/>
    <n v="-151"/>
    <n v="-26"/>
    <n v="-85"/>
    <n v="-120"/>
    <n v="-86"/>
    <n v="-86"/>
    <n v="-93"/>
    <n v="-88"/>
    <n v="-69"/>
    <n v="-1048"/>
    <x v="0"/>
    <x v="1"/>
    <x v="1"/>
    <x v="0"/>
    <s v="VOTED"/>
    <s v="041_ER01"/>
    <x v="1"/>
    <x v="0"/>
  </r>
  <r>
    <n v="251"/>
    <s v="HMR041"/>
    <n v="58124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5"/>
  </r>
  <r>
    <n v="252"/>
    <s v="HMR041"/>
    <n v="52184000"/>
    <s v="X041A013"/>
    <s v="TYPE_INYEAR"/>
    <n v="126"/>
    <n v="1171"/>
    <n v="-150"/>
    <n v="19"/>
    <n v="187"/>
    <n v="19"/>
    <n v="19"/>
    <n v="19"/>
    <n v="18"/>
    <n v="19"/>
    <n v="19"/>
    <n v="-352"/>
    <n v="1114"/>
    <x v="0"/>
    <x v="1"/>
    <x v="1"/>
    <x v="0"/>
    <s v="VOTED"/>
    <s v="041_ER01"/>
    <x v="1"/>
    <x v="8"/>
  </r>
  <r>
    <n v="253"/>
    <s v="HMR041"/>
    <n v="52224000"/>
    <s v="X041A013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8"/>
  </r>
  <r>
    <n v="254"/>
    <s v="HMR041"/>
    <n v="52153000"/>
    <s v="X041A013"/>
    <s v="TYPE_INYEAR"/>
    <n v="955"/>
    <n v="956"/>
    <n v="941"/>
    <n v="945"/>
    <n v="944"/>
    <n v="932"/>
    <n v="928"/>
    <n v="928"/>
    <n v="917"/>
    <n v="918"/>
    <n v="711"/>
    <n v="777"/>
    <n v="10852"/>
    <x v="0"/>
    <x v="1"/>
    <x v="1"/>
    <x v="0"/>
    <s v="VOTED"/>
    <s v="041_ER01"/>
    <x v="1"/>
    <x v="8"/>
  </r>
  <r>
    <n v="255"/>
    <s v="HMR041"/>
    <n v="51111000"/>
    <s v="X041A065"/>
    <s v="TYPE_INYEAR"/>
    <n v="73"/>
    <n v="73"/>
    <n v="61"/>
    <n v="56"/>
    <n v="49"/>
    <n v="48"/>
    <n v="51"/>
    <n v="57"/>
    <n v="42"/>
    <n v="50"/>
    <n v="50"/>
    <n v="50"/>
    <n v="660"/>
    <x v="0"/>
    <x v="1"/>
    <x v="3"/>
    <x v="0"/>
    <s v="VOTED"/>
    <s v="041_ER01"/>
    <x v="1"/>
    <x v="6"/>
  </r>
  <r>
    <n v="256"/>
    <s v="HMR041"/>
    <n v="52241000"/>
    <s v="X041A065"/>
    <s v="TYPE_INYEAR"/>
    <n v="0"/>
    <n v="0"/>
    <n v="0"/>
    <n v="-1"/>
    <n v="-1"/>
    <n v="0"/>
    <n v="2"/>
    <n v="0"/>
    <n v="0"/>
    <n v="0"/>
    <n v="0"/>
    <n v="0"/>
    <n v="0"/>
    <x v="0"/>
    <x v="1"/>
    <x v="3"/>
    <x v="0"/>
    <s v="VOTED"/>
    <s v="041_ER01"/>
    <x v="1"/>
    <x v="8"/>
  </r>
  <r>
    <n v="257"/>
    <s v="HMR041"/>
    <n v="51111000"/>
    <s v="X041A066"/>
    <s v="TYPE_INYEAR"/>
    <n v="698"/>
    <n v="642"/>
    <n v="635"/>
    <n v="653"/>
    <n v="656"/>
    <n v="817"/>
    <n v="1000"/>
    <n v="1132"/>
    <n v="1609"/>
    <n v="1493"/>
    <n v="1537"/>
    <n v="1754"/>
    <n v="12626"/>
    <x v="0"/>
    <x v="1"/>
    <x v="1"/>
    <x v="0"/>
    <s v="VOTED"/>
    <s v="041_ER01"/>
    <x v="1"/>
    <x v="6"/>
  </r>
  <r>
    <n v="258"/>
    <s v="HMR041"/>
    <n v="52241000"/>
    <s v="X041A066"/>
    <s v="TYPE_INYEAR"/>
    <n v="555"/>
    <n v="656"/>
    <n v="511"/>
    <n v="346"/>
    <n v="767"/>
    <n v="1194"/>
    <n v="819"/>
    <n v="759"/>
    <n v="996"/>
    <n v="873"/>
    <n v="1169"/>
    <n v="603"/>
    <n v="9248"/>
    <x v="0"/>
    <x v="1"/>
    <x v="1"/>
    <x v="0"/>
    <s v="VOTED"/>
    <s v="041_ER01"/>
    <x v="1"/>
    <x v="8"/>
  </r>
  <r>
    <n v="259"/>
    <s v="HMR041"/>
    <n v="11612000"/>
    <s v="X041A066"/>
    <s v="TYPE_INYEAR"/>
    <n v="0"/>
    <n v="-45"/>
    <n v="48"/>
    <n v="-3"/>
    <n v="0"/>
    <n v="21"/>
    <n v="93"/>
    <n v="153"/>
    <n v="39"/>
    <n v="95"/>
    <n v="59"/>
    <n v="31"/>
    <n v="491"/>
    <x v="2"/>
    <x v="1"/>
    <x v="1"/>
    <x v="2"/>
    <s v="VOTED"/>
    <s v="041_ER01"/>
    <x v="1"/>
    <x v="2"/>
  </r>
  <r>
    <n v="260"/>
    <s v="HMR041"/>
    <n v="51111000"/>
    <s v="X041A091"/>
    <s v="TYPE_INYEAR"/>
    <n v="43"/>
    <n v="44"/>
    <n v="43"/>
    <n v="55"/>
    <n v="45"/>
    <n v="58"/>
    <n v="51"/>
    <n v="44"/>
    <n v="42"/>
    <n v="41"/>
    <n v="38"/>
    <n v="42"/>
    <n v="546"/>
    <x v="0"/>
    <x v="1"/>
    <x v="1"/>
    <x v="0"/>
    <s v="VOTED"/>
    <s v="041_ER01"/>
    <x v="1"/>
    <x v="6"/>
  </r>
  <r>
    <n v="261"/>
    <s v="HMR041"/>
    <n v="52241000"/>
    <s v="X041A091"/>
    <s v="TYPE_INYEAR"/>
    <n v="745"/>
    <n v="830"/>
    <n v="1129"/>
    <n v="2012"/>
    <n v="1526"/>
    <n v="1462"/>
    <n v="1386"/>
    <n v="1403"/>
    <n v="1554"/>
    <n v="1249"/>
    <n v="1048"/>
    <n v="1794"/>
    <n v="16138"/>
    <x v="0"/>
    <x v="1"/>
    <x v="1"/>
    <x v="0"/>
    <s v="VOTED"/>
    <s v="041_ER01"/>
    <x v="1"/>
    <x v="8"/>
  </r>
  <r>
    <n v="262"/>
    <s v="HMR041"/>
    <n v="52241000"/>
    <s v="X041A087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8"/>
  </r>
  <r>
    <n v="263"/>
    <s v="HMR041"/>
    <n v="51111000"/>
    <s v="X041A073"/>
    <s v="TYPE_INYEAR"/>
    <n v="62"/>
    <n v="54"/>
    <n v="58"/>
    <n v="58"/>
    <n v="58"/>
    <n v="77"/>
    <n v="84"/>
    <n v="78"/>
    <n v="64"/>
    <n v="64"/>
    <n v="64"/>
    <n v="64"/>
    <n v="785"/>
    <x v="0"/>
    <x v="1"/>
    <x v="3"/>
    <x v="0"/>
    <s v="VOTED"/>
    <s v="041_ER01"/>
    <x v="1"/>
    <x v="6"/>
  </r>
  <r>
    <n v="264"/>
    <s v="HMR041"/>
    <n v="51111000"/>
    <s v="X041A074"/>
    <s v="TYPE_INYEAR"/>
    <n v="34"/>
    <n v="19"/>
    <n v="74"/>
    <n v="325"/>
    <n v="140"/>
    <n v="156"/>
    <n v="144"/>
    <n v="135"/>
    <n v="133"/>
    <n v="204"/>
    <n v="185"/>
    <n v="193"/>
    <n v="1742"/>
    <x v="0"/>
    <x v="1"/>
    <x v="1"/>
    <x v="0"/>
    <s v="VOTED"/>
    <s v="041_ER01"/>
    <x v="1"/>
    <x v="6"/>
  </r>
  <r>
    <n v="265"/>
    <s v="HMR041"/>
    <n v="52241000"/>
    <s v="X041A074"/>
    <s v="TYPE_INYEAR"/>
    <n v="2707"/>
    <n v="2511"/>
    <n v="2605"/>
    <n v="2778"/>
    <n v="2804"/>
    <n v="3063"/>
    <n v="2842"/>
    <n v="2629"/>
    <n v="2429"/>
    <n v="1951"/>
    <n v="2274"/>
    <n v="2642"/>
    <n v="31235"/>
    <x v="0"/>
    <x v="1"/>
    <x v="1"/>
    <x v="0"/>
    <s v="VOTED"/>
    <s v="041_ER01"/>
    <x v="1"/>
    <x v="8"/>
  </r>
  <r>
    <n v="266"/>
    <s v="HMR041"/>
    <n v="11612000"/>
    <s v="X041A074"/>
    <s v="TYPE_INYEAR"/>
    <n v="26"/>
    <n v="13"/>
    <n v="-13"/>
    <n v="-27"/>
    <n v="39"/>
    <n v="118"/>
    <n v="33"/>
    <n v="-31"/>
    <n v="1"/>
    <n v="-26"/>
    <n v="2"/>
    <n v="-26"/>
    <n v="109"/>
    <x v="2"/>
    <x v="1"/>
    <x v="1"/>
    <x v="2"/>
    <s v="VOTED"/>
    <s v="041_ER01"/>
    <x v="1"/>
    <x v="2"/>
  </r>
  <r>
    <n v="267"/>
    <s v="HMR041"/>
    <n v="52241000"/>
    <s v="X041A09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8"/>
  </r>
  <r>
    <n v="268"/>
    <s v="HMR041"/>
    <n v="51111000"/>
    <s v="X041A090"/>
    <s v="TYPE_INYEAR"/>
    <n v="797"/>
    <n v="808"/>
    <n v="763"/>
    <n v="1037"/>
    <n v="777"/>
    <n v="793"/>
    <n v="997"/>
    <n v="883"/>
    <n v="848"/>
    <n v="859"/>
    <n v="830"/>
    <n v="782"/>
    <n v="10174"/>
    <x v="0"/>
    <x v="1"/>
    <x v="1"/>
    <x v="0"/>
    <s v="VOTED"/>
    <s v="041_ER01"/>
    <x v="1"/>
    <x v="6"/>
  </r>
  <r>
    <n v="269"/>
    <s v="HMR041"/>
    <n v="52241000"/>
    <s v="X041A090"/>
    <s v="TYPE_INYEAR"/>
    <n v="11"/>
    <n v="4"/>
    <n v="10"/>
    <n v="9"/>
    <n v="25"/>
    <n v="0"/>
    <n v="3"/>
    <n v="21"/>
    <n v="3"/>
    <n v="3"/>
    <n v="19"/>
    <n v="5"/>
    <n v="113"/>
    <x v="0"/>
    <x v="1"/>
    <x v="1"/>
    <x v="0"/>
    <s v="VOTED"/>
    <s v="041_ER01"/>
    <x v="1"/>
    <x v="8"/>
  </r>
  <r>
    <n v="270"/>
    <s v="HMR041"/>
    <n v="52241000"/>
    <s v="X041A09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8"/>
  </r>
  <r>
    <n v="271"/>
    <s v="HMR041"/>
    <n v="51111000"/>
    <s v="X041A090"/>
    <s v="TYPE_INYEAR"/>
    <n v="15812"/>
    <n v="15660"/>
    <n v="26396"/>
    <n v="24144"/>
    <n v="20054"/>
    <n v="21343"/>
    <n v="21230"/>
    <n v="21441"/>
    <n v="20915"/>
    <n v="19655"/>
    <n v="19854"/>
    <n v="19839"/>
    <n v="246343"/>
    <x v="0"/>
    <x v="1"/>
    <x v="1"/>
    <x v="0"/>
    <s v="VOTED"/>
    <s v="041_ER01"/>
    <x v="1"/>
    <x v="6"/>
  </r>
  <r>
    <n v="272"/>
    <s v="HMR041"/>
    <n v="52241000"/>
    <s v="X041A090"/>
    <s v="TYPE_INYEAR"/>
    <n v="25845"/>
    <n v="29638"/>
    <n v="32407"/>
    <n v="30809"/>
    <n v="29282"/>
    <n v="26353"/>
    <n v="30151"/>
    <n v="27693"/>
    <n v="27061"/>
    <n v="22076"/>
    <n v="32185"/>
    <n v="20602"/>
    <n v="334102"/>
    <x v="0"/>
    <x v="1"/>
    <x v="1"/>
    <x v="0"/>
    <s v="VOTED"/>
    <s v="041_ER01"/>
    <x v="1"/>
    <x v="8"/>
  </r>
  <r>
    <n v="273"/>
    <s v="HMR041"/>
    <n v="11612000"/>
    <s v="X041A090"/>
    <s v="TYPE_INYEAR"/>
    <n v="26989"/>
    <n v="24133"/>
    <n v="26075"/>
    <n v="26730"/>
    <n v="31221"/>
    <n v="29234"/>
    <n v="25658"/>
    <n v="26572"/>
    <n v="22179"/>
    <n v="24016"/>
    <n v="23094"/>
    <n v="22264"/>
    <n v="308165"/>
    <x v="2"/>
    <x v="1"/>
    <x v="1"/>
    <x v="2"/>
    <s v="VOTED"/>
    <s v="041_ER01"/>
    <x v="1"/>
    <x v="2"/>
  </r>
  <r>
    <n v="274"/>
    <s v="HMR041"/>
    <n v="51111000"/>
    <s v="X041A09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6"/>
  </r>
  <r>
    <n v="275"/>
    <s v="HMR041"/>
    <n v="52241000"/>
    <s v="X041A090"/>
    <s v="TYPE_INYEAR"/>
    <n v="25"/>
    <n v="26"/>
    <n v="18"/>
    <n v="12"/>
    <n v="11"/>
    <n v="12"/>
    <n v="13"/>
    <n v="20"/>
    <n v="22"/>
    <n v="11"/>
    <n v="114"/>
    <n v="118"/>
    <n v="402"/>
    <x v="0"/>
    <x v="1"/>
    <x v="1"/>
    <x v="0"/>
    <s v="VOTED"/>
    <s v="041_ER01"/>
    <x v="1"/>
    <x v="8"/>
  </r>
  <r>
    <n v="276"/>
    <s v="HMR041"/>
    <n v="11612000"/>
    <s v="X041A090"/>
    <s v="TYPE_INYEAR"/>
    <n v="398"/>
    <n v="326"/>
    <n v="288"/>
    <n v="248"/>
    <n v="-42"/>
    <n v="13"/>
    <n v="105"/>
    <n v="2"/>
    <n v="-6"/>
    <n v="5"/>
    <n v="8"/>
    <n v="3"/>
    <n v="1348"/>
    <x v="2"/>
    <x v="1"/>
    <x v="1"/>
    <x v="2"/>
    <s v="VOTED"/>
    <s v="041_ER01"/>
    <x v="1"/>
    <x v="2"/>
  </r>
  <r>
    <n v="277"/>
    <s v="HMR041"/>
    <n v="51111000"/>
    <s v="X041A09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6"/>
  </r>
  <r>
    <n v="278"/>
    <s v="HMR041"/>
    <n v="51111000"/>
    <s v="X041A090"/>
    <s v="TYPE_INYEAR"/>
    <n v="9"/>
    <n v="9"/>
    <n v="46"/>
    <n v="21"/>
    <n v="21"/>
    <n v="22"/>
    <n v="16"/>
    <n v="18"/>
    <n v="19"/>
    <n v="16"/>
    <n v="16"/>
    <n v="16"/>
    <n v="229"/>
    <x v="0"/>
    <x v="1"/>
    <x v="1"/>
    <x v="0"/>
    <s v="VOTED"/>
    <s v="041_ER01"/>
    <x v="1"/>
    <x v="6"/>
  </r>
  <r>
    <n v="279"/>
    <s v="HMR041"/>
    <n v="52241000"/>
    <s v="X041A090"/>
    <s v="TYPE_INYEAR"/>
    <n v="4"/>
    <n v="1"/>
    <n v="2"/>
    <n v="0"/>
    <n v="-11"/>
    <n v="0"/>
    <n v="0"/>
    <n v="0"/>
    <n v="0"/>
    <n v="-3"/>
    <n v="0"/>
    <n v="0"/>
    <n v="-7"/>
    <x v="0"/>
    <x v="1"/>
    <x v="1"/>
    <x v="0"/>
    <s v="VOTED"/>
    <s v="041_ER01"/>
    <x v="1"/>
    <x v="8"/>
  </r>
  <r>
    <n v="280"/>
    <s v="HMR041"/>
    <n v="11612000"/>
    <s v="X041A090"/>
    <s v="TYPE_INYEAR"/>
    <n v="0"/>
    <n v="0"/>
    <n v="0"/>
    <n v="0"/>
    <n v="-6"/>
    <n v="-32"/>
    <n v="1"/>
    <n v="0"/>
    <n v="0"/>
    <n v="0"/>
    <n v="0"/>
    <n v="0"/>
    <n v="-37"/>
    <x v="2"/>
    <x v="1"/>
    <x v="1"/>
    <x v="2"/>
    <s v="VOTED"/>
    <s v="041_ER01"/>
    <x v="1"/>
    <x v="2"/>
  </r>
  <r>
    <n v="281"/>
    <s v="HMR041"/>
    <n v="51111000"/>
    <s v="X041A087"/>
    <s v="TYPE_INYEAR"/>
    <n v="309"/>
    <n v="360"/>
    <n v="331"/>
    <n v="399"/>
    <n v="167"/>
    <n v="326"/>
    <n v="424"/>
    <n v="385"/>
    <n v="378"/>
    <n v="341"/>
    <n v="338"/>
    <n v="343"/>
    <n v="4101"/>
    <x v="0"/>
    <x v="1"/>
    <x v="1"/>
    <x v="0"/>
    <s v="VOTED"/>
    <s v="041_ER01"/>
    <x v="1"/>
    <x v="6"/>
  </r>
  <r>
    <n v="282"/>
    <s v="HMR041"/>
    <n v="52241000"/>
    <s v="X041A087"/>
    <s v="TYPE_INYEAR"/>
    <n v="497"/>
    <n v="795"/>
    <n v="964"/>
    <n v="1299"/>
    <n v="-1452"/>
    <n v="76"/>
    <n v="440"/>
    <n v="276"/>
    <n v="146"/>
    <n v="568"/>
    <n v="247"/>
    <n v="264"/>
    <n v="4120"/>
    <x v="0"/>
    <x v="1"/>
    <x v="1"/>
    <x v="0"/>
    <s v="VOTED"/>
    <s v="041_ER01"/>
    <x v="1"/>
    <x v="8"/>
  </r>
  <r>
    <n v="283"/>
    <s v="HMR041"/>
    <n v="11612000"/>
    <s v="X041A087"/>
    <s v="TYPE_INYEAR"/>
    <n v="833"/>
    <n v="764"/>
    <n v="523"/>
    <n v="209"/>
    <n v="2345"/>
    <n v="1417"/>
    <n v="1079"/>
    <n v="500"/>
    <n v="2452"/>
    <n v="1588"/>
    <n v="1699"/>
    <n v="2309"/>
    <n v="15718"/>
    <x v="2"/>
    <x v="1"/>
    <x v="1"/>
    <x v="2"/>
    <s v="VOTED"/>
    <s v="041_ER01"/>
    <x v="1"/>
    <x v="2"/>
  </r>
  <r>
    <n v="284"/>
    <s v="HMR041"/>
    <n v="51111000"/>
    <s v="X041A086"/>
    <s v="TYPE_INYEAR"/>
    <n v="20"/>
    <n v="20"/>
    <n v="20"/>
    <n v="20"/>
    <n v="20"/>
    <n v="20"/>
    <n v="20"/>
    <n v="20"/>
    <n v="11"/>
    <n v="20"/>
    <n v="20"/>
    <n v="22"/>
    <n v="233"/>
    <x v="0"/>
    <x v="1"/>
    <x v="3"/>
    <x v="0"/>
    <s v="VOTED"/>
    <s v="041_ER01"/>
    <x v="1"/>
    <x v="6"/>
  </r>
  <r>
    <n v="285"/>
    <s v="HMR041"/>
    <n v="52241000"/>
    <s v="X041A086"/>
    <s v="TYPE_INYEAR"/>
    <n v="122"/>
    <n v="29"/>
    <n v="28"/>
    <n v="29"/>
    <n v="28"/>
    <n v="29"/>
    <n v="28"/>
    <n v="29"/>
    <n v="28"/>
    <n v="29"/>
    <n v="28"/>
    <n v="29"/>
    <n v="436"/>
    <x v="0"/>
    <x v="1"/>
    <x v="3"/>
    <x v="0"/>
    <s v="VOTED"/>
    <s v="041_ER01"/>
    <x v="1"/>
    <x v="8"/>
  </r>
  <r>
    <n v="286"/>
    <s v="HMR041"/>
    <n v="51111000"/>
    <s v="X041A087"/>
    <s v="TYPE_INYEAR"/>
    <n v="756"/>
    <n v="880"/>
    <n v="2865"/>
    <n v="1589"/>
    <n v="1612"/>
    <n v="1655"/>
    <n v="1327"/>
    <n v="1716"/>
    <n v="1772"/>
    <n v="1615"/>
    <n v="1637"/>
    <n v="1259"/>
    <n v="18683"/>
    <x v="0"/>
    <x v="1"/>
    <x v="1"/>
    <x v="0"/>
    <s v="VOTED"/>
    <s v="041_ER01"/>
    <x v="1"/>
    <x v="6"/>
  </r>
  <r>
    <n v="287"/>
    <s v="HMR041"/>
    <n v="52241000"/>
    <s v="X041A087"/>
    <s v="TYPE_INYEAR"/>
    <n v="700"/>
    <n v="175"/>
    <n v="201"/>
    <n v="186"/>
    <n v="178"/>
    <n v="186"/>
    <n v="210"/>
    <n v="186"/>
    <n v="186"/>
    <n v="184"/>
    <n v="193"/>
    <n v="188"/>
    <n v="2773"/>
    <x v="0"/>
    <x v="1"/>
    <x v="1"/>
    <x v="0"/>
    <s v="VOTED"/>
    <s v="041_ER01"/>
    <x v="1"/>
    <x v="8"/>
  </r>
  <r>
    <n v="288"/>
    <s v="HMR041"/>
    <n v="11612000"/>
    <s v="X041A087"/>
    <s v="TYPE_INYEAR"/>
    <n v="0"/>
    <n v="0"/>
    <n v="0"/>
    <n v="0"/>
    <n v="0"/>
    <n v="0"/>
    <n v="-17"/>
    <n v="0"/>
    <n v="0"/>
    <n v="0"/>
    <n v="0"/>
    <n v="0"/>
    <n v="-17"/>
    <x v="2"/>
    <x v="1"/>
    <x v="1"/>
    <x v="2"/>
    <s v="VOTED"/>
    <s v="041_ER01"/>
    <x v="1"/>
    <x v="2"/>
  </r>
  <r>
    <n v="289"/>
    <s v="HMR041"/>
    <n v="51111000"/>
    <s v="X041A090"/>
    <s v="TYPE_INYEAR"/>
    <n v="13"/>
    <n v="12"/>
    <n v="12"/>
    <n v="12"/>
    <n v="12"/>
    <n v="12"/>
    <n v="12"/>
    <n v="14"/>
    <n v="12"/>
    <n v="12"/>
    <n v="12"/>
    <n v="12"/>
    <n v="147"/>
    <x v="0"/>
    <x v="1"/>
    <x v="1"/>
    <x v="0"/>
    <s v="VOTED"/>
    <s v="041_ER01"/>
    <x v="1"/>
    <x v="6"/>
  </r>
  <r>
    <n v="290"/>
    <s v="HMR041"/>
    <n v="52241000"/>
    <s v="X041A090"/>
    <s v="TYPE_INYEAR"/>
    <n v="10"/>
    <n v="10"/>
    <n v="10"/>
    <n v="10"/>
    <n v="10"/>
    <n v="10"/>
    <n v="10"/>
    <n v="8"/>
    <n v="8"/>
    <n v="0"/>
    <n v="8"/>
    <n v="16"/>
    <n v="110"/>
    <x v="0"/>
    <x v="1"/>
    <x v="1"/>
    <x v="0"/>
    <s v="VOTED"/>
    <s v="041_ER01"/>
    <x v="1"/>
    <x v="8"/>
  </r>
  <r>
    <n v="291"/>
    <s v="HMR041"/>
    <n v="51111000"/>
    <s v="X041A090"/>
    <s v="TYPE_INYEAR"/>
    <n v="177"/>
    <n v="178"/>
    <n v="1465"/>
    <n v="668"/>
    <n v="648"/>
    <n v="493"/>
    <n v="450"/>
    <n v="464"/>
    <n v="527"/>
    <n v="479"/>
    <n v="501"/>
    <n v="436"/>
    <n v="6486"/>
    <x v="0"/>
    <x v="1"/>
    <x v="1"/>
    <x v="0"/>
    <s v="VOTED"/>
    <s v="041_ER01"/>
    <x v="1"/>
    <x v="6"/>
  </r>
  <r>
    <n v="292"/>
    <s v="HMR041"/>
    <n v="52241000"/>
    <s v="X041A090"/>
    <s v="TYPE_INYEAR"/>
    <n v="57"/>
    <n v="59"/>
    <n v="70"/>
    <n v="65"/>
    <n v="66"/>
    <n v="63"/>
    <n v="66"/>
    <n v="58"/>
    <n v="55"/>
    <n v="7"/>
    <n v="56"/>
    <n v="191"/>
    <n v="813"/>
    <x v="0"/>
    <x v="1"/>
    <x v="1"/>
    <x v="0"/>
    <s v="VOTED"/>
    <s v="041_ER01"/>
    <x v="1"/>
    <x v="8"/>
  </r>
  <r>
    <n v="293"/>
    <s v="HMR041"/>
    <n v="51111000"/>
    <s v="X041A087"/>
    <s v="TYPE_INYEAR"/>
    <n v="440"/>
    <n v="365"/>
    <n v="358"/>
    <n v="610"/>
    <n v="622"/>
    <n v="526"/>
    <n v="623"/>
    <n v="529"/>
    <n v="477"/>
    <n v="464"/>
    <n v="428"/>
    <n v="443"/>
    <n v="5885"/>
    <x v="0"/>
    <x v="1"/>
    <x v="1"/>
    <x v="0"/>
    <s v="VOTED"/>
    <s v="041_ER01"/>
    <x v="1"/>
    <x v="6"/>
  </r>
  <r>
    <n v="294"/>
    <s v="HMR041"/>
    <n v="52241000"/>
    <s v="X041A087"/>
    <s v="TYPE_INYEAR"/>
    <n v="-626"/>
    <n v="1788"/>
    <n v="559"/>
    <n v="443"/>
    <n v="347"/>
    <n v="508"/>
    <n v="114"/>
    <n v="193"/>
    <n v="267"/>
    <n v="255"/>
    <n v="560"/>
    <n v="-78"/>
    <n v="4330"/>
    <x v="0"/>
    <x v="1"/>
    <x v="1"/>
    <x v="0"/>
    <s v="VOTED"/>
    <s v="041_ER01"/>
    <x v="1"/>
    <x v="8"/>
  </r>
  <r>
    <n v="295"/>
    <s v="HMR041"/>
    <n v="11612000"/>
    <s v="X041A087"/>
    <s v="TYPE_INYEAR"/>
    <n v="78"/>
    <n v="1767"/>
    <n v="997"/>
    <n v="583"/>
    <n v="689"/>
    <n v="909"/>
    <n v="1308"/>
    <n v="1089"/>
    <n v="975"/>
    <n v="1253"/>
    <n v="1635"/>
    <n v="1963"/>
    <n v="13246"/>
    <x v="2"/>
    <x v="1"/>
    <x v="1"/>
    <x v="2"/>
    <s v="VOTED"/>
    <s v="041_ER01"/>
    <x v="1"/>
    <x v="2"/>
  </r>
  <r>
    <n v="296"/>
    <s v="HMR041"/>
    <n v="51111000"/>
    <s v="X041A086"/>
    <s v="TYPE_INYEAR"/>
    <n v="17"/>
    <n v="37"/>
    <n v="10"/>
    <n v="44"/>
    <n v="27"/>
    <n v="27"/>
    <n v="27"/>
    <n v="14"/>
    <n v="10"/>
    <n v="10"/>
    <n v="128"/>
    <n v="-18"/>
    <n v="333"/>
    <x v="0"/>
    <x v="1"/>
    <x v="3"/>
    <x v="0"/>
    <s v="VOTED"/>
    <s v="041_ER01"/>
    <x v="1"/>
    <x v="6"/>
  </r>
  <r>
    <n v="297"/>
    <s v="HMR041"/>
    <n v="52241000"/>
    <s v="X041A086"/>
    <s v="TYPE_INYEAR"/>
    <n v="79"/>
    <n v="80"/>
    <n v="80"/>
    <n v="80"/>
    <n v="80"/>
    <n v="80"/>
    <n v="80"/>
    <n v="80"/>
    <n v="80"/>
    <n v="80"/>
    <n v="80"/>
    <n v="80"/>
    <n v="959"/>
    <x v="0"/>
    <x v="1"/>
    <x v="3"/>
    <x v="0"/>
    <s v="VOTED"/>
    <s v="041_ER01"/>
    <x v="1"/>
    <x v="8"/>
  </r>
  <r>
    <n v="298"/>
    <s v="HMR041"/>
    <n v="51111000"/>
    <s v="X041A087"/>
    <s v="TYPE_INYEAR"/>
    <n v="1701"/>
    <n v="1713"/>
    <n v="7972"/>
    <n v="3806"/>
    <n v="3836"/>
    <n v="4991"/>
    <n v="3836"/>
    <n v="4441"/>
    <n v="4717"/>
    <n v="4059"/>
    <n v="3975"/>
    <n v="4036"/>
    <n v="49083"/>
    <x v="0"/>
    <x v="1"/>
    <x v="1"/>
    <x v="0"/>
    <s v="VOTED"/>
    <s v="041_ER01"/>
    <x v="1"/>
    <x v="6"/>
  </r>
  <r>
    <n v="299"/>
    <s v="HMR041"/>
    <n v="52241000"/>
    <s v="X041A087"/>
    <s v="TYPE_INYEAR"/>
    <n v="1484"/>
    <n v="1792"/>
    <n v="1713"/>
    <n v="3997"/>
    <n v="3168"/>
    <n v="3343"/>
    <n v="4499"/>
    <n v="3461"/>
    <n v="3584"/>
    <n v="1184"/>
    <n v="3234"/>
    <n v="3880"/>
    <n v="35339"/>
    <x v="0"/>
    <x v="1"/>
    <x v="1"/>
    <x v="0"/>
    <s v="VOTED"/>
    <s v="041_ER01"/>
    <x v="1"/>
    <x v="8"/>
  </r>
  <r>
    <n v="300"/>
    <s v="HMR041"/>
    <n v="51111000"/>
    <s v="X041A086"/>
    <s v="TYPE_INYEAR"/>
    <n v="0"/>
    <n v="15"/>
    <n v="8"/>
    <n v="8"/>
    <n v="8"/>
    <n v="8"/>
    <n v="8"/>
    <n v="8"/>
    <n v="8"/>
    <n v="8"/>
    <n v="8"/>
    <n v="8"/>
    <n v="95"/>
    <x v="0"/>
    <x v="1"/>
    <x v="3"/>
    <x v="0"/>
    <s v="VOTED"/>
    <s v="041_ER01"/>
    <x v="1"/>
    <x v="6"/>
  </r>
  <r>
    <n v="301"/>
    <s v="HMR041"/>
    <n v="52241000"/>
    <s v="X041A086"/>
    <s v="TYPE_INYEAR"/>
    <n v="27"/>
    <n v="26"/>
    <n v="26"/>
    <n v="26"/>
    <n v="26"/>
    <n v="26"/>
    <n v="26"/>
    <n v="26"/>
    <n v="25"/>
    <n v="26"/>
    <n v="26"/>
    <n v="26"/>
    <n v="312"/>
    <x v="0"/>
    <x v="1"/>
    <x v="3"/>
    <x v="0"/>
    <s v="VOTED"/>
    <s v="041_ER01"/>
    <x v="1"/>
    <x v="8"/>
  </r>
  <r>
    <n v="302"/>
    <s v="HMR041"/>
    <n v="51111000"/>
    <s v="X041A087"/>
    <s v="TYPE_INYEAR"/>
    <n v="0"/>
    <n v="9"/>
    <n v="5019"/>
    <n v="1689"/>
    <n v="2427"/>
    <n v="1700"/>
    <n v="1700"/>
    <n v="1699"/>
    <n v="2204"/>
    <n v="1813"/>
    <n v="1817"/>
    <n v="1764"/>
    <n v="21841"/>
    <x v="0"/>
    <x v="1"/>
    <x v="1"/>
    <x v="0"/>
    <s v="VOTED"/>
    <s v="041_ER01"/>
    <x v="1"/>
    <x v="6"/>
  </r>
  <r>
    <n v="303"/>
    <s v="HMR041"/>
    <n v="52241000"/>
    <s v="X041A087"/>
    <s v="TYPE_INYEAR"/>
    <n v="155"/>
    <n v="145"/>
    <n v="182"/>
    <n v="169"/>
    <n v="170"/>
    <n v="187"/>
    <n v="167"/>
    <n v="168"/>
    <n v="169"/>
    <n v="166"/>
    <n v="166"/>
    <n v="169"/>
    <n v="2013"/>
    <x v="0"/>
    <x v="1"/>
    <x v="1"/>
    <x v="0"/>
    <s v="VOTED"/>
    <s v="041_ER01"/>
    <x v="1"/>
    <x v="8"/>
  </r>
  <r>
    <n v="304"/>
    <s v="HMR041"/>
    <n v="51111000"/>
    <s v="X041A086"/>
    <s v="TYPE_INYEAR"/>
    <n v="2"/>
    <n v="15"/>
    <n v="9"/>
    <n v="9"/>
    <n v="9"/>
    <n v="9"/>
    <n v="9"/>
    <n v="9"/>
    <n v="9"/>
    <n v="9"/>
    <n v="9"/>
    <n v="9"/>
    <n v="107"/>
    <x v="0"/>
    <x v="1"/>
    <x v="3"/>
    <x v="0"/>
    <s v="VOTED"/>
    <s v="041_ER01"/>
    <x v="1"/>
    <x v="6"/>
  </r>
  <r>
    <n v="305"/>
    <s v="HMR041"/>
    <n v="52241000"/>
    <s v="X041A086"/>
    <s v="TYPE_INYEAR"/>
    <n v="18"/>
    <n v="21"/>
    <n v="21"/>
    <n v="21"/>
    <n v="21"/>
    <n v="21"/>
    <n v="21"/>
    <n v="21"/>
    <n v="21"/>
    <n v="21"/>
    <n v="21"/>
    <n v="21"/>
    <n v="249"/>
    <x v="0"/>
    <x v="1"/>
    <x v="3"/>
    <x v="0"/>
    <s v="VOTED"/>
    <s v="041_ER01"/>
    <x v="1"/>
    <x v="8"/>
  </r>
  <r>
    <n v="306"/>
    <s v="HMR041"/>
    <n v="51111000"/>
    <s v="X041A087"/>
    <s v="TYPE_INYEAR"/>
    <n v="48"/>
    <n v="56"/>
    <n v="5711"/>
    <n v="1825"/>
    <n v="1817"/>
    <n v="1817"/>
    <n v="1817"/>
    <n v="1829"/>
    <n v="2451"/>
    <n v="1897"/>
    <n v="1897"/>
    <n v="1890"/>
    <n v="23055"/>
    <x v="0"/>
    <x v="1"/>
    <x v="1"/>
    <x v="0"/>
    <s v="VOTED"/>
    <s v="041_ER01"/>
    <x v="1"/>
    <x v="6"/>
  </r>
  <r>
    <n v="307"/>
    <s v="HMR041"/>
    <n v="52241000"/>
    <s v="X041A087"/>
    <s v="TYPE_INYEAR"/>
    <n v="104"/>
    <n v="129"/>
    <n v="475"/>
    <n v="360"/>
    <n v="590"/>
    <n v="337"/>
    <n v="298"/>
    <n v="606"/>
    <n v="439"/>
    <n v="441"/>
    <n v="476"/>
    <n v="451"/>
    <n v="4706"/>
    <x v="0"/>
    <x v="1"/>
    <x v="1"/>
    <x v="0"/>
    <s v="VOTED"/>
    <s v="041_ER01"/>
    <x v="1"/>
    <x v="8"/>
  </r>
  <r>
    <n v="308"/>
    <s v="HMR041"/>
    <n v="11612000"/>
    <s v="X041A087"/>
    <s v="TYPE_INYEAR"/>
    <n v="0"/>
    <n v="0"/>
    <n v="0"/>
    <n v="0"/>
    <n v="0"/>
    <n v="0"/>
    <n v="0"/>
    <n v="0"/>
    <n v="0"/>
    <n v="27"/>
    <n v="0"/>
    <n v="0"/>
    <n v="27"/>
    <x v="2"/>
    <x v="1"/>
    <x v="1"/>
    <x v="2"/>
    <s v="VOTED"/>
    <s v="041_ER01"/>
    <x v="1"/>
    <x v="2"/>
  </r>
  <r>
    <n v="309"/>
    <s v="HMR041"/>
    <n v="51111000"/>
    <s v="X041A086"/>
    <s v="TYPE_INYEAR"/>
    <n v="16"/>
    <n v="123"/>
    <n v="70"/>
    <n v="70"/>
    <n v="70"/>
    <n v="72"/>
    <n v="70"/>
    <n v="77"/>
    <n v="70"/>
    <n v="70"/>
    <n v="70"/>
    <n v="70"/>
    <n v="848"/>
    <x v="0"/>
    <x v="1"/>
    <x v="3"/>
    <x v="0"/>
    <s v="VOTED"/>
    <s v="041_ER01"/>
    <x v="1"/>
    <x v="6"/>
  </r>
  <r>
    <n v="310"/>
    <s v="HMR041"/>
    <n v="52241000"/>
    <s v="X041A086"/>
    <s v="TYPE_INYEAR"/>
    <n v="195"/>
    <n v="228"/>
    <n v="228"/>
    <n v="228"/>
    <n v="228"/>
    <n v="228"/>
    <n v="228"/>
    <n v="228"/>
    <n v="228"/>
    <n v="228"/>
    <n v="228"/>
    <n v="228"/>
    <n v="2703"/>
    <x v="0"/>
    <x v="1"/>
    <x v="3"/>
    <x v="0"/>
    <s v="VOTED"/>
    <s v="041_ER01"/>
    <x v="1"/>
    <x v="8"/>
  </r>
  <r>
    <n v="311"/>
    <s v="HMR041"/>
    <n v="51111000"/>
    <s v="X041A087"/>
    <s v="TYPE_INYEAR"/>
    <n v="322"/>
    <n v="739"/>
    <n v="47014"/>
    <n v="38310"/>
    <n v="20959"/>
    <n v="21039"/>
    <n v="20811"/>
    <n v="21031"/>
    <n v="27503"/>
    <n v="21982"/>
    <n v="21993"/>
    <n v="21990"/>
    <n v="263693"/>
    <x v="0"/>
    <x v="1"/>
    <x v="1"/>
    <x v="0"/>
    <s v="VOTED"/>
    <s v="041_ER01"/>
    <x v="1"/>
    <x v="6"/>
  </r>
  <r>
    <n v="312"/>
    <s v="HMR041"/>
    <n v="52241000"/>
    <s v="X041A087"/>
    <s v="TYPE_INYEAR"/>
    <n v="1273"/>
    <n v="2044"/>
    <n v="3399"/>
    <n v="2010"/>
    <n v="1984"/>
    <n v="2094"/>
    <n v="1956"/>
    <n v="2122"/>
    <n v="1992"/>
    <n v="1966"/>
    <n v="1754"/>
    <n v="2357"/>
    <n v="24951"/>
    <x v="0"/>
    <x v="1"/>
    <x v="1"/>
    <x v="0"/>
    <s v="VOTED"/>
    <s v="041_ER01"/>
    <x v="1"/>
    <x v="8"/>
  </r>
  <r>
    <n v="313"/>
    <s v="HMR041"/>
    <n v="51111000"/>
    <s v="X041A086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6"/>
  </r>
  <r>
    <n v="314"/>
    <s v="HMR041"/>
    <n v="52241000"/>
    <s v="X041A086"/>
    <s v="TYPE_INYEAR"/>
    <n v="2"/>
    <n v="0"/>
    <n v="0"/>
    <n v="0"/>
    <n v="0"/>
    <n v="0"/>
    <n v="0"/>
    <n v="0"/>
    <n v="0"/>
    <n v="0"/>
    <n v="0"/>
    <n v="0"/>
    <n v="2"/>
    <x v="0"/>
    <x v="1"/>
    <x v="3"/>
    <x v="0"/>
    <s v="VOTED"/>
    <s v="041_ER01"/>
    <x v="1"/>
    <x v="8"/>
  </r>
  <r>
    <n v="315"/>
    <s v="HMR041"/>
    <n v="51111000"/>
    <s v="X041A087"/>
    <s v="TYPE_INYEAR"/>
    <n v="262"/>
    <n v="243"/>
    <n v="247"/>
    <n v="331"/>
    <n v="267"/>
    <n v="187"/>
    <n v="287"/>
    <n v="277"/>
    <n v="283"/>
    <n v="269"/>
    <n v="267"/>
    <n v="257"/>
    <n v="3177"/>
    <x v="0"/>
    <x v="1"/>
    <x v="1"/>
    <x v="0"/>
    <s v="VOTED"/>
    <s v="041_ER01"/>
    <x v="1"/>
    <x v="6"/>
  </r>
  <r>
    <n v="316"/>
    <s v="HMR041"/>
    <n v="52241000"/>
    <s v="X041A087"/>
    <s v="TYPE_INYEAR"/>
    <n v="15"/>
    <n v="16"/>
    <n v="4"/>
    <n v="5"/>
    <n v="3"/>
    <n v="0"/>
    <n v="1"/>
    <n v="1"/>
    <n v="1"/>
    <n v="1"/>
    <n v="1"/>
    <n v="2"/>
    <n v="50"/>
    <x v="0"/>
    <x v="1"/>
    <x v="1"/>
    <x v="0"/>
    <s v="VOTED"/>
    <s v="041_ER01"/>
    <x v="1"/>
    <x v="8"/>
  </r>
  <r>
    <n v="317"/>
    <s v="HMR041"/>
    <n v="51111000"/>
    <s v="X041A086"/>
    <s v="TYPE_INYEAR"/>
    <n v="25"/>
    <n v="25"/>
    <n v="25"/>
    <n v="25"/>
    <n v="25"/>
    <n v="25"/>
    <n v="25"/>
    <n v="25"/>
    <n v="25"/>
    <n v="25"/>
    <n v="25"/>
    <n v="25"/>
    <n v="300"/>
    <x v="0"/>
    <x v="1"/>
    <x v="3"/>
    <x v="0"/>
    <s v="VOTED"/>
    <s v="041_ER01"/>
    <x v="1"/>
    <x v="6"/>
  </r>
  <r>
    <n v="318"/>
    <s v="HMR041"/>
    <n v="52241000"/>
    <s v="X041A086"/>
    <s v="TYPE_INYEAR"/>
    <n v="28"/>
    <n v="10"/>
    <n v="10"/>
    <n v="10"/>
    <n v="10"/>
    <n v="10"/>
    <n v="10"/>
    <n v="10"/>
    <n v="10"/>
    <n v="10"/>
    <n v="10"/>
    <n v="10"/>
    <n v="138"/>
    <x v="0"/>
    <x v="1"/>
    <x v="3"/>
    <x v="0"/>
    <s v="VOTED"/>
    <s v="041_ER01"/>
    <x v="1"/>
    <x v="8"/>
  </r>
  <r>
    <n v="319"/>
    <s v="HMR041"/>
    <n v="51111000"/>
    <s v="X041A087"/>
    <s v="TYPE_INYEAR"/>
    <n v="84"/>
    <n v="84"/>
    <n v="195"/>
    <n v="125"/>
    <n v="126"/>
    <n v="171"/>
    <n v="126"/>
    <n v="147"/>
    <n v="142"/>
    <n v="127"/>
    <n v="127"/>
    <n v="107"/>
    <n v="1561"/>
    <x v="0"/>
    <x v="1"/>
    <x v="1"/>
    <x v="0"/>
    <s v="VOTED"/>
    <s v="041_ER01"/>
    <x v="1"/>
    <x v="6"/>
  </r>
  <r>
    <n v="320"/>
    <s v="HMR041"/>
    <n v="52241000"/>
    <s v="X041A087"/>
    <s v="TYPE_INYEAR"/>
    <n v="157"/>
    <n v="59"/>
    <n v="63"/>
    <n v="60"/>
    <n v="60"/>
    <n v="60"/>
    <n v="60"/>
    <n v="60"/>
    <n v="60"/>
    <n v="59"/>
    <n v="59"/>
    <n v="59"/>
    <n v="816"/>
    <x v="0"/>
    <x v="1"/>
    <x v="1"/>
    <x v="0"/>
    <s v="VOTED"/>
    <s v="041_ER01"/>
    <x v="1"/>
    <x v="8"/>
  </r>
  <r>
    <n v="321"/>
    <s v="HMR041"/>
    <n v="51111000"/>
    <s v="X041A086"/>
    <s v="TYPE_INYEAR"/>
    <n v="0"/>
    <n v="13"/>
    <n v="7"/>
    <n v="7"/>
    <n v="7"/>
    <n v="7"/>
    <n v="7"/>
    <n v="7"/>
    <n v="7"/>
    <n v="7"/>
    <n v="7"/>
    <n v="7"/>
    <n v="83"/>
    <x v="0"/>
    <x v="1"/>
    <x v="3"/>
    <x v="0"/>
    <s v="VOTED"/>
    <s v="041_ER01"/>
    <x v="1"/>
    <x v="6"/>
  </r>
  <r>
    <n v="322"/>
    <s v="HMR041"/>
    <n v="52241000"/>
    <s v="X041A086"/>
    <s v="TYPE_INYEAR"/>
    <n v="4"/>
    <n v="-1"/>
    <n v="2"/>
    <n v="2"/>
    <n v="2"/>
    <n v="2"/>
    <n v="2"/>
    <n v="2"/>
    <n v="2"/>
    <n v="2"/>
    <n v="2"/>
    <n v="2"/>
    <n v="23"/>
    <x v="0"/>
    <x v="1"/>
    <x v="3"/>
    <x v="0"/>
    <s v="VOTED"/>
    <s v="041_ER01"/>
    <x v="1"/>
    <x v="8"/>
  </r>
  <r>
    <n v="323"/>
    <s v="HMR041"/>
    <n v="51111000"/>
    <s v="X041A087"/>
    <s v="TYPE_INYEAR"/>
    <n v="196"/>
    <n v="204"/>
    <n v="1335"/>
    <n v="578"/>
    <n v="660"/>
    <n v="591"/>
    <n v="599"/>
    <n v="632"/>
    <n v="731"/>
    <n v="627"/>
    <n v="627"/>
    <n v="627"/>
    <n v="7407"/>
    <x v="0"/>
    <x v="1"/>
    <x v="1"/>
    <x v="0"/>
    <s v="VOTED"/>
    <s v="041_ER01"/>
    <x v="1"/>
    <x v="6"/>
  </r>
  <r>
    <n v="324"/>
    <s v="HMR041"/>
    <n v="52241000"/>
    <s v="X041A087"/>
    <s v="TYPE_INYEAR"/>
    <n v="78"/>
    <n v="66"/>
    <n v="63"/>
    <n v="62"/>
    <n v="62"/>
    <n v="62"/>
    <n v="62"/>
    <n v="62"/>
    <n v="61"/>
    <n v="62"/>
    <n v="62"/>
    <n v="43"/>
    <n v="745"/>
    <x v="0"/>
    <x v="1"/>
    <x v="1"/>
    <x v="0"/>
    <s v="VOTED"/>
    <s v="041_ER01"/>
    <x v="1"/>
    <x v="8"/>
  </r>
  <r>
    <n v="325"/>
    <s v="HMR041"/>
    <n v="51111000"/>
    <s v="X041A086"/>
    <s v="TYPE_INYEAR"/>
    <n v="10"/>
    <n v="3"/>
    <n v="3"/>
    <n v="3"/>
    <n v="3"/>
    <n v="3"/>
    <n v="3"/>
    <n v="4"/>
    <n v="3"/>
    <n v="3"/>
    <n v="3"/>
    <n v="3"/>
    <n v="44"/>
    <x v="0"/>
    <x v="1"/>
    <x v="3"/>
    <x v="0"/>
    <s v="VOTED"/>
    <s v="041_ER01"/>
    <x v="1"/>
    <x v="6"/>
  </r>
  <r>
    <n v="326"/>
    <s v="HMR041"/>
    <n v="52241000"/>
    <s v="X041A086"/>
    <s v="TYPE_INYEAR"/>
    <n v="16"/>
    <n v="1"/>
    <n v="1"/>
    <n v="1"/>
    <n v="1"/>
    <n v="1"/>
    <n v="1"/>
    <n v="1"/>
    <n v="1"/>
    <n v="1"/>
    <n v="1"/>
    <n v="1"/>
    <n v="27"/>
    <x v="0"/>
    <x v="1"/>
    <x v="3"/>
    <x v="0"/>
    <s v="VOTED"/>
    <s v="041_ER01"/>
    <x v="1"/>
    <x v="8"/>
  </r>
  <r>
    <n v="327"/>
    <s v="HMR041"/>
    <n v="51111000"/>
    <s v="X041A087"/>
    <s v="TYPE_INYEAR"/>
    <n v="31"/>
    <n v="16"/>
    <n v="225"/>
    <n v="92"/>
    <n v="92"/>
    <n v="101"/>
    <n v="92"/>
    <n v="97"/>
    <n v="115"/>
    <n v="96"/>
    <n v="97"/>
    <n v="185"/>
    <n v="1239"/>
    <x v="0"/>
    <x v="1"/>
    <x v="1"/>
    <x v="0"/>
    <s v="VOTED"/>
    <s v="041_ER01"/>
    <x v="1"/>
    <x v="6"/>
  </r>
  <r>
    <n v="328"/>
    <s v="HMR041"/>
    <n v="52241000"/>
    <s v="X041A087"/>
    <s v="TYPE_INYEAR"/>
    <n v="92"/>
    <n v="5"/>
    <n v="7"/>
    <n v="5"/>
    <n v="5"/>
    <n v="5"/>
    <n v="7"/>
    <n v="5"/>
    <n v="5"/>
    <n v="5"/>
    <n v="5"/>
    <n v="5"/>
    <n v="151"/>
    <x v="0"/>
    <x v="1"/>
    <x v="1"/>
    <x v="0"/>
    <s v="VOTED"/>
    <s v="041_ER01"/>
    <x v="1"/>
    <x v="8"/>
  </r>
  <r>
    <n v="329"/>
    <s v="HMR041"/>
    <n v="51111000"/>
    <s v="X041A086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6"/>
  </r>
  <r>
    <n v="330"/>
    <s v="HMR041"/>
    <n v="52241000"/>
    <s v="X041A086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8"/>
  </r>
  <r>
    <n v="331"/>
    <s v="HMR041"/>
    <n v="51111000"/>
    <s v="X041A087"/>
    <s v="TYPE_INYEAR"/>
    <n v="7"/>
    <n v="7"/>
    <n v="7"/>
    <n v="7"/>
    <n v="7"/>
    <n v="9"/>
    <n v="7"/>
    <n v="8"/>
    <n v="7"/>
    <n v="7"/>
    <n v="7"/>
    <n v="7"/>
    <n v="87"/>
    <x v="0"/>
    <x v="1"/>
    <x v="1"/>
    <x v="0"/>
    <s v="VOTED"/>
    <s v="041_ER01"/>
    <x v="1"/>
    <x v="6"/>
  </r>
  <r>
    <n v="332"/>
    <s v="HMR041"/>
    <n v="52241000"/>
    <s v="X041A087"/>
    <s v="TYPE_INYEAR"/>
    <n v="3"/>
    <n v="0"/>
    <n v="0"/>
    <n v="0"/>
    <n v="0"/>
    <n v="0"/>
    <n v="0"/>
    <n v="0"/>
    <n v="0"/>
    <n v="0"/>
    <n v="0"/>
    <n v="0"/>
    <n v="3"/>
    <x v="0"/>
    <x v="1"/>
    <x v="1"/>
    <x v="0"/>
    <s v="VOTED"/>
    <s v="041_ER01"/>
    <x v="1"/>
    <x v="8"/>
  </r>
  <r>
    <n v="333"/>
    <s v="HMR041"/>
    <n v="51111000"/>
    <s v="X041A086"/>
    <s v="TYPE_INYEAR"/>
    <n v="1"/>
    <n v="1"/>
    <n v="1"/>
    <n v="1"/>
    <n v="1"/>
    <n v="1"/>
    <n v="1"/>
    <n v="1"/>
    <n v="1"/>
    <n v="1"/>
    <n v="1"/>
    <n v="1"/>
    <n v="12"/>
    <x v="0"/>
    <x v="1"/>
    <x v="3"/>
    <x v="0"/>
    <s v="VOTED"/>
    <s v="041_ER01"/>
    <x v="1"/>
    <x v="6"/>
  </r>
  <r>
    <n v="334"/>
    <s v="HMR041"/>
    <n v="52241000"/>
    <s v="X041A086"/>
    <s v="TYPE_INYEAR"/>
    <n v="16"/>
    <n v="1"/>
    <n v="1"/>
    <n v="1"/>
    <n v="1"/>
    <n v="1"/>
    <n v="1"/>
    <n v="1"/>
    <n v="1"/>
    <n v="1"/>
    <n v="1"/>
    <n v="1"/>
    <n v="27"/>
    <x v="0"/>
    <x v="1"/>
    <x v="3"/>
    <x v="0"/>
    <s v="VOTED"/>
    <s v="041_ER01"/>
    <x v="1"/>
    <x v="8"/>
  </r>
  <r>
    <n v="335"/>
    <s v="HMR041"/>
    <n v="51111000"/>
    <s v="X041A087"/>
    <s v="TYPE_INYEAR"/>
    <n v="1"/>
    <n v="1"/>
    <n v="308"/>
    <n v="116"/>
    <n v="104"/>
    <n v="104"/>
    <n v="104"/>
    <n v="104"/>
    <n v="136"/>
    <n v="110"/>
    <n v="110"/>
    <n v="110"/>
    <n v="1308"/>
    <x v="0"/>
    <x v="1"/>
    <x v="1"/>
    <x v="0"/>
    <s v="VOTED"/>
    <s v="041_ER01"/>
    <x v="1"/>
    <x v="6"/>
  </r>
  <r>
    <n v="336"/>
    <s v="HMR041"/>
    <n v="52241000"/>
    <s v="X041A087"/>
    <s v="TYPE_INYEAR"/>
    <n v="92"/>
    <n v="4"/>
    <n v="6"/>
    <n v="6"/>
    <n v="6"/>
    <n v="6"/>
    <n v="6"/>
    <n v="6"/>
    <n v="6"/>
    <n v="6"/>
    <n v="6"/>
    <n v="6"/>
    <n v="156"/>
    <x v="0"/>
    <x v="1"/>
    <x v="1"/>
    <x v="0"/>
    <s v="VOTED"/>
    <s v="041_ER01"/>
    <x v="1"/>
    <x v="8"/>
  </r>
  <r>
    <n v="337"/>
    <s v="HMR041"/>
    <n v="51111000"/>
    <s v="X041A086"/>
    <s v="TYPE_INYEAR"/>
    <n v="22"/>
    <n v="19"/>
    <n v="27"/>
    <n v="19"/>
    <n v="19"/>
    <n v="19"/>
    <n v="19"/>
    <n v="-17"/>
    <n v="13"/>
    <n v="13"/>
    <n v="13"/>
    <n v="13"/>
    <n v="179"/>
    <x v="0"/>
    <x v="1"/>
    <x v="3"/>
    <x v="0"/>
    <s v="VOTED"/>
    <s v="041_ER01"/>
    <x v="1"/>
    <x v="6"/>
  </r>
  <r>
    <n v="338"/>
    <s v="HMR041"/>
    <n v="52241000"/>
    <s v="X041A086"/>
    <s v="TYPE_INYEAR"/>
    <n v="211"/>
    <n v="31"/>
    <n v="44"/>
    <n v="32"/>
    <n v="32"/>
    <n v="32"/>
    <n v="32"/>
    <n v="32"/>
    <n v="32"/>
    <n v="32"/>
    <n v="32"/>
    <n v="33"/>
    <n v="575"/>
    <x v="0"/>
    <x v="1"/>
    <x v="3"/>
    <x v="0"/>
    <s v="VOTED"/>
    <s v="041_ER01"/>
    <x v="1"/>
    <x v="8"/>
  </r>
  <r>
    <n v="339"/>
    <s v="HMR041"/>
    <n v="51111000"/>
    <s v="X041A087"/>
    <s v="TYPE_INYEAR"/>
    <n v="1213"/>
    <n v="1321"/>
    <n v="6017"/>
    <n v="2819"/>
    <n v="2551"/>
    <n v="3381"/>
    <n v="2800"/>
    <n v="3160"/>
    <n v="3429"/>
    <n v="2946"/>
    <n v="3025"/>
    <n v="2560"/>
    <n v="35222"/>
    <x v="0"/>
    <x v="1"/>
    <x v="1"/>
    <x v="0"/>
    <s v="VOTED"/>
    <s v="041_ER01"/>
    <x v="1"/>
    <x v="6"/>
  </r>
  <r>
    <n v="340"/>
    <s v="HMR041"/>
    <n v="52241000"/>
    <s v="X041A087"/>
    <s v="TYPE_INYEAR"/>
    <n v="1747"/>
    <n v="403"/>
    <n v="1029"/>
    <n v="897"/>
    <n v="729"/>
    <n v="573"/>
    <n v="654"/>
    <n v="942"/>
    <n v="761"/>
    <n v="431"/>
    <n v="1219"/>
    <n v="563"/>
    <n v="9948"/>
    <x v="0"/>
    <x v="1"/>
    <x v="1"/>
    <x v="0"/>
    <s v="VOTED"/>
    <s v="041_ER01"/>
    <x v="1"/>
    <x v="8"/>
  </r>
  <r>
    <n v="341"/>
    <s v="HMR041"/>
    <n v="11612000"/>
    <s v="X041A087"/>
    <s v="TYPE_INYEAR"/>
    <n v="1673"/>
    <n v="1659"/>
    <n v="1012"/>
    <n v="1546"/>
    <n v="1072"/>
    <n v="906"/>
    <n v="549"/>
    <n v="528"/>
    <n v="1248"/>
    <n v="1746"/>
    <n v="1776"/>
    <n v="1534"/>
    <n v="15249"/>
    <x v="2"/>
    <x v="1"/>
    <x v="1"/>
    <x v="2"/>
    <s v="VOTED"/>
    <s v="041_ER01"/>
    <x v="1"/>
    <x v="2"/>
  </r>
  <r>
    <n v="342"/>
    <s v="HMR041"/>
    <n v="52241000"/>
    <s v="X041A086"/>
    <s v="TYPE_INYEAR"/>
    <n v="0"/>
    <n v="0"/>
    <n v="0"/>
    <n v="0"/>
    <n v="0"/>
    <n v="0"/>
    <n v="0"/>
    <n v="0"/>
    <n v="0"/>
    <n v="0"/>
    <n v="0"/>
    <n v="0"/>
    <n v="0"/>
    <x v="0"/>
    <x v="1"/>
    <x v="3"/>
    <x v="0"/>
    <s v="VOTED"/>
    <s v="041_ER01"/>
    <x v="1"/>
    <x v="8"/>
  </r>
  <r>
    <n v="343"/>
    <s v="HMR041"/>
    <n v="51111000"/>
    <s v="X041A087"/>
    <s v="TYPE_INYEAR"/>
    <n v="303"/>
    <n v="330"/>
    <n v="446"/>
    <n v="482"/>
    <n v="427"/>
    <n v="438"/>
    <n v="496"/>
    <n v="474"/>
    <n v="476"/>
    <n v="465"/>
    <n v="464"/>
    <n v="481"/>
    <n v="5282"/>
    <x v="0"/>
    <x v="1"/>
    <x v="1"/>
    <x v="0"/>
    <s v="VOTED"/>
    <s v="041_ER01"/>
    <x v="1"/>
    <x v="6"/>
  </r>
  <r>
    <n v="344"/>
    <s v="HMR041"/>
    <n v="52241000"/>
    <s v="X041A087"/>
    <s v="TYPE_INYEAR"/>
    <n v="257"/>
    <n v="263"/>
    <n v="-9"/>
    <n v="160"/>
    <n v="121"/>
    <n v="29"/>
    <n v="33"/>
    <n v="-93"/>
    <n v="254"/>
    <n v="-276"/>
    <n v="-24"/>
    <n v="-346"/>
    <n v="369"/>
    <x v="0"/>
    <x v="1"/>
    <x v="1"/>
    <x v="0"/>
    <s v="VOTED"/>
    <s v="041_ER01"/>
    <x v="1"/>
    <x v="8"/>
  </r>
  <r>
    <n v="345"/>
    <s v="HMR041"/>
    <n v="11612000"/>
    <s v="X041A087"/>
    <s v="TYPE_INYEAR"/>
    <n v="0"/>
    <n v="0"/>
    <n v="202"/>
    <n v="314"/>
    <n v="378"/>
    <n v="475"/>
    <n v="531"/>
    <n v="639"/>
    <n v="225"/>
    <n v="619"/>
    <n v="456"/>
    <n v="794"/>
    <n v="4633"/>
    <x v="2"/>
    <x v="1"/>
    <x v="1"/>
    <x v="2"/>
    <s v="VOTED"/>
    <s v="041_ER01"/>
    <x v="1"/>
    <x v="2"/>
  </r>
  <r>
    <n v="346"/>
    <s v="HMR041"/>
    <n v="51111000"/>
    <s v="X041A086"/>
    <s v="TYPE_INYEAR"/>
    <n v="144"/>
    <n v="69"/>
    <n v="20"/>
    <n v="77"/>
    <n v="48"/>
    <n v="48"/>
    <n v="48"/>
    <n v="37"/>
    <n v="20"/>
    <n v="20"/>
    <n v="93"/>
    <n v="96"/>
    <n v="720"/>
    <x v="0"/>
    <x v="1"/>
    <x v="3"/>
    <x v="0"/>
    <s v="VOTED"/>
    <s v="041_ER01"/>
    <x v="1"/>
    <x v="6"/>
  </r>
  <r>
    <n v="347"/>
    <s v="HMR041"/>
    <n v="52241000"/>
    <s v="X041A086"/>
    <s v="TYPE_INYEAR"/>
    <n v="74"/>
    <n v="73"/>
    <n v="73"/>
    <n v="111"/>
    <n v="65"/>
    <n v="73"/>
    <n v="78"/>
    <n v="172"/>
    <n v="101"/>
    <n v="107"/>
    <n v="123"/>
    <n v="127"/>
    <n v="1177"/>
    <x v="0"/>
    <x v="1"/>
    <x v="3"/>
    <x v="0"/>
    <s v="VOTED"/>
    <s v="041_ER01"/>
    <x v="1"/>
    <x v="8"/>
  </r>
  <r>
    <n v="348"/>
    <s v="HMR041"/>
    <n v="51111000"/>
    <s v="X041A087"/>
    <s v="TYPE_INYEAR"/>
    <n v="383"/>
    <n v="577"/>
    <n v="11853"/>
    <n v="3877"/>
    <n v="4537"/>
    <n v="4677"/>
    <n v="4506"/>
    <n v="4706"/>
    <n v="5858"/>
    <n v="4770"/>
    <n v="4783"/>
    <n v="4818"/>
    <n v="55345"/>
    <x v="0"/>
    <x v="1"/>
    <x v="1"/>
    <x v="0"/>
    <s v="VOTED"/>
    <s v="041_ER01"/>
    <x v="1"/>
    <x v="6"/>
  </r>
  <r>
    <n v="349"/>
    <s v="HMR041"/>
    <n v="52241000"/>
    <s v="X041A087"/>
    <s v="TYPE_INYEAR"/>
    <n v="407"/>
    <n v="424"/>
    <n v="474"/>
    <n v="488"/>
    <n v="460"/>
    <n v="426"/>
    <n v="491"/>
    <n v="370"/>
    <n v="667"/>
    <n v="624"/>
    <n v="633"/>
    <n v="661"/>
    <n v="6125"/>
    <x v="0"/>
    <x v="1"/>
    <x v="1"/>
    <x v="0"/>
    <s v="VOTED"/>
    <s v="041_ER01"/>
    <x v="1"/>
    <x v="8"/>
  </r>
  <r>
    <n v="350"/>
    <s v="HMR041"/>
    <n v="51111000"/>
    <s v="X041A086"/>
    <s v="TYPE_INYEAR"/>
    <n v="0"/>
    <n v="0"/>
    <n v="0"/>
    <n v="0"/>
    <n v="0"/>
    <n v="79"/>
    <n v="-79"/>
    <n v="0"/>
    <n v="0"/>
    <n v="0"/>
    <n v="0"/>
    <n v="0"/>
    <n v="0"/>
    <x v="0"/>
    <x v="1"/>
    <x v="3"/>
    <x v="0"/>
    <s v="VOTED"/>
    <s v="041_ER01"/>
    <x v="1"/>
    <x v="6"/>
  </r>
  <r>
    <n v="351"/>
    <s v="HMR041"/>
    <n v="52241000"/>
    <s v="X041A086"/>
    <s v="TYPE_INYEAR"/>
    <n v="0"/>
    <n v="0"/>
    <n v="0"/>
    <n v="1"/>
    <n v="0"/>
    <n v="0"/>
    <n v="0"/>
    <n v="1"/>
    <n v="-2"/>
    <n v="1"/>
    <n v="0"/>
    <n v="0"/>
    <n v="1"/>
    <x v="0"/>
    <x v="1"/>
    <x v="3"/>
    <x v="0"/>
    <s v="VOTED"/>
    <s v="041_ER01"/>
    <x v="1"/>
    <x v="8"/>
  </r>
  <r>
    <n v="352"/>
    <s v="HMR041"/>
    <n v="51111000"/>
    <s v="X041A087"/>
    <s v="TYPE_INYEAR"/>
    <n v="3071"/>
    <n v="3645"/>
    <n v="3735"/>
    <n v="3837"/>
    <n v="5657"/>
    <n v="4315"/>
    <n v="4856"/>
    <n v="2932"/>
    <n v="2884"/>
    <n v="3503"/>
    <n v="3833"/>
    <n v="3246"/>
    <n v="45514"/>
    <x v="0"/>
    <x v="1"/>
    <x v="1"/>
    <x v="0"/>
    <s v="VOTED"/>
    <s v="041_ER01"/>
    <x v="1"/>
    <x v="6"/>
  </r>
  <r>
    <n v="353"/>
    <s v="HMR041"/>
    <n v="52241000"/>
    <s v="X041A087"/>
    <s v="TYPE_INYEAR"/>
    <n v="6800"/>
    <n v="3326"/>
    <n v="3621"/>
    <n v="2413"/>
    <n v="2852"/>
    <n v="3128"/>
    <n v="3720"/>
    <n v="5887"/>
    <n v="2058"/>
    <n v="3707"/>
    <n v="2980"/>
    <n v="512"/>
    <n v="41004"/>
    <x v="0"/>
    <x v="1"/>
    <x v="1"/>
    <x v="0"/>
    <s v="VOTED"/>
    <s v="041_ER01"/>
    <x v="1"/>
    <x v="8"/>
  </r>
  <r>
    <n v="354"/>
    <s v="HMR041"/>
    <n v="11612000"/>
    <s v="X041A087"/>
    <s v="TYPE_INYEAR"/>
    <n v="5073"/>
    <n v="6579"/>
    <n v="7998"/>
    <n v="7307"/>
    <n v="6467"/>
    <n v="7256"/>
    <n v="7598"/>
    <n v="6382"/>
    <n v="8407"/>
    <n v="6168"/>
    <n v="7367"/>
    <n v="19447"/>
    <n v="96049"/>
    <x v="2"/>
    <x v="1"/>
    <x v="1"/>
    <x v="2"/>
    <s v="VOTED"/>
    <s v="041_ER01"/>
    <x v="1"/>
    <x v="2"/>
  </r>
  <r>
    <n v="355"/>
    <s v="HMR041"/>
    <n v="52241000"/>
    <s v="X041A087"/>
    <s v="TYPE_INYEAR"/>
    <n v="215"/>
    <n v="301"/>
    <n v="197"/>
    <n v="314"/>
    <n v="217"/>
    <n v="22"/>
    <n v="185"/>
    <n v="172"/>
    <n v="136"/>
    <n v="125"/>
    <n v="122"/>
    <n v="155"/>
    <n v="2161"/>
    <x v="0"/>
    <x v="1"/>
    <x v="1"/>
    <x v="0"/>
    <s v="VOTED"/>
    <s v="041_ER01"/>
    <x v="1"/>
    <x v="8"/>
  </r>
  <r>
    <n v="356"/>
    <s v="HMR041"/>
    <n v="11612000"/>
    <s v="X041A087"/>
    <s v="TYPE_INYEAR"/>
    <n v="677"/>
    <n v="583"/>
    <n v="624"/>
    <n v="638"/>
    <n v="798"/>
    <n v="1018"/>
    <n v="751"/>
    <n v="917"/>
    <n v="834"/>
    <n v="794"/>
    <n v="765"/>
    <n v="671"/>
    <n v="9070"/>
    <x v="2"/>
    <x v="1"/>
    <x v="1"/>
    <x v="2"/>
    <s v="VOTED"/>
    <s v="041_ER01"/>
    <x v="1"/>
    <x v="2"/>
  </r>
  <r>
    <n v="357"/>
    <s v="HMR041"/>
    <n v="51111000"/>
    <s v="X041A086"/>
    <s v="TYPE_INYEAR"/>
    <n v="0"/>
    <n v="60"/>
    <n v="30"/>
    <n v="30"/>
    <n v="30"/>
    <n v="30"/>
    <n v="30"/>
    <n v="30"/>
    <n v="30"/>
    <n v="30"/>
    <n v="30"/>
    <n v="30"/>
    <n v="360"/>
    <x v="0"/>
    <x v="1"/>
    <x v="3"/>
    <x v="0"/>
    <s v="VOTED"/>
    <s v="041_ER01"/>
    <x v="1"/>
    <x v="6"/>
  </r>
  <r>
    <n v="358"/>
    <s v="HMR041"/>
    <n v="52241000"/>
    <s v="X041A086"/>
    <s v="TYPE_INYEAR"/>
    <n v="110"/>
    <n v="59"/>
    <n v="50"/>
    <n v="59"/>
    <n v="59"/>
    <n v="59"/>
    <n v="59"/>
    <n v="59"/>
    <n v="59"/>
    <n v="59"/>
    <n v="59"/>
    <n v="59"/>
    <n v="750"/>
    <x v="0"/>
    <x v="1"/>
    <x v="3"/>
    <x v="0"/>
    <s v="VOTED"/>
    <s v="041_ER01"/>
    <x v="1"/>
    <x v="8"/>
  </r>
  <r>
    <n v="359"/>
    <s v="HMR041"/>
    <n v="51111000"/>
    <s v="X041A087"/>
    <s v="TYPE_INYEAR"/>
    <n v="1845"/>
    <n v="1878"/>
    <n v="5921"/>
    <n v="3271"/>
    <n v="3348"/>
    <n v="4665"/>
    <n v="3164"/>
    <n v="4652"/>
    <n v="4160"/>
    <n v="1213"/>
    <n v="3605"/>
    <n v="3750"/>
    <n v="41472"/>
    <x v="0"/>
    <x v="1"/>
    <x v="1"/>
    <x v="0"/>
    <s v="VOTED"/>
    <s v="041_ER01"/>
    <x v="1"/>
    <x v="6"/>
  </r>
  <r>
    <n v="360"/>
    <s v="HMR041"/>
    <n v="52241000"/>
    <s v="X041A087"/>
    <s v="TYPE_INYEAR"/>
    <n v="698"/>
    <n v="377"/>
    <n v="560"/>
    <n v="457"/>
    <n v="576"/>
    <n v="516"/>
    <n v="516"/>
    <n v="516"/>
    <n v="516"/>
    <n v="426"/>
    <n v="435"/>
    <n v="497"/>
    <n v="6090"/>
    <x v="0"/>
    <x v="1"/>
    <x v="1"/>
    <x v="0"/>
    <s v="VOTED"/>
    <s v="041_ER01"/>
    <x v="1"/>
    <x v="8"/>
  </r>
  <r>
    <n v="361"/>
    <s v="HMR041"/>
    <n v="52241000"/>
    <s v="X041A087"/>
    <s v="TYPE_INYEAR"/>
    <n v="0"/>
    <n v="-49"/>
    <n v="-5"/>
    <n v="0"/>
    <n v="0"/>
    <n v="0"/>
    <n v="0"/>
    <n v="0"/>
    <n v="0"/>
    <n v="0"/>
    <n v="0"/>
    <n v="0"/>
    <n v="-54"/>
    <x v="0"/>
    <x v="1"/>
    <x v="1"/>
    <x v="0"/>
    <s v="VOTED"/>
    <s v="041_ER01"/>
    <x v="1"/>
    <x v="8"/>
  </r>
  <r>
    <n v="362"/>
    <s v="HMR041"/>
    <n v="52241000"/>
    <s v="X041A087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1"/>
    <x v="1"/>
    <x v="8"/>
  </r>
  <r>
    <n v="363"/>
    <s v="HMR041"/>
    <n v="51111000"/>
    <s v="X041A011"/>
    <s v="TYPE_INYEAR"/>
    <n v="-406"/>
    <n v="-539"/>
    <n v="-360"/>
    <n v="-437"/>
    <n v="-385"/>
    <n v="-484"/>
    <n v="-334"/>
    <n v="-362"/>
    <n v="-324"/>
    <n v="-341"/>
    <n v="-532"/>
    <n v="-391"/>
    <n v="-4895"/>
    <x v="0"/>
    <x v="1"/>
    <x v="3"/>
    <x v="0"/>
    <s v="VOTED"/>
    <s v="041_ER01"/>
    <x v="1"/>
    <x v="6"/>
  </r>
  <r>
    <n v="364"/>
    <s v="HMR041"/>
    <n v="52241000"/>
    <s v="X041A011"/>
    <s v="TYPE_INYEAR"/>
    <n v="-913"/>
    <n v="-568"/>
    <n v="-575"/>
    <n v="-610"/>
    <n v="-563"/>
    <n v="-572"/>
    <n v="-578"/>
    <n v="-671"/>
    <n v="-596"/>
    <n v="-597"/>
    <n v="-620"/>
    <n v="-633"/>
    <n v="-7496"/>
    <x v="0"/>
    <x v="1"/>
    <x v="3"/>
    <x v="0"/>
    <s v="VOTED"/>
    <s v="041_ER01"/>
    <x v="1"/>
    <x v="8"/>
  </r>
  <r>
    <n v="365"/>
    <s v="HMR041"/>
    <n v="51111000"/>
    <s v="X041A013"/>
    <s v="TYPE_INYEAR"/>
    <n v="-28544"/>
    <n v="-29787"/>
    <n v="-128981"/>
    <n v="-90666"/>
    <n v="-71558"/>
    <n v="-74377"/>
    <n v="-71463"/>
    <n v="-72938"/>
    <n v="-81816"/>
    <n v="-69053"/>
    <n v="-71989"/>
    <n v="-70935"/>
    <n v="-862107"/>
    <x v="0"/>
    <x v="1"/>
    <x v="1"/>
    <x v="0"/>
    <s v="VOTED"/>
    <s v="041_ER01"/>
    <x v="1"/>
    <x v="6"/>
  </r>
  <r>
    <n v="366"/>
    <s v="HMR041"/>
    <n v="52241000"/>
    <s v="X041A013"/>
    <s v="TYPE_INYEAR"/>
    <n v="-44096"/>
    <n v="-45790"/>
    <n v="-50257"/>
    <n v="-49363"/>
    <n v="-44547"/>
    <n v="-43706"/>
    <n v="-48699"/>
    <n v="-47523"/>
    <n v="-43429"/>
    <n v="-36103"/>
    <n v="-48993"/>
    <n v="-35346"/>
    <n v="-537852"/>
    <x v="0"/>
    <x v="1"/>
    <x v="1"/>
    <x v="0"/>
    <s v="VOTED"/>
    <s v="041_ER01"/>
    <x v="1"/>
    <x v="8"/>
  </r>
  <r>
    <n v="367"/>
    <s v="HMR041"/>
    <n v="11612000"/>
    <s v="X041A013"/>
    <s v="TYPE_INYEAR"/>
    <n v="-35748"/>
    <n v="-35779"/>
    <n v="-37754"/>
    <n v="-37545"/>
    <n v="-42961"/>
    <n v="-41335"/>
    <n v="-37689"/>
    <n v="-36750"/>
    <n v="-36354"/>
    <n v="-36285"/>
    <n v="-36861"/>
    <n v="-48990"/>
    <n v="-464051"/>
    <x v="2"/>
    <x v="1"/>
    <x v="1"/>
    <x v="2"/>
    <s v="VOTED"/>
    <s v="041_ER01"/>
    <x v="1"/>
    <x v="2"/>
  </r>
  <r>
    <n v="368"/>
    <s v="HMR041"/>
    <n v="0"/>
    <n v="0"/>
    <s v="TYPE_INYEAR"/>
    <n v="0"/>
    <n v="0"/>
    <n v="0"/>
    <n v="0"/>
    <n v="0"/>
    <n v="0"/>
    <n v="0"/>
    <n v="0"/>
    <n v="0"/>
    <n v="0"/>
    <n v="0"/>
    <n v="0"/>
    <n v="0"/>
    <x v="3"/>
    <x v="3"/>
    <x v="4"/>
    <x v="4"/>
    <e v="#N/A"/>
    <e v="#N/A"/>
    <x v="13"/>
    <x v="15"/>
  </r>
  <r>
    <n v="369"/>
    <s v="HMR041"/>
    <n v="0"/>
    <n v="0"/>
    <s v="TYPE_INYEAR"/>
    <n v="0"/>
    <n v="0"/>
    <n v="0"/>
    <n v="0"/>
    <n v="0"/>
    <n v="0"/>
    <n v="0"/>
    <n v="0"/>
    <n v="0"/>
    <n v="0"/>
    <n v="0"/>
    <n v="0"/>
    <n v="0"/>
    <x v="3"/>
    <x v="3"/>
    <x v="4"/>
    <x v="4"/>
    <e v="#N/A"/>
    <e v="#N/A"/>
    <x v="13"/>
    <x v="15"/>
  </r>
  <r>
    <n v="370"/>
    <s v="HMR041"/>
    <n v="0"/>
    <n v="0"/>
    <s v="TYPE_INYEAR"/>
    <n v="0"/>
    <n v="0"/>
    <n v="0"/>
    <n v="0"/>
    <n v="0"/>
    <n v="0"/>
    <n v="0"/>
    <n v="0"/>
    <n v="0"/>
    <n v="0"/>
    <n v="0"/>
    <n v="0"/>
    <n v="0"/>
    <x v="3"/>
    <x v="3"/>
    <x v="4"/>
    <x v="4"/>
    <e v="#N/A"/>
    <e v="#N/A"/>
    <x v="13"/>
    <x v="15"/>
  </r>
  <r>
    <n v="371"/>
    <s v="HMR041"/>
    <n v="0"/>
    <n v="0"/>
    <s v="TYPE_INYEAR"/>
    <n v="0"/>
    <n v="0"/>
    <n v="0"/>
    <n v="0"/>
    <n v="0"/>
    <n v="0"/>
    <n v="0"/>
    <n v="0"/>
    <n v="0"/>
    <n v="0"/>
    <n v="0"/>
    <n v="0"/>
    <n v="0"/>
    <x v="3"/>
    <x v="3"/>
    <x v="4"/>
    <x v="4"/>
    <e v="#N/A"/>
    <e v="#N/A"/>
    <x v="13"/>
    <x v="15"/>
  </r>
  <r>
    <n v="372"/>
    <s v="HMR041"/>
    <n v="0"/>
    <n v="0"/>
    <s v="TYPE_INYEAR"/>
    <n v="0"/>
    <n v="0"/>
    <n v="0"/>
    <n v="0"/>
    <n v="0"/>
    <n v="0"/>
    <n v="0"/>
    <n v="0"/>
    <n v="0"/>
    <n v="0"/>
    <n v="0"/>
    <n v="0"/>
    <n v="0"/>
    <x v="3"/>
    <x v="3"/>
    <x v="4"/>
    <x v="4"/>
    <e v="#N/A"/>
    <e v="#N/A"/>
    <x v="13"/>
    <x v="15"/>
  </r>
  <r>
    <n v="373"/>
    <s v="HMR041"/>
    <n v="0"/>
    <n v="0"/>
    <s v="TYPE_INYEAR"/>
    <n v="0"/>
    <n v="0"/>
    <n v="0"/>
    <n v="0"/>
    <n v="0"/>
    <n v="0"/>
    <n v="0"/>
    <n v="0"/>
    <n v="0"/>
    <n v="0"/>
    <n v="0"/>
    <n v="0"/>
    <n v="0"/>
    <x v="3"/>
    <x v="3"/>
    <x v="4"/>
    <x v="4"/>
    <e v="#N/A"/>
    <e v="#N/A"/>
    <x v="13"/>
    <x v="15"/>
  </r>
  <r>
    <n v="374"/>
    <s v="HMR041"/>
    <n v="0"/>
    <n v="0"/>
    <s v="TYPE_INYEAR"/>
    <n v="0"/>
    <n v="0"/>
    <n v="0"/>
    <n v="0"/>
    <n v="0"/>
    <n v="0"/>
    <n v="0"/>
    <n v="0"/>
    <n v="0"/>
    <n v="0"/>
    <n v="0"/>
    <n v="0"/>
    <n v="0"/>
    <x v="3"/>
    <x v="3"/>
    <x v="4"/>
    <x v="4"/>
    <e v="#N/A"/>
    <e v="#N/A"/>
    <x v="13"/>
    <x v="15"/>
  </r>
  <r>
    <n v="375"/>
    <s v="HMR041"/>
    <n v="0"/>
    <n v="0"/>
    <s v="TYPE_INYEAR"/>
    <n v="0"/>
    <n v="0"/>
    <n v="0"/>
    <n v="0"/>
    <n v="0"/>
    <n v="0"/>
    <n v="0"/>
    <n v="0"/>
    <n v="0"/>
    <n v="0"/>
    <n v="0"/>
    <n v="0"/>
    <n v="0"/>
    <x v="3"/>
    <x v="3"/>
    <x v="4"/>
    <x v="4"/>
    <e v="#N/A"/>
    <e v="#N/A"/>
    <x v="13"/>
    <x v="15"/>
  </r>
  <r>
    <n v="376"/>
    <s v="HMR041"/>
    <n v="0"/>
    <n v="0"/>
    <s v="TYPE_INYEAR"/>
    <n v="0"/>
    <n v="0"/>
    <n v="0"/>
    <n v="0"/>
    <n v="0"/>
    <n v="0"/>
    <n v="0"/>
    <n v="0"/>
    <n v="0"/>
    <n v="0"/>
    <n v="0"/>
    <n v="0"/>
    <n v="0"/>
    <x v="3"/>
    <x v="3"/>
    <x v="4"/>
    <x v="4"/>
    <e v="#N/A"/>
    <e v="#N/A"/>
    <x v="13"/>
    <x v="15"/>
  </r>
  <r>
    <n v="377"/>
    <s v="HMR041"/>
    <n v="0"/>
    <n v="0"/>
    <s v="TYPE_INYEAR"/>
    <n v="0"/>
    <n v="0"/>
    <n v="0"/>
    <n v="0"/>
    <n v="0"/>
    <n v="0"/>
    <n v="0"/>
    <n v="0"/>
    <n v="0"/>
    <n v="0"/>
    <n v="0"/>
    <n v="0"/>
    <n v="0"/>
    <x v="3"/>
    <x v="3"/>
    <x v="4"/>
    <x v="4"/>
    <e v="#N/A"/>
    <e v="#N/A"/>
    <x v="13"/>
    <x v="15"/>
  </r>
  <r>
    <n v="378"/>
    <s v="HMR041"/>
    <n v="0"/>
    <n v="0"/>
    <s v="TYPE_INYEAR"/>
    <n v="0"/>
    <n v="0"/>
    <n v="0"/>
    <n v="0"/>
    <n v="0"/>
    <n v="0"/>
    <n v="0"/>
    <n v="0"/>
    <n v="0"/>
    <n v="0"/>
    <n v="0"/>
    <n v="0"/>
    <n v="0"/>
    <x v="3"/>
    <x v="3"/>
    <x v="4"/>
    <x v="4"/>
    <e v="#N/A"/>
    <e v="#N/A"/>
    <x v="13"/>
    <x v="15"/>
  </r>
  <r>
    <n v="379"/>
    <s v="HMR041"/>
    <n v="11712400"/>
    <s v="X041A040"/>
    <s v="TYPE_INYEAR"/>
    <n v="0"/>
    <n v="13"/>
    <n v="0"/>
    <n v="0"/>
    <n v="37"/>
    <n v="0"/>
    <n v="43"/>
    <n v="0"/>
    <n v="0"/>
    <n v="0"/>
    <n v="0"/>
    <n v="2"/>
    <n v="95"/>
    <x v="2"/>
    <x v="1"/>
    <x v="1"/>
    <x v="2"/>
    <s v="VOTED"/>
    <s v="041_ER03"/>
    <x v="14"/>
    <x v="2"/>
  </r>
  <r>
    <n v="380"/>
    <s v="HMR041"/>
    <n v="11712400"/>
    <s v="X041A040"/>
    <s v="TYPE_INYEAR"/>
    <n v="0"/>
    <n v="0"/>
    <n v="0"/>
    <n v="0"/>
    <n v="0"/>
    <n v="0"/>
    <n v="0"/>
    <n v="0"/>
    <n v="0"/>
    <n v="0"/>
    <n v="0"/>
    <n v="4183"/>
    <n v="4183"/>
    <x v="2"/>
    <x v="1"/>
    <x v="1"/>
    <x v="2"/>
    <s v="VOTED"/>
    <s v="041_ER03"/>
    <x v="14"/>
    <x v="2"/>
  </r>
  <r>
    <n v="381"/>
    <s v="HMR041"/>
    <n v="11137100"/>
    <s v="X041A040"/>
    <s v="TYPE_INYEAR"/>
    <n v="0"/>
    <n v="0"/>
    <n v="0"/>
    <n v="0"/>
    <n v="0"/>
    <n v="0"/>
    <n v="0"/>
    <n v="0"/>
    <n v="0"/>
    <n v="0"/>
    <n v="0"/>
    <n v="-3823"/>
    <n v="-3823"/>
    <x v="2"/>
    <x v="1"/>
    <x v="1"/>
    <x v="2"/>
    <s v="VOTED"/>
    <s v="041_ER03"/>
    <x v="14"/>
    <x v="3"/>
  </r>
  <r>
    <n v="382"/>
    <s v="HMR041"/>
    <n v="14112000"/>
    <s v="X041A040"/>
    <s v="TYPE_INYEAR"/>
    <n v="2851"/>
    <n v="2633"/>
    <n v="2104"/>
    <n v="2922"/>
    <n v="3432"/>
    <n v="3177"/>
    <n v="2971"/>
    <n v="2871"/>
    <n v="2344"/>
    <n v="2486"/>
    <n v="3031"/>
    <n v="3389"/>
    <n v="34211"/>
    <x v="2"/>
    <x v="1"/>
    <x v="1"/>
    <x v="2"/>
    <s v="VOTED"/>
    <s v="041_ER03"/>
    <x v="14"/>
    <x v="2"/>
  </r>
  <r>
    <n v="383"/>
    <s v="HMR041"/>
    <n v="23713000"/>
    <s v="X041A048"/>
    <s v="TYPE_INYEAR"/>
    <n v="0"/>
    <n v="0"/>
    <n v="0"/>
    <n v="0"/>
    <n v="0"/>
    <n v="0"/>
    <n v="0"/>
    <n v="0"/>
    <n v="0"/>
    <n v="0"/>
    <n v="0"/>
    <n v="0"/>
    <n v="0"/>
    <x v="0"/>
    <x v="2"/>
    <x v="2"/>
    <x v="0"/>
    <s v="VOTED"/>
    <s v="041_ER12"/>
    <x v="2"/>
    <x v="4"/>
  </r>
  <r>
    <n v="384"/>
    <s v="HMR041"/>
    <n v="23813000"/>
    <s v="X041A048"/>
    <s v="TYPE_INYEAR"/>
    <n v="0"/>
    <n v="0"/>
    <n v="0"/>
    <n v="0"/>
    <n v="0"/>
    <n v="0"/>
    <n v="0"/>
    <n v="0"/>
    <n v="0"/>
    <n v="0"/>
    <n v="0"/>
    <n v="-339"/>
    <n v="-339"/>
    <x v="0"/>
    <x v="2"/>
    <x v="2"/>
    <x v="0"/>
    <s v="VOTED"/>
    <s v="041_ER12"/>
    <x v="2"/>
    <x v="4"/>
  </r>
  <r>
    <n v="385"/>
    <s v="HMR041"/>
    <n v="91429000"/>
    <s v="X041A04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3"/>
    <x v="14"/>
    <x v="6"/>
  </r>
  <r>
    <n v="386"/>
    <s v="HMR041"/>
    <n v="91439000"/>
    <s v="X041A040"/>
    <s v="TYPE_INYEAR"/>
    <n v="0"/>
    <n v="0"/>
    <n v="0"/>
    <n v="0"/>
    <n v="0"/>
    <n v="0"/>
    <n v="0"/>
    <n v="0"/>
    <n v="0"/>
    <n v="0"/>
    <n v="0"/>
    <n v="339"/>
    <n v="339"/>
    <x v="0"/>
    <x v="1"/>
    <x v="1"/>
    <x v="0"/>
    <s v="VOTED"/>
    <s v="041_ER03"/>
    <x v="14"/>
    <x v="8"/>
  </r>
  <r>
    <n v="387"/>
    <s v="HMR041"/>
    <n v="44821100"/>
    <s v="X041A040"/>
    <s v="TYPE_INYEAR"/>
    <n v="-97"/>
    <n v="-119"/>
    <n v="-148"/>
    <n v="-108"/>
    <n v="-109"/>
    <n v="-100"/>
    <n v="-120"/>
    <n v="-146"/>
    <n v="-144"/>
    <n v="-115"/>
    <n v="-109"/>
    <n v="-88"/>
    <n v="-1403"/>
    <x v="0"/>
    <x v="1"/>
    <x v="1"/>
    <x v="0"/>
    <s v="VOTED"/>
    <s v="041_ER03"/>
    <x v="14"/>
    <x v="0"/>
  </r>
  <r>
    <n v="388"/>
    <s v="HMR041"/>
    <n v="13917000"/>
    <s v="X041A040"/>
    <s v="TYPE_INYEAR"/>
    <n v="0"/>
    <n v="0"/>
    <n v="0"/>
    <n v="0"/>
    <n v="0"/>
    <n v="0"/>
    <n v="0"/>
    <n v="0"/>
    <n v="0"/>
    <n v="0"/>
    <n v="0"/>
    <n v="0"/>
    <n v="0"/>
    <x v="2"/>
    <x v="1"/>
    <x v="1"/>
    <x v="2"/>
    <s v="VOTED"/>
    <s v="041_ER03"/>
    <x v="14"/>
    <x v="3"/>
  </r>
  <r>
    <n v="389"/>
    <s v="HMR041"/>
    <n v="44825000"/>
    <s v="X041A040"/>
    <s v="TYPE_INYEAR"/>
    <n v="-1766"/>
    <n v="-1803"/>
    <n v="-2336"/>
    <n v="-11515"/>
    <n v="-4588"/>
    <n v="-4643"/>
    <n v="-4187"/>
    <n v="-5625"/>
    <n v="-4616"/>
    <n v="-5163"/>
    <n v="-5044"/>
    <n v="-5594"/>
    <n v="-56880"/>
    <x v="0"/>
    <x v="1"/>
    <x v="1"/>
    <x v="0"/>
    <s v="VOTED"/>
    <s v="041_ER03"/>
    <x v="14"/>
    <x v="7"/>
  </r>
  <r>
    <n v="390"/>
    <s v="HMR041"/>
    <n v="44817000"/>
    <s v="X041A040"/>
    <s v="TYPE_INYEAR"/>
    <n v="-6"/>
    <n v="-6"/>
    <n v="-6"/>
    <n v="-6"/>
    <n v="-6"/>
    <n v="-9"/>
    <n v="-13"/>
    <n v="0"/>
    <n v="7"/>
    <n v="-2"/>
    <n v="-30"/>
    <n v="-5"/>
    <n v="-82"/>
    <x v="0"/>
    <x v="1"/>
    <x v="1"/>
    <x v="0"/>
    <s v="VOTED"/>
    <s v="041_ER03"/>
    <x v="14"/>
    <x v="6"/>
  </r>
  <r>
    <n v="391"/>
    <s v="HMR041"/>
    <n v="51111000"/>
    <s v="X041A040"/>
    <s v="TYPE_INYEAR"/>
    <n v="11161"/>
    <n v="11105"/>
    <n v="11077"/>
    <n v="11029"/>
    <n v="16552"/>
    <n v="11020"/>
    <n v="12643"/>
    <n v="11522"/>
    <n v="11508"/>
    <n v="11479"/>
    <n v="11563"/>
    <n v="11640"/>
    <n v="142299"/>
    <x v="0"/>
    <x v="1"/>
    <x v="1"/>
    <x v="0"/>
    <s v="VOTED"/>
    <s v="041_ER03"/>
    <x v="14"/>
    <x v="6"/>
  </r>
  <r>
    <n v="392"/>
    <s v="HMR041"/>
    <n v="51112000"/>
    <s v="X041A040"/>
    <s v="TYPE_INYEAR"/>
    <n v="1044"/>
    <n v="1040"/>
    <n v="1051"/>
    <n v="1075"/>
    <n v="1773"/>
    <n v="1061"/>
    <n v="1299"/>
    <n v="1154"/>
    <n v="1114"/>
    <n v="1122"/>
    <n v="1131"/>
    <n v="1133"/>
    <n v="13997"/>
    <x v="0"/>
    <x v="1"/>
    <x v="1"/>
    <x v="0"/>
    <s v="VOTED"/>
    <s v="041_ER03"/>
    <x v="14"/>
    <x v="6"/>
  </r>
  <r>
    <n v="393"/>
    <s v="HMR041"/>
    <n v="51113000"/>
    <s v="X041A040"/>
    <s v="TYPE_INYEAR"/>
    <n v="2716"/>
    <n v="2713"/>
    <n v="2742"/>
    <n v="2798"/>
    <n v="2766"/>
    <n v="2755"/>
    <n v="3210"/>
    <n v="2946"/>
    <n v="2891"/>
    <n v="2888"/>
    <n v="2906"/>
    <n v="2922"/>
    <n v="34253"/>
    <x v="0"/>
    <x v="1"/>
    <x v="1"/>
    <x v="0"/>
    <s v="VOTED"/>
    <s v="041_ER03"/>
    <x v="14"/>
    <x v="6"/>
  </r>
  <r>
    <n v="394"/>
    <s v="HMR041"/>
    <n v="51115000"/>
    <s v="X041A040"/>
    <s v="TYPE_INYEAR"/>
    <n v="21"/>
    <n v="20"/>
    <n v="17"/>
    <n v="6"/>
    <n v="4"/>
    <n v="1"/>
    <n v="4"/>
    <n v="2"/>
    <n v="2"/>
    <n v="3"/>
    <n v="17"/>
    <n v="27"/>
    <n v="124"/>
    <x v="0"/>
    <x v="1"/>
    <x v="1"/>
    <x v="0"/>
    <s v="VOTED"/>
    <s v="041_ER03"/>
    <x v="14"/>
    <x v="6"/>
  </r>
  <r>
    <n v="395"/>
    <s v="HMR041"/>
    <n v="51117000"/>
    <s v="X041A040"/>
    <s v="TYPE_INYEAR"/>
    <n v="0"/>
    <n v="0"/>
    <n v="0"/>
    <n v="9"/>
    <n v="5"/>
    <n v="17"/>
    <n v="0"/>
    <n v="27"/>
    <n v="1"/>
    <n v="0"/>
    <n v="54"/>
    <n v="-86"/>
    <n v="27"/>
    <x v="0"/>
    <x v="1"/>
    <x v="1"/>
    <x v="0"/>
    <s v="VOTED"/>
    <s v="041_ER03"/>
    <x v="14"/>
    <x v="6"/>
  </r>
  <r>
    <n v="396"/>
    <s v="HMR041"/>
    <n v="51118000"/>
    <s v="X041A040"/>
    <s v="TYPE_INYEAR"/>
    <n v="0"/>
    <n v="0"/>
    <n v="0"/>
    <n v="0"/>
    <n v="0"/>
    <n v="0"/>
    <n v="0"/>
    <n v="0"/>
    <n v="0"/>
    <n v="0"/>
    <n v="0"/>
    <n v="-359"/>
    <n v="-359"/>
    <x v="0"/>
    <x v="1"/>
    <x v="1"/>
    <x v="0"/>
    <s v="VOTED"/>
    <s v="041_ER03"/>
    <x v="14"/>
    <x v="6"/>
  </r>
  <r>
    <n v="397"/>
    <s v="HMR041"/>
    <n v="51121000"/>
    <s v="X041A040"/>
    <s v="TYPE_INYEAR"/>
    <n v="22"/>
    <n v="63"/>
    <n v="49"/>
    <n v="58"/>
    <n v="111"/>
    <n v="136"/>
    <n v="31"/>
    <n v="147"/>
    <n v="27"/>
    <n v="75"/>
    <n v="75"/>
    <n v="113"/>
    <n v="907"/>
    <x v="0"/>
    <x v="1"/>
    <x v="1"/>
    <x v="0"/>
    <s v="VOTED"/>
    <s v="041_ER03"/>
    <x v="14"/>
    <x v="6"/>
  </r>
  <r>
    <n v="398"/>
    <s v="HMR041"/>
    <n v="58211000"/>
    <s v="X041A041"/>
    <s v="TYPE_INYEAR"/>
    <n v="0"/>
    <n v="0"/>
    <n v="0"/>
    <n v="0"/>
    <n v="0"/>
    <n v="0"/>
    <n v="0"/>
    <n v="0"/>
    <n v="455"/>
    <n v="0"/>
    <n v="0"/>
    <n v="152"/>
    <n v="607"/>
    <x v="0"/>
    <x v="2"/>
    <x v="2"/>
    <x v="0"/>
    <s v="VOTED"/>
    <s v="041_ER11"/>
    <x v="14"/>
    <x v="14"/>
  </r>
  <r>
    <n v="399"/>
    <s v="HMR041"/>
    <n v="58112000"/>
    <s v="X041A040"/>
    <s v="TYPE_INYEAR"/>
    <n v="70"/>
    <n v="-102"/>
    <n v="174"/>
    <n v="197"/>
    <n v="112"/>
    <n v="48"/>
    <n v="13"/>
    <n v="-33"/>
    <n v="132"/>
    <n v="13"/>
    <n v="-53"/>
    <n v="23"/>
    <n v="594"/>
    <x v="0"/>
    <x v="1"/>
    <x v="1"/>
    <x v="0"/>
    <s v="VOTED"/>
    <s v="041_ER03"/>
    <x v="14"/>
    <x v="5"/>
  </r>
  <r>
    <n v="400"/>
    <s v="HMR041"/>
    <n v="58114000"/>
    <s v="X041A040"/>
    <s v="TYPE_INYEAR"/>
    <n v="5"/>
    <n v="0"/>
    <n v="2"/>
    <n v="0"/>
    <n v="16"/>
    <n v="5"/>
    <n v="-146"/>
    <n v="0"/>
    <n v="1"/>
    <n v="0"/>
    <n v="0"/>
    <n v="-1"/>
    <n v="-118"/>
    <x v="0"/>
    <x v="1"/>
    <x v="1"/>
    <x v="0"/>
    <s v="VOTED"/>
    <s v="041_ER03"/>
    <x v="14"/>
    <x v="5"/>
  </r>
  <r>
    <n v="401"/>
    <s v="HMR041"/>
    <n v="58122000"/>
    <s v="X041A040"/>
    <s v="TYPE_INYEAR"/>
    <n v="0"/>
    <n v="0"/>
    <n v="-41"/>
    <n v="0"/>
    <n v="-19"/>
    <n v="0"/>
    <n v="-15"/>
    <n v="15"/>
    <n v="0"/>
    <n v="0"/>
    <n v="0"/>
    <n v="0"/>
    <n v="-60"/>
    <x v="0"/>
    <x v="1"/>
    <x v="1"/>
    <x v="0"/>
    <s v="VOTED"/>
    <s v="041_ER03"/>
    <x v="14"/>
    <x v="5"/>
  </r>
  <r>
    <n v="402"/>
    <s v="HMR041"/>
    <n v="58124000"/>
    <s v="X041A04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3"/>
    <x v="14"/>
    <x v="5"/>
  </r>
  <r>
    <n v="403"/>
    <s v="HMR041"/>
    <n v="53112100"/>
    <s v="X041A040"/>
    <s v="TYPE_INYEAR"/>
    <n v="408"/>
    <n v="414"/>
    <n v="412"/>
    <n v="399"/>
    <n v="399"/>
    <n v="422"/>
    <n v="403"/>
    <n v="462"/>
    <n v="408"/>
    <n v="447"/>
    <n v="707"/>
    <n v="-21"/>
    <n v="4860"/>
    <x v="0"/>
    <x v="1"/>
    <x v="1"/>
    <x v="3"/>
    <s v="VOTED"/>
    <s v="041_ER03"/>
    <x v="14"/>
    <x v="9"/>
  </r>
  <r>
    <n v="404"/>
    <s v="HMR041"/>
    <n v="53111000"/>
    <s v="X041A040"/>
    <s v="TYPE_INYEAR"/>
    <n v="101"/>
    <n v="101"/>
    <n v="101"/>
    <n v="101"/>
    <n v="101"/>
    <n v="101"/>
    <n v="104"/>
    <n v="103"/>
    <n v="94"/>
    <n v="95"/>
    <n v="94"/>
    <n v="94"/>
    <n v="1190"/>
    <x v="0"/>
    <x v="1"/>
    <x v="1"/>
    <x v="3"/>
    <s v="VOTED"/>
    <s v="041_ER03"/>
    <x v="14"/>
    <x v="9"/>
  </r>
  <r>
    <n v="405"/>
    <s v="HMR041"/>
    <n v="53113000"/>
    <s v="X041A04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3"/>
    <s v="VOTED"/>
    <s v="041_ER03"/>
    <x v="14"/>
    <x v="9"/>
  </r>
  <r>
    <n v="406"/>
    <s v="HMR041"/>
    <n v="53161000"/>
    <s v="X041A040"/>
    <s v="TYPE_INYEAR"/>
    <n v="315"/>
    <n v="315"/>
    <n v="315"/>
    <n v="315"/>
    <n v="315"/>
    <n v="315"/>
    <n v="-396"/>
    <n v="210"/>
    <n v="210"/>
    <n v="593"/>
    <n v="426"/>
    <n v="351"/>
    <n v="3284"/>
    <x v="0"/>
    <x v="1"/>
    <x v="1"/>
    <x v="3"/>
    <s v="VOTED"/>
    <s v="041_ER03"/>
    <x v="14"/>
    <x v="9"/>
  </r>
  <r>
    <n v="407"/>
    <s v="HMR041"/>
    <n v="52112000"/>
    <s v="X041A040"/>
    <s v="TYPE_INYEAR"/>
    <n v="293"/>
    <n v="402"/>
    <n v="489"/>
    <n v="503"/>
    <n v="715"/>
    <n v="597"/>
    <n v="631"/>
    <n v="585"/>
    <n v="505"/>
    <n v="514"/>
    <n v="607"/>
    <n v="688"/>
    <n v="6529"/>
    <x v="0"/>
    <x v="1"/>
    <x v="1"/>
    <x v="0"/>
    <s v="VOTED"/>
    <s v="041_ER03"/>
    <x v="14"/>
    <x v="8"/>
  </r>
  <r>
    <n v="408"/>
    <s v="HMR041"/>
    <n v="52111000"/>
    <s v="X041A04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3"/>
    <x v="14"/>
    <x v="8"/>
  </r>
  <r>
    <n v="409"/>
    <s v="HMR041"/>
    <n v="52113000"/>
    <s v="X041A040"/>
    <s v="TYPE_INYEAR"/>
    <n v="30"/>
    <n v="30"/>
    <n v="40"/>
    <n v="50"/>
    <n v="59"/>
    <n v="55"/>
    <n v="110"/>
    <n v="23"/>
    <n v="54"/>
    <n v="47"/>
    <n v="48"/>
    <n v="182"/>
    <n v="728"/>
    <x v="0"/>
    <x v="1"/>
    <x v="1"/>
    <x v="0"/>
    <s v="VOTED"/>
    <s v="041_ER03"/>
    <x v="14"/>
    <x v="8"/>
  </r>
  <r>
    <n v="410"/>
    <s v="HMR041"/>
    <n v="52114000"/>
    <s v="X041A040"/>
    <s v="TYPE_INYEAR"/>
    <n v="6"/>
    <n v="1"/>
    <n v="0"/>
    <n v="2"/>
    <n v="0"/>
    <n v="0"/>
    <n v="2"/>
    <n v="5"/>
    <n v="1"/>
    <n v="1"/>
    <n v="1"/>
    <n v="2"/>
    <n v="21"/>
    <x v="0"/>
    <x v="1"/>
    <x v="1"/>
    <x v="0"/>
    <s v="VOTED"/>
    <s v="041_ER03"/>
    <x v="14"/>
    <x v="8"/>
  </r>
  <r>
    <n v="411"/>
    <s v="HMR041"/>
    <n v="52121000"/>
    <s v="X041A040"/>
    <s v="TYPE_INYEAR"/>
    <n v="81"/>
    <n v="141"/>
    <n v="80"/>
    <n v="389"/>
    <n v="184"/>
    <n v="192"/>
    <n v="194"/>
    <n v="144"/>
    <n v="206"/>
    <n v="219"/>
    <n v="148"/>
    <n v="268"/>
    <n v="2246"/>
    <x v="0"/>
    <x v="1"/>
    <x v="1"/>
    <x v="0"/>
    <s v="VOTED"/>
    <s v="041_ER03"/>
    <x v="14"/>
    <x v="8"/>
  </r>
  <r>
    <n v="412"/>
    <s v="HMR041"/>
    <n v="52141000"/>
    <s v="X041A040"/>
    <s v="TYPE_INYEAR"/>
    <n v="10"/>
    <n v="11"/>
    <n v="11"/>
    <n v="13"/>
    <n v="9"/>
    <n v="12"/>
    <n v="12"/>
    <n v="13"/>
    <n v="5"/>
    <n v="4"/>
    <n v="10"/>
    <n v="7"/>
    <n v="117"/>
    <x v="0"/>
    <x v="1"/>
    <x v="1"/>
    <x v="0"/>
    <s v="VOTED"/>
    <s v="041_ER03"/>
    <x v="14"/>
    <x v="8"/>
  </r>
  <r>
    <n v="413"/>
    <s v="HMR041"/>
    <n v="52151000"/>
    <s v="X041A040"/>
    <s v="TYPE_INYEAR"/>
    <n v="461"/>
    <n v="357"/>
    <n v="456"/>
    <n v="425"/>
    <n v="473"/>
    <n v="511"/>
    <n v="550"/>
    <n v="281"/>
    <n v="326"/>
    <n v="506"/>
    <n v="418"/>
    <n v="-50"/>
    <n v="4714"/>
    <x v="0"/>
    <x v="1"/>
    <x v="1"/>
    <x v="0"/>
    <s v="VOTED"/>
    <s v="041_ER03"/>
    <x v="14"/>
    <x v="8"/>
  </r>
  <r>
    <n v="414"/>
    <s v="HMR041"/>
    <n v="52152000"/>
    <s v="X041A04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3"/>
    <x v="14"/>
    <x v="8"/>
  </r>
  <r>
    <n v="415"/>
    <s v="HMR041"/>
    <n v="52153000"/>
    <s v="X041A040"/>
    <s v="TYPE_INYEAR"/>
    <n v="47"/>
    <n v="47"/>
    <n v="46"/>
    <n v="55"/>
    <n v="54"/>
    <n v="60"/>
    <n v="59"/>
    <n v="68"/>
    <n v="59"/>
    <n v="58"/>
    <n v="61"/>
    <n v="64"/>
    <n v="678"/>
    <x v="0"/>
    <x v="1"/>
    <x v="1"/>
    <x v="0"/>
    <s v="VOTED"/>
    <s v="041_ER03"/>
    <x v="14"/>
    <x v="8"/>
  </r>
  <r>
    <n v="416"/>
    <s v="HMR041"/>
    <n v="52171000"/>
    <s v="X041A040"/>
    <s v="TYPE_INYEAR"/>
    <n v="6"/>
    <n v="8"/>
    <n v="141"/>
    <n v="78"/>
    <n v="87"/>
    <n v="89"/>
    <n v="82"/>
    <n v="110"/>
    <n v="64"/>
    <n v="66"/>
    <n v="76"/>
    <n v="137"/>
    <n v="944"/>
    <x v="0"/>
    <x v="1"/>
    <x v="1"/>
    <x v="0"/>
    <s v="VOTED"/>
    <s v="041_ER03"/>
    <x v="14"/>
    <x v="8"/>
  </r>
  <r>
    <n v="417"/>
    <s v="HMR041"/>
    <n v="52181000"/>
    <s v="X041A040"/>
    <s v="TYPE_INYEAR"/>
    <n v="8"/>
    <n v="30"/>
    <n v="297"/>
    <n v="36"/>
    <n v="42"/>
    <n v="327"/>
    <n v="130"/>
    <n v="1127"/>
    <n v="299"/>
    <n v="830"/>
    <n v="432"/>
    <n v="305"/>
    <n v="3863"/>
    <x v="0"/>
    <x v="1"/>
    <x v="1"/>
    <x v="0"/>
    <s v="VOTED"/>
    <s v="041_ER03"/>
    <x v="14"/>
    <x v="8"/>
  </r>
  <r>
    <n v="418"/>
    <s v="HMR041"/>
    <n v="52182000"/>
    <s v="X041A040"/>
    <s v="TYPE_INYEAR"/>
    <n v="2"/>
    <n v="2"/>
    <n v="3"/>
    <n v="1"/>
    <n v="2"/>
    <n v="2"/>
    <n v="3"/>
    <n v="1"/>
    <n v="1"/>
    <n v="2"/>
    <n v="5"/>
    <n v="1"/>
    <n v="25"/>
    <x v="0"/>
    <x v="1"/>
    <x v="1"/>
    <x v="0"/>
    <s v="VOTED"/>
    <s v="041_ER03"/>
    <x v="14"/>
    <x v="8"/>
  </r>
  <r>
    <n v="419"/>
    <s v="HMR041"/>
    <n v="52183000"/>
    <s v="X041A040"/>
    <s v="TYPE_INYEAR"/>
    <n v="351"/>
    <n v="403"/>
    <n v="310"/>
    <n v="536"/>
    <n v="660"/>
    <n v="749"/>
    <n v="786"/>
    <n v="666"/>
    <n v="366"/>
    <n v="363"/>
    <n v="695"/>
    <n v="1217"/>
    <n v="7102"/>
    <x v="0"/>
    <x v="1"/>
    <x v="1"/>
    <x v="0"/>
    <s v="VOTED"/>
    <s v="041_ER03"/>
    <x v="14"/>
    <x v="8"/>
  </r>
  <r>
    <n v="420"/>
    <s v="HMR041"/>
    <n v="52187000"/>
    <s v="X041A04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3"/>
    <x v="14"/>
    <x v="8"/>
  </r>
  <r>
    <n v="421"/>
    <s v="HMR041"/>
    <n v="52191000"/>
    <s v="X041A040"/>
    <s v="TYPE_INYEAR"/>
    <n v="1"/>
    <n v="0"/>
    <n v="8"/>
    <n v="0"/>
    <n v="0"/>
    <n v="1"/>
    <n v="0"/>
    <n v="3"/>
    <n v="1"/>
    <n v="0"/>
    <n v="1"/>
    <n v="0"/>
    <n v="15"/>
    <x v="0"/>
    <x v="1"/>
    <x v="1"/>
    <x v="0"/>
    <s v="VOTED"/>
    <s v="041_ER03"/>
    <x v="14"/>
    <x v="8"/>
  </r>
  <r>
    <n v="422"/>
    <s v="HMR041"/>
    <n v="52192000"/>
    <s v="X041A040"/>
    <s v="TYPE_INYEAR"/>
    <n v="124"/>
    <n v="3"/>
    <n v="194"/>
    <n v="47"/>
    <n v="40"/>
    <n v="51"/>
    <n v="2"/>
    <n v="113"/>
    <n v="36"/>
    <n v="66"/>
    <n v="63"/>
    <n v="68"/>
    <n v="807"/>
    <x v="0"/>
    <x v="1"/>
    <x v="1"/>
    <x v="0"/>
    <s v="VOTED"/>
    <s v="041_ER03"/>
    <x v="14"/>
    <x v="8"/>
  </r>
  <r>
    <n v="423"/>
    <s v="HMR041"/>
    <n v="52194000"/>
    <s v="X041A04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3"/>
    <x v="14"/>
    <x v="8"/>
  </r>
  <r>
    <n v="424"/>
    <s v="HMR041"/>
    <n v="52195000"/>
    <s v="X041A040"/>
    <s v="TYPE_INYEAR"/>
    <n v="53"/>
    <n v="15"/>
    <n v="117"/>
    <n v="38"/>
    <n v="32"/>
    <n v="27"/>
    <n v="1"/>
    <n v="55"/>
    <n v="28"/>
    <n v="55"/>
    <n v="37"/>
    <n v="60"/>
    <n v="518"/>
    <x v="0"/>
    <x v="1"/>
    <x v="1"/>
    <x v="0"/>
    <s v="VOTED"/>
    <s v="041_ER03"/>
    <x v="14"/>
    <x v="8"/>
  </r>
  <r>
    <n v="425"/>
    <s v="HMR041"/>
    <n v="52196000"/>
    <s v="X041A040"/>
    <s v="TYPE_INYEAR"/>
    <n v="41"/>
    <n v="67"/>
    <n v="59"/>
    <n v="61"/>
    <n v="39"/>
    <n v="33"/>
    <n v="43"/>
    <n v="51"/>
    <n v="43"/>
    <n v="35"/>
    <n v="52"/>
    <n v="60"/>
    <n v="584"/>
    <x v="0"/>
    <x v="1"/>
    <x v="1"/>
    <x v="0"/>
    <s v="VOTED"/>
    <s v="041_ER03"/>
    <x v="14"/>
    <x v="8"/>
  </r>
  <r>
    <n v="426"/>
    <s v="HMR041"/>
    <n v="52197000"/>
    <s v="X041A040"/>
    <s v="TYPE_INYEAR"/>
    <n v="34"/>
    <n v="50"/>
    <n v="44"/>
    <n v="39"/>
    <n v="34"/>
    <n v="38"/>
    <n v="42"/>
    <n v="45"/>
    <n v="40"/>
    <n v="49"/>
    <n v="47"/>
    <n v="50"/>
    <n v="512"/>
    <x v="0"/>
    <x v="1"/>
    <x v="1"/>
    <x v="0"/>
    <s v="VOTED"/>
    <s v="041_ER03"/>
    <x v="14"/>
    <x v="8"/>
  </r>
  <r>
    <n v="427"/>
    <s v="HMR041"/>
    <n v="52221000"/>
    <s v="X041A040"/>
    <s v="TYPE_INYEAR"/>
    <n v="71"/>
    <n v="94"/>
    <n v="123"/>
    <n v="180"/>
    <n v="134"/>
    <n v="109"/>
    <n v="46"/>
    <n v="-50"/>
    <n v="61"/>
    <n v="70"/>
    <n v="74"/>
    <n v="-30"/>
    <n v="882"/>
    <x v="0"/>
    <x v="1"/>
    <x v="1"/>
    <x v="0"/>
    <s v="VOTED"/>
    <s v="041_ER03"/>
    <x v="14"/>
    <x v="8"/>
  </r>
  <r>
    <n v="428"/>
    <s v="HMR041"/>
    <n v="52225000"/>
    <s v="X041A040"/>
    <s v="TYPE_INYEAR"/>
    <n v="4"/>
    <n v="6"/>
    <n v="6"/>
    <n v="6"/>
    <n v="4"/>
    <n v="4"/>
    <n v="5"/>
    <n v="7"/>
    <n v="6"/>
    <n v="5"/>
    <n v="7"/>
    <n v="8"/>
    <n v="68"/>
    <x v="0"/>
    <x v="1"/>
    <x v="1"/>
    <x v="0"/>
    <s v="VOTED"/>
    <s v="041_ER03"/>
    <x v="14"/>
    <x v="8"/>
  </r>
  <r>
    <n v="429"/>
    <s v="HMR041"/>
    <n v="52223000"/>
    <s v="X041A040"/>
    <s v="TYPE_INYEAR"/>
    <n v="4"/>
    <n v="1"/>
    <n v="9"/>
    <n v="38"/>
    <n v="5"/>
    <n v="2"/>
    <n v="7"/>
    <n v="-22"/>
    <n v="14"/>
    <n v="5"/>
    <n v="1"/>
    <n v="5"/>
    <n v="69"/>
    <x v="0"/>
    <x v="1"/>
    <x v="1"/>
    <x v="0"/>
    <s v="VOTED"/>
    <s v="041_ER03"/>
    <x v="14"/>
    <x v="8"/>
  </r>
  <r>
    <n v="430"/>
    <s v="HMR041"/>
    <n v="52222000"/>
    <s v="X041A040"/>
    <s v="TYPE_INYEAR"/>
    <n v="53"/>
    <n v="22"/>
    <n v="99"/>
    <n v="10"/>
    <n v="48"/>
    <n v="47"/>
    <n v="24"/>
    <n v="-165"/>
    <n v="15"/>
    <n v="19"/>
    <n v="17"/>
    <n v="28"/>
    <n v="217"/>
    <x v="0"/>
    <x v="1"/>
    <x v="1"/>
    <x v="0"/>
    <s v="VOTED"/>
    <s v="041_ER03"/>
    <x v="14"/>
    <x v="8"/>
  </r>
  <r>
    <n v="431"/>
    <s v="HMR041"/>
    <n v="52224000"/>
    <s v="X041A040"/>
    <s v="TYPE_INYEAR"/>
    <n v="3"/>
    <n v="0"/>
    <n v="7"/>
    <n v="1"/>
    <n v="2"/>
    <n v="4"/>
    <n v="2"/>
    <n v="2"/>
    <n v="4"/>
    <n v="1"/>
    <n v="2"/>
    <n v="0"/>
    <n v="28"/>
    <x v="0"/>
    <x v="1"/>
    <x v="1"/>
    <x v="0"/>
    <s v="VOTED"/>
    <s v="041_ER03"/>
    <x v="14"/>
    <x v="8"/>
  </r>
  <r>
    <n v="432"/>
    <s v="HMR041"/>
    <n v="52241000"/>
    <s v="X041A040"/>
    <s v="TYPE_INYEAR"/>
    <n v="137"/>
    <n v="241"/>
    <n v="256"/>
    <n v="301"/>
    <n v="281"/>
    <n v="223"/>
    <n v="355"/>
    <n v="256"/>
    <n v="250"/>
    <n v="128"/>
    <n v="198"/>
    <n v="-6"/>
    <n v="2620"/>
    <x v="0"/>
    <x v="1"/>
    <x v="1"/>
    <x v="0"/>
    <s v="VOTED"/>
    <s v="041_ER03"/>
    <x v="14"/>
    <x v="8"/>
  </r>
  <r>
    <n v="433"/>
    <s v="HMR041"/>
    <n v="51171000"/>
    <s v="X041A040"/>
    <s v="TYPE_INYEAR"/>
    <n v="323"/>
    <n v="323"/>
    <n v="244"/>
    <n v="124"/>
    <n v="202"/>
    <n v="146"/>
    <n v="144"/>
    <n v="69"/>
    <n v="185"/>
    <n v="241"/>
    <n v="359"/>
    <n v="739"/>
    <n v="3099"/>
    <x v="0"/>
    <x v="1"/>
    <x v="1"/>
    <x v="0"/>
    <s v="VOTED"/>
    <s v="041_ER03"/>
    <x v="14"/>
    <x v="6"/>
  </r>
  <r>
    <n v="434"/>
    <s v="HMR041"/>
    <n v="58611000"/>
    <s v="X041A040"/>
    <s v="TYPE_INYEAR"/>
    <n v="0"/>
    <n v="0"/>
    <n v="0"/>
    <n v="0"/>
    <n v="0"/>
    <n v="0"/>
    <n v="0"/>
    <n v="0"/>
    <n v="89"/>
    <n v="0"/>
    <n v="0"/>
    <n v="30"/>
    <n v="119"/>
    <x v="0"/>
    <x v="1"/>
    <x v="1"/>
    <x v="0"/>
    <s v="VOTED"/>
    <s v="041_ER03"/>
    <x v="14"/>
    <x v="0"/>
  </r>
  <r>
    <n v="435"/>
    <s v="HMR041"/>
    <n v="56111000"/>
    <s v="X041A04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3"/>
    <x v="14"/>
    <x v="16"/>
  </r>
  <r>
    <n v="436"/>
    <s v="HMR041"/>
    <n v="58221000"/>
    <s v="X041A041"/>
    <s v="TYPE_INYEAR"/>
    <n v="0"/>
    <n v="0"/>
    <n v="0"/>
    <n v="0"/>
    <n v="0"/>
    <n v="0"/>
    <n v="0"/>
    <n v="0"/>
    <n v="0"/>
    <n v="0"/>
    <n v="0"/>
    <n v="11"/>
    <n v="11"/>
    <x v="0"/>
    <x v="2"/>
    <x v="2"/>
    <x v="0"/>
    <s v="VOTED"/>
    <s v="041_ER11"/>
    <x v="14"/>
    <x v="14"/>
  </r>
  <r>
    <n v="437"/>
    <s v="HMR041"/>
    <n v="58229000"/>
    <s v="X041A041"/>
    <s v="TYPE_INYEAR"/>
    <n v="-6"/>
    <n v="0"/>
    <n v="0"/>
    <n v="0"/>
    <n v="0"/>
    <n v="0"/>
    <n v="0"/>
    <n v="0"/>
    <n v="0"/>
    <n v="0"/>
    <n v="2"/>
    <n v="249"/>
    <n v="245"/>
    <x v="0"/>
    <x v="2"/>
    <x v="2"/>
    <x v="0"/>
    <s v="VOTED"/>
    <s v="041_ER11"/>
    <x v="14"/>
    <x v="14"/>
  </r>
  <r>
    <n v="438"/>
    <s v="HMR041"/>
    <n v="58321000"/>
    <s v="X041A040"/>
    <s v="TYPE_INYEAR"/>
    <n v="0"/>
    <n v="0"/>
    <n v="0"/>
    <n v="-9"/>
    <n v="0"/>
    <n v="-5"/>
    <n v="0"/>
    <n v="0"/>
    <n v="0"/>
    <n v="0"/>
    <n v="29"/>
    <n v="1110"/>
    <n v="1125"/>
    <x v="0"/>
    <x v="1"/>
    <x v="1"/>
    <x v="0"/>
    <s v="VOTED"/>
    <s v="041_ER03"/>
    <x v="14"/>
    <x v="0"/>
  </r>
  <r>
    <n v="439"/>
    <s v="HMR041"/>
    <n v="59121000"/>
    <s v="X041A040"/>
    <s v="TYPE_INYEAR"/>
    <n v="186"/>
    <n v="107"/>
    <n v="105"/>
    <n v="173"/>
    <n v="187"/>
    <n v="190"/>
    <n v="70"/>
    <n v="187"/>
    <n v="89"/>
    <n v="137"/>
    <n v="163"/>
    <n v="66"/>
    <n v="1660"/>
    <x v="0"/>
    <x v="1"/>
    <x v="1"/>
    <x v="0"/>
    <s v="VOTED"/>
    <s v="041_ER03"/>
    <x v="14"/>
    <x v="0"/>
  </r>
  <r>
    <n v="440"/>
    <s v="HMR041"/>
    <n v="53581000"/>
    <s v="X041A04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3"/>
    <s v="VOTED"/>
    <s v="041_ER03"/>
    <x v="14"/>
    <x v="9"/>
  </r>
  <r>
    <n v="441"/>
    <s v="HMR041"/>
    <n v="53583000"/>
    <s v="X041A04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3"/>
    <s v="VOTED"/>
    <s v="041_ER03"/>
    <x v="14"/>
    <x v="9"/>
  </r>
  <r>
    <n v="442"/>
    <s v="HMR041"/>
    <n v="58613100"/>
    <s v="X041A040"/>
    <s v="TYPE_INYEAR"/>
    <n v="97"/>
    <n v="119"/>
    <n v="148"/>
    <n v="108"/>
    <n v="109"/>
    <n v="100"/>
    <n v="120"/>
    <n v="146"/>
    <n v="144"/>
    <n v="115"/>
    <n v="109"/>
    <n v="88"/>
    <n v="1403"/>
    <x v="0"/>
    <x v="1"/>
    <x v="1"/>
    <x v="0"/>
    <s v="VOTED"/>
    <s v="041_ER03"/>
    <x v="14"/>
    <x v="0"/>
  </r>
  <r>
    <n v="443"/>
    <s v="HMR041"/>
    <n v="44825000"/>
    <s v="X041A044"/>
    <s v="TYPE_INYEAR"/>
    <n v="-1997"/>
    <n v="-3015"/>
    <n v="43"/>
    <n v="-40"/>
    <n v="-36"/>
    <n v="-13"/>
    <n v="273"/>
    <n v="-349"/>
    <n v="-20"/>
    <n v="-25"/>
    <n v="-5"/>
    <n v="-16"/>
    <n v="-5200"/>
    <x v="0"/>
    <x v="2"/>
    <x v="2"/>
    <x v="0"/>
    <s v="VOTED"/>
    <s v="041_ER10"/>
    <x v="15"/>
    <x v="7"/>
  </r>
  <r>
    <n v="444"/>
    <s v="HMR041"/>
    <n v="52241000"/>
    <s v="X041A044"/>
    <s v="TYPE_INYEAR"/>
    <n v="89900"/>
    <n v="-4065"/>
    <n v="959"/>
    <n v="504"/>
    <n v="-319"/>
    <n v="-153"/>
    <n v="1671"/>
    <n v="165"/>
    <n v="-231"/>
    <n v="484"/>
    <n v="172"/>
    <n v="-149"/>
    <n v="88938"/>
    <x v="0"/>
    <x v="2"/>
    <x v="2"/>
    <x v="0"/>
    <s v="VOTED"/>
    <s v="041_ER10"/>
    <x v="15"/>
    <x v="8"/>
  </r>
  <r>
    <n v="444"/>
    <s v="HMR041"/>
    <n v="52241000"/>
    <s v="X041A011"/>
    <s v="TYPE_INYEAR"/>
    <n v="0"/>
    <n v="0"/>
    <n v="0"/>
    <n v="0"/>
    <n v="0"/>
    <n v="0"/>
    <n v="0"/>
    <n v="0"/>
    <n v="0"/>
    <n v="0"/>
    <n v="0"/>
    <n v="101153"/>
    <n v="101153"/>
    <x v="0"/>
    <x v="1"/>
    <x v="3"/>
    <x v="0"/>
    <s v="VOTED"/>
    <s v="041_ER01"/>
    <x v="1"/>
    <x v="8"/>
  </r>
  <r>
    <n v="445"/>
    <s v="HMR041"/>
    <n v="52241000"/>
    <s v="X041A013"/>
    <s v="TYPE_INYEAR"/>
    <n v="0"/>
    <n v="0"/>
    <n v="0"/>
    <n v="0"/>
    <n v="0"/>
    <n v="0"/>
    <n v="0"/>
    <n v="0"/>
    <n v="0"/>
    <n v="0"/>
    <n v="0"/>
    <n v="-45498.833200000226"/>
    <n v="-45498.833200000226"/>
    <x v="0"/>
    <x v="1"/>
    <x v="1"/>
    <x v="0"/>
    <s v="VOTED"/>
    <s v="041_ER01"/>
    <x v="1"/>
    <x v="8"/>
  </r>
  <r>
    <n v="446"/>
    <s v="HMR041"/>
    <n v="51111000"/>
    <s v="X041A040"/>
    <s v="TYPE_INYEAR"/>
    <n v="0"/>
    <n v="0"/>
    <n v="0"/>
    <n v="0"/>
    <n v="0"/>
    <n v="0"/>
    <n v="0"/>
    <n v="0"/>
    <n v="0"/>
    <n v="0"/>
    <n v="0"/>
    <n v="0"/>
    <n v="0"/>
    <x v="0"/>
    <x v="1"/>
    <x v="1"/>
    <x v="0"/>
    <s v="VOTED"/>
    <s v="041_ER03"/>
    <x v="14"/>
    <x v="6"/>
  </r>
  <r>
    <n v="447"/>
    <s v="HMR041"/>
    <n v="11612000"/>
    <s v="X041A013"/>
    <s v="TYPE_INYEAR"/>
    <n v="0"/>
    <n v="0"/>
    <n v="0"/>
    <n v="0"/>
    <n v="0"/>
    <n v="0"/>
    <n v="0"/>
    <n v="0"/>
    <n v="0"/>
    <n v="0"/>
    <n v="0"/>
    <n v="18733.95299999998"/>
    <n v="18733.95299999998"/>
    <x v="2"/>
    <x v="1"/>
    <x v="1"/>
    <x v="2"/>
    <s v="VOTED"/>
    <s v="041_ER01"/>
    <x v="1"/>
    <x v="2"/>
  </r>
  <r>
    <n v="448"/>
    <s v="HMR041"/>
    <n v="53111000"/>
    <s v="X041A011"/>
    <s v="TYPE_INYEAR"/>
    <n v="0"/>
    <n v="0"/>
    <n v="0"/>
    <n v="0"/>
    <n v="0"/>
    <n v="0"/>
    <n v="0"/>
    <n v="0"/>
    <n v="0"/>
    <n v="0"/>
    <n v="0"/>
    <n v="74336"/>
    <n v="74336"/>
    <x v="0"/>
    <x v="1"/>
    <x v="3"/>
    <x v="3"/>
    <s v="VOTED"/>
    <s v="041_ER01"/>
    <x v="1"/>
    <x v="9"/>
  </r>
  <r>
    <n v="449"/>
    <s v="HMR041"/>
    <n v="53111000"/>
    <s v="X041A013"/>
    <s v="TYPE_INYEAR"/>
    <n v="0"/>
    <n v="0"/>
    <n v="0"/>
    <n v="0"/>
    <n v="0"/>
    <n v="0"/>
    <n v="0"/>
    <n v="0"/>
    <n v="0"/>
    <n v="0"/>
    <n v="0"/>
    <n v="88459"/>
    <n v="88459"/>
    <x v="0"/>
    <x v="1"/>
    <x v="1"/>
    <x v="3"/>
    <s v="VOTED"/>
    <s v="041_ER01"/>
    <x v="1"/>
    <x v="9"/>
  </r>
  <r>
    <n v="450"/>
    <s v="HMR041"/>
    <n v="11512000"/>
    <s v="X041A013"/>
    <s v="TYPE_INYEAR"/>
    <n v="0"/>
    <n v="0"/>
    <n v="0"/>
    <n v="0"/>
    <n v="0"/>
    <n v="0"/>
    <n v="0"/>
    <n v="0"/>
    <n v="0"/>
    <n v="0"/>
    <n v="0"/>
    <n v="-2056.953"/>
    <n v="-2056.953"/>
    <x v="2"/>
    <x v="1"/>
    <x v="1"/>
    <x v="2"/>
    <s v="VOTED"/>
    <s v="041_ER01"/>
    <x v="1"/>
    <x v="2"/>
  </r>
  <r>
    <n v="451"/>
    <s v="HMR041"/>
    <n v="53161000"/>
    <s v="X041A040"/>
    <s v="TYPE_INYEAR"/>
    <n v="0"/>
    <n v="0"/>
    <n v="0"/>
    <n v="0"/>
    <n v="0"/>
    <n v="0"/>
    <n v="0"/>
    <n v="0"/>
    <n v="0"/>
    <n v="0"/>
    <n v="0"/>
    <n v="3956"/>
    <n v="3956"/>
    <x v="0"/>
    <x v="1"/>
    <x v="1"/>
    <x v="3"/>
    <s v="VOTED"/>
    <s v="041_ER03"/>
    <x v="14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7EFD7A-12CE-4D63-8A0F-E25FF904A27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6:C9" firstHeaderRow="1" firstDataRow="2" firstDataCol="1" rowPageCount="4" colPageCount="1"/>
  <pivotFields count="26">
    <pivotField showAll="0"/>
    <pivotField showAll="0"/>
    <pivotField showAll="0"/>
    <pivotField showAll="0"/>
    <pivotField showAll="0"/>
    <pivotField numFmtId="168" showAll="0"/>
    <pivotField numFmtId="168" showAll="0"/>
    <pivotField numFmtId="168" showAll="0"/>
    <pivotField numFmtId="168" showAll="0"/>
    <pivotField numFmtId="168" showAll="0"/>
    <pivotField numFmtId="168" showAll="0"/>
    <pivotField numFmtId="168" showAll="0"/>
    <pivotField numFmtId="168" showAll="0"/>
    <pivotField numFmtId="168" showAll="0"/>
    <pivotField numFmtId="168" showAll="0"/>
    <pivotField numFmtId="168" showAll="0"/>
    <pivotField numFmtId="168" showAll="0"/>
    <pivotField dataField="1" numFmtId="168" showAll="0"/>
    <pivotField axis="axisPage" showAll="0">
      <items count="5">
        <item x="2"/>
        <item x="1"/>
        <item x="0"/>
        <item x="3"/>
        <item t="default"/>
      </items>
    </pivotField>
    <pivotField axis="axisPage" showAll="0">
      <items count="5">
        <item x="2"/>
        <item x="1"/>
        <item x="0"/>
        <item x="3"/>
        <item t="default"/>
      </items>
    </pivotField>
    <pivotField axis="axisPage" showAll="0">
      <items count="6">
        <item x="3"/>
        <item x="1"/>
        <item x="2"/>
        <item x="0"/>
        <item x="4"/>
        <item t="default"/>
      </items>
    </pivotField>
    <pivotField axis="axisPage" showAll="0">
      <items count="6">
        <item x="2"/>
        <item x="1"/>
        <item x="0"/>
        <item x="3"/>
        <item x="4"/>
        <item t="default"/>
      </items>
    </pivotField>
    <pivotField showAll="0"/>
    <pivotField showAll="0"/>
    <pivotField axis="axisCol" showAll="0">
      <items count="17">
        <item x="5"/>
        <item x="12"/>
        <item x="11"/>
        <item x="1"/>
        <item x="7"/>
        <item x="0"/>
        <item x="3"/>
        <item x="8"/>
        <item x="4"/>
        <item x="9"/>
        <item x="6"/>
        <item x="10"/>
        <item x="2"/>
        <item x="15"/>
        <item x="14"/>
        <item x="13"/>
        <item t="default"/>
      </items>
    </pivotField>
    <pivotField axis="axisRow" showAll="0">
      <items count="18">
        <item x="10"/>
        <item x="16"/>
        <item x="11"/>
        <item x="12"/>
        <item x="9"/>
        <item x="3"/>
        <item x="7"/>
        <item x="1"/>
        <item x="0"/>
        <item x="2"/>
        <item x="8"/>
        <item x="4"/>
        <item x="5"/>
        <item x="6"/>
        <item x="13"/>
        <item x="14"/>
        <item x="15"/>
        <item t="default"/>
      </items>
    </pivotField>
  </pivotFields>
  <rowFields count="1">
    <field x="25"/>
  </rowFields>
  <rowItems count="2">
    <i>
      <x/>
    </i>
    <i t="grand">
      <x/>
    </i>
  </rowItems>
  <colFields count="1">
    <field x="24"/>
  </colFields>
  <colItems count="2">
    <i>
      <x/>
    </i>
    <i t="grand">
      <x/>
    </i>
  </colItems>
  <pageFields count="4">
    <pageField fld="18" item="0" hier="-1"/>
    <pageField fld="19" item="0" hier="-1"/>
    <pageField fld="20" hier="-1"/>
    <pageField fld="21" hier="-1"/>
  </pageFields>
  <dataFields count="1">
    <dataField name="Sum of FY SUM" fld="17" baseField="0" baseItem="0" numFmtId="166"/>
  </dataFields>
  <formats count="4">
    <format dxfId="5">
      <pivotArea collapsedLevelsAreSubtotals="1" fieldPosition="0">
        <references count="1">
          <reference field="25" count="3">
            <x v="0"/>
            <x v="5"/>
            <x v="9"/>
          </reference>
        </references>
      </pivotArea>
    </format>
    <format dxfId="4">
      <pivotArea outline="0" collapsedLevelsAreSubtotals="1" fieldPosition="0"/>
    </format>
    <format dxfId="3">
      <pivotArea dataOnly="0" labelOnly="1" fieldPosition="0">
        <references count="1">
          <reference field="25" count="3">
            <x v="0"/>
            <x v="5"/>
            <x v="9"/>
          </reference>
        </references>
      </pivotArea>
    </format>
    <format dxfId="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297AF7-18AB-43AF-860E-B2BE62ADF0A7}" name="Table42" displayName="Table42" ref="A1:Z453" headerRowDxfId="58" dataDxfId="57" totalsRowDxfId="56">
  <autoFilter ref="A1:Z453" xr:uid="{00000000-000C-0000-FFFF-FFFF03000000}"/>
  <tableColumns count="26">
    <tableColumn id="1" xr3:uid="{92AA2002-99E5-49F9-9B01-50F803715CCB}" name="Row Number" dataDxfId="55" totalsRowDxfId="54"/>
    <tableColumn id="2" xr3:uid="{B87B65BA-C7C8-4488-B5DC-009D72CB01B9}" name="Organisation" dataDxfId="53" totalsRowDxfId="52"/>
    <tableColumn id="3" xr3:uid="{28CCBB20-6E5D-4C1B-9023-0F267008D93B}" name="COA" dataDxfId="51" totalsRowDxfId="50"/>
    <tableColumn id="4" xr3:uid="{4CD8962B-1027-4926-AAA0-4616DEC10B19}" name="Subsegment" dataDxfId="49" totalsRowDxfId="48"/>
    <tableColumn id="5" xr3:uid="{9B688324-8F54-4859-AE39-1019AD618479}" name="Adj Type" dataDxfId="47"/>
    <tableColumn id="6" xr3:uid="{7D6195C3-529C-439B-9969-C768596E58A0}" name="Apr-23" dataDxfId="46" totalsRowDxfId="45" dataCellStyle="Normal 2"/>
    <tableColumn id="7" xr3:uid="{A8CFF93E-E317-492C-8190-DC0055FF3F2B}" name="May-23" dataDxfId="44" totalsRowDxfId="43" dataCellStyle="Normal 2"/>
    <tableColumn id="8" xr3:uid="{3B3FFCB8-E510-4925-8099-F93EC26D9785}" name="Jun-23" dataDxfId="42" totalsRowDxfId="41" dataCellStyle="Normal 2"/>
    <tableColumn id="9" xr3:uid="{1A53E069-9442-49E6-8978-45C7852BD849}" name="Jul-23" dataDxfId="40" totalsRowDxfId="39" dataCellStyle="Normal 2"/>
    <tableColumn id="10" xr3:uid="{1559F9B3-A963-48BF-A3AF-AF667B532251}" name="Aug-23" dataDxfId="38" totalsRowDxfId="37" dataCellStyle="Normal 2"/>
    <tableColumn id="11" xr3:uid="{4474EAB4-5523-413E-AC97-D04C65B39CB4}" name="Sep-23" dataDxfId="36" totalsRowDxfId="35" dataCellStyle="Normal 2"/>
    <tableColumn id="12" xr3:uid="{8E3CFB58-A55C-4D5C-9392-718E5CF3768F}" name="Oct-23" dataDxfId="34" totalsRowDxfId="33" dataCellStyle="Normal 2"/>
    <tableColumn id="13" xr3:uid="{ABAB8FB7-EC5D-4F7E-917B-3A3176672858}" name="Nov-23" dataDxfId="32" totalsRowDxfId="31" dataCellStyle="Normal 2"/>
    <tableColumn id="14" xr3:uid="{DD73F172-8039-498C-863B-10FD5640BFEC}" name="Dec-23" dataDxfId="30" totalsRowDxfId="29" dataCellStyle="Normal 2"/>
    <tableColumn id="15" xr3:uid="{6CE9860F-0888-433D-8FD1-E587A99FF879}" name="Jan-24" dataDxfId="28" totalsRowDxfId="27" dataCellStyle="Normal 2"/>
    <tableColumn id="16" xr3:uid="{FADA6C46-7802-45AD-89AF-C5181F09170F}" name="Feb-24" dataDxfId="26" totalsRowDxfId="25" dataCellStyle="Normal 2"/>
    <tableColumn id="17" xr3:uid="{97A0C32B-EEAF-4D75-B7CB-0ED88C381AC5}" name="Mar-24" dataDxfId="24" totalsRowDxfId="23" dataCellStyle="Normal 2"/>
    <tableColumn id="18" xr3:uid="{FC79CF1F-9010-4F5A-A6FD-E3BDA7F8DF9F}" name="FY SUM" dataDxfId="22" dataCellStyle="Normal 2">
      <calculatedColumnFormula>SUM(F2:Q2)</calculatedColumnFormula>
    </tableColumn>
    <tableColumn id="19" xr3:uid="{3A32D8D5-75DC-4FE7-8F21-78E4714C2750}" name="Economic_x000a_Budget Code" dataDxfId="21" totalsRowDxfId="20"/>
    <tableColumn id="20" xr3:uid="{C6409E92-54BD-4FA1-8494-C7E06F0C8D8F}" name="Control_x000a_Budget Code" dataDxfId="19" totalsRowDxfId="18"/>
    <tableColumn id="21" xr3:uid="{7F3A6E72-0BF3-4E1F-8C10-4B7675016897}" name="Control Budget_x000a_Long Name" dataDxfId="17" totalsRowDxfId="16"/>
    <tableColumn id="22" xr3:uid="{10A1EAC1-5980-4C7F-8F9A-32BAB3CFBDCA}" name="Economic_x000a_Ringfence Code" dataDxfId="15" totalsRowDxfId="14"/>
    <tableColumn id="23" xr3:uid="{05745D71-0B82-4265-9CDD-4490EABC01FF}" name="Accounting Authority Code" dataDxfId="13" totalsRowDxfId="12"/>
    <tableColumn id="24" xr3:uid="{0BEC1A3E-8547-4DCC-BA8F-2917C38D78DC}" name="Estimates Row Code" dataDxfId="11" totalsRowDxfId="10"/>
    <tableColumn id="25" xr3:uid="{F63AC635-82C3-43CA-8926-9E1639EC7E71}" name="Estimates Row Long Name" dataDxfId="9" totalsRowDxfId="8"/>
    <tableColumn id="26" xr3:uid="{C17370D4-C780-4308-AF40-9E261DDF4009}" name="Of which " dataDxfId="7" totalsRowDxfId="6">
      <calculatedColumnFormula>VLOOKUP(Table42[[#This Row],[COA]],#REF!,11,FALSE)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4-04-10T15:22:39.18" personId="{BDD7B139-3D36-4A07-A787-B5AAB0DA80DC}" id="{FE67E327-5FBC-4EC0-8C51-DD4E25C3B7C1}">
    <text xml:space="preserve">Not needed in future
</text>
  </threadedComment>
  <threadedComment ref="Q2" dT="2024-02-09T17:05:07.87" personId="{BDD7B139-3D36-4A07-A787-B5AAB0DA80DC}" id="{EF82F33F-B6D2-4396-B890-3C526B14F655}">
    <text>Adjusted to Supps total</text>
  </threadedComment>
  <threadedComment ref="P216" dT="2024-01-11T10:39:42.99" personId="{5A94AC09-5B48-4843-90B0-571501F38915}" id="{E79A3350-A85E-48E0-A077-C009E5DD8A6D}">
    <text>Added £25m for payment in Feb - Supps extra funding. Agreed with HK 11/1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0F10C-CDEF-4EE5-8623-1DDA999890AE}">
  <sheetPr codeName="Sheet1">
    <tabColor theme="5" tint="0.79998168889431442"/>
  </sheetPr>
  <dimension ref="A1:N34"/>
  <sheetViews>
    <sheetView tabSelected="1" zoomScaleNormal="100" workbookViewId="0">
      <selection activeCell="P28" sqref="P28"/>
    </sheetView>
  </sheetViews>
  <sheetFormatPr defaultColWidth="9.453125" defaultRowHeight="15.5" x14ac:dyDescent="0.35"/>
  <cols>
    <col min="1" max="1" width="6.54296875" style="2" customWidth="1"/>
    <col min="2" max="2" width="73.453125" style="2" customWidth="1"/>
    <col min="3" max="4" width="7.90625" style="2" customWidth="1"/>
    <col min="5" max="5" width="6.453125" style="2" customWidth="1"/>
    <col min="6" max="7" width="5.54296875" style="2" customWidth="1"/>
    <col min="8" max="8" width="9.453125" style="2" customWidth="1"/>
    <col min="9" max="9" width="5.54296875" style="2" customWidth="1"/>
    <col min="10" max="10" width="9.54296875" style="2" customWidth="1"/>
    <col min="11" max="11" width="5.54296875" style="2" customWidth="1"/>
    <col min="12" max="12" width="10.08984375" style="2" customWidth="1"/>
    <col min="13" max="13" width="6.453125" style="2" customWidth="1"/>
    <col min="14" max="14" width="5.54296875" style="2" customWidth="1"/>
    <col min="15" max="16384" width="9.453125" style="2"/>
  </cols>
  <sheetData>
    <row r="1" spans="1:14" x14ac:dyDescent="0.3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4" x14ac:dyDescent="0.35">
      <c r="A2" s="1" t="s">
        <v>1</v>
      </c>
    </row>
    <row r="3" spans="1:14" x14ac:dyDescent="0.35">
      <c r="A3" s="1"/>
    </row>
    <row r="4" spans="1:14" x14ac:dyDescent="0.35">
      <c r="A4" s="224" t="s">
        <v>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4" ht="16" thickBot="1" x14ac:dyDescent="0.4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</row>
    <row r="6" spans="1:14" ht="15.75" customHeight="1" x14ac:dyDescent="0.35">
      <c r="C6" s="212" t="s">
        <v>3</v>
      </c>
      <c r="D6" s="212"/>
      <c r="E6" s="212" t="s">
        <v>4</v>
      </c>
      <c r="F6" s="212"/>
      <c r="G6" s="212" t="s">
        <v>5</v>
      </c>
      <c r="H6" s="212"/>
      <c r="I6" s="212" t="s">
        <v>6</v>
      </c>
      <c r="J6" s="212"/>
      <c r="K6" s="212" t="s">
        <v>7</v>
      </c>
      <c r="L6" s="212"/>
      <c r="M6" s="212" t="s">
        <v>8</v>
      </c>
      <c r="N6" s="212"/>
    </row>
    <row r="7" spans="1:14" ht="16" thickBot="1" x14ac:dyDescent="0.4">
      <c r="A7" s="3"/>
      <c r="B7" s="3"/>
      <c r="C7" s="227" t="s">
        <v>9</v>
      </c>
      <c r="D7" s="227"/>
      <c r="E7" s="227" t="s">
        <v>9</v>
      </c>
      <c r="F7" s="227"/>
      <c r="G7" s="227" t="s">
        <v>9</v>
      </c>
      <c r="H7" s="227"/>
      <c r="I7" s="227" t="s">
        <v>9</v>
      </c>
      <c r="J7" s="227"/>
      <c r="K7" s="227" t="s">
        <v>9</v>
      </c>
      <c r="L7" s="227"/>
      <c r="M7" s="227" t="s">
        <v>10</v>
      </c>
      <c r="N7" s="232"/>
    </row>
    <row r="8" spans="1:14" ht="18.5" x14ac:dyDescent="0.35">
      <c r="A8" s="226" t="s">
        <v>11</v>
      </c>
      <c r="B8" s="226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</row>
    <row r="9" spans="1:14" x14ac:dyDescent="0.35">
      <c r="B9" s="4" t="s">
        <v>12</v>
      </c>
      <c r="C9" s="211">
        <v>4570843</v>
      </c>
      <c r="D9" s="211"/>
      <c r="E9" s="211">
        <v>5199284</v>
      </c>
      <c r="F9" s="211"/>
      <c r="G9" s="211">
        <v>5271201</v>
      </c>
      <c r="H9" s="211"/>
      <c r="I9" s="211">
        <v>5354901</v>
      </c>
      <c r="J9" s="211"/>
      <c r="K9" s="210">
        <v>5994935</v>
      </c>
      <c r="L9" s="210"/>
      <c r="M9" s="210">
        <v>6495738</v>
      </c>
      <c r="N9" s="228"/>
    </row>
    <row r="10" spans="1:14" x14ac:dyDescent="0.35">
      <c r="B10" s="191" t="s">
        <v>176</v>
      </c>
      <c r="C10" s="211">
        <v>143995</v>
      </c>
      <c r="D10" s="211"/>
      <c r="E10" s="211">
        <v>132548</v>
      </c>
      <c r="F10" s="211"/>
      <c r="G10" s="211">
        <v>183309</v>
      </c>
      <c r="H10" s="211"/>
      <c r="I10" s="211">
        <v>201708</v>
      </c>
      <c r="J10" s="211"/>
      <c r="K10" s="210">
        <v>241093</v>
      </c>
      <c r="L10" s="210"/>
      <c r="M10" s="210">
        <v>0</v>
      </c>
      <c r="N10" s="228"/>
    </row>
    <row r="11" spans="1:14" x14ac:dyDescent="0.35">
      <c r="B11" s="4" t="s">
        <v>13</v>
      </c>
      <c r="C11" s="211">
        <v>31502</v>
      </c>
      <c r="D11" s="211"/>
      <c r="E11" s="211">
        <v>19614</v>
      </c>
      <c r="F11" s="211"/>
      <c r="G11" s="211">
        <v>10004</v>
      </c>
      <c r="H11" s="211"/>
      <c r="I11" s="211">
        <v>7995</v>
      </c>
      <c r="J11" s="211"/>
      <c r="K11" s="210">
        <v>0</v>
      </c>
      <c r="L11" s="210"/>
      <c r="M11" s="210">
        <v>0</v>
      </c>
      <c r="N11" s="228"/>
    </row>
    <row r="12" spans="1:14" x14ac:dyDescent="0.35">
      <c r="B12" s="4" t="s">
        <v>14</v>
      </c>
      <c r="C12" s="211">
        <v>251344</v>
      </c>
      <c r="D12" s="211"/>
      <c r="E12" s="210">
        <v>259413</v>
      </c>
      <c r="F12" s="210"/>
      <c r="G12" s="210">
        <v>277222</v>
      </c>
      <c r="H12" s="210"/>
      <c r="I12" s="210">
        <v>274510</v>
      </c>
      <c r="J12" s="210"/>
      <c r="K12" s="210">
        <v>317713</v>
      </c>
      <c r="L12" s="210"/>
      <c r="M12" s="210">
        <v>242429</v>
      </c>
      <c r="N12" s="228"/>
    </row>
    <row r="13" spans="1:14" x14ac:dyDescent="0.35">
      <c r="B13" s="4" t="s">
        <v>15</v>
      </c>
      <c r="C13" s="211">
        <v>0</v>
      </c>
      <c r="D13" s="211"/>
      <c r="E13" s="210">
        <v>717872</v>
      </c>
      <c r="F13" s="210"/>
      <c r="G13" s="210">
        <v>760000</v>
      </c>
      <c r="H13" s="210"/>
      <c r="I13" s="210">
        <v>-5248</v>
      </c>
      <c r="J13" s="210"/>
      <c r="K13" s="210">
        <v>-2074</v>
      </c>
      <c r="L13" s="210"/>
      <c r="M13" s="210">
        <v>0</v>
      </c>
      <c r="N13" s="228"/>
    </row>
    <row r="14" spans="1:14" ht="16" thickBot="1" x14ac:dyDescent="0.4">
      <c r="B14" s="4" t="s">
        <v>16</v>
      </c>
      <c r="C14" s="222">
        <v>719062</v>
      </c>
      <c r="D14" s="222"/>
      <c r="E14" s="225">
        <v>-110</v>
      </c>
      <c r="F14" s="225"/>
      <c r="G14" s="210">
        <v>0</v>
      </c>
      <c r="H14" s="210"/>
      <c r="I14" s="225">
        <v>0</v>
      </c>
      <c r="J14" s="225"/>
      <c r="K14" s="210">
        <v>0</v>
      </c>
      <c r="L14" s="210"/>
      <c r="M14" s="210">
        <v>0</v>
      </c>
      <c r="N14" s="228"/>
    </row>
    <row r="15" spans="1:14" ht="16" thickBot="1" x14ac:dyDescent="0.4">
      <c r="B15" s="6" t="s">
        <v>17</v>
      </c>
      <c r="C15" s="215">
        <v>5716746</v>
      </c>
      <c r="D15" s="215"/>
      <c r="E15" s="216">
        <v>6328621</v>
      </c>
      <c r="F15" s="216"/>
      <c r="G15" s="216">
        <v>6501736</v>
      </c>
      <c r="H15" s="216"/>
      <c r="I15" s="216">
        <v>5833866</v>
      </c>
      <c r="J15" s="216"/>
      <c r="K15" s="216">
        <v>6551667</v>
      </c>
      <c r="L15" s="216"/>
      <c r="M15" s="216">
        <v>6738167</v>
      </c>
      <c r="N15" s="216"/>
    </row>
    <row r="16" spans="1:14" x14ac:dyDescent="0.35">
      <c r="B16" s="6"/>
      <c r="C16" s="184"/>
      <c r="D16" s="185"/>
      <c r="E16" s="184"/>
      <c r="F16" s="185"/>
      <c r="G16" s="184"/>
      <c r="H16" s="185"/>
      <c r="I16" s="184"/>
      <c r="J16" s="185"/>
      <c r="K16" s="184"/>
      <c r="L16" s="185"/>
      <c r="M16" s="184"/>
      <c r="N16" s="185"/>
    </row>
    <row r="17" spans="1:14" x14ac:dyDescent="0.35">
      <c r="A17" s="213" t="s">
        <v>18</v>
      </c>
      <c r="B17" s="213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</row>
    <row r="18" spans="1:14" x14ac:dyDescent="0.35">
      <c r="B18" s="4" t="s">
        <v>19</v>
      </c>
      <c r="C18" s="211">
        <v>2862995</v>
      </c>
      <c r="D18" s="211"/>
      <c r="E18" s="211">
        <v>3265139</v>
      </c>
      <c r="F18" s="211"/>
      <c r="G18" s="211">
        <v>3477418</v>
      </c>
      <c r="H18" s="211"/>
      <c r="I18" s="211">
        <v>3613969</v>
      </c>
      <c r="J18" s="211"/>
      <c r="K18" s="210">
        <v>4052509</v>
      </c>
      <c r="L18" s="210"/>
      <c r="M18" s="210">
        <v>4418057</v>
      </c>
      <c r="N18" s="228"/>
    </row>
    <row r="19" spans="1:14" x14ac:dyDescent="0.35">
      <c r="B19" s="4" t="s">
        <v>20</v>
      </c>
      <c r="C19" s="211">
        <v>1842658</v>
      </c>
      <c r="D19" s="211"/>
      <c r="E19" s="211">
        <v>1903404</v>
      </c>
      <c r="F19" s="211"/>
      <c r="G19" s="211">
        <v>1907881</v>
      </c>
      <c r="H19" s="211"/>
      <c r="I19" s="211">
        <v>1787446</v>
      </c>
      <c r="J19" s="211"/>
      <c r="K19" s="210">
        <v>1990405.0565800001</v>
      </c>
      <c r="L19" s="210"/>
      <c r="M19" s="210">
        <v>2632954</v>
      </c>
      <c r="N19" s="228"/>
    </row>
    <row r="20" spans="1:14" s="182" customFormat="1" x14ac:dyDescent="0.35">
      <c r="B20" s="183" t="s">
        <v>21</v>
      </c>
      <c r="C20" s="219">
        <v>-269435</v>
      </c>
      <c r="D20" s="219"/>
      <c r="E20" s="219">
        <v>-268378</v>
      </c>
      <c r="F20" s="219"/>
      <c r="G20" s="219">
        <v>-370010</v>
      </c>
      <c r="H20" s="219"/>
      <c r="I20" s="219">
        <v>-445724</v>
      </c>
      <c r="J20" s="219"/>
      <c r="K20" s="219">
        <v>-365780</v>
      </c>
      <c r="L20" s="219"/>
      <c r="M20" s="219">
        <v>-448000</v>
      </c>
      <c r="N20" s="231"/>
    </row>
    <row r="21" spans="1:14" ht="30.9" customHeight="1" x14ac:dyDescent="0.35">
      <c r="B21" s="187" t="s">
        <v>22</v>
      </c>
      <c r="C21" s="211">
        <v>743791</v>
      </c>
      <c r="D21" s="211"/>
      <c r="E21" s="211">
        <v>720321</v>
      </c>
      <c r="F21" s="211"/>
      <c r="G21" s="211">
        <v>757241</v>
      </c>
      <c r="H21" s="211"/>
      <c r="I21" s="210">
        <v>-4654</v>
      </c>
      <c r="J21" s="210"/>
      <c r="K21" s="210">
        <v>4309</v>
      </c>
      <c r="L21" s="210"/>
      <c r="M21" s="210">
        <v>2028</v>
      </c>
      <c r="N21" s="228"/>
    </row>
    <row r="22" spans="1:14" x14ac:dyDescent="0.35">
      <c r="B22" s="4" t="s">
        <v>23</v>
      </c>
      <c r="C22" s="211">
        <v>1025</v>
      </c>
      <c r="D22" s="211"/>
      <c r="E22" s="211">
        <v>1043</v>
      </c>
      <c r="F22" s="211"/>
      <c r="G22" s="211">
        <v>1672</v>
      </c>
      <c r="H22" s="211"/>
      <c r="I22" s="211">
        <v>1811</v>
      </c>
      <c r="J22" s="211"/>
      <c r="K22" s="210">
        <v>905</v>
      </c>
      <c r="L22" s="210"/>
      <c r="M22" s="210">
        <v>1140</v>
      </c>
      <c r="N22" s="228"/>
    </row>
    <row r="23" spans="1:14" x14ac:dyDescent="0.35">
      <c r="B23" s="4" t="s">
        <v>26</v>
      </c>
      <c r="C23" s="211">
        <v>277172</v>
      </c>
      <c r="D23" s="211"/>
      <c r="E23" s="211">
        <v>159943</v>
      </c>
      <c r="F23" s="211"/>
      <c r="G23" s="211">
        <v>112242</v>
      </c>
      <c r="H23" s="211"/>
      <c r="I23" s="211">
        <v>112550</v>
      </c>
      <c r="J23" s="211"/>
      <c r="K23" s="210">
        <v>97413</v>
      </c>
      <c r="L23" s="210"/>
      <c r="M23" s="210">
        <v>94514</v>
      </c>
      <c r="N23" s="228"/>
    </row>
    <row r="24" spans="1:14" ht="18.5" x14ac:dyDescent="0.35">
      <c r="B24" s="4" t="s">
        <v>27</v>
      </c>
      <c r="C24" s="211">
        <v>174352</v>
      </c>
      <c r="D24" s="211"/>
      <c r="E24" s="211">
        <v>478237</v>
      </c>
      <c r="F24" s="211"/>
      <c r="G24" s="211">
        <v>532926</v>
      </c>
      <c r="H24" s="211"/>
      <c r="I24" s="211">
        <v>694842</v>
      </c>
      <c r="J24" s="211"/>
      <c r="K24" s="210">
        <v>696419.94342000003</v>
      </c>
      <c r="L24" s="210"/>
      <c r="M24" s="210">
        <v>0</v>
      </c>
      <c r="N24" s="228"/>
    </row>
    <row r="25" spans="1:14" ht="16" thickBot="1" x14ac:dyDescent="0.4">
      <c r="B25" s="4" t="s">
        <v>28</v>
      </c>
      <c r="C25" s="222">
        <v>84188</v>
      </c>
      <c r="D25" s="222"/>
      <c r="E25" s="222">
        <v>68912</v>
      </c>
      <c r="F25" s="222"/>
      <c r="G25" s="222">
        <v>82366</v>
      </c>
      <c r="H25" s="222"/>
      <c r="I25" s="222">
        <v>73626</v>
      </c>
      <c r="J25" s="222"/>
      <c r="K25" s="210">
        <v>75486</v>
      </c>
      <c r="L25" s="210"/>
      <c r="M25" s="210">
        <v>37474</v>
      </c>
      <c r="N25" s="228"/>
    </row>
    <row r="26" spans="1:14" ht="16" thickBot="1" x14ac:dyDescent="0.4">
      <c r="A26" s="221" t="s">
        <v>29</v>
      </c>
      <c r="B26" s="221"/>
      <c r="C26" s="215">
        <v>5716746</v>
      </c>
      <c r="D26" s="215"/>
      <c r="E26" s="215">
        <v>6328621</v>
      </c>
      <c r="F26" s="215"/>
      <c r="G26" s="215">
        <v>6501736</v>
      </c>
      <c r="H26" s="215"/>
      <c r="I26" s="215">
        <v>5833866</v>
      </c>
      <c r="J26" s="215"/>
      <c r="K26" s="216">
        <v>6551667</v>
      </c>
      <c r="L26" s="216"/>
      <c r="M26" s="216">
        <v>6738167</v>
      </c>
      <c r="N26" s="229"/>
    </row>
    <row r="27" spans="1:14" x14ac:dyDescent="0.35">
      <c r="A27" s="4"/>
      <c r="C27" s="186"/>
      <c r="D27" s="7"/>
      <c r="E27" s="186"/>
      <c r="F27" s="7"/>
      <c r="G27" s="186"/>
      <c r="H27" s="7"/>
      <c r="I27" s="217"/>
      <c r="J27" s="217"/>
      <c r="K27" s="217"/>
      <c r="L27" s="217"/>
      <c r="M27" s="186"/>
      <c r="N27" s="7"/>
    </row>
    <row r="28" spans="1:14" x14ac:dyDescent="0.35">
      <c r="A28" s="220" t="s">
        <v>30</v>
      </c>
      <c r="B28" s="220"/>
      <c r="C28" s="214"/>
      <c r="D28" s="214"/>
      <c r="E28" s="214"/>
      <c r="F28" s="214"/>
      <c r="G28" s="214"/>
      <c r="H28" s="214"/>
      <c r="I28" s="218"/>
      <c r="J28" s="218"/>
      <c r="K28" s="218"/>
      <c r="L28" s="218"/>
    </row>
    <row r="29" spans="1:14" x14ac:dyDescent="0.35">
      <c r="A29" s="2" t="s">
        <v>239</v>
      </c>
    </row>
    <row r="30" spans="1:14" x14ac:dyDescent="0.35">
      <c r="A30" s="2" t="s">
        <v>232</v>
      </c>
      <c r="J30" s="181"/>
      <c r="K30" s="7"/>
      <c r="L30" s="7"/>
    </row>
    <row r="31" spans="1:14" x14ac:dyDescent="0.35">
      <c r="J31" s="181"/>
    </row>
    <row r="34" spans="5:5" x14ac:dyDescent="0.35">
      <c r="E34" s="5"/>
    </row>
  </sheetData>
  <mergeCells count="134">
    <mergeCell ref="K18:L18"/>
    <mergeCell ref="C12:D12"/>
    <mergeCell ref="M24:N24"/>
    <mergeCell ref="M25:N25"/>
    <mergeCell ref="M26:N26"/>
    <mergeCell ref="A5:N5"/>
    <mergeCell ref="M15:N15"/>
    <mergeCell ref="M17:N17"/>
    <mergeCell ref="M18:N18"/>
    <mergeCell ref="M19:N19"/>
    <mergeCell ref="M20:N20"/>
    <mergeCell ref="M21:N21"/>
    <mergeCell ref="M22:N22"/>
    <mergeCell ref="M23:N23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K7:L7"/>
    <mergeCell ref="K26:L26"/>
    <mergeCell ref="K6:L6"/>
    <mergeCell ref="K8:L8"/>
    <mergeCell ref="K9:L9"/>
    <mergeCell ref="K10:L10"/>
    <mergeCell ref="K11:L11"/>
    <mergeCell ref="K12:L12"/>
    <mergeCell ref="K15:L15"/>
    <mergeCell ref="K17:L17"/>
    <mergeCell ref="A1:L1"/>
    <mergeCell ref="A4:L4"/>
    <mergeCell ref="E9:F9"/>
    <mergeCell ref="C13:D13"/>
    <mergeCell ref="C14:D14"/>
    <mergeCell ref="E13:F13"/>
    <mergeCell ref="E14:F14"/>
    <mergeCell ref="I13:J13"/>
    <mergeCell ref="I14:J14"/>
    <mergeCell ref="K13:L13"/>
    <mergeCell ref="K14:L14"/>
    <mergeCell ref="A8:B8"/>
    <mergeCell ref="C8:D8"/>
    <mergeCell ref="E8:F8"/>
    <mergeCell ref="G8:H8"/>
    <mergeCell ref="I8:J8"/>
    <mergeCell ref="I22:J22"/>
    <mergeCell ref="K25:L25"/>
    <mergeCell ref="C28:D28"/>
    <mergeCell ref="E28:F28"/>
    <mergeCell ref="G28:H28"/>
    <mergeCell ref="I28:J28"/>
    <mergeCell ref="I26:J26"/>
    <mergeCell ref="K19:L19"/>
    <mergeCell ref="K20:L20"/>
    <mergeCell ref="K21:L21"/>
    <mergeCell ref="K22:L22"/>
    <mergeCell ref="K23:L23"/>
    <mergeCell ref="K24:L24"/>
    <mergeCell ref="E21:F21"/>
    <mergeCell ref="G21:H21"/>
    <mergeCell ref="I21:J21"/>
    <mergeCell ref="A28:B28"/>
    <mergeCell ref="A26:B26"/>
    <mergeCell ref="C26:D26"/>
    <mergeCell ref="E26:F26"/>
    <mergeCell ref="G26:H26"/>
    <mergeCell ref="C25:D25"/>
    <mergeCell ref="E25:F25"/>
    <mergeCell ref="G25:H25"/>
    <mergeCell ref="C24:D24"/>
    <mergeCell ref="E24:F24"/>
    <mergeCell ref="G24:H24"/>
    <mergeCell ref="I27:J27"/>
    <mergeCell ref="C23:D23"/>
    <mergeCell ref="E23:F23"/>
    <mergeCell ref="G23:H23"/>
    <mergeCell ref="I23:J23"/>
    <mergeCell ref="C22:D22"/>
    <mergeCell ref="E22:F22"/>
    <mergeCell ref="I25:J25"/>
    <mergeCell ref="I24:J24"/>
    <mergeCell ref="G22:H22"/>
    <mergeCell ref="A17:B17"/>
    <mergeCell ref="C17:D17"/>
    <mergeCell ref="E17:F17"/>
    <mergeCell ref="G17:H17"/>
    <mergeCell ref="C15:D15"/>
    <mergeCell ref="E15:F15"/>
    <mergeCell ref="G15:H15"/>
    <mergeCell ref="K27:L27"/>
    <mergeCell ref="K28:L28"/>
    <mergeCell ref="C20:D20"/>
    <mergeCell ref="E20:F20"/>
    <mergeCell ref="G20:H20"/>
    <mergeCell ref="I20:J20"/>
    <mergeCell ref="C19:D19"/>
    <mergeCell ref="E19:F19"/>
    <mergeCell ref="G19:H19"/>
    <mergeCell ref="I19:J19"/>
    <mergeCell ref="I17:J17"/>
    <mergeCell ref="C18:D18"/>
    <mergeCell ref="E18:F18"/>
    <mergeCell ref="G18:H18"/>
    <mergeCell ref="I18:J18"/>
    <mergeCell ref="I15:J15"/>
    <mergeCell ref="C21:D21"/>
    <mergeCell ref="G13:H13"/>
    <mergeCell ref="G14:H14"/>
    <mergeCell ref="C10:D10"/>
    <mergeCell ref="I10:J10"/>
    <mergeCell ref="E12:F12"/>
    <mergeCell ref="G12:H12"/>
    <mergeCell ref="C6:D6"/>
    <mergeCell ref="E6:F6"/>
    <mergeCell ref="G6:H6"/>
    <mergeCell ref="I6:J6"/>
    <mergeCell ref="E10:F10"/>
    <mergeCell ref="G10:H10"/>
    <mergeCell ref="I12:J12"/>
    <mergeCell ref="C11:D11"/>
    <mergeCell ref="E11:F11"/>
    <mergeCell ref="G11:H11"/>
    <mergeCell ref="I11:J11"/>
    <mergeCell ref="C7:D7"/>
    <mergeCell ref="E7:F7"/>
    <mergeCell ref="G7:H7"/>
    <mergeCell ref="I7:J7"/>
    <mergeCell ref="C9:D9"/>
    <mergeCell ref="G9:H9"/>
    <mergeCell ref="I9:J9"/>
  </mergeCells>
  <pageMargins left="0.7" right="0.7" top="0.75" bottom="0.75" header="0.3" footer="0.3"/>
  <pageSetup paperSize="9" orientation="portrait" horizontalDpi="90" verticalDpi="90" r:id="rId1"/>
  <headerFooter>
    <oddFooter>&amp;C&amp;1#&amp;"Calibri"&amp;10&amp;K000000OFFICIAL-SENSITIVE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E278-CC25-4574-BA4E-CBBA5256BAB9}">
  <sheetPr codeName="Sheet2">
    <tabColor theme="5" tint="0.79998168889431442"/>
    <pageSetUpPr autoPageBreaks="0"/>
  </sheetPr>
  <dimension ref="A1:N45"/>
  <sheetViews>
    <sheetView topLeftCell="A6" zoomScale="85" zoomScaleNormal="85" workbookViewId="0">
      <selection activeCell="N19" sqref="N19"/>
    </sheetView>
  </sheetViews>
  <sheetFormatPr defaultColWidth="9.453125" defaultRowHeight="15.5" x14ac:dyDescent="0.35"/>
  <cols>
    <col min="1" max="1" width="5.453125" style="2" customWidth="1"/>
    <col min="2" max="2" width="64" style="2" bestFit="1" customWidth="1"/>
    <col min="3" max="3" width="6.453125" style="2" customWidth="1"/>
    <col min="4" max="4" width="7.453125" style="2" customWidth="1"/>
    <col min="5" max="5" width="8.08984375" style="2" customWidth="1"/>
    <col min="6" max="6" width="6.453125" style="2" customWidth="1"/>
    <col min="7" max="7" width="7.90625" style="2" customWidth="1"/>
    <col min="8" max="8" width="6.453125" style="2" customWidth="1"/>
    <col min="9" max="9" width="2.54296875" style="2" customWidth="1"/>
    <col min="10" max="10" width="14.453125" style="2" customWidth="1"/>
    <col min="11" max="11" width="2.453125" style="2" customWidth="1"/>
    <col min="12" max="12" width="13.08984375" style="2" customWidth="1"/>
    <col min="13" max="13" width="1.08984375" style="2" customWidth="1"/>
    <col min="14" max="14" width="15.453125" style="2" customWidth="1"/>
    <col min="15" max="16384" width="9.453125" style="2"/>
  </cols>
  <sheetData>
    <row r="1" spans="1:14" x14ac:dyDescent="0.35">
      <c r="A1" s="234" t="s">
        <v>0</v>
      </c>
      <c r="B1" s="214"/>
      <c r="C1" s="214"/>
      <c r="D1" s="214"/>
      <c r="E1" s="214"/>
      <c r="F1" s="214"/>
      <c r="G1" s="214"/>
      <c r="H1" s="214"/>
    </row>
    <row r="2" spans="1:14" x14ac:dyDescent="0.35">
      <c r="A2" s="1"/>
    </row>
    <row r="3" spans="1:14" x14ac:dyDescent="0.35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4" ht="16" thickBot="1" x14ac:dyDescent="0.4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4" x14ac:dyDescent="0.35">
      <c r="C5" s="235" t="s">
        <v>3</v>
      </c>
      <c r="D5" s="214"/>
      <c r="E5" s="235" t="s">
        <v>4</v>
      </c>
      <c r="F5" s="214"/>
      <c r="G5" s="235" t="s">
        <v>5</v>
      </c>
      <c r="H5" s="235"/>
      <c r="I5" s="235" t="s">
        <v>6</v>
      </c>
      <c r="J5" s="214"/>
      <c r="K5" s="235" t="s">
        <v>7</v>
      </c>
      <c r="L5" s="214"/>
      <c r="M5" s="212" t="s">
        <v>8</v>
      </c>
      <c r="N5" s="223"/>
    </row>
    <row r="6" spans="1:14" ht="16" thickBot="1" x14ac:dyDescent="0.4">
      <c r="A6" s="3"/>
      <c r="B6" s="3"/>
      <c r="C6" s="227" t="s">
        <v>9</v>
      </c>
      <c r="D6" s="232"/>
      <c r="E6" s="227" t="s">
        <v>9</v>
      </c>
      <c r="F6" s="232"/>
      <c r="G6" s="227" t="s">
        <v>9</v>
      </c>
      <c r="H6" s="232"/>
      <c r="I6" s="227" t="s">
        <v>9</v>
      </c>
      <c r="J6" s="232"/>
      <c r="K6" s="227" t="s">
        <v>9</v>
      </c>
      <c r="L6" s="232"/>
      <c r="M6" s="227" t="s">
        <v>10</v>
      </c>
      <c r="N6" s="232"/>
    </row>
    <row r="7" spans="1:14" ht="18.5" x14ac:dyDescent="0.35">
      <c r="A7" s="236" t="s">
        <v>31</v>
      </c>
      <c r="B7" s="214"/>
      <c r="C7" s="223"/>
      <c r="D7" s="223"/>
      <c r="E7" s="214"/>
      <c r="F7" s="214"/>
      <c r="G7" s="223"/>
      <c r="H7" s="223"/>
      <c r="I7" s="214"/>
      <c r="J7" s="214"/>
      <c r="K7" s="214"/>
      <c r="L7" s="214"/>
    </row>
    <row r="8" spans="1:14" x14ac:dyDescent="0.35">
      <c r="B8" s="4" t="s">
        <v>32</v>
      </c>
      <c r="C8" s="211">
        <v>11420034</v>
      </c>
      <c r="D8" s="214"/>
      <c r="E8" s="211">
        <v>11595575</v>
      </c>
      <c r="F8" s="214"/>
      <c r="G8" s="211">
        <v>12510146</v>
      </c>
      <c r="H8" s="211"/>
      <c r="I8" s="211">
        <v>13302821</v>
      </c>
      <c r="J8" s="214"/>
      <c r="K8" s="210">
        <v>13438890</v>
      </c>
      <c r="L8" s="233"/>
      <c r="M8" s="194"/>
      <c r="N8" s="203">
        <v>14728729</v>
      </c>
    </row>
    <row r="9" spans="1:14" x14ac:dyDescent="0.35">
      <c r="B9" s="4" t="s">
        <v>33</v>
      </c>
      <c r="C9" s="211">
        <v>428406</v>
      </c>
      <c r="D9" s="214"/>
      <c r="E9" s="211">
        <v>494401</v>
      </c>
      <c r="F9" s="214"/>
      <c r="G9" s="211">
        <v>635340</v>
      </c>
      <c r="H9" s="211"/>
      <c r="I9" s="211">
        <v>617876</v>
      </c>
      <c r="J9" s="214"/>
      <c r="K9" s="210">
        <v>599977</v>
      </c>
      <c r="L9" s="233"/>
      <c r="M9" s="194"/>
      <c r="N9" s="203">
        <v>638375</v>
      </c>
    </row>
    <row r="10" spans="1:14" x14ac:dyDescent="0.35">
      <c r="B10" s="4" t="s">
        <v>234</v>
      </c>
      <c r="C10" s="211">
        <v>25000</v>
      </c>
      <c r="D10" s="237"/>
      <c r="E10" s="211">
        <v>-72029</v>
      </c>
      <c r="F10" s="237"/>
      <c r="G10" s="211">
        <v>25000</v>
      </c>
      <c r="H10" s="211"/>
      <c r="I10" s="211">
        <v>35000</v>
      </c>
      <c r="J10" s="237"/>
      <c r="K10" s="210">
        <v>25038</v>
      </c>
      <c r="L10" s="233"/>
      <c r="M10" s="194"/>
      <c r="N10" s="203">
        <v>40000</v>
      </c>
    </row>
    <row r="11" spans="1:14" x14ac:dyDescent="0.35">
      <c r="B11" s="4" t="s">
        <v>235</v>
      </c>
      <c r="C11" s="211">
        <v>105003</v>
      </c>
      <c r="D11" s="237"/>
      <c r="E11" s="211">
        <v>80002</v>
      </c>
      <c r="F11" s="237"/>
      <c r="G11" s="211">
        <v>148626</v>
      </c>
      <c r="H11" s="211"/>
      <c r="I11" s="211">
        <v>157610</v>
      </c>
      <c r="J11" s="237"/>
      <c r="K11" s="210">
        <v>176456</v>
      </c>
      <c r="L11" s="233"/>
      <c r="M11" s="194"/>
      <c r="N11" s="203">
        <v>182121</v>
      </c>
    </row>
    <row r="12" spans="1:14" x14ac:dyDescent="0.35">
      <c r="B12" s="4" t="s">
        <v>35</v>
      </c>
      <c r="C12" s="211">
        <v>418943</v>
      </c>
      <c r="D12" s="214"/>
      <c r="E12" s="211">
        <v>436809</v>
      </c>
      <c r="F12" s="214"/>
      <c r="G12" s="211">
        <v>499125</v>
      </c>
      <c r="H12" s="211"/>
      <c r="I12" s="211">
        <v>624403</v>
      </c>
      <c r="J12" s="214"/>
      <c r="K12" s="210">
        <v>693702</v>
      </c>
      <c r="L12" s="233"/>
      <c r="M12" s="194"/>
      <c r="N12" s="203">
        <v>766928</v>
      </c>
    </row>
    <row r="13" spans="1:14" x14ac:dyDescent="0.35">
      <c r="B13" s="4" t="s">
        <v>36</v>
      </c>
      <c r="C13" s="211">
        <v>20361</v>
      </c>
      <c r="D13" s="214"/>
      <c r="E13" s="211">
        <v>53202</v>
      </c>
      <c r="F13" s="214"/>
      <c r="G13" s="211">
        <v>51654</v>
      </c>
      <c r="H13" s="211"/>
      <c r="I13" s="211">
        <v>45031</v>
      </c>
      <c r="J13" s="214"/>
      <c r="K13" s="210">
        <v>41053</v>
      </c>
      <c r="L13" s="233"/>
      <c r="M13" s="194"/>
      <c r="N13" s="203">
        <v>57251</v>
      </c>
    </row>
    <row r="14" spans="1:14" x14ac:dyDescent="0.35">
      <c r="B14" s="4" t="s">
        <v>37</v>
      </c>
      <c r="C14" s="211">
        <v>8072</v>
      </c>
      <c r="D14" s="214"/>
      <c r="E14" s="211">
        <v>33808</v>
      </c>
      <c r="F14" s="214"/>
      <c r="G14" s="211">
        <v>-3987</v>
      </c>
      <c r="H14" s="211"/>
      <c r="I14" s="211">
        <v>120587</v>
      </c>
      <c r="J14" s="214"/>
      <c r="K14" s="210">
        <v>199912</v>
      </c>
      <c r="L14" s="233"/>
      <c r="M14" s="194"/>
      <c r="N14" s="203">
        <v>738710</v>
      </c>
    </row>
    <row r="15" spans="1:14" ht="31" x14ac:dyDescent="0.35">
      <c r="B15" s="187" t="s">
        <v>236</v>
      </c>
      <c r="C15" s="211">
        <v>78061</v>
      </c>
      <c r="D15" s="214"/>
      <c r="E15" s="211">
        <v>64199</v>
      </c>
      <c r="F15" s="214"/>
      <c r="G15" s="211">
        <v>83738</v>
      </c>
      <c r="H15" s="211"/>
      <c r="I15" s="211">
        <v>82778</v>
      </c>
      <c r="J15" s="214"/>
      <c r="K15" s="210">
        <v>83716</v>
      </c>
      <c r="L15" s="233"/>
      <c r="M15" s="194"/>
      <c r="N15" s="203">
        <v>113150</v>
      </c>
    </row>
    <row r="16" spans="1:14" x14ac:dyDescent="0.35">
      <c r="B16" s="187" t="s">
        <v>233</v>
      </c>
      <c r="C16" s="211">
        <v>1010</v>
      </c>
      <c r="D16" s="214"/>
      <c r="E16" s="211">
        <v>1082</v>
      </c>
      <c r="F16" s="214"/>
      <c r="G16" s="211">
        <v>853</v>
      </c>
      <c r="H16" s="211"/>
      <c r="I16" s="211">
        <v>898</v>
      </c>
      <c r="J16" s="214"/>
      <c r="K16" s="210">
        <v>764</v>
      </c>
      <c r="L16" s="233"/>
      <c r="M16" s="194"/>
      <c r="N16" s="203">
        <v>0</v>
      </c>
    </row>
    <row r="17" spans="1:14" x14ac:dyDescent="0.35">
      <c r="B17" s="4" t="s">
        <v>38</v>
      </c>
      <c r="C17" s="211">
        <v>-31510</v>
      </c>
      <c r="D17" s="214"/>
      <c r="E17" s="211">
        <v>-19615</v>
      </c>
      <c r="F17" s="214"/>
      <c r="G17" s="211">
        <v>-14730</v>
      </c>
      <c r="H17" s="211"/>
      <c r="I17" s="211">
        <v>-7997</v>
      </c>
      <c r="J17" s="214"/>
      <c r="K17" s="210">
        <v>0</v>
      </c>
      <c r="L17" s="233"/>
      <c r="M17" s="194"/>
      <c r="N17" s="203">
        <v>0</v>
      </c>
    </row>
    <row r="18" spans="1:14" x14ac:dyDescent="0.35">
      <c r="B18" s="4" t="s">
        <v>39</v>
      </c>
      <c r="C18" s="211">
        <v>10605481</v>
      </c>
      <c r="D18" s="214"/>
      <c r="E18" s="211">
        <v>8834945</v>
      </c>
      <c r="F18" s="214"/>
      <c r="G18" s="211">
        <v>7307214</v>
      </c>
      <c r="H18" s="211"/>
      <c r="I18" s="211">
        <v>2669737</v>
      </c>
      <c r="J18" s="214"/>
      <c r="K18" s="210">
        <v>-160155</v>
      </c>
      <c r="L18" s="233"/>
      <c r="M18" s="194"/>
      <c r="N18" s="203">
        <v>1</v>
      </c>
    </row>
    <row r="19" spans="1:14" x14ac:dyDescent="0.35">
      <c r="B19" s="187" t="s">
        <v>238</v>
      </c>
      <c r="C19" s="211">
        <v>11692809</v>
      </c>
      <c r="D19" s="237"/>
      <c r="E19" s="211">
        <v>12556432</v>
      </c>
      <c r="F19" s="237"/>
      <c r="G19" s="211">
        <v>12049061</v>
      </c>
      <c r="H19" s="211"/>
      <c r="I19" s="211">
        <v>10123350</v>
      </c>
      <c r="J19" s="237"/>
      <c r="K19" s="210">
        <v>10764061</v>
      </c>
      <c r="L19" s="233"/>
      <c r="M19" s="194"/>
      <c r="N19" s="203">
        <v>11822864</v>
      </c>
    </row>
    <row r="20" spans="1:14" x14ac:dyDescent="0.35">
      <c r="B20" s="187" t="s">
        <v>237</v>
      </c>
      <c r="C20" s="211">
        <v>3792</v>
      </c>
      <c r="D20" s="237"/>
      <c r="E20" s="211">
        <v>3914</v>
      </c>
      <c r="F20" s="237"/>
      <c r="G20" s="211">
        <v>4221</v>
      </c>
      <c r="H20" s="211"/>
      <c r="I20" s="211">
        <v>4306</v>
      </c>
      <c r="J20" s="237"/>
      <c r="K20" s="210">
        <v>4228</v>
      </c>
      <c r="L20" s="233"/>
      <c r="M20" s="194"/>
      <c r="N20" s="203">
        <v>4613</v>
      </c>
    </row>
    <row r="21" spans="1:14" ht="16" thickBot="1" x14ac:dyDescent="0.4">
      <c r="B21" s="4" t="s">
        <v>16</v>
      </c>
      <c r="C21" s="211">
        <v>16543682</v>
      </c>
      <c r="D21" s="214"/>
      <c r="E21" s="211">
        <v>-132476</v>
      </c>
      <c r="F21" s="214"/>
      <c r="G21" s="211">
        <v>-21800</v>
      </c>
      <c r="H21" s="211"/>
      <c r="I21" s="211">
        <v>-1140</v>
      </c>
      <c r="J21" s="214"/>
      <c r="K21" s="210">
        <v>-789</v>
      </c>
      <c r="L21" s="233"/>
      <c r="M21" s="194"/>
      <c r="N21" s="203">
        <v>0</v>
      </c>
    </row>
    <row r="22" spans="1:14" ht="16" thickBot="1" x14ac:dyDescent="0.4">
      <c r="B22" s="6" t="s">
        <v>40</v>
      </c>
      <c r="C22" s="215">
        <v>51319144</v>
      </c>
      <c r="D22" s="238"/>
      <c r="E22" s="215">
        <v>33930249</v>
      </c>
      <c r="F22" s="238"/>
      <c r="G22" s="215">
        <v>33274461</v>
      </c>
      <c r="H22" s="215"/>
      <c r="I22" s="215">
        <v>27775259</v>
      </c>
      <c r="J22" s="238"/>
      <c r="K22" s="216">
        <v>25866853</v>
      </c>
      <c r="L22" s="216"/>
      <c r="M22" s="193"/>
      <c r="N22" s="204">
        <v>29092742</v>
      </c>
    </row>
    <row r="23" spans="1:14" x14ac:dyDescent="0.35">
      <c r="B23" s="6"/>
      <c r="C23" s="184"/>
      <c r="D23" s="185"/>
      <c r="E23" s="184"/>
      <c r="F23" s="185"/>
      <c r="G23" s="184"/>
      <c r="H23" s="185"/>
      <c r="I23" s="184"/>
      <c r="J23" s="185"/>
      <c r="K23" s="195"/>
      <c r="L23" s="196"/>
      <c r="M23" s="197"/>
      <c r="N23" s="192"/>
    </row>
    <row r="24" spans="1:14" x14ac:dyDescent="0.35">
      <c r="A24" s="213" t="s">
        <v>18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28"/>
      <c r="L24" s="228"/>
      <c r="M24" s="197"/>
      <c r="N24" s="192"/>
    </row>
    <row r="25" spans="1:14" x14ac:dyDescent="0.35">
      <c r="B25" s="4" t="s">
        <v>20</v>
      </c>
      <c r="C25" s="211">
        <v>83492</v>
      </c>
      <c r="D25" s="214"/>
      <c r="E25" s="211">
        <v>68188</v>
      </c>
      <c r="F25" s="214"/>
      <c r="G25" s="239">
        <v>89053</v>
      </c>
      <c r="H25" s="239"/>
      <c r="I25" s="239">
        <v>87917</v>
      </c>
      <c r="J25" s="240"/>
      <c r="K25" s="210">
        <v>89053</v>
      </c>
      <c r="L25" s="228"/>
      <c r="M25" s="194"/>
      <c r="N25" s="205">
        <v>120750</v>
      </c>
    </row>
    <row r="26" spans="1:14" x14ac:dyDescent="0.35">
      <c r="B26" s="183" t="s">
        <v>21</v>
      </c>
      <c r="C26" s="219">
        <v>-4412</v>
      </c>
      <c r="D26" s="219"/>
      <c r="E26" s="219">
        <v>-3918</v>
      </c>
      <c r="F26" s="219"/>
      <c r="G26" s="219">
        <v>-5200</v>
      </c>
      <c r="H26" s="219"/>
      <c r="I26" s="219">
        <v>-4957</v>
      </c>
      <c r="J26" s="219"/>
      <c r="K26" s="219">
        <v>-5169</v>
      </c>
      <c r="L26" s="219"/>
      <c r="M26" s="219">
        <v>-5600</v>
      </c>
      <c r="N26" s="219">
        <v>-5600</v>
      </c>
    </row>
    <row r="27" spans="1:14" x14ac:dyDescent="0.35">
      <c r="B27" s="4" t="s">
        <v>22</v>
      </c>
      <c r="C27" s="211">
        <v>39076439</v>
      </c>
      <c r="D27" s="214"/>
      <c r="E27" s="211">
        <v>21426819</v>
      </c>
      <c r="F27" s="214"/>
      <c r="G27" s="239">
        <v>21311587</v>
      </c>
      <c r="H27" s="239"/>
      <c r="I27" s="239">
        <v>17456784</v>
      </c>
      <c r="J27" s="240"/>
      <c r="K27" s="210">
        <v>14819189</v>
      </c>
      <c r="L27" s="228"/>
      <c r="M27" s="194"/>
      <c r="N27" s="205">
        <v>16418018</v>
      </c>
    </row>
    <row r="28" spans="1:14" x14ac:dyDescent="0.35">
      <c r="B28" s="4" t="s">
        <v>24</v>
      </c>
      <c r="C28" s="211">
        <v>12186849</v>
      </c>
      <c r="D28" s="214"/>
      <c r="E28" s="211">
        <v>12423956</v>
      </c>
      <c r="F28" s="214"/>
      <c r="G28" s="239">
        <v>11897211.261879999</v>
      </c>
      <c r="H28" s="239"/>
      <c r="I28" s="239">
        <v>10122209</v>
      </c>
      <c r="J28" s="240"/>
      <c r="K28" s="210">
        <v>10763272</v>
      </c>
      <c r="L28" s="228"/>
      <c r="M28" s="194"/>
      <c r="N28" s="205">
        <v>11822864</v>
      </c>
    </row>
    <row r="29" spans="1:14" ht="18.5" x14ac:dyDescent="0.35">
      <c r="B29" s="4" t="s">
        <v>27</v>
      </c>
      <c r="C29" s="211">
        <v>9514</v>
      </c>
      <c r="D29" s="214"/>
      <c r="E29" s="211">
        <v>12752</v>
      </c>
      <c r="F29" s="214"/>
      <c r="G29" s="239">
        <v>12208</v>
      </c>
      <c r="H29" s="239"/>
      <c r="I29" s="239">
        <v>11604</v>
      </c>
      <c r="J29" s="240"/>
      <c r="K29" s="210">
        <v>35437</v>
      </c>
      <c r="L29" s="228"/>
      <c r="M29" s="194"/>
      <c r="N29" s="205">
        <v>726710</v>
      </c>
    </row>
    <row r="30" spans="1:14" x14ac:dyDescent="0.35">
      <c r="B30" s="4" t="s">
        <v>41</v>
      </c>
      <c r="C30" s="211">
        <v>-2222</v>
      </c>
      <c r="D30" s="214"/>
      <c r="E30" s="211">
        <v>22067</v>
      </c>
      <c r="F30" s="214"/>
      <c r="G30" s="239">
        <v>-15327</v>
      </c>
      <c r="H30" s="239"/>
      <c r="I30" s="239">
        <v>108983</v>
      </c>
      <c r="J30" s="240"/>
      <c r="K30" s="210">
        <v>174040</v>
      </c>
      <c r="L30" s="228"/>
      <c r="M30" s="194"/>
      <c r="N30" s="205">
        <v>50000</v>
      </c>
    </row>
    <row r="31" spans="1:14" x14ac:dyDescent="0.35">
      <c r="B31" s="4" t="s">
        <v>42</v>
      </c>
      <c r="C31" s="211">
        <v>-31299</v>
      </c>
      <c r="D31" s="214"/>
      <c r="E31" s="211">
        <v>-19615</v>
      </c>
      <c r="F31" s="214"/>
      <c r="G31" s="239">
        <v>-15071</v>
      </c>
      <c r="H31" s="239"/>
      <c r="I31" s="239">
        <v>-7099</v>
      </c>
      <c r="J31" s="240"/>
      <c r="K31" s="210">
        <v>-8969</v>
      </c>
      <c r="L31" s="228"/>
      <c r="M31" s="194"/>
      <c r="N31" s="205">
        <v>-40000</v>
      </c>
    </row>
    <row r="32" spans="1:14" ht="16" thickBot="1" x14ac:dyDescent="0.4">
      <c r="B32" s="4" t="s">
        <v>28</v>
      </c>
      <c r="C32" s="211">
        <v>783</v>
      </c>
      <c r="D32" s="214"/>
      <c r="E32" s="211" t="s">
        <v>25</v>
      </c>
      <c r="F32" s="214"/>
      <c r="G32" s="239"/>
      <c r="H32" s="239"/>
      <c r="I32" s="239">
        <v>-182</v>
      </c>
      <c r="J32" s="240"/>
      <c r="K32" s="210">
        <v>0</v>
      </c>
      <c r="L32" s="228"/>
      <c r="M32" s="194"/>
      <c r="N32" s="205">
        <v>0</v>
      </c>
    </row>
    <row r="33" spans="1:14" ht="16" thickBot="1" x14ac:dyDescent="0.4">
      <c r="A33" s="4" t="s">
        <v>29</v>
      </c>
      <c r="B33" s="4"/>
      <c r="C33" s="215">
        <v>51319144</v>
      </c>
      <c r="D33" s="238"/>
      <c r="E33" s="215">
        <v>33930249</v>
      </c>
      <c r="F33" s="238"/>
      <c r="G33" s="241">
        <v>33274461.261879999</v>
      </c>
      <c r="H33" s="241"/>
      <c r="I33" s="241">
        <v>27775259</v>
      </c>
      <c r="J33" s="242"/>
      <c r="K33" s="216">
        <v>25866853</v>
      </c>
      <c r="L33" s="216"/>
      <c r="M33" s="201"/>
      <c r="N33" s="206">
        <v>29092742</v>
      </c>
    </row>
    <row r="34" spans="1:14" x14ac:dyDescent="0.35">
      <c r="A34" s="4"/>
      <c r="B34" s="4"/>
      <c r="C34" s="186"/>
      <c r="E34" s="186"/>
      <c r="G34" s="186"/>
      <c r="I34" s="186"/>
      <c r="K34" s="198"/>
      <c r="L34" s="192"/>
      <c r="M34" s="192"/>
      <c r="N34" s="192"/>
    </row>
    <row r="35" spans="1:14" ht="18.5" x14ac:dyDescent="0.35">
      <c r="A35" s="236" t="s">
        <v>43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28"/>
      <c r="L35" s="228"/>
      <c r="M35" s="192"/>
      <c r="N35" s="192"/>
    </row>
    <row r="36" spans="1:14" ht="15" customHeight="1" x14ac:dyDescent="0.35">
      <c r="A36" s="4"/>
      <c r="B36" s="4" t="s">
        <v>17</v>
      </c>
      <c r="C36" s="211">
        <v>5716746</v>
      </c>
      <c r="D36" s="214"/>
      <c r="E36" s="211">
        <v>6328621</v>
      </c>
      <c r="F36" s="214"/>
      <c r="G36" s="211">
        <v>6501736</v>
      </c>
      <c r="H36" s="211"/>
      <c r="I36" s="211">
        <v>5833866</v>
      </c>
      <c r="J36" s="214"/>
      <c r="K36" s="210">
        <v>6551667</v>
      </c>
      <c r="L36" s="233"/>
      <c r="M36" s="192"/>
      <c r="N36" s="205">
        <v>6738167</v>
      </c>
    </row>
    <row r="37" spans="1:14" ht="16" thickBot="1" x14ac:dyDescent="0.4">
      <c r="A37" s="4"/>
      <c r="B37" s="4" t="s">
        <v>40</v>
      </c>
      <c r="C37" s="211">
        <v>51319144</v>
      </c>
      <c r="D37" s="214"/>
      <c r="E37" s="211">
        <v>33930249</v>
      </c>
      <c r="F37" s="214"/>
      <c r="G37" s="246">
        <v>33274461</v>
      </c>
      <c r="H37" s="246"/>
      <c r="I37" s="211">
        <v>27775259</v>
      </c>
      <c r="J37" s="214"/>
      <c r="K37" s="210">
        <v>25866853</v>
      </c>
      <c r="L37" s="233"/>
      <c r="M37" s="199"/>
      <c r="N37" s="207">
        <v>29092742</v>
      </c>
    </row>
    <row r="38" spans="1:14" ht="16.5" thickTop="1" thickBot="1" x14ac:dyDescent="0.4">
      <c r="B38" s="6" t="s">
        <v>44</v>
      </c>
      <c r="C38" s="244">
        <v>57035890</v>
      </c>
      <c r="D38" s="245"/>
      <c r="E38" s="244">
        <v>40258870</v>
      </c>
      <c r="F38" s="245"/>
      <c r="G38" s="244">
        <v>39776197</v>
      </c>
      <c r="H38" s="244"/>
      <c r="I38" s="244">
        <v>33609125</v>
      </c>
      <c r="J38" s="245"/>
      <c r="K38" s="243">
        <v>32418520</v>
      </c>
      <c r="L38" s="243"/>
      <c r="M38" s="199"/>
      <c r="N38" s="208">
        <v>35830909</v>
      </c>
    </row>
    <row r="39" spans="1:14" ht="16" thickTop="1" x14ac:dyDescent="0.35">
      <c r="B39" s="6"/>
      <c r="C39" s="186"/>
      <c r="E39" s="186"/>
      <c r="G39" s="186"/>
      <c r="I39" s="186"/>
      <c r="K39" s="186"/>
    </row>
    <row r="40" spans="1:14" x14ac:dyDescent="0.35">
      <c r="A40" s="213" t="s">
        <v>18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</row>
    <row r="41" spans="1:14" ht="18.5" x14ac:dyDescent="0.35">
      <c r="B41" s="4" t="s">
        <v>27</v>
      </c>
      <c r="C41" s="211">
        <v>183866</v>
      </c>
      <c r="D41" s="214"/>
      <c r="E41" s="211">
        <v>490989</v>
      </c>
      <c r="F41" s="214"/>
      <c r="G41" s="211">
        <v>545134</v>
      </c>
      <c r="H41" s="211"/>
      <c r="I41" s="211">
        <v>706446</v>
      </c>
      <c r="J41" s="214"/>
      <c r="K41" s="210">
        <v>731856.94342000003</v>
      </c>
      <c r="L41" s="228"/>
      <c r="M41" s="192"/>
      <c r="N41" s="205">
        <v>726710</v>
      </c>
    </row>
    <row r="43" spans="1:14" x14ac:dyDescent="0.35">
      <c r="A43" s="2" t="s">
        <v>45</v>
      </c>
      <c r="D43" s="2" t="s">
        <v>46</v>
      </c>
    </row>
    <row r="44" spans="1:14" x14ac:dyDescent="0.35">
      <c r="A44" s="2" t="s">
        <v>239</v>
      </c>
    </row>
    <row r="45" spans="1:14" x14ac:dyDescent="0.35">
      <c r="A45" s="2" t="s">
        <v>232</v>
      </c>
    </row>
  </sheetData>
  <mergeCells count="180">
    <mergeCell ref="M26:N26"/>
    <mergeCell ref="C11:D11"/>
    <mergeCell ref="E11:F11"/>
    <mergeCell ref="G11:H11"/>
    <mergeCell ref="I11:J11"/>
    <mergeCell ref="K11:L11"/>
    <mergeCell ref="C20:D20"/>
    <mergeCell ref="E20:F20"/>
    <mergeCell ref="G20:H20"/>
    <mergeCell ref="I20:J20"/>
    <mergeCell ref="K20:L20"/>
    <mergeCell ref="I19:J19"/>
    <mergeCell ref="C26:D26"/>
    <mergeCell ref="E26:F26"/>
    <mergeCell ref="C25:D25"/>
    <mergeCell ref="E25:F25"/>
    <mergeCell ref="C19:D19"/>
    <mergeCell ref="E19:F19"/>
    <mergeCell ref="G19:H19"/>
    <mergeCell ref="K18:L18"/>
    <mergeCell ref="C16:D16"/>
    <mergeCell ref="E16:F16"/>
    <mergeCell ref="G16:H16"/>
    <mergeCell ref="C15:D15"/>
    <mergeCell ref="K36:L36"/>
    <mergeCell ref="I36:J36"/>
    <mergeCell ref="I37:J37"/>
    <mergeCell ref="I38:J38"/>
    <mergeCell ref="I40:J40"/>
    <mergeCell ref="I41:J41"/>
    <mergeCell ref="I30:J30"/>
    <mergeCell ref="I6:J6"/>
    <mergeCell ref="I7:J7"/>
    <mergeCell ref="I29:J29"/>
    <mergeCell ref="K22:L22"/>
    <mergeCell ref="K24:L24"/>
    <mergeCell ref="K25:L25"/>
    <mergeCell ref="K26:L26"/>
    <mergeCell ref="K27:L27"/>
    <mergeCell ref="K28:L28"/>
    <mergeCell ref="K29:L29"/>
    <mergeCell ref="K30:L30"/>
    <mergeCell ref="K31:L31"/>
    <mergeCell ref="I14:J14"/>
    <mergeCell ref="I15:J15"/>
    <mergeCell ref="K19:L19"/>
    <mergeCell ref="K21:L21"/>
    <mergeCell ref="K17:L17"/>
    <mergeCell ref="C30:D30"/>
    <mergeCell ref="E30:F30"/>
    <mergeCell ref="G30:H30"/>
    <mergeCell ref="C29:D29"/>
    <mergeCell ref="E29:F29"/>
    <mergeCell ref="G29:H29"/>
    <mergeCell ref="C28:D28"/>
    <mergeCell ref="E28:F28"/>
    <mergeCell ref="G28:H28"/>
    <mergeCell ref="A40:B40"/>
    <mergeCell ref="C40:D40"/>
    <mergeCell ref="E40:F40"/>
    <mergeCell ref="C38:D38"/>
    <mergeCell ref="E38:F38"/>
    <mergeCell ref="G38:H38"/>
    <mergeCell ref="I21:J21"/>
    <mergeCell ref="I22:J22"/>
    <mergeCell ref="I24:J24"/>
    <mergeCell ref="I25:J25"/>
    <mergeCell ref="I26:J26"/>
    <mergeCell ref="I27:J27"/>
    <mergeCell ref="I28:J28"/>
    <mergeCell ref="G40:H40"/>
    <mergeCell ref="I31:J31"/>
    <mergeCell ref="C37:D37"/>
    <mergeCell ref="E37:F37"/>
    <mergeCell ref="G37:H37"/>
    <mergeCell ref="G35:H35"/>
    <mergeCell ref="C36:D36"/>
    <mergeCell ref="E36:F36"/>
    <mergeCell ref="G36:H36"/>
    <mergeCell ref="A35:B35"/>
    <mergeCell ref="E27:F27"/>
    <mergeCell ref="C41:D41"/>
    <mergeCell ref="E41:F41"/>
    <mergeCell ref="G41:H41"/>
    <mergeCell ref="K32:L32"/>
    <mergeCell ref="K33:L33"/>
    <mergeCell ref="C31:D31"/>
    <mergeCell ref="E31:F31"/>
    <mergeCell ref="G31:H31"/>
    <mergeCell ref="I32:J32"/>
    <mergeCell ref="I33:J33"/>
    <mergeCell ref="C35:D35"/>
    <mergeCell ref="E35:F35"/>
    <mergeCell ref="C33:D33"/>
    <mergeCell ref="E33:F33"/>
    <mergeCell ref="G33:H33"/>
    <mergeCell ref="C32:D32"/>
    <mergeCell ref="E32:F32"/>
    <mergeCell ref="G32:H32"/>
    <mergeCell ref="I35:J35"/>
    <mergeCell ref="K35:L35"/>
    <mergeCell ref="K37:L37"/>
    <mergeCell ref="K38:L38"/>
    <mergeCell ref="K40:L40"/>
    <mergeCell ref="K41:L41"/>
    <mergeCell ref="A24:B24"/>
    <mergeCell ref="C24:D24"/>
    <mergeCell ref="E24:F24"/>
    <mergeCell ref="C27:D27"/>
    <mergeCell ref="C22:D22"/>
    <mergeCell ref="E22:F22"/>
    <mergeCell ref="G21:H21"/>
    <mergeCell ref="G25:H25"/>
    <mergeCell ref="C21:D21"/>
    <mergeCell ref="E21:F21"/>
    <mergeCell ref="G27:H27"/>
    <mergeCell ref="G22:H22"/>
    <mergeCell ref="G26:H26"/>
    <mergeCell ref="G24:H24"/>
    <mergeCell ref="E15:F15"/>
    <mergeCell ref="G15:H15"/>
    <mergeCell ref="K15:L15"/>
    <mergeCell ref="K16:L16"/>
    <mergeCell ref="C18:D18"/>
    <mergeCell ref="E18:F18"/>
    <mergeCell ref="G18:H18"/>
    <mergeCell ref="C17:D17"/>
    <mergeCell ref="E17:F17"/>
    <mergeCell ref="G17:H17"/>
    <mergeCell ref="I16:J16"/>
    <mergeCell ref="I17:J17"/>
    <mergeCell ref="I18:J18"/>
    <mergeCell ref="C10:D10"/>
    <mergeCell ref="E10:F10"/>
    <mergeCell ref="G10:H10"/>
    <mergeCell ref="C9:D9"/>
    <mergeCell ref="E9:F9"/>
    <mergeCell ref="G9:H9"/>
    <mergeCell ref="K9:L9"/>
    <mergeCell ref="K10:L10"/>
    <mergeCell ref="C14:D14"/>
    <mergeCell ref="E14:F14"/>
    <mergeCell ref="G14:H14"/>
    <mergeCell ref="C12:D12"/>
    <mergeCell ref="E12:F12"/>
    <mergeCell ref="G12:H12"/>
    <mergeCell ref="K12:L12"/>
    <mergeCell ref="K13:L13"/>
    <mergeCell ref="K14:L14"/>
    <mergeCell ref="C13:D13"/>
    <mergeCell ref="E13:F13"/>
    <mergeCell ref="G13:H13"/>
    <mergeCell ref="I13:J13"/>
    <mergeCell ref="I9:J9"/>
    <mergeCell ref="I10:J10"/>
    <mergeCell ref="I12:J12"/>
    <mergeCell ref="M5:N5"/>
    <mergeCell ref="M6:N6"/>
    <mergeCell ref="K7:L7"/>
    <mergeCell ref="K8:L8"/>
    <mergeCell ref="C6:D6"/>
    <mergeCell ref="E6:F6"/>
    <mergeCell ref="G6:H6"/>
    <mergeCell ref="A1:H1"/>
    <mergeCell ref="C5:D5"/>
    <mergeCell ref="E5:F5"/>
    <mergeCell ref="G5:H5"/>
    <mergeCell ref="K5:L5"/>
    <mergeCell ref="K6:L6"/>
    <mergeCell ref="C8:D8"/>
    <mergeCell ref="E8:F8"/>
    <mergeCell ref="G8:H8"/>
    <mergeCell ref="G7:H7"/>
    <mergeCell ref="A7:B7"/>
    <mergeCell ref="C7:D7"/>
    <mergeCell ref="E7:F7"/>
    <mergeCell ref="A3:J3"/>
    <mergeCell ref="I5:J5"/>
    <mergeCell ref="I8:J8"/>
    <mergeCell ref="A4:L4"/>
  </mergeCells>
  <pageMargins left="0.7" right="0.7" top="0.75" bottom="0.75" header="0.3" footer="0.3"/>
  <pageSetup paperSize="9" scale="68" orientation="portrait" horizontalDpi="90" verticalDpi="90" r:id="rId1"/>
  <headerFooter>
    <oddFooter>&amp;C&amp;1#&amp;"Calibri"&amp;10&amp;K000000OFFICIAL-SENSITIVE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7F04-1D46-4CB7-820D-B5951500922D}">
  <sheetPr codeName="Sheet3">
    <tabColor theme="5" tint="0.79998168889431442"/>
  </sheetPr>
  <dimension ref="A1:N33"/>
  <sheetViews>
    <sheetView workbookViewId="0">
      <selection activeCell="O28" sqref="O28"/>
    </sheetView>
  </sheetViews>
  <sheetFormatPr defaultColWidth="9.453125" defaultRowHeight="15.5" x14ac:dyDescent="0.35"/>
  <cols>
    <col min="1" max="1" width="4.54296875" style="2" customWidth="1"/>
    <col min="2" max="2" width="48.36328125" style="2" customWidth="1"/>
    <col min="3" max="12" width="6.453125" style="2" customWidth="1"/>
    <col min="13" max="13" width="2.08984375" style="2" customWidth="1"/>
    <col min="14" max="14" width="12.6328125" style="2" customWidth="1"/>
    <col min="15" max="16384" width="9.453125" style="2"/>
  </cols>
  <sheetData>
    <row r="1" spans="1:14" x14ac:dyDescent="0.35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4" x14ac:dyDescent="0.35">
      <c r="A2" s="1"/>
    </row>
    <row r="3" spans="1:14" x14ac:dyDescent="0.35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4" ht="16" thickBot="1" x14ac:dyDescent="0.4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4" x14ac:dyDescent="0.35">
      <c r="C5" s="235" t="s">
        <v>3</v>
      </c>
      <c r="D5" s="214"/>
      <c r="E5" s="235" t="s">
        <v>4</v>
      </c>
      <c r="F5" s="214"/>
      <c r="G5" s="235" t="s">
        <v>5</v>
      </c>
      <c r="H5" s="214"/>
      <c r="I5" s="235" t="s">
        <v>6</v>
      </c>
      <c r="J5" s="214"/>
      <c r="K5" s="235" t="s">
        <v>7</v>
      </c>
      <c r="L5" s="214"/>
      <c r="M5" s="185"/>
      <c r="N5" s="188" t="s">
        <v>8</v>
      </c>
    </row>
    <row r="6" spans="1:14" ht="16" thickBot="1" x14ac:dyDescent="0.4">
      <c r="A6" s="3"/>
      <c r="B6" s="3"/>
      <c r="C6" s="227" t="s">
        <v>9</v>
      </c>
      <c r="D6" s="232"/>
      <c r="E6" s="227" t="s">
        <v>9</v>
      </c>
      <c r="F6" s="232"/>
      <c r="G6" s="227" t="s">
        <v>9</v>
      </c>
      <c r="H6" s="232"/>
      <c r="I6" s="227" t="s">
        <v>9</v>
      </c>
      <c r="J6" s="232"/>
      <c r="K6" s="227" t="s">
        <v>9</v>
      </c>
      <c r="L6" s="232"/>
      <c r="M6" s="3"/>
      <c r="N6" s="189" t="s">
        <v>10</v>
      </c>
    </row>
    <row r="7" spans="1:14" ht="18.5" x14ac:dyDescent="0.35">
      <c r="A7" s="236" t="s">
        <v>47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</row>
    <row r="8" spans="1:14" x14ac:dyDescent="0.35">
      <c r="B8" s="4" t="s">
        <v>12</v>
      </c>
      <c r="C8" s="211">
        <v>643880</v>
      </c>
      <c r="D8" s="214"/>
      <c r="E8" s="211">
        <v>524552</v>
      </c>
      <c r="F8" s="214"/>
      <c r="G8" s="211">
        <v>695753</v>
      </c>
      <c r="H8" s="214"/>
      <c r="I8" s="211">
        <v>686362</v>
      </c>
      <c r="J8" s="214"/>
      <c r="K8" s="210">
        <v>832549</v>
      </c>
      <c r="L8" s="228"/>
      <c r="M8" s="192"/>
      <c r="N8" s="205">
        <v>872633</v>
      </c>
    </row>
    <row r="9" spans="1:14" x14ac:dyDescent="0.35">
      <c r="B9" s="4" t="s">
        <v>176</v>
      </c>
      <c r="C9" s="211">
        <v>20650</v>
      </c>
      <c r="D9" s="214"/>
      <c r="E9" s="211">
        <v>31848</v>
      </c>
      <c r="F9" s="214"/>
      <c r="G9" s="211">
        <v>29364</v>
      </c>
      <c r="H9" s="214"/>
      <c r="I9" s="211">
        <v>41709</v>
      </c>
      <c r="J9" s="214"/>
      <c r="K9" s="210">
        <v>43172</v>
      </c>
      <c r="L9" s="228"/>
      <c r="M9" s="192"/>
      <c r="N9" s="205">
        <v>0</v>
      </c>
    </row>
    <row r="10" spans="1:14" ht="16" thickBot="1" x14ac:dyDescent="0.4">
      <c r="B10" s="6" t="s">
        <v>48</v>
      </c>
      <c r="C10" s="215">
        <v>664530</v>
      </c>
      <c r="D10" s="238"/>
      <c r="E10" s="215">
        <v>556400</v>
      </c>
      <c r="F10" s="238"/>
      <c r="G10" s="215">
        <v>725117</v>
      </c>
      <c r="H10" s="238"/>
      <c r="I10" s="215">
        <v>728071</v>
      </c>
      <c r="J10" s="238"/>
      <c r="K10" s="216">
        <v>875721</v>
      </c>
      <c r="L10" s="216"/>
      <c r="M10" s="200"/>
      <c r="N10" s="206">
        <v>872633</v>
      </c>
    </row>
    <row r="11" spans="1:14" x14ac:dyDescent="0.35">
      <c r="B11" s="6"/>
      <c r="C11" s="214"/>
      <c r="D11" s="214"/>
      <c r="E11" s="214"/>
      <c r="F11" s="214"/>
      <c r="G11" s="214"/>
      <c r="H11" s="214"/>
      <c r="I11" s="214"/>
      <c r="J11" s="214"/>
      <c r="K11" s="228"/>
      <c r="L11" s="228"/>
      <c r="M11" s="192"/>
      <c r="N11" s="192"/>
    </row>
    <row r="12" spans="1:14" x14ac:dyDescent="0.35">
      <c r="A12" s="213" t="s">
        <v>18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8"/>
      <c r="L12" s="228"/>
      <c r="M12" s="192"/>
      <c r="N12" s="192"/>
    </row>
    <row r="13" spans="1:14" x14ac:dyDescent="0.35">
      <c r="B13" s="4" t="s">
        <v>49</v>
      </c>
      <c r="C13" s="211">
        <v>982938</v>
      </c>
      <c r="D13" s="214"/>
      <c r="E13" s="211">
        <v>644473</v>
      </c>
      <c r="F13" s="214"/>
      <c r="G13" s="239">
        <v>805498</v>
      </c>
      <c r="H13" s="240"/>
      <c r="I13" s="239">
        <v>750944</v>
      </c>
      <c r="J13" s="240"/>
      <c r="K13" s="210">
        <v>891065</v>
      </c>
      <c r="L13" s="210"/>
      <c r="M13" s="192"/>
      <c r="N13" s="205">
        <v>913633</v>
      </c>
    </row>
    <row r="14" spans="1:14" x14ac:dyDescent="0.35">
      <c r="B14" s="4" t="s">
        <v>50</v>
      </c>
      <c r="C14" s="211">
        <v>-318408</v>
      </c>
      <c r="D14" s="214"/>
      <c r="E14" s="211">
        <v>-88073</v>
      </c>
      <c r="F14" s="214"/>
      <c r="G14" s="239">
        <v>-80381</v>
      </c>
      <c r="H14" s="240"/>
      <c r="I14" s="239">
        <v>-22873</v>
      </c>
      <c r="J14" s="240"/>
      <c r="K14" s="210">
        <v>-15344</v>
      </c>
      <c r="L14" s="210"/>
      <c r="M14" s="194"/>
      <c r="N14" s="205">
        <v>-41000</v>
      </c>
    </row>
    <row r="15" spans="1:14" ht="16" thickBot="1" x14ac:dyDescent="0.4">
      <c r="B15" s="4"/>
      <c r="C15" s="214"/>
      <c r="D15" s="214"/>
      <c r="E15" s="214"/>
      <c r="F15" s="214"/>
      <c r="G15" s="240"/>
      <c r="H15" s="240"/>
      <c r="I15" s="240"/>
      <c r="J15" s="240"/>
      <c r="K15" s="228"/>
      <c r="L15" s="228"/>
      <c r="M15" s="194"/>
      <c r="N15" s="194"/>
    </row>
    <row r="16" spans="1:14" ht="16" thickBot="1" x14ac:dyDescent="0.4">
      <c r="A16" s="221" t="s">
        <v>29</v>
      </c>
      <c r="B16" s="214"/>
      <c r="C16" s="215">
        <v>664530</v>
      </c>
      <c r="D16" s="238"/>
      <c r="E16" s="215">
        <v>556400</v>
      </c>
      <c r="F16" s="238"/>
      <c r="G16" s="241">
        <v>725117</v>
      </c>
      <c r="H16" s="242"/>
      <c r="I16" s="241">
        <v>728071</v>
      </c>
      <c r="J16" s="242"/>
      <c r="K16" s="216">
        <v>875721</v>
      </c>
      <c r="L16" s="216"/>
      <c r="M16" s="201"/>
      <c r="N16" s="206">
        <v>872633</v>
      </c>
    </row>
    <row r="17" spans="1:14" x14ac:dyDescent="0.35">
      <c r="A17" s="4"/>
      <c r="C17" s="214"/>
      <c r="D17" s="214"/>
      <c r="E17" s="214"/>
      <c r="F17" s="214"/>
      <c r="G17" s="214"/>
      <c r="H17" s="214"/>
      <c r="I17" s="214"/>
      <c r="J17" s="214"/>
      <c r="K17" s="228"/>
      <c r="L17" s="228"/>
      <c r="M17" s="194"/>
      <c r="N17" s="192"/>
    </row>
    <row r="18" spans="1:14" ht="18.5" x14ac:dyDescent="0.35">
      <c r="A18" s="236" t="s">
        <v>51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28"/>
      <c r="L18" s="228"/>
      <c r="M18" s="194"/>
      <c r="N18" s="192"/>
    </row>
    <row r="19" spans="1:14" x14ac:dyDescent="0.35">
      <c r="B19" s="4" t="s">
        <v>32</v>
      </c>
      <c r="C19" s="211">
        <v>7.1029999999999998</v>
      </c>
      <c r="D19" s="214"/>
      <c r="E19" s="211">
        <v>1</v>
      </c>
      <c r="F19" s="214"/>
      <c r="G19" s="211">
        <v>2</v>
      </c>
      <c r="H19" s="214"/>
      <c r="I19" s="211">
        <v>2</v>
      </c>
      <c r="J19" s="214"/>
      <c r="K19" s="210">
        <v>2</v>
      </c>
      <c r="L19" s="228"/>
      <c r="M19" s="194"/>
      <c r="N19" s="205">
        <v>10.000000000000002</v>
      </c>
    </row>
    <row r="20" spans="1:14" x14ac:dyDescent="0.35">
      <c r="B20" s="4" t="s">
        <v>37</v>
      </c>
      <c r="C20" s="211"/>
      <c r="D20" s="214"/>
      <c r="E20" s="211"/>
      <c r="F20" s="214"/>
      <c r="G20" s="211"/>
      <c r="H20" s="214"/>
      <c r="I20" s="211"/>
      <c r="J20" s="214"/>
      <c r="K20" s="210">
        <v>4076</v>
      </c>
      <c r="L20" s="228"/>
      <c r="M20" s="194"/>
      <c r="N20" s="205">
        <v>20300</v>
      </c>
    </row>
    <row r="21" spans="1:14" x14ac:dyDescent="0.35">
      <c r="B21" s="4" t="s">
        <v>176</v>
      </c>
      <c r="C21" s="211" t="s">
        <v>25</v>
      </c>
      <c r="D21" s="214"/>
      <c r="E21" s="211" t="s">
        <v>25</v>
      </c>
      <c r="F21" s="214"/>
      <c r="G21" s="211" t="s">
        <v>25</v>
      </c>
      <c r="H21" s="214"/>
      <c r="I21" s="211" t="s">
        <v>25</v>
      </c>
      <c r="J21" s="214"/>
      <c r="K21" s="210">
        <v>1963</v>
      </c>
      <c r="L21" s="228"/>
      <c r="M21" s="194"/>
      <c r="N21" s="205">
        <v>0</v>
      </c>
    </row>
    <row r="22" spans="1:14" ht="16" thickBot="1" x14ac:dyDescent="0.4">
      <c r="B22" s="6" t="s">
        <v>52</v>
      </c>
      <c r="C22" s="215">
        <v>7.1029999999999998</v>
      </c>
      <c r="D22" s="238"/>
      <c r="E22" s="215">
        <v>1</v>
      </c>
      <c r="F22" s="238"/>
      <c r="G22" s="215">
        <v>2</v>
      </c>
      <c r="H22" s="238"/>
      <c r="I22" s="215">
        <v>2</v>
      </c>
      <c r="J22" s="238"/>
      <c r="K22" s="216">
        <v>6041</v>
      </c>
      <c r="L22" s="229"/>
      <c r="M22" s="201"/>
      <c r="N22" s="206">
        <v>20310</v>
      </c>
    </row>
    <row r="23" spans="1:14" x14ac:dyDescent="0.35">
      <c r="B23" s="6"/>
      <c r="C23" s="186"/>
      <c r="E23" s="186"/>
      <c r="G23" s="186"/>
      <c r="I23" s="186"/>
      <c r="K23" s="198"/>
      <c r="L23" s="192"/>
      <c r="M23" s="194"/>
      <c r="N23" s="192"/>
    </row>
    <row r="24" spans="1:14" x14ac:dyDescent="0.35">
      <c r="A24" s="213" t="s">
        <v>53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28"/>
      <c r="L24" s="228"/>
      <c r="M24" s="194"/>
      <c r="N24" s="192"/>
    </row>
    <row r="25" spans="1:14" ht="16" thickBot="1" x14ac:dyDescent="0.4">
      <c r="B25" s="4" t="s">
        <v>54</v>
      </c>
      <c r="C25" s="211">
        <v>7</v>
      </c>
      <c r="D25" s="214"/>
      <c r="E25" s="211">
        <v>1</v>
      </c>
      <c r="F25" s="214"/>
      <c r="G25" s="211">
        <v>2</v>
      </c>
      <c r="H25" s="214"/>
      <c r="I25" s="211">
        <v>2</v>
      </c>
      <c r="J25" s="214"/>
      <c r="K25" s="210">
        <v>6041</v>
      </c>
      <c r="L25" s="228"/>
      <c r="M25" s="194"/>
      <c r="N25" s="205">
        <v>20310</v>
      </c>
    </row>
    <row r="26" spans="1:14" ht="16" thickBot="1" x14ac:dyDescent="0.4">
      <c r="B26" s="4"/>
      <c r="C26" s="215">
        <v>7</v>
      </c>
      <c r="D26" s="238"/>
      <c r="E26" s="215">
        <v>1</v>
      </c>
      <c r="F26" s="238"/>
      <c r="G26" s="215">
        <v>2</v>
      </c>
      <c r="H26" s="238"/>
      <c r="I26" s="215">
        <v>2</v>
      </c>
      <c r="J26" s="238"/>
      <c r="K26" s="216">
        <v>6041</v>
      </c>
      <c r="L26" s="229"/>
      <c r="M26" s="201"/>
      <c r="N26" s="206">
        <v>20310</v>
      </c>
    </row>
    <row r="27" spans="1:14" x14ac:dyDescent="0.35">
      <c r="B27" s="4"/>
      <c r="C27" s="186"/>
      <c r="E27" s="186"/>
      <c r="G27" s="186"/>
      <c r="I27" s="186"/>
      <c r="K27" s="198"/>
      <c r="L27" s="192"/>
      <c r="M27" s="194"/>
      <c r="N27" s="192"/>
    </row>
    <row r="28" spans="1:14" ht="18.5" x14ac:dyDescent="0.35">
      <c r="A28" s="236" t="s">
        <v>55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28"/>
      <c r="L28" s="228"/>
      <c r="M28" s="194"/>
      <c r="N28" s="192"/>
    </row>
    <row r="29" spans="1:14" x14ac:dyDescent="0.35">
      <c r="A29" s="4"/>
      <c r="B29" s="4" t="s">
        <v>48</v>
      </c>
      <c r="C29" s="211">
        <v>664530</v>
      </c>
      <c r="D29" s="214"/>
      <c r="E29" s="211">
        <v>556400</v>
      </c>
      <c r="F29" s="214"/>
      <c r="G29" s="211">
        <v>725117</v>
      </c>
      <c r="H29" s="214"/>
      <c r="I29" s="211">
        <v>728071</v>
      </c>
      <c r="J29" s="214"/>
      <c r="K29" s="210">
        <v>875721</v>
      </c>
      <c r="L29" s="228"/>
      <c r="M29" s="194"/>
      <c r="N29" s="205">
        <v>872633</v>
      </c>
    </row>
    <row r="30" spans="1:14" ht="16" thickBot="1" x14ac:dyDescent="0.4">
      <c r="A30" s="4"/>
      <c r="B30" s="4" t="s">
        <v>52</v>
      </c>
      <c r="C30" s="211">
        <v>7.1029999999999998</v>
      </c>
      <c r="D30" s="214"/>
      <c r="E30" s="211">
        <v>1</v>
      </c>
      <c r="F30" s="214"/>
      <c r="G30" s="211">
        <v>2</v>
      </c>
      <c r="H30" s="214"/>
      <c r="I30" s="211">
        <v>2</v>
      </c>
      <c r="J30" s="214"/>
      <c r="K30" s="210">
        <v>6041</v>
      </c>
      <c r="L30" s="228"/>
      <c r="M30" s="202"/>
      <c r="N30" s="207">
        <v>20310</v>
      </c>
    </row>
    <row r="31" spans="1:14" ht="16.5" thickTop="1" thickBot="1" x14ac:dyDescent="0.4">
      <c r="B31" s="6" t="s">
        <v>56</v>
      </c>
      <c r="C31" s="244">
        <v>664537.103</v>
      </c>
      <c r="D31" s="245"/>
      <c r="E31" s="244">
        <v>556401</v>
      </c>
      <c r="F31" s="245"/>
      <c r="G31" s="244">
        <v>725119</v>
      </c>
      <c r="H31" s="245"/>
      <c r="I31" s="244">
        <v>728073</v>
      </c>
      <c r="J31" s="245"/>
      <c r="K31" s="243">
        <v>881762</v>
      </c>
      <c r="L31" s="247"/>
      <c r="M31" s="202"/>
      <c r="N31" s="208">
        <v>892943</v>
      </c>
    </row>
    <row r="32" spans="1:14" ht="16" thickTop="1" x14ac:dyDescent="0.35"/>
    <row r="33" spans="1:1" x14ac:dyDescent="0.35">
      <c r="A33" s="2" t="s">
        <v>57</v>
      </c>
    </row>
  </sheetData>
  <mergeCells count="134">
    <mergeCell ref="I20:J20"/>
    <mergeCell ref="K20:L20"/>
    <mergeCell ref="K26:L26"/>
    <mergeCell ref="K28:L28"/>
    <mergeCell ref="K29:L29"/>
    <mergeCell ref="K30:L30"/>
    <mergeCell ref="I25:J25"/>
    <mergeCell ref="I21:J21"/>
    <mergeCell ref="K21:L21"/>
    <mergeCell ref="K31:L31"/>
    <mergeCell ref="A4:L4"/>
    <mergeCell ref="K16:L16"/>
    <mergeCell ref="K17:L17"/>
    <mergeCell ref="K18:L18"/>
    <mergeCell ref="K19:L19"/>
    <mergeCell ref="K22:L22"/>
    <mergeCell ref="K24:L24"/>
    <mergeCell ref="K25:L25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I26:J26"/>
    <mergeCell ref="I28:J28"/>
    <mergeCell ref="I29:J29"/>
    <mergeCell ref="I30:J30"/>
    <mergeCell ref="I31:J31"/>
    <mergeCell ref="I24:J24"/>
    <mergeCell ref="A1:J1"/>
    <mergeCell ref="A3:J3"/>
    <mergeCell ref="I14:J14"/>
    <mergeCell ref="I15:J15"/>
    <mergeCell ref="I16:J16"/>
    <mergeCell ref="I17:J17"/>
    <mergeCell ref="I18:J18"/>
    <mergeCell ref="I19:J19"/>
    <mergeCell ref="I22:J22"/>
    <mergeCell ref="I5:J5"/>
    <mergeCell ref="I6:J6"/>
    <mergeCell ref="I7:J7"/>
    <mergeCell ref="I8:J8"/>
    <mergeCell ref="I9:J9"/>
    <mergeCell ref="I10:J10"/>
    <mergeCell ref="I11:J11"/>
    <mergeCell ref="I12:J12"/>
    <mergeCell ref="A16:B16"/>
    <mergeCell ref="C16:D16"/>
    <mergeCell ref="E16:F16"/>
    <mergeCell ref="G18:H18"/>
    <mergeCell ref="A7:B7"/>
    <mergeCell ref="C7:D7"/>
    <mergeCell ref="E7:F7"/>
    <mergeCell ref="C31:D31"/>
    <mergeCell ref="A28:B28"/>
    <mergeCell ref="C28:D28"/>
    <mergeCell ref="E28:F28"/>
    <mergeCell ref="C26:D26"/>
    <mergeCell ref="E26:F26"/>
    <mergeCell ref="G26:H26"/>
    <mergeCell ref="G28:H28"/>
    <mergeCell ref="E31:F31"/>
    <mergeCell ref="C29:D29"/>
    <mergeCell ref="E29:F29"/>
    <mergeCell ref="G31:H31"/>
    <mergeCell ref="C30:D30"/>
    <mergeCell ref="E30:F30"/>
    <mergeCell ref="G30:H30"/>
    <mergeCell ref="G29:H29"/>
    <mergeCell ref="A24:B24"/>
    <mergeCell ref="C24:D24"/>
    <mergeCell ref="E24:F24"/>
    <mergeCell ref="C22:D22"/>
    <mergeCell ref="E22:F22"/>
    <mergeCell ref="A18:B18"/>
    <mergeCell ref="C18:D18"/>
    <mergeCell ref="E18:F18"/>
    <mergeCell ref="C19:D19"/>
    <mergeCell ref="E19:F19"/>
    <mergeCell ref="C20:D20"/>
    <mergeCell ref="E20:F20"/>
    <mergeCell ref="A12:B12"/>
    <mergeCell ref="C12:D12"/>
    <mergeCell ref="E12:F12"/>
    <mergeCell ref="C10:D10"/>
    <mergeCell ref="E10:F10"/>
    <mergeCell ref="C11:D11"/>
    <mergeCell ref="E11:F11"/>
    <mergeCell ref="C15:D15"/>
    <mergeCell ref="G16:H16"/>
    <mergeCell ref="C17:D17"/>
    <mergeCell ref="C25:D25"/>
    <mergeCell ref="E25:F25"/>
    <mergeCell ref="G25:H25"/>
    <mergeCell ref="E15:F15"/>
    <mergeCell ref="G15:H15"/>
    <mergeCell ref="C14:D14"/>
    <mergeCell ref="G12:H12"/>
    <mergeCell ref="C13:D13"/>
    <mergeCell ref="G22:H22"/>
    <mergeCell ref="G19:H19"/>
    <mergeCell ref="G24:H24"/>
    <mergeCell ref="E17:F17"/>
    <mergeCell ref="G17:H17"/>
    <mergeCell ref="C21:D21"/>
    <mergeCell ref="E21:F21"/>
    <mergeCell ref="G21:H21"/>
    <mergeCell ref="G20:H20"/>
    <mergeCell ref="C5:D5"/>
    <mergeCell ref="E5:F5"/>
    <mergeCell ref="G5:H5"/>
    <mergeCell ref="G7:H7"/>
    <mergeCell ref="G6:H6"/>
    <mergeCell ref="C6:D6"/>
    <mergeCell ref="E6:F6"/>
    <mergeCell ref="C8:D8"/>
    <mergeCell ref="E8:F8"/>
    <mergeCell ref="G8:H8"/>
    <mergeCell ref="K14:L14"/>
    <mergeCell ref="K15:L15"/>
    <mergeCell ref="E13:F13"/>
    <mergeCell ref="G13:H13"/>
    <mergeCell ref="I13:J13"/>
    <mergeCell ref="C9:D9"/>
    <mergeCell ref="E9:F9"/>
    <mergeCell ref="G9:H9"/>
    <mergeCell ref="G10:H10"/>
    <mergeCell ref="G11:H11"/>
    <mergeCell ref="E14:F14"/>
    <mergeCell ref="G14:H14"/>
  </mergeCells>
  <pageMargins left="0.7" right="0.7" top="0.75" bottom="0.75" header="0.3" footer="0.3"/>
  <pageSetup paperSize="9" orientation="portrait" horizontalDpi="90" verticalDpi="90" r:id="rId1"/>
  <headerFooter>
    <oddFooter>&amp;C&amp;1#&amp;"Calibri"&amp;10&amp;K000000OFFICIAL-SENSITIVE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66914-6736-4B4D-81F5-590F52F44CD1}">
  <sheetPr codeName="Sheet4">
    <tabColor theme="5" tint="0.79998168889431442"/>
  </sheetPr>
  <dimension ref="A1:M26"/>
  <sheetViews>
    <sheetView workbookViewId="0">
      <selection activeCell="F30" sqref="F30"/>
    </sheetView>
  </sheetViews>
  <sheetFormatPr defaultColWidth="9.453125" defaultRowHeight="15.5" x14ac:dyDescent="0.35"/>
  <cols>
    <col min="1" max="1" width="6.54296875" style="2" customWidth="1"/>
    <col min="2" max="2" width="56" style="2" bestFit="1" customWidth="1"/>
    <col min="3" max="7" width="6.453125" style="2" customWidth="1"/>
    <col min="8" max="8" width="10" style="2" customWidth="1"/>
    <col min="9" max="12" width="6.453125" style="2" customWidth="1"/>
    <col min="13" max="13" width="13.90625" style="2" customWidth="1"/>
    <col min="14" max="16384" width="9.453125" style="2"/>
  </cols>
  <sheetData>
    <row r="1" spans="1:13" x14ac:dyDescent="0.35">
      <c r="A1" s="234" t="s">
        <v>0</v>
      </c>
      <c r="B1" s="214"/>
      <c r="C1" s="214"/>
      <c r="D1" s="214"/>
      <c r="E1" s="214"/>
      <c r="F1" s="214"/>
      <c r="G1" s="214"/>
      <c r="H1" s="214"/>
    </row>
    <row r="2" spans="1:13" x14ac:dyDescent="0.35">
      <c r="A2" s="2" t="s">
        <v>58</v>
      </c>
    </row>
    <row r="3" spans="1:13" x14ac:dyDescent="0.35">
      <c r="A3" s="2" t="s">
        <v>59</v>
      </c>
    </row>
    <row r="4" spans="1:13" x14ac:dyDescent="0.35">
      <c r="A4" s="8"/>
    </row>
    <row r="5" spans="1:13" x14ac:dyDescent="0.35">
      <c r="A5" s="224" t="s">
        <v>60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3" ht="16" thickBot="1" x14ac:dyDescent="0.4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</row>
    <row r="7" spans="1:13" x14ac:dyDescent="0.35">
      <c r="C7" s="235" t="s">
        <v>3</v>
      </c>
      <c r="D7" s="214"/>
      <c r="E7" s="235" t="s">
        <v>4</v>
      </c>
      <c r="F7" s="214"/>
      <c r="G7" s="235" t="s">
        <v>5</v>
      </c>
      <c r="H7" s="214"/>
      <c r="I7" s="235" t="s">
        <v>6</v>
      </c>
      <c r="J7" s="214"/>
      <c r="K7" s="235" t="s">
        <v>7</v>
      </c>
      <c r="L7" s="214"/>
      <c r="M7" s="188" t="s">
        <v>8</v>
      </c>
    </row>
    <row r="8" spans="1:13" ht="16" thickBot="1" x14ac:dyDescent="0.4">
      <c r="A8" s="3"/>
      <c r="B8" s="3"/>
      <c r="C8" s="227" t="s">
        <v>9</v>
      </c>
      <c r="D8" s="232"/>
      <c r="E8" s="227" t="s">
        <v>9</v>
      </c>
      <c r="F8" s="232"/>
      <c r="G8" s="227" t="s">
        <v>9</v>
      </c>
      <c r="H8" s="232"/>
      <c r="I8" s="227" t="s">
        <v>9</v>
      </c>
      <c r="J8" s="232"/>
      <c r="K8" s="227" t="s">
        <v>9</v>
      </c>
      <c r="L8" s="232"/>
      <c r="M8" s="190" t="s">
        <v>10</v>
      </c>
    </row>
    <row r="9" spans="1:13" x14ac:dyDescent="0.35">
      <c r="A9" s="226" t="s">
        <v>61</v>
      </c>
      <c r="B9" s="223"/>
      <c r="C9" s="214"/>
      <c r="D9" s="214"/>
      <c r="E9" s="214"/>
      <c r="F9" s="214"/>
      <c r="G9" s="214"/>
      <c r="H9" s="214"/>
      <c r="I9" s="214"/>
      <c r="J9" s="214"/>
      <c r="K9" s="214"/>
      <c r="L9" s="214"/>
    </row>
    <row r="10" spans="1:13" x14ac:dyDescent="0.35">
      <c r="B10" s="4" t="s">
        <v>12</v>
      </c>
      <c r="C10" s="211">
        <v>828681</v>
      </c>
      <c r="D10" s="214"/>
      <c r="E10" s="211">
        <v>948413</v>
      </c>
      <c r="F10" s="214"/>
      <c r="G10" s="211">
        <v>918850</v>
      </c>
      <c r="H10" s="214"/>
      <c r="I10" s="211">
        <v>1002674</v>
      </c>
      <c r="J10" s="214"/>
      <c r="K10" s="210">
        <v>1102494</v>
      </c>
      <c r="L10" s="249"/>
      <c r="M10" s="203">
        <v>1100832</v>
      </c>
    </row>
    <row r="11" spans="1:13" ht="16" thickBot="1" x14ac:dyDescent="0.4">
      <c r="B11" s="4" t="s">
        <v>14</v>
      </c>
      <c r="C11" s="211">
        <v>56030.058659999995</v>
      </c>
      <c r="D11" s="214"/>
      <c r="E11" s="211">
        <v>54712</v>
      </c>
      <c r="F11" s="214"/>
      <c r="G11" s="211">
        <v>63962</v>
      </c>
      <c r="H11" s="214"/>
      <c r="I11" s="211">
        <v>64082</v>
      </c>
      <c r="J11" s="214"/>
      <c r="K11" s="210">
        <v>77327</v>
      </c>
      <c r="L11" s="249"/>
      <c r="M11" s="203">
        <v>53966</v>
      </c>
    </row>
    <row r="12" spans="1:13" ht="16" thickBot="1" x14ac:dyDescent="0.4">
      <c r="A12" s="6"/>
      <c r="B12" s="6" t="s">
        <v>62</v>
      </c>
      <c r="C12" s="215">
        <v>884711.05865999998</v>
      </c>
      <c r="D12" s="238"/>
      <c r="E12" s="215">
        <v>1003125</v>
      </c>
      <c r="F12" s="238"/>
      <c r="G12" s="215">
        <v>982812</v>
      </c>
      <c r="H12" s="238"/>
      <c r="I12" s="215">
        <v>1066756</v>
      </c>
      <c r="J12" s="238"/>
      <c r="K12" s="216">
        <v>1179821</v>
      </c>
      <c r="L12" s="216"/>
      <c r="M12" s="204">
        <v>1154798</v>
      </c>
    </row>
    <row r="13" spans="1:13" x14ac:dyDescent="0.35">
      <c r="A13" s="6"/>
      <c r="C13" s="214"/>
      <c r="D13" s="214"/>
      <c r="E13" s="214"/>
      <c r="F13" s="214"/>
      <c r="G13" s="214"/>
      <c r="H13" s="214"/>
      <c r="I13" s="214"/>
      <c r="J13" s="214"/>
      <c r="K13" s="214"/>
      <c r="L13" s="214"/>
    </row>
    <row r="14" spans="1:13" x14ac:dyDescent="0.35">
      <c r="A14" s="213" t="s">
        <v>18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</row>
    <row r="15" spans="1:13" x14ac:dyDescent="0.35">
      <c r="B15" s="4" t="s">
        <v>19</v>
      </c>
      <c r="C15" s="211">
        <v>437580</v>
      </c>
      <c r="D15" s="214"/>
      <c r="E15" s="211">
        <v>474413</v>
      </c>
      <c r="F15" s="214"/>
      <c r="G15" s="239">
        <v>560426</v>
      </c>
      <c r="H15" s="240"/>
      <c r="I15" s="211">
        <v>618437</v>
      </c>
      <c r="J15" s="214"/>
      <c r="K15" s="210">
        <v>721366</v>
      </c>
      <c r="L15" s="228"/>
      <c r="M15" s="205">
        <v>730589</v>
      </c>
    </row>
    <row r="16" spans="1:13" x14ac:dyDescent="0.35">
      <c r="B16" s="4" t="s">
        <v>20</v>
      </c>
      <c r="C16" s="211">
        <v>374643</v>
      </c>
      <c r="D16" s="214"/>
      <c r="E16" s="211">
        <v>450180</v>
      </c>
      <c r="F16" s="214"/>
      <c r="G16" s="239">
        <v>425260</v>
      </c>
      <c r="H16" s="240"/>
      <c r="I16" s="211">
        <v>420528</v>
      </c>
      <c r="J16" s="214"/>
      <c r="K16" s="210">
        <v>459426</v>
      </c>
      <c r="L16" s="228"/>
      <c r="M16" s="205">
        <v>524218</v>
      </c>
    </row>
    <row r="17" spans="1:13" x14ac:dyDescent="0.35">
      <c r="B17" s="183" t="s">
        <v>21</v>
      </c>
      <c r="C17" s="219">
        <v>-94887</v>
      </c>
      <c r="D17" s="231"/>
      <c r="E17" s="219">
        <v>-59763</v>
      </c>
      <c r="F17" s="231"/>
      <c r="G17" s="219">
        <v>-89116</v>
      </c>
      <c r="H17" s="231"/>
      <c r="I17" s="219">
        <v>-117781</v>
      </c>
      <c r="J17" s="231"/>
      <c r="K17" s="219">
        <v>-132888</v>
      </c>
      <c r="L17" s="231"/>
      <c r="M17" s="209">
        <v>-112804</v>
      </c>
    </row>
    <row r="18" spans="1:13" x14ac:dyDescent="0.35">
      <c r="B18" s="4" t="s">
        <v>22</v>
      </c>
      <c r="C18" s="211">
        <v>1642</v>
      </c>
      <c r="D18" s="214"/>
      <c r="E18" s="211">
        <v>1659</v>
      </c>
      <c r="F18" s="214"/>
      <c r="G18" s="239">
        <v>1936</v>
      </c>
      <c r="H18" s="240"/>
      <c r="I18" s="211">
        <v>1829</v>
      </c>
      <c r="J18" s="214"/>
      <c r="K18" s="210">
        <v>2015</v>
      </c>
      <c r="L18" s="228"/>
      <c r="M18" s="205">
        <v>0</v>
      </c>
    </row>
    <row r="19" spans="1:13" x14ac:dyDescent="0.35">
      <c r="B19" s="4" t="s">
        <v>26</v>
      </c>
      <c r="C19" s="211">
        <v>110563</v>
      </c>
      <c r="D19" s="214"/>
      <c r="E19" s="211">
        <v>39512</v>
      </c>
      <c r="F19" s="214"/>
      <c r="G19" s="239">
        <v>24279</v>
      </c>
      <c r="H19" s="240"/>
      <c r="I19" s="211">
        <v>58013</v>
      </c>
      <c r="J19" s="214"/>
      <c r="K19" s="210">
        <v>37646</v>
      </c>
      <c r="L19" s="228"/>
      <c r="M19" s="205">
        <v>15147</v>
      </c>
    </row>
    <row r="20" spans="1:13" x14ac:dyDescent="0.35">
      <c r="B20" s="4" t="s">
        <v>63</v>
      </c>
      <c r="C20" s="211">
        <v>30933</v>
      </c>
      <c r="D20" s="214"/>
      <c r="E20" s="211">
        <v>86522</v>
      </c>
      <c r="F20" s="214"/>
      <c r="G20" s="239">
        <v>50496</v>
      </c>
      <c r="H20" s="240"/>
      <c r="I20" s="211">
        <v>73795</v>
      </c>
      <c r="J20" s="214"/>
      <c r="K20" s="210">
        <v>78203</v>
      </c>
      <c r="L20" s="228"/>
      <c r="M20" s="205">
        <v>0</v>
      </c>
    </row>
    <row r="21" spans="1:13" ht="16" thickBot="1" x14ac:dyDescent="0.4">
      <c r="B21" s="4" t="s">
        <v>28</v>
      </c>
      <c r="C21" s="211">
        <v>24237</v>
      </c>
      <c r="D21" s="214"/>
      <c r="E21" s="211">
        <v>10602</v>
      </c>
      <c r="F21" s="214"/>
      <c r="G21" s="239">
        <v>9531</v>
      </c>
      <c r="H21" s="240"/>
      <c r="I21" s="211">
        <v>11935</v>
      </c>
      <c r="J21" s="214"/>
      <c r="K21" s="210">
        <v>14053</v>
      </c>
      <c r="L21" s="228"/>
      <c r="M21" s="205">
        <v>-2352</v>
      </c>
    </row>
    <row r="22" spans="1:13" ht="16" thickBot="1" x14ac:dyDescent="0.4">
      <c r="C22" s="215">
        <v>884711</v>
      </c>
      <c r="D22" s="238"/>
      <c r="E22" s="215">
        <v>1003125</v>
      </c>
      <c r="F22" s="238"/>
      <c r="G22" s="241">
        <v>982812</v>
      </c>
      <c r="H22" s="242"/>
      <c r="I22" s="215">
        <v>1066756</v>
      </c>
      <c r="J22" s="238"/>
      <c r="K22" s="216">
        <v>1179821</v>
      </c>
      <c r="L22" s="229"/>
      <c r="M22" s="206">
        <v>1154798</v>
      </c>
    </row>
    <row r="23" spans="1:13" ht="16.5" customHeight="1" x14ac:dyDescent="0.35">
      <c r="G23" s="248"/>
      <c r="H23" s="248"/>
    </row>
    <row r="24" spans="1:13" ht="15.75" customHeight="1" x14ac:dyDescent="0.35">
      <c r="A24" s="2" t="s">
        <v>232</v>
      </c>
    </row>
    <row r="26" spans="1:13" x14ac:dyDescent="0.35">
      <c r="H26" s="7"/>
    </row>
  </sheetData>
  <mergeCells count="86">
    <mergeCell ref="I12:J12"/>
    <mergeCell ref="K21:L21"/>
    <mergeCell ref="K22:L22"/>
    <mergeCell ref="A6:L6"/>
    <mergeCell ref="K7:L7"/>
    <mergeCell ref="K8:L8"/>
    <mergeCell ref="K9:L9"/>
    <mergeCell ref="K10:L10"/>
    <mergeCell ref="K11:L11"/>
    <mergeCell ref="K12:L12"/>
    <mergeCell ref="K13:L13"/>
    <mergeCell ref="K14:L14"/>
    <mergeCell ref="I7:J7"/>
    <mergeCell ref="I8:J8"/>
    <mergeCell ref="I9:J9"/>
    <mergeCell ref="I10:J10"/>
    <mergeCell ref="I11:J11"/>
    <mergeCell ref="C20:D20"/>
    <mergeCell ref="E20:F20"/>
    <mergeCell ref="G20:H20"/>
    <mergeCell ref="K15:L15"/>
    <mergeCell ref="K16:L16"/>
    <mergeCell ref="K17:L17"/>
    <mergeCell ref="K18:L18"/>
    <mergeCell ref="K19:L19"/>
    <mergeCell ref="K20:L20"/>
    <mergeCell ref="C11:D11"/>
    <mergeCell ref="E11:F11"/>
    <mergeCell ref="G11:H11"/>
    <mergeCell ref="C19:D19"/>
    <mergeCell ref="E19:F19"/>
    <mergeCell ref="G19:H19"/>
    <mergeCell ref="I22:J2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C22:D22"/>
    <mergeCell ref="E22:F22"/>
    <mergeCell ref="C21:D21"/>
    <mergeCell ref="E21:F21"/>
    <mergeCell ref="G23:H23"/>
    <mergeCell ref="G22:H22"/>
    <mergeCell ref="G21:H21"/>
    <mergeCell ref="C18:D18"/>
    <mergeCell ref="E18:F18"/>
    <mergeCell ref="G18:H18"/>
    <mergeCell ref="C17:D17"/>
    <mergeCell ref="E17:F17"/>
    <mergeCell ref="G17:H17"/>
    <mergeCell ref="C16:D16"/>
    <mergeCell ref="E16:F16"/>
    <mergeCell ref="G16:H16"/>
    <mergeCell ref="C15:D15"/>
    <mergeCell ref="E15:F15"/>
    <mergeCell ref="G15:H15"/>
    <mergeCell ref="A14:B14"/>
    <mergeCell ref="C14:D14"/>
    <mergeCell ref="E14:F14"/>
    <mergeCell ref="G14:H14"/>
    <mergeCell ref="C12:D12"/>
    <mergeCell ref="E12:F12"/>
    <mergeCell ref="G12:H12"/>
    <mergeCell ref="C13:D13"/>
    <mergeCell ref="E13:F13"/>
    <mergeCell ref="G13:H13"/>
    <mergeCell ref="A9:B9"/>
    <mergeCell ref="C9:D9"/>
    <mergeCell ref="E9:F9"/>
    <mergeCell ref="G9:H9"/>
    <mergeCell ref="C10:D10"/>
    <mergeCell ref="E10:F10"/>
    <mergeCell ref="G10:H10"/>
    <mergeCell ref="A1:H1"/>
    <mergeCell ref="C7:D7"/>
    <mergeCell ref="E7:F7"/>
    <mergeCell ref="G7:H7"/>
    <mergeCell ref="C8:D8"/>
    <mergeCell ref="E8:F8"/>
    <mergeCell ref="G8:H8"/>
    <mergeCell ref="A5:L5"/>
  </mergeCells>
  <pageMargins left="0.7" right="0.7" top="0.75" bottom="0.75" header="0.3" footer="0.3"/>
  <pageSetup paperSize="9" orientation="portrait" horizontalDpi="90" verticalDpi="90" r:id="rId1"/>
  <headerFooter>
    <oddFooter>&amp;C&amp;1#&amp;"Calibri"&amp;10&amp;K000000OFFICIAL-SENSITIVE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2136A-7BAD-47A9-B27C-4FA6323DEFDF}">
  <sheetPr>
    <tabColor rgb="FF00B050"/>
  </sheetPr>
  <dimension ref="A1:Z1010"/>
  <sheetViews>
    <sheetView workbookViewId="0"/>
  </sheetViews>
  <sheetFormatPr defaultColWidth="2.54296875" defaultRowHeight="18.75" customHeight="1" x14ac:dyDescent="0.35"/>
  <cols>
    <col min="1" max="1" width="16.453125" bestFit="1" customWidth="1"/>
    <col min="2" max="2" width="16.08984375" bestFit="1" customWidth="1"/>
    <col min="3" max="3" width="13.453125" bestFit="1" customWidth="1"/>
    <col min="4" max="4" width="15.54296875" bestFit="1" customWidth="1"/>
    <col min="5" max="5" width="18.08984375" bestFit="1" customWidth="1"/>
    <col min="6" max="8" width="14.08984375" bestFit="1" customWidth="1"/>
    <col min="9" max="9" width="10.54296875" bestFit="1" customWidth="1"/>
    <col min="10" max="11" width="11.54296875" bestFit="1" customWidth="1"/>
    <col min="12" max="12" width="11.453125" bestFit="1" customWidth="1"/>
    <col min="13" max="14" width="11.54296875" bestFit="1" customWidth="1"/>
    <col min="15" max="15" width="11.453125" bestFit="1" customWidth="1"/>
    <col min="16" max="16" width="12.54296875" bestFit="1" customWidth="1"/>
    <col min="17" max="17" width="16" bestFit="1" customWidth="1"/>
    <col min="18" max="18" width="12.453125" bestFit="1" customWidth="1"/>
    <col min="19" max="19" width="19.54296875" bestFit="1" customWidth="1"/>
    <col min="20" max="20" width="15.90625" bestFit="1" customWidth="1"/>
    <col min="21" max="21" width="17.54296875" bestFit="1" customWidth="1"/>
    <col min="22" max="22" width="18.453125" bestFit="1" customWidth="1"/>
    <col min="23" max="23" width="22.54296875" bestFit="1" customWidth="1"/>
    <col min="24" max="24" width="17.90625" bestFit="1" customWidth="1"/>
    <col min="25" max="25" width="52.453125" bestFit="1" customWidth="1"/>
    <col min="26" max="26" width="48.453125" bestFit="1" customWidth="1"/>
    <col min="27" max="27" width="2.54296875" customWidth="1"/>
  </cols>
  <sheetData>
    <row r="1" spans="1:26" ht="39.65" customHeight="1" thickBot="1" x14ac:dyDescent="0.4">
      <c r="A1" s="12" t="s">
        <v>64</v>
      </c>
      <c r="B1" s="13" t="s">
        <v>65</v>
      </c>
      <c r="C1" s="13" t="s">
        <v>66</v>
      </c>
      <c r="D1" s="13" t="s">
        <v>67</v>
      </c>
      <c r="E1" s="13" t="s">
        <v>68</v>
      </c>
      <c r="F1" s="14" t="s">
        <v>69</v>
      </c>
      <c r="G1" s="14" t="s">
        <v>70</v>
      </c>
      <c r="H1" s="14" t="s">
        <v>71</v>
      </c>
      <c r="I1" s="14" t="s">
        <v>72</v>
      </c>
      <c r="J1" s="14" t="s">
        <v>73</v>
      </c>
      <c r="K1" s="14" t="s">
        <v>74</v>
      </c>
      <c r="L1" s="14" t="s">
        <v>75</v>
      </c>
      <c r="M1" s="14" t="s">
        <v>76</v>
      </c>
      <c r="N1" s="14" t="s">
        <v>77</v>
      </c>
      <c r="O1" s="14" t="s">
        <v>78</v>
      </c>
      <c r="P1" s="14" t="s">
        <v>79</v>
      </c>
      <c r="Q1" s="14" t="s">
        <v>80</v>
      </c>
      <c r="R1" s="15" t="s">
        <v>81</v>
      </c>
      <c r="S1" s="16" t="s">
        <v>82</v>
      </c>
      <c r="T1" s="17" t="s">
        <v>83</v>
      </c>
      <c r="U1" s="17" t="s">
        <v>84</v>
      </c>
      <c r="V1" s="18" t="s">
        <v>85</v>
      </c>
      <c r="W1" s="19" t="s">
        <v>86</v>
      </c>
      <c r="X1" s="17" t="s">
        <v>87</v>
      </c>
      <c r="Y1" s="18" t="s">
        <v>88</v>
      </c>
      <c r="Z1" s="180" t="s">
        <v>89</v>
      </c>
    </row>
    <row r="2" spans="1:26" ht="14.5" x14ac:dyDescent="0.35">
      <c r="A2" s="20">
        <v>1</v>
      </c>
      <c r="B2" s="21" t="s">
        <v>90</v>
      </c>
      <c r="C2" s="21">
        <v>44849000</v>
      </c>
      <c r="D2" s="21" t="s">
        <v>91</v>
      </c>
      <c r="E2" s="21" t="s">
        <v>92</v>
      </c>
      <c r="F2" s="22">
        <v>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4">
        <v>200</v>
      </c>
      <c r="R2" s="25">
        <f t="shared" ref="R2:R65" si="0">SUM(F2:Q2)</f>
        <v>200</v>
      </c>
      <c r="S2" s="20" t="s">
        <v>93</v>
      </c>
      <c r="T2" s="26" t="s">
        <v>94</v>
      </c>
      <c r="U2" s="21" t="s">
        <v>94</v>
      </c>
      <c r="V2" s="27" t="s">
        <v>95</v>
      </c>
      <c r="W2" s="172" t="s">
        <v>96</v>
      </c>
      <c r="X2" s="172" t="s">
        <v>97</v>
      </c>
      <c r="Y2" s="172" t="s">
        <v>97</v>
      </c>
      <c r="Z2" s="165" t="e">
        <f>VLOOKUP(Table42[[#This Row],[COA]],#REF!,11,FALSE)</f>
        <v>#REF!</v>
      </c>
    </row>
    <row r="3" spans="1:26" ht="14.5" x14ac:dyDescent="0.35">
      <c r="A3" s="28">
        <v>2</v>
      </c>
      <c r="B3" s="10" t="s">
        <v>90</v>
      </c>
      <c r="C3" s="10">
        <v>91873000</v>
      </c>
      <c r="D3" s="10" t="s">
        <v>91</v>
      </c>
      <c r="E3" s="10" t="s">
        <v>92</v>
      </c>
      <c r="F3" s="29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1">
        <v>-200</v>
      </c>
      <c r="R3" s="32">
        <f t="shared" si="0"/>
        <v>-200</v>
      </c>
      <c r="S3" s="28" t="s">
        <v>97</v>
      </c>
      <c r="T3" s="33" t="s">
        <v>94</v>
      </c>
      <c r="U3" s="10" t="s">
        <v>94</v>
      </c>
      <c r="V3" s="34" t="s">
        <v>97</v>
      </c>
      <c r="W3" s="170" t="s">
        <v>96</v>
      </c>
      <c r="X3" s="170" t="s">
        <v>97</v>
      </c>
      <c r="Y3" s="170" t="s">
        <v>97</v>
      </c>
      <c r="Z3" s="165" t="e">
        <f>VLOOKUP(Table42[[#This Row],[COA]],#REF!,11,FALSE)</f>
        <v>#REF!</v>
      </c>
    </row>
    <row r="4" spans="1:26" ht="14.5" x14ac:dyDescent="0.35">
      <c r="A4" s="28">
        <v>3</v>
      </c>
      <c r="B4" s="35" t="s">
        <v>90</v>
      </c>
      <c r="C4" s="35">
        <v>11212000</v>
      </c>
      <c r="D4" s="35" t="s">
        <v>98</v>
      </c>
      <c r="E4" s="35" t="s">
        <v>92</v>
      </c>
      <c r="F4" s="29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1">
        <v>0</v>
      </c>
      <c r="R4" s="32">
        <f t="shared" si="0"/>
        <v>0</v>
      </c>
      <c r="S4" s="28" t="s">
        <v>99</v>
      </c>
      <c r="T4" s="33" t="s">
        <v>100</v>
      </c>
      <c r="U4" s="10" t="s">
        <v>101</v>
      </c>
      <c r="V4" s="34" t="s">
        <v>102</v>
      </c>
      <c r="W4" s="170" t="s">
        <v>103</v>
      </c>
      <c r="X4" s="170" t="s">
        <v>104</v>
      </c>
      <c r="Y4" s="170" t="s">
        <v>37</v>
      </c>
      <c r="Z4" s="165" t="e">
        <f>VLOOKUP(Table42[[#This Row],[COA]],#REF!,11,FALSE)</f>
        <v>#REF!</v>
      </c>
    </row>
    <row r="5" spans="1:26" ht="14.5" x14ac:dyDescent="0.35">
      <c r="A5" s="28">
        <v>4</v>
      </c>
      <c r="B5" s="35" t="s">
        <v>90</v>
      </c>
      <c r="C5" s="35">
        <v>11412000</v>
      </c>
      <c r="D5" s="35" t="s">
        <v>98</v>
      </c>
      <c r="E5" s="35" t="s">
        <v>92</v>
      </c>
      <c r="F5" s="29">
        <v>17</v>
      </c>
      <c r="G5" s="30">
        <v>5974</v>
      </c>
      <c r="H5" s="30">
        <v>6694</v>
      </c>
      <c r="I5" s="30">
        <v>272</v>
      </c>
      <c r="J5" s="30">
        <v>0</v>
      </c>
      <c r="K5" s="30">
        <v>14</v>
      </c>
      <c r="L5" s="30">
        <v>0</v>
      </c>
      <c r="M5" s="30">
        <v>0</v>
      </c>
      <c r="N5" s="30">
        <v>3</v>
      </c>
      <c r="O5" s="30">
        <v>0</v>
      </c>
      <c r="P5" s="30">
        <v>4</v>
      </c>
      <c r="Q5" s="31">
        <v>10002</v>
      </c>
      <c r="R5" s="32">
        <f t="shared" si="0"/>
        <v>22980</v>
      </c>
      <c r="S5" s="28" t="s">
        <v>99</v>
      </c>
      <c r="T5" s="33" t="s">
        <v>100</v>
      </c>
      <c r="U5" s="10" t="s">
        <v>101</v>
      </c>
      <c r="V5" s="34" t="s">
        <v>102</v>
      </c>
      <c r="W5" s="170" t="s">
        <v>103</v>
      </c>
      <c r="X5" s="170" t="s">
        <v>104</v>
      </c>
      <c r="Y5" s="170" t="s">
        <v>37</v>
      </c>
      <c r="Z5" s="165" t="e">
        <f>VLOOKUP(Table42[[#This Row],[COA]],#REF!,11,FALSE)</f>
        <v>#REF!</v>
      </c>
    </row>
    <row r="6" spans="1:26" ht="14.5" x14ac:dyDescent="0.35">
      <c r="A6" s="28">
        <v>5</v>
      </c>
      <c r="B6" s="35" t="s">
        <v>90</v>
      </c>
      <c r="C6" s="35">
        <v>11512000</v>
      </c>
      <c r="D6" s="35" t="s">
        <v>98</v>
      </c>
      <c r="E6" s="35" t="s">
        <v>92</v>
      </c>
      <c r="F6" s="29">
        <v>0</v>
      </c>
      <c r="G6" s="30">
        <v>-243</v>
      </c>
      <c r="H6" s="30">
        <v>-166</v>
      </c>
      <c r="I6" s="30">
        <v>-13</v>
      </c>
      <c r="J6" s="30">
        <v>0</v>
      </c>
      <c r="K6" s="30">
        <v>17</v>
      </c>
      <c r="L6" s="30">
        <v>0</v>
      </c>
      <c r="M6" s="30">
        <v>0</v>
      </c>
      <c r="N6" s="30">
        <v>-226</v>
      </c>
      <c r="O6" s="30">
        <v>0</v>
      </c>
      <c r="P6" s="30">
        <v>0</v>
      </c>
      <c r="Q6" s="31">
        <v>367</v>
      </c>
      <c r="R6" s="32">
        <f t="shared" si="0"/>
        <v>-264</v>
      </c>
      <c r="S6" s="28" t="s">
        <v>99</v>
      </c>
      <c r="T6" s="33" t="s">
        <v>100</v>
      </c>
      <c r="U6" s="10" t="s">
        <v>101</v>
      </c>
      <c r="V6" s="34" t="s">
        <v>102</v>
      </c>
      <c r="W6" s="170" t="s">
        <v>103</v>
      </c>
      <c r="X6" s="170" t="s">
        <v>104</v>
      </c>
      <c r="Y6" s="170" t="s">
        <v>37</v>
      </c>
      <c r="Z6" s="165" t="e">
        <f>VLOOKUP(Table42[[#This Row],[COA]],#REF!,11,FALSE)</f>
        <v>#REF!</v>
      </c>
    </row>
    <row r="7" spans="1:26" ht="14.5" x14ac:dyDescent="0.35">
      <c r="A7" s="28">
        <v>6</v>
      </c>
      <c r="B7" s="35" t="s">
        <v>90</v>
      </c>
      <c r="C7" s="35">
        <v>11517000</v>
      </c>
      <c r="D7" s="35" t="s">
        <v>98</v>
      </c>
      <c r="E7" s="35" t="s">
        <v>92</v>
      </c>
      <c r="F7" s="29">
        <v>0</v>
      </c>
      <c r="G7" s="30">
        <v>-63</v>
      </c>
      <c r="H7" s="30">
        <v>-2</v>
      </c>
      <c r="I7" s="30">
        <v>0</v>
      </c>
      <c r="J7" s="30">
        <v>-2205</v>
      </c>
      <c r="K7" s="30">
        <v>0</v>
      </c>
      <c r="L7" s="30">
        <v>-6</v>
      </c>
      <c r="M7" s="30">
        <v>-919</v>
      </c>
      <c r="N7" s="30">
        <v>0</v>
      </c>
      <c r="O7" s="30">
        <v>-237</v>
      </c>
      <c r="P7" s="30">
        <v>-4</v>
      </c>
      <c r="Q7" s="31">
        <v>-393</v>
      </c>
      <c r="R7" s="32">
        <f t="shared" si="0"/>
        <v>-3829</v>
      </c>
      <c r="S7" s="28" t="s">
        <v>99</v>
      </c>
      <c r="T7" s="33" t="s">
        <v>100</v>
      </c>
      <c r="U7" s="10" t="s">
        <v>101</v>
      </c>
      <c r="V7" s="34" t="s">
        <v>102</v>
      </c>
      <c r="W7" s="170" t="s">
        <v>103</v>
      </c>
      <c r="X7" s="170" t="s">
        <v>104</v>
      </c>
      <c r="Y7" s="170" t="s">
        <v>37</v>
      </c>
      <c r="Z7" s="165" t="e">
        <f>VLOOKUP(Table42[[#This Row],[COA]],#REF!,11,FALSE)</f>
        <v>#REF!</v>
      </c>
    </row>
    <row r="8" spans="1:26" ht="14.5" x14ac:dyDescent="0.35">
      <c r="A8" s="28">
        <v>7</v>
      </c>
      <c r="B8" s="35" t="s">
        <v>90</v>
      </c>
      <c r="C8" s="35">
        <v>11612000</v>
      </c>
      <c r="D8" s="35" t="s">
        <v>98</v>
      </c>
      <c r="E8" s="35" t="s">
        <v>92</v>
      </c>
      <c r="F8" s="29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1">
        <v>0</v>
      </c>
      <c r="R8" s="32">
        <f t="shared" si="0"/>
        <v>0</v>
      </c>
      <c r="S8" s="28" t="s">
        <v>99</v>
      </c>
      <c r="T8" s="33" t="s">
        <v>100</v>
      </c>
      <c r="U8" s="10" t="s">
        <v>101</v>
      </c>
      <c r="V8" s="34" t="s">
        <v>102</v>
      </c>
      <c r="W8" s="170" t="s">
        <v>103</v>
      </c>
      <c r="X8" s="170" t="s">
        <v>104</v>
      </c>
      <c r="Y8" s="170" t="s">
        <v>37</v>
      </c>
      <c r="Z8" s="165" t="e">
        <f>VLOOKUP(Table42[[#This Row],[COA]],#REF!,11,FALSE)</f>
        <v>#REF!</v>
      </c>
    </row>
    <row r="9" spans="1:26" ht="14.5" x14ac:dyDescent="0.35">
      <c r="A9" s="28">
        <v>8</v>
      </c>
      <c r="B9" s="35" t="s">
        <v>90</v>
      </c>
      <c r="C9" s="35">
        <v>11712500</v>
      </c>
      <c r="D9" s="35" t="s">
        <v>98</v>
      </c>
      <c r="E9" s="35" t="s">
        <v>92</v>
      </c>
      <c r="F9" s="29">
        <v>44</v>
      </c>
      <c r="G9" s="30">
        <v>7027</v>
      </c>
      <c r="H9" s="30">
        <v>-6268</v>
      </c>
      <c r="I9" s="30">
        <v>975</v>
      </c>
      <c r="J9" s="30">
        <v>749</v>
      </c>
      <c r="K9" s="30">
        <v>791</v>
      </c>
      <c r="L9" s="30">
        <v>940</v>
      </c>
      <c r="M9" s="30">
        <v>1423</v>
      </c>
      <c r="N9" s="30">
        <v>1514</v>
      </c>
      <c r="O9" s="30">
        <v>926</v>
      </c>
      <c r="P9" s="30">
        <v>811</v>
      </c>
      <c r="Q9" s="31">
        <v>1940</v>
      </c>
      <c r="R9" s="32">
        <f t="shared" si="0"/>
        <v>10872</v>
      </c>
      <c r="S9" s="28" t="s">
        <v>99</v>
      </c>
      <c r="T9" s="33" t="s">
        <v>100</v>
      </c>
      <c r="U9" s="10" t="s">
        <v>101</v>
      </c>
      <c r="V9" s="34" t="s">
        <v>102</v>
      </c>
      <c r="W9" s="170" t="s">
        <v>103</v>
      </c>
      <c r="X9" s="170" t="s">
        <v>104</v>
      </c>
      <c r="Y9" s="170" t="s">
        <v>37</v>
      </c>
      <c r="Z9" s="165" t="e">
        <f>VLOOKUP(Table42[[#This Row],[COA]],#REF!,11,FALSE)</f>
        <v>#REF!</v>
      </c>
    </row>
    <row r="10" spans="1:26" ht="14.5" x14ac:dyDescent="0.35">
      <c r="A10" s="28">
        <v>9</v>
      </c>
      <c r="B10" s="35" t="s">
        <v>90</v>
      </c>
      <c r="C10" s="35">
        <v>12112000</v>
      </c>
      <c r="D10" s="35" t="s">
        <v>98</v>
      </c>
      <c r="E10" s="35" t="s">
        <v>92</v>
      </c>
      <c r="F10" s="29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1">
        <v>0</v>
      </c>
      <c r="R10" s="32">
        <f t="shared" si="0"/>
        <v>0</v>
      </c>
      <c r="S10" s="28" t="s">
        <v>99</v>
      </c>
      <c r="T10" s="33" t="s">
        <v>100</v>
      </c>
      <c r="U10" s="10" t="s">
        <v>101</v>
      </c>
      <c r="V10" s="34" t="s">
        <v>102</v>
      </c>
      <c r="W10" s="170" t="s">
        <v>103</v>
      </c>
      <c r="X10" s="170" t="s">
        <v>104</v>
      </c>
      <c r="Y10" s="170" t="s">
        <v>37</v>
      </c>
      <c r="Z10" s="165" t="e">
        <f>VLOOKUP(Table42[[#This Row],[COA]],#REF!,11,FALSE)</f>
        <v>#REF!</v>
      </c>
    </row>
    <row r="11" spans="1:26" ht="14.5" x14ac:dyDescent="0.35">
      <c r="A11" s="28">
        <v>10</v>
      </c>
      <c r="B11" s="35" t="s">
        <v>90</v>
      </c>
      <c r="C11" s="35">
        <v>12212000</v>
      </c>
      <c r="D11" s="35" t="s">
        <v>98</v>
      </c>
      <c r="E11" s="35" t="s">
        <v>92</v>
      </c>
      <c r="F11" s="29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1">
        <v>0</v>
      </c>
      <c r="R11" s="32">
        <f t="shared" si="0"/>
        <v>0</v>
      </c>
      <c r="S11" s="28" t="s">
        <v>99</v>
      </c>
      <c r="T11" s="33" t="s">
        <v>100</v>
      </c>
      <c r="U11" s="10" t="s">
        <v>101</v>
      </c>
      <c r="V11" s="34" t="s">
        <v>102</v>
      </c>
      <c r="W11" s="170" t="s">
        <v>103</v>
      </c>
      <c r="X11" s="170" t="s">
        <v>104</v>
      </c>
      <c r="Y11" s="170" t="s">
        <v>37</v>
      </c>
      <c r="Z11" s="165" t="e">
        <f>VLOOKUP(Table42[[#This Row],[COA]],#REF!,11,FALSE)</f>
        <v>#REF!</v>
      </c>
    </row>
    <row r="12" spans="1:26" ht="14.5" x14ac:dyDescent="0.35">
      <c r="A12" s="28">
        <v>11</v>
      </c>
      <c r="B12" s="35" t="s">
        <v>90</v>
      </c>
      <c r="C12" s="35">
        <v>14112000</v>
      </c>
      <c r="D12" s="35" t="s">
        <v>98</v>
      </c>
      <c r="E12" s="35" t="s">
        <v>92</v>
      </c>
      <c r="F12" s="29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85</v>
      </c>
      <c r="Q12" s="31">
        <v>0</v>
      </c>
      <c r="R12" s="32">
        <f t="shared" si="0"/>
        <v>85</v>
      </c>
      <c r="S12" s="28" t="s">
        <v>99</v>
      </c>
      <c r="T12" s="33" t="s">
        <v>100</v>
      </c>
      <c r="U12" s="10" t="s">
        <v>101</v>
      </c>
      <c r="V12" s="34" t="s">
        <v>102</v>
      </c>
      <c r="W12" s="170" t="s">
        <v>103</v>
      </c>
      <c r="X12" s="170" t="s">
        <v>104</v>
      </c>
      <c r="Y12" s="170" t="s">
        <v>37</v>
      </c>
      <c r="Z12" s="165" t="e">
        <f>VLOOKUP(Table42[[#This Row],[COA]],#REF!,11,FALSE)</f>
        <v>#REF!</v>
      </c>
    </row>
    <row r="13" spans="1:26" ht="14.5" x14ac:dyDescent="0.35">
      <c r="A13" s="28">
        <v>12</v>
      </c>
      <c r="B13" s="35" t="s">
        <v>90</v>
      </c>
      <c r="C13" s="35">
        <v>14212000</v>
      </c>
      <c r="D13" s="35" t="s">
        <v>98</v>
      </c>
      <c r="E13" s="35" t="s">
        <v>92</v>
      </c>
      <c r="F13" s="29">
        <v>195</v>
      </c>
      <c r="G13" s="30">
        <v>400</v>
      </c>
      <c r="H13" s="30">
        <v>302</v>
      </c>
      <c r="I13" s="30">
        <v>899</v>
      </c>
      <c r="J13" s="30">
        <v>3111</v>
      </c>
      <c r="K13" s="30">
        <v>70</v>
      </c>
      <c r="L13" s="30">
        <v>571</v>
      </c>
      <c r="M13" s="30">
        <v>21060</v>
      </c>
      <c r="N13" s="30">
        <v>1</v>
      </c>
      <c r="O13" s="30">
        <v>1676</v>
      </c>
      <c r="P13" s="30">
        <v>-1</v>
      </c>
      <c r="Q13" s="31">
        <v>1</v>
      </c>
      <c r="R13" s="32">
        <f t="shared" si="0"/>
        <v>28285</v>
      </c>
      <c r="S13" s="28" t="s">
        <v>99</v>
      </c>
      <c r="T13" s="33" t="s">
        <v>100</v>
      </c>
      <c r="U13" s="10" t="s">
        <v>101</v>
      </c>
      <c r="V13" s="34" t="s">
        <v>102</v>
      </c>
      <c r="W13" s="170" t="s">
        <v>103</v>
      </c>
      <c r="X13" s="170" t="s">
        <v>104</v>
      </c>
      <c r="Y13" s="170" t="s">
        <v>37</v>
      </c>
      <c r="Z13" s="165" t="e">
        <f>VLOOKUP(Table42[[#This Row],[COA]],#REF!,11,FALSE)</f>
        <v>#REF!</v>
      </c>
    </row>
    <row r="14" spans="1:26" ht="14.5" x14ac:dyDescent="0.35">
      <c r="A14" s="28">
        <v>13</v>
      </c>
      <c r="B14" s="35" t="s">
        <v>90</v>
      </c>
      <c r="C14" s="35">
        <v>14812000</v>
      </c>
      <c r="D14" s="35" t="s">
        <v>98</v>
      </c>
      <c r="E14" s="35" t="s">
        <v>92</v>
      </c>
      <c r="F14" s="29">
        <v>-102</v>
      </c>
      <c r="G14" s="30">
        <v>-50</v>
      </c>
      <c r="H14" s="30">
        <v>356</v>
      </c>
      <c r="I14" s="30">
        <v>-741</v>
      </c>
      <c r="J14" s="30">
        <v>439</v>
      </c>
      <c r="K14" s="30">
        <v>-190</v>
      </c>
      <c r="L14" s="30">
        <v>-81</v>
      </c>
      <c r="M14" s="30">
        <v>-238</v>
      </c>
      <c r="N14" s="30">
        <v>1817</v>
      </c>
      <c r="O14" s="30">
        <v>-1933</v>
      </c>
      <c r="P14" s="30">
        <v>-47</v>
      </c>
      <c r="Q14" s="31">
        <v>347</v>
      </c>
      <c r="R14" s="32">
        <f t="shared" si="0"/>
        <v>-423</v>
      </c>
      <c r="S14" s="28" t="s">
        <v>99</v>
      </c>
      <c r="T14" s="33" t="s">
        <v>100</v>
      </c>
      <c r="U14" s="10" t="s">
        <v>101</v>
      </c>
      <c r="V14" s="34" t="s">
        <v>102</v>
      </c>
      <c r="W14" s="170" t="s">
        <v>103</v>
      </c>
      <c r="X14" s="170" t="s">
        <v>104</v>
      </c>
      <c r="Y14" s="170" t="s">
        <v>37</v>
      </c>
      <c r="Z14" s="165" t="e">
        <f>VLOOKUP(Table42[[#This Row],[COA]],#REF!,11,FALSE)</f>
        <v>#REF!</v>
      </c>
    </row>
    <row r="15" spans="1:26" ht="14.5" x14ac:dyDescent="0.35">
      <c r="A15" s="28">
        <v>14</v>
      </c>
      <c r="B15" s="35" t="s">
        <v>90</v>
      </c>
      <c r="C15" s="35">
        <v>23893000</v>
      </c>
      <c r="D15" s="35" t="s">
        <v>105</v>
      </c>
      <c r="E15" s="35" t="s">
        <v>92</v>
      </c>
      <c r="F15" s="29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1">
        <v>0</v>
      </c>
      <c r="R15" s="32">
        <f t="shared" si="0"/>
        <v>0</v>
      </c>
      <c r="S15" s="28" t="s">
        <v>93</v>
      </c>
      <c r="T15" s="33" t="s">
        <v>106</v>
      </c>
      <c r="U15" s="10" t="s">
        <v>107</v>
      </c>
      <c r="V15" s="34" t="s">
        <v>95</v>
      </c>
      <c r="W15" s="170" t="s">
        <v>103</v>
      </c>
      <c r="X15" s="170" t="s">
        <v>108</v>
      </c>
      <c r="Y15" s="170" t="s">
        <v>38</v>
      </c>
      <c r="Z15" s="165" t="e">
        <f>VLOOKUP(Table42[[#This Row],[COA]],#REF!,11,FALSE)</f>
        <v>#REF!</v>
      </c>
    </row>
    <row r="16" spans="1:26" ht="14.5" x14ac:dyDescent="0.35">
      <c r="A16" s="28">
        <v>15</v>
      </c>
      <c r="B16" s="35" t="s">
        <v>90</v>
      </c>
      <c r="C16" s="35">
        <v>23893000</v>
      </c>
      <c r="D16" s="35" t="s">
        <v>109</v>
      </c>
      <c r="E16" s="35" t="s">
        <v>92</v>
      </c>
      <c r="F16" s="29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1">
        <v>0</v>
      </c>
      <c r="R16" s="32">
        <f t="shared" si="0"/>
        <v>0</v>
      </c>
      <c r="S16" s="28" t="s">
        <v>93</v>
      </c>
      <c r="T16" s="33" t="s">
        <v>106</v>
      </c>
      <c r="U16" s="10" t="s">
        <v>107</v>
      </c>
      <c r="V16" s="34" t="s">
        <v>95</v>
      </c>
      <c r="W16" s="170" t="s">
        <v>103</v>
      </c>
      <c r="X16" s="170" t="s">
        <v>108</v>
      </c>
      <c r="Y16" s="170" t="s">
        <v>38</v>
      </c>
      <c r="Z16" s="165" t="e">
        <f>VLOOKUP(Table42[[#This Row],[COA]],#REF!,11,FALSE)</f>
        <v>#REF!</v>
      </c>
    </row>
    <row r="17" spans="1:26" ht="14.5" x14ac:dyDescent="0.35">
      <c r="A17" s="28">
        <v>16</v>
      </c>
      <c r="B17" s="35" t="s">
        <v>90</v>
      </c>
      <c r="C17" s="35">
        <v>23893000</v>
      </c>
      <c r="D17" s="35" t="s">
        <v>110</v>
      </c>
      <c r="E17" s="35" t="s">
        <v>92</v>
      </c>
      <c r="F17" s="29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1">
        <v>0</v>
      </c>
      <c r="R17" s="32">
        <f t="shared" si="0"/>
        <v>0</v>
      </c>
      <c r="S17" s="28" t="s">
        <v>93</v>
      </c>
      <c r="T17" s="33" t="s">
        <v>106</v>
      </c>
      <c r="U17" s="10" t="s">
        <v>107</v>
      </c>
      <c r="V17" s="34" t="s">
        <v>95</v>
      </c>
      <c r="W17" s="170" t="s">
        <v>103</v>
      </c>
      <c r="X17" s="170" t="s">
        <v>108</v>
      </c>
      <c r="Y17" s="170" t="s">
        <v>38</v>
      </c>
      <c r="Z17" s="165" t="e">
        <f>VLOOKUP(Table42[[#This Row],[COA]],#REF!,11,FALSE)</f>
        <v>#REF!</v>
      </c>
    </row>
    <row r="18" spans="1:26" ht="14.5" x14ac:dyDescent="0.35">
      <c r="A18" s="28">
        <v>17</v>
      </c>
      <c r="B18" s="35" t="s">
        <v>90</v>
      </c>
      <c r="C18" s="35">
        <v>44714000</v>
      </c>
      <c r="D18" s="35" t="s">
        <v>111</v>
      </c>
      <c r="E18" s="35" t="s">
        <v>92</v>
      </c>
      <c r="F18" s="29">
        <v>0</v>
      </c>
      <c r="G18" s="30">
        <v>2089</v>
      </c>
      <c r="H18" s="30">
        <v>-151</v>
      </c>
      <c r="I18" s="30">
        <v>2268</v>
      </c>
      <c r="J18" s="30">
        <v>-141</v>
      </c>
      <c r="K18" s="30">
        <v>-141</v>
      </c>
      <c r="L18" s="30">
        <v>2270</v>
      </c>
      <c r="M18" s="30">
        <v>-139</v>
      </c>
      <c r="N18" s="30">
        <v>-139</v>
      </c>
      <c r="O18" s="30">
        <v>2311</v>
      </c>
      <c r="P18" s="30">
        <v>-8133</v>
      </c>
      <c r="Q18" s="31">
        <v>0</v>
      </c>
      <c r="R18" s="32">
        <f t="shared" si="0"/>
        <v>94</v>
      </c>
      <c r="S18" s="28" t="s">
        <v>93</v>
      </c>
      <c r="T18" s="33" t="s">
        <v>100</v>
      </c>
      <c r="U18" s="10" t="s">
        <v>112</v>
      </c>
      <c r="V18" s="34" t="s">
        <v>95</v>
      </c>
      <c r="W18" s="170" t="s">
        <v>103</v>
      </c>
      <c r="X18" s="170" t="s">
        <v>104</v>
      </c>
      <c r="Y18" s="170" t="s">
        <v>37</v>
      </c>
      <c r="Z18" s="165" t="e">
        <f>VLOOKUP(Table42[[#This Row],[COA]],#REF!,11,FALSE)</f>
        <v>#REF!</v>
      </c>
    </row>
    <row r="19" spans="1:26" ht="14.5" x14ac:dyDescent="0.35">
      <c r="A19" s="28">
        <v>18</v>
      </c>
      <c r="B19" s="35" t="s">
        <v>90</v>
      </c>
      <c r="C19" s="35">
        <v>44811000</v>
      </c>
      <c r="D19" s="35" t="s">
        <v>111</v>
      </c>
      <c r="E19" s="35" t="s">
        <v>92</v>
      </c>
      <c r="F19" s="29">
        <v>0</v>
      </c>
      <c r="G19" s="30">
        <v>-119</v>
      </c>
      <c r="H19" s="30">
        <v>-66</v>
      </c>
      <c r="I19" s="30">
        <v>157</v>
      </c>
      <c r="J19" s="30">
        <v>-12</v>
      </c>
      <c r="K19" s="30">
        <v>-20</v>
      </c>
      <c r="L19" s="30">
        <v>10</v>
      </c>
      <c r="M19" s="30">
        <v>-50</v>
      </c>
      <c r="N19" s="30">
        <v>-50</v>
      </c>
      <c r="O19" s="30">
        <v>100</v>
      </c>
      <c r="P19" s="30">
        <v>-50</v>
      </c>
      <c r="Q19" s="31">
        <v>-94</v>
      </c>
      <c r="R19" s="32">
        <f t="shared" si="0"/>
        <v>-194</v>
      </c>
      <c r="S19" s="28" t="s">
        <v>93</v>
      </c>
      <c r="T19" s="33" t="s">
        <v>100</v>
      </c>
      <c r="U19" s="10" t="s">
        <v>112</v>
      </c>
      <c r="V19" s="34" t="s">
        <v>95</v>
      </c>
      <c r="W19" s="170" t="s">
        <v>103</v>
      </c>
      <c r="X19" s="170" t="s">
        <v>104</v>
      </c>
      <c r="Y19" s="170" t="s">
        <v>37</v>
      </c>
      <c r="Z19" s="165" t="e">
        <f>VLOOKUP(Table42[[#This Row],[COA]],#REF!,11,FALSE)</f>
        <v>#REF!</v>
      </c>
    </row>
    <row r="20" spans="1:26" ht="14.5" x14ac:dyDescent="0.35">
      <c r="A20" s="28">
        <v>19</v>
      </c>
      <c r="B20" s="35" t="s">
        <v>90</v>
      </c>
      <c r="C20" s="35">
        <v>44817000</v>
      </c>
      <c r="D20" s="35" t="s">
        <v>111</v>
      </c>
      <c r="E20" s="35" t="s">
        <v>92</v>
      </c>
      <c r="F20" s="29">
        <v>46</v>
      </c>
      <c r="G20" s="30">
        <v>-24</v>
      </c>
      <c r="H20" s="30">
        <v>-257</v>
      </c>
      <c r="I20" s="30">
        <v>-11</v>
      </c>
      <c r="J20" s="30">
        <v>-25</v>
      </c>
      <c r="K20" s="30">
        <v>-253</v>
      </c>
      <c r="L20" s="30">
        <v>-28</v>
      </c>
      <c r="M20" s="30">
        <v>-36</v>
      </c>
      <c r="N20" s="30">
        <v>-222</v>
      </c>
      <c r="O20" s="30">
        <v>-76</v>
      </c>
      <c r="P20" s="30">
        <v>-150</v>
      </c>
      <c r="Q20" s="31">
        <v>-466</v>
      </c>
      <c r="R20" s="32">
        <f t="shared" si="0"/>
        <v>-1502</v>
      </c>
      <c r="S20" s="28" t="s">
        <v>93</v>
      </c>
      <c r="T20" s="33" t="s">
        <v>100</v>
      </c>
      <c r="U20" s="10" t="s">
        <v>112</v>
      </c>
      <c r="V20" s="34" t="s">
        <v>95</v>
      </c>
      <c r="W20" s="170" t="s">
        <v>103</v>
      </c>
      <c r="X20" s="170" t="s">
        <v>104</v>
      </c>
      <c r="Y20" s="170" t="s">
        <v>37</v>
      </c>
      <c r="Z20" s="165" t="e">
        <f>VLOOKUP(Table42[[#This Row],[COA]],#REF!,11,FALSE)</f>
        <v>#REF!</v>
      </c>
    </row>
    <row r="21" spans="1:26" ht="14.5" x14ac:dyDescent="0.35">
      <c r="A21" s="28">
        <v>20</v>
      </c>
      <c r="B21" s="35" t="s">
        <v>90</v>
      </c>
      <c r="C21" s="35">
        <v>44818000</v>
      </c>
      <c r="D21" s="35" t="s">
        <v>111</v>
      </c>
      <c r="E21" s="35" t="s">
        <v>92</v>
      </c>
      <c r="F21" s="29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1">
        <v>0</v>
      </c>
      <c r="R21" s="32">
        <f t="shared" si="0"/>
        <v>0</v>
      </c>
      <c r="S21" s="28" t="s">
        <v>93</v>
      </c>
      <c r="T21" s="33" t="s">
        <v>100</v>
      </c>
      <c r="U21" s="10" t="s">
        <v>112</v>
      </c>
      <c r="V21" s="34" t="s">
        <v>95</v>
      </c>
      <c r="W21" s="170" t="s">
        <v>103</v>
      </c>
      <c r="X21" s="170" t="s">
        <v>104</v>
      </c>
      <c r="Y21" s="170" t="s">
        <v>37</v>
      </c>
      <c r="Z21" s="165" t="e">
        <f>VLOOKUP(Table42[[#This Row],[COA]],#REF!,11,FALSE)</f>
        <v>#REF!</v>
      </c>
    </row>
    <row r="22" spans="1:26" ht="14.5" x14ac:dyDescent="0.35">
      <c r="A22" s="28">
        <v>21</v>
      </c>
      <c r="B22" s="35" t="s">
        <v>90</v>
      </c>
      <c r="C22" s="35">
        <v>44821100</v>
      </c>
      <c r="D22" s="35" t="s">
        <v>111</v>
      </c>
      <c r="E22" s="35" t="s">
        <v>92</v>
      </c>
      <c r="F22" s="29">
        <v>-514</v>
      </c>
      <c r="G22" s="30">
        <v>-514</v>
      </c>
      <c r="H22" s="30">
        <v>-2205</v>
      </c>
      <c r="I22" s="30">
        <v>1027</v>
      </c>
      <c r="J22" s="30">
        <v>-514</v>
      </c>
      <c r="K22" s="30">
        <v>-608</v>
      </c>
      <c r="L22" s="30">
        <v>0</v>
      </c>
      <c r="M22" s="30">
        <v>-1027</v>
      </c>
      <c r="N22" s="30">
        <v>-583</v>
      </c>
      <c r="O22" s="30">
        <v>-514</v>
      </c>
      <c r="P22" s="30">
        <v>-514</v>
      </c>
      <c r="Q22" s="31">
        <v>-595</v>
      </c>
      <c r="R22" s="32">
        <f t="shared" si="0"/>
        <v>-6561</v>
      </c>
      <c r="S22" s="28" t="s">
        <v>93</v>
      </c>
      <c r="T22" s="33" t="s">
        <v>100</v>
      </c>
      <c r="U22" s="10" t="s">
        <v>112</v>
      </c>
      <c r="V22" s="34" t="s">
        <v>95</v>
      </c>
      <c r="W22" s="170" t="s">
        <v>103</v>
      </c>
      <c r="X22" s="170" t="s">
        <v>104</v>
      </c>
      <c r="Y22" s="170" t="s">
        <v>37</v>
      </c>
      <c r="Z22" s="165" t="e">
        <f>VLOOKUP(Table42[[#This Row],[COA]],#REF!,11,FALSE)</f>
        <v>#REF!</v>
      </c>
    </row>
    <row r="23" spans="1:26" ht="14.5" x14ac:dyDescent="0.35">
      <c r="A23" s="28">
        <v>22</v>
      </c>
      <c r="B23" s="35" t="s">
        <v>90</v>
      </c>
      <c r="C23" s="35">
        <v>44825000</v>
      </c>
      <c r="D23" s="35" t="s">
        <v>111</v>
      </c>
      <c r="E23" s="35" t="s">
        <v>92</v>
      </c>
      <c r="F23" s="29">
        <v>-6424</v>
      </c>
      <c r="G23" s="30">
        <v>-6990</v>
      </c>
      <c r="H23" s="30">
        <v>-12365</v>
      </c>
      <c r="I23" s="30">
        <v>-6939</v>
      </c>
      <c r="J23" s="30">
        <v>-6777</v>
      </c>
      <c r="K23" s="30">
        <v>-6685</v>
      </c>
      <c r="L23" s="30">
        <v>-6878</v>
      </c>
      <c r="M23" s="30">
        <v>-6789</v>
      </c>
      <c r="N23" s="30">
        <v>-6606</v>
      </c>
      <c r="O23" s="30">
        <v>-6107</v>
      </c>
      <c r="P23" s="30">
        <v>-2411</v>
      </c>
      <c r="Q23" s="31">
        <v>-57323</v>
      </c>
      <c r="R23" s="32">
        <f t="shared" si="0"/>
        <v>-132294</v>
      </c>
      <c r="S23" s="28" t="s">
        <v>93</v>
      </c>
      <c r="T23" s="33" t="s">
        <v>100</v>
      </c>
      <c r="U23" s="10" t="s">
        <v>112</v>
      </c>
      <c r="V23" s="34" t="s">
        <v>95</v>
      </c>
      <c r="W23" s="170" t="s">
        <v>103</v>
      </c>
      <c r="X23" s="170" t="s">
        <v>104</v>
      </c>
      <c r="Y23" s="170" t="s">
        <v>37</v>
      </c>
      <c r="Z23" s="165" t="e">
        <f>VLOOKUP(Table42[[#This Row],[COA]],#REF!,11,FALSE)</f>
        <v>#REF!</v>
      </c>
    </row>
    <row r="24" spans="1:26" ht="14.5" x14ac:dyDescent="0.35">
      <c r="A24" s="28">
        <v>23</v>
      </c>
      <c r="B24" s="35" t="s">
        <v>90</v>
      </c>
      <c r="C24" s="35">
        <v>44825000</v>
      </c>
      <c r="D24" s="35" t="s">
        <v>98</v>
      </c>
      <c r="E24" s="35" t="s">
        <v>92</v>
      </c>
      <c r="F24" s="29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1">
        <v>0</v>
      </c>
      <c r="R24" s="32">
        <f t="shared" si="0"/>
        <v>0</v>
      </c>
      <c r="S24" s="28" t="s">
        <v>93</v>
      </c>
      <c r="T24" s="33" t="s">
        <v>100</v>
      </c>
      <c r="U24" s="10" t="s">
        <v>101</v>
      </c>
      <c r="V24" s="34" t="s">
        <v>95</v>
      </c>
      <c r="W24" s="170" t="s">
        <v>103</v>
      </c>
      <c r="X24" s="170" t="s">
        <v>104</v>
      </c>
      <c r="Y24" s="170" t="s">
        <v>37</v>
      </c>
      <c r="Z24" s="165" t="e">
        <f>VLOOKUP(Table42[[#This Row],[COA]],#REF!,11,FALSE)</f>
        <v>#REF!</v>
      </c>
    </row>
    <row r="25" spans="1:26" ht="14.5" x14ac:dyDescent="0.35">
      <c r="A25" s="28">
        <v>24</v>
      </c>
      <c r="B25" s="35" t="s">
        <v>90</v>
      </c>
      <c r="C25" s="35">
        <v>44849000</v>
      </c>
      <c r="D25" s="35" t="s">
        <v>111</v>
      </c>
      <c r="E25" s="35" t="s">
        <v>92</v>
      </c>
      <c r="F25" s="29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1">
        <v>0</v>
      </c>
      <c r="R25" s="32">
        <f t="shared" si="0"/>
        <v>0</v>
      </c>
      <c r="S25" s="28" t="s">
        <v>93</v>
      </c>
      <c r="T25" s="33" t="s">
        <v>100</v>
      </c>
      <c r="U25" s="10" t="s">
        <v>112</v>
      </c>
      <c r="V25" s="34" t="s">
        <v>95</v>
      </c>
      <c r="W25" s="170" t="s">
        <v>103</v>
      </c>
      <c r="X25" s="170" t="s">
        <v>104</v>
      </c>
      <c r="Y25" s="170" t="s">
        <v>37</v>
      </c>
      <c r="Z25" s="165" t="e">
        <f>VLOOKUP(Table42[[#This Row],[COA]],#REF!,11,FALSE)</f>
        <v>#REF!</v>
      </c>
    </row>
    <row r="26" spans="1:26" ht="14.5" x14ac:dyDescent="0.35">
      <c r="A26" s="28">
        <v>25</v>
      </c>
      <c r="B26" s="35" t="s">
        <v>90</v>
      </c>
      <c r="C26" s="35">
        <v>44849000</v>
      </c>
      <c r="D26" s="35" t="s">
        <v>91</v>
      </c>
      <c r="E26" s="35" t="s">
        <v>92</v>
      </c>
      <c r="F26" s="29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1">
        <v>0</v>
      </c>
      <c r="R26" s="32">
        <f t="shared" si="0"/>
        <v>0</v>
      </c>
      <c r="S26" s="28" t="s">
        <v>93</v>
      </c>
      <c r="T26" s="33" t="s">
        <v>94</v>
      </c>
      <c r="U26" s="10" t="s">
        <v>94</v>
      </c>
      <c r="V26" s="34" t="s">
        <v>95</v>
      </c>
      <c r="W26" s="170" t="s">
        <v>96</v>
      </c>
      <c r="X26" s="170" t="s">
        <v>97</v>
      </c>
      <c r="Y26" s="170" t="s">
        <v>97</v>
      </c>
      <c r="Z26" s="165" t="e">
        <f>VLOOKUP(Table42[[#This Row],[COA]],#REF!,11,FALSE)</f>
        <v>#REF!</v>
      </c>
    </row>
    <row r="27" spans="1:26" ht="14.5" x14ac:dyDescent="0.35">
      <c r="A27" s="28">
        <v>26</v>
      </c>
      <c r="B27" s="35" t="s">
        <v>90</v>
      </c>
      <c r="C27" s="35">
        <v>51111000</v>
      </c>
      <c r="D27" s="35" t="s">
        <v>111</v>
      </c>
      <c r="E27" s="35" t="s">
        <v>92</v>
      </c>
      <c r="F27" s="29">
        <v>32879</v>
      </c>
      <c r="G27" s="30">
        <v>32722</v>
      </c>
      <c r="H27" s="30">
        <v>33001</v>
      </c>
      <c r="I27" s="30">
        <v>47430</v>
      </c>
      <c r="J27" s="30">
        <v>32948</v>
      </c>
      <c r="K27" s="30">
        <v>32671</v>
      </c>
      <c r="L27" s="30">
        <v>41335</v>
      </c>
      <c r="M27" s="30">
        <v>35377</v>
      </c>
      <c r="N27" s="30">
        <v>33718</v>
      </c>
      <c r="O27" s="30">
        <v>33786</v>
      </c>
      <c r="P27" s="30">
        <v>34572</v>
      </c>
      <c r="Q27" s="31">
        <v>33460</v>
      </c>
      <c r="R27" s="32">
        <f t="shared" si="0"/>
        <v>423899</v>
      </c>
      <c r="S27" s="28" t="s">
        <v>93</v>
      </c>
      <c r="T27" s="33" t="s">
        <v>100</v>
      </c>
      <c r="U27" s="10" t="s">
        <v>112</v>
      </c>
      <c r="V27" s="34" t="s">
        <v>95</v>
      </c>
      <c r="W27" s="170" t="s">
        <v>103</v>
      </c>
      <c r="X27" s="170" t="s">
        <v>104</v>
      </c>
      <c r="Y27" s="170" t="s">
        <v>37</v>
      </c>
      <c r="Z27" s="165" t="e">
        <f>VLOOKUP(Table42[[#This Row],[COA]],#REF!,11,FALSE)</f>
        <v>#REF!</v>
      </c>
    </row>
    <row r="28" spans="1:26" ht="14.5" x14ac:dyDescent="0.35">
      <c r="A28" s="28">
        <v>27</v>
      </c>
      <c r="B28" s="35" t="s">
        <v>90</v>
      </c>
      <c r="C28" s="35">
        <v>51111000</v>
      </c>
      <c r="D28" s="35" t="s">
        <v>113</v>
      </c>
      <c r="E28" s="35" t="s">
        <v>92</v>
      </c>
      <c r="F28" s="29">
        <v>2064</v>
      </c>
      <c r="G28" s="30">
        <v>2199</v>
      </c>
      <c r="H28" s="30">
        <v>2180</v>
      </c>
      <c r="I28" s="30">
        <v>2279</v>
      </c>
      <c r="J28" s="30">
        <v>2961</v>
      </c>
      <c r="K28" s="30">
        <v>2432</v>
      </c>
      <c r="L28" s="30">
        <v>2468</v>
      </c>
      <c r="M28" s="30">
        <v>2785</v>
      </c>
      <c r="N28" s="30">
        <v>2672</v>
      </c>
      <c r="O28" s="30">
        <v>2592</v>
      </c>
      <c r="P28" s="30">
        <v>2567</v>
      </c>
      <c r="Q28" s="36">
        <v>3083</v>
      </c>
      <c r="R28" s="32">
        <f t="shared" si="0"/>
        <v>30282</v>
      </c>
      <c r="S28" s="28" t="s">
        <v>93</v>
      </c>
      <c r="T28" s="33" t="s">
        <v>100</v>
      </c>
      <c r="U28" s="10" t="s">
        <v>112</v>
      </c>
      <c r="V28" s="34" t="s">
        <v>95</v>
      </c>
      <c r="W28" s="170" t="s">
        <v>96</v>
      </c>
      <c r="X28" s="170" t="s">
        <v>114</v>
      </c>
      <c r="Y28" s="170" t="s">
        <v>14</v>
      </c>
      <c r="Z28" s="165" t="e">
        <f>VLOOKUP(Table42[[#This Row],[COA]],#REF!,11,FALSE)</f>
        <v>#REF!</v>
      </c>
    </row>
    <row r="29" spans="1:26" ht="14.5" x14ac:dyDescent="0.35">
      <c r="A29" s="28">
        <v>28</v>
      </c>
      <c r="B29" s="35" t="s">
        <v>90</v>
      </c>
      <c r="C29" s="35">
        <v>51112000</v>
      </c>
      <c r="D29" s="35" t="s">
        <v>111</v>
      </c>
      <c r="E29" s="35" t="s">
        <v>92</v>
      </c>
      <c r="F29" s="29">
        <v>3759</v>
      </c>
      <c r="G29" s="30">
        <v>3779</v>
      </c>
      <c r="H29" s="30">
        <v>3857</v>
      </c>
      <c r="I29" s="30">
        <v>5680</v>
      </c>
      <c r="J29" s="30">
        <v>3998</v>
      </c>
      <c r="K29" s="30">
        <v>3851</v>
      </c>
      <c r="L29" s="30">
        <v>4941</v>
      </c>
      <c r="M29" s="30">
        <v>4228</v>
      </c>
      <c r="N29" s="30">
        <v>4035</v>
      </c>
      <c r="O29" s="30">
        <v>3983</v>
      </c>
      <c r="P29" s="30">
        <v>3842</v>
      </c>
      <c r="Q29" s="31">
        <v>3983</v>
      </c>
      <c r="R29" s="32">
        <f t="shared" si="0"/>
        <v>49936</v>
      </c>
      <c r="S29" s="28" t="s">
        <v>93</v>
      </c>
      <c r="T29" s="33" t="s">
        <v>100</v>
      </c>
      <c r="U29" s="10" t="s">
        <v>112</v>
      </c>
      <c r="V29" s="34" t="s">
        <v>95</v>
      </c>
      <c r="W29" s="170" t="s">
        <v>103</v>
      </c>
      <c r="X29" s="170" t="s">
        <v>104</v>
      </c>
      <c r="Y29" s="170" t="s">
        <v>37</v>
      </c>
      <c r="Z29" s="165" t="e">
        <f>VLOOKUP(Table42[[#This Row],[COA]],#REF!,11,FALSE)</f>
        <v>#REF!</v>
      </c>
    </row>
    <row r="30" spans="1:26" ht="14.5" x14ac:dyDescent="0.35">
      <c r="A30" s="28">
        <v>29</v>
      </c>
      <c r="B30" s="35" t="s">
        <v>90</v>
      </c>
      <c r="C30" s="35">
        <v>51113000</v>
      </c>
      <c r="D30" s="35" t="s">
        <v>111</v>
      </c>
      <c r="E30" s="35" t="s">
        <v>92</v>
      </c>
      <c r="F30" s="29">
        <v>9239</v>
      </c>
      <c r="G30" s="30">
        <v>9309</v>
      </c>
      <c r="H30" s="30">
        <v>9444</v>
      </c>
      <c r="I30" s="30">
        <v>9409</v>
      </c>
      <c r="J30" s="30">
        <v>10037</v>
      </c>
      <c r="K30" s="30">
        <v>9483</v>
      </c>
      <c r="L30" s="30">
        <v>11330</v>
      </c>
      <c r="M30" s="30">
        <v>9864</v>
      </c>
      <c r="N30" s="30">
        <v>9849</v>
      </c>
      <c r="O30" s="30">
        <v>9719</v>
      </c>
      <c r="P30" s="30">
        <v>9377</v>
      </c>
      <c r="Q30" s="31">
        <v>9750</v>
      </c>
      <c r="R30" s="32">
        <f t="shared" si="0"/>
        <v>116810</v>
      </c>
      <c r="S30" s="28" t="s">
        <v>93</v>
      </c>
      <c r="T30" s="33" t="s">
        <v>100</v>
      </c>
      <c r="U30" s="10" t="s">
        <v>112</v>
      </c>
      <c r="V30" s="34" t="s">
        <v>95</v>
      </c>
      <c r="W30" s="170" t="s">
        <v>103</v>
      </c>
      <c r="X30" s="170" t="s">
        <v>104</v>
      </c>
      <c r="Y30" s="170" t="s">
        <v>37</v>
      </c>
      <c r="Z30" s="165" t="e">
        <f>VLOOKUP(Table42[[#This Row],[COA]],#REF!,11,FALSE)</f>
        <v>#REF!</v>
      </c>
    </row>
    <row r="31" spans="1:26" ht="14.5" x14ac:dyDescent="0.35">
      <c r="A31" s="28">
        <v>30</v>
      </c>
      <c r="B31" s="35" t="s">
        <v>90</v>
      </c>
      <c r="C31" s="35">
        <v>51115000</v>
      </c>
      <c r="D31" s="35" t="s">
        <v>111</v>
      </c>
      <c r="E31" s="35" t="s">
        <v>92</v>
      </c>
      <c r="F31" s="29">
        <v>70</v>
      </c>
      <c r="G31" s="30">
        <v>54</v>
      </c>
      <c r="H31" s="30">
        <v>61</v>
      </c>
      <c r="I31" s="30">
        <v>56</v>
      </c>
      <c r="J31" s="30">
        <v>52</v>
      </c>
      <c r="K31" s="30">
        <v>49</v>
      </c>
      <c r="L31" s="30">
        <v>55</v>
      </c>
      <c r="M31" s="30">
        <v>59</v>
      </c>
      <c r="N31" s="30">
        <v>44</v>
      </c>
      <c r="O31" s="30">
        <v>56</v>
      </c>
      <c r="P31" s="30">
        <v>47</v>
      </c>
      <c r="Q31" s="31">
        <v>59</v>
      </c>
      <c r="R31" s="32">
        <f t="shared" si="0"/>
        <v>662</v>
      </c>
      <c r="S31" s="28" t="s">
        <v>93</v>
      </c>
      <c r="T31" s="33" t="s">
        <v>100</v>
      </c>
      <c r="U31" s="10" t="s">
        <v>112</v>
      </c>
      <c r="V31" s="34" t="s">
        <v>95</v>
      </c>
      <c r="W31" s="170" t="s">
        <v>103</v>
      </c>
      <c r="X31" s="170" t="s">
        <v>104</v>
      </c>
      <c r="Y31" s="170" t="s">
        <v>37</v>
      </c>
      <c r="Z31" s="165" t="e">
        <f>VLOOKUP(Table42[[#This Row],[COA]],#REF!,11,FALSE)</f>
        <v>#REF!</v>
      </c>
    </row>
    <row r="32" spans="1:26" ht="14.5" x14ac:dyDescent="0.35">
      <c r="A32" s="28">
        <v>31</v>
      </c>
      <c r="B32" s="35" t="s">
        <v>90</v>
      </c>
      <c r="C32" s="35">
        <v>51117000</v>
      </c>
      <c r="D32" s="35" t="s">
        <v>111</v>
      </c>
      <c r="E32" s="35" t="s">
        <v>92</v>
      </c>
      <c r="F32" s="29">
        <v>-1892</v>
      </c>
      <c r="G32" s="30">
        <v>3817</v>
      </c>
      <c r="H32" s="30">
        <v>-1019</v>
      </c>
      <c r="I32" s="30">
        <v>-2163</v>
      </c>
      <c r="J32" s="30">
        <v>2823</v>
      </c>
      <c r="K32" s="30">
        <v>-2204</v>
      </c>
      <c r="L32" s="30">
        <v>2208</v>
      </c>
      <c r="M32" s="30">
        <v>161</v>
      </c>
      <c r="N32" s="30">
        <v>-12</v>
      </c>
      <c r="O32" s="30">
        <v>319</v>
      </c>
      <c r="P32" s="30">
        <v>8</v>
      </c>
      <c r="Q32" s="31">
        <v>2</v>
      </c>
      <c r="R32" s="32">
        <f t="shared" si="0"/>
        <v>2048</v>
      </c>
      <c r="S32" s="28" t="s">
        <v>93</v>
      </c>
      <c r="T32" s="33" t="s">
        <v>100</v>
      </c>
      <c r="U32" s="10" t="s">
        <v>112</v>
      </c>
      <c r="V32" s="34" t="s">
        <v>95</v>
      </c>
      <c r="W32" s="170" t="s">
        <v>103</v>
      </c>
      <c r="X32" s="170" t="s">
        <v>104</v>
      </c>
      <c r="Y32" s="170" t="s">
        <v>37</v>
      </c>
      <c r="Z32" s="165" t="e">
        <f>VLOOKUP(Table42[[#This Row],[COA]],#REF!,11,FALSE)</f>
        <v>#REF!</v>
      </c>
    </row>
    <row r="33" spans="1:26" ht="14.5" x14ac:dyDescent="0.35">
      <c r="A33" s="28">
        <v>32</v>
      </c>
      <c r="B33" s="35" t="s">
        <v>90</v>
      </c>
      <c r="C33" s="35">
        <v>51118000</v>
      </c>
      <c r="D33" s="35" t="s">
        <v>111</v>
      </c>
      <c r="E33" s="35" t="s">
        <v>92</v>
      </c>
      <c r="F33" s="29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1">
        <v>0</v>
      </c>
      <c r="R33" s="32">
        <f t="shared" si="0"/>
        <v>0</v>
      </c>
      <c r="S33" s="28" t="s">
        <v>93</v>
      </c>
      <c r="T33" s="33" t="s">
        <v>100</v>
      </c>
      <c r="U33" s="10" t="s">
        <v>112</v>
      </c>
      <c r="V33" s="34" t="s">
        <v>95</v>
      </c>
      <c r="W33" s="170" t="s">
        <v>103</v>
      </c>
      <c r="X33" s="170" t="s">
        <v>104</v>
      </c>
      <c r="Y33" s="170" t="s">
        <v>37</v>
      </c>
      <c r="Z33" s="165" t="e">
        <f>VLOOKUP(Table42[[#This Row],[COA]],#REF!,11,FALSE)</f>
        <v>#REF!</v>
      </c>
    </row>
    <row r="34" spans="1:26" ht="14.5" x14ac:dyDescent="0.35">
      <c r="A34" s="28">
        <v>33</v>
      </c>
      <c r="B34" s="35" t="s">
        <v>90</v>
      </c>
      <c r="C34" s="35">
        <v>51119000</v>
      </c>
      <c r="D34" s="35" t="s">
        <v>111</v>
      </c>
      <c r="E34" s="35" t="s">
        <v>92</v>
      </c>
      <c r="F34" s="29">
        <v>-4074</v>
      </c>
      <c r="G34" s="30">
        <v>-5684</v>
      </c>
      <c r="H34" s="30">
        <v>-5610</v>
      </c>
      <c r="I34" s="30">
        <v>-5122</v>
      </c>
      <c r="J34" s="30">
        <v>-5002</v>
      </c>
      <c r="K34" s="30">
        <v>-4335</v>
      </c>
      <c r="L34" s="30">
        <v>-6140</v>
      </c>
      <c r="M34" s="30">
        <v>-5572</v>
      </c>
      <c r="N34" s="30">
        <v>-5337</v>
      </c>
      <c r="O34" s="30">
        <v>-6044</v>
      </c>
      <c r="P34" s="30">
        <v>-5133</v>
      </c>
      <c r="Q34" s="31">
        <v>-5936</v>
      </c>
      <c r="R34" s="32">
        <f t="shared" si="0"/>
        <v>-63989</v>
      </c>
      <c r="S34" s="28" t="s">
        <v>93</v>
      </c>
      <c r="T34" s="33" t="s">
        <v>100</v>
      </c>
      <c r="U34" s="10" t="s">
        <v>112</v>
      </c>
      <c r="V34" s="34" t="s">
        <v>95</v>
      </c>
      <c r="W34" s="170" t="s">
        <v>103</v>
      </c>
      <c r="X34" s="170" t="s">
        <v>104</v>
      </c>
      <c r="Y34" s="170" t="s">
        <v>37</v>
      </c>
      <c r="Z34" s="165" t="e">
        <f>VLOOKUP(Table42[[#This Row],[COA]],#REF!,11,FALSE)</f>
        <v>#REF!</v>
      </c>
    </row>
    <row r="35" spans="1:26" ht="14.5" x14ac:dyDescent="0.35">
      <c r="A35" s="28">
        <v>34</v>
      </c>
      <c r="B35" s="35" t="s">
        <v>90</v>
      </c>
      <c r="C35" s="35">
        <v>51121000</v>
      </c>
      <c r="D35" s="35" t="s">
        <v>111</v>
      </c>
      <c r="E35" s="35" t="s">
        <v>92</v>
      </c>
      <c r="F35" s="29">
        <v>3</v>
      </c>
      <c r="G35" s="30">
        <v>0</v>
      </c>
      <c r="H35" s="30">
        <v>0</v>
      </c>
      <c r="I35" s="30">
        <v>-4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1">
        <v>0</v>
      </c>
      <c r="R35" s="32">
        <f t="shared" si="0"/>
        <v>-1</v>
      </c>
      <c r="S35" s="28" t="s">
        <v>93</v>
      </c>
      <c r="T35" s="33" t="s">
        <v>100</v>
      </c>
      <c r="U35" s="10" t="s">
        <v>112</v>
      </c>
      <c r="V35" s="34" t="s">
        <v>95</v>
      </c>
      <c r="W35" s="170" t="s">
        <v>103</v>
      </c>
      <c r="X35" s="170" t="s">
        <v>104</v>
      </c>
      <c r="Y35" s="170" t="s">
        <v>37</v>
      </c>
      <c r="Z35" s="165" t="e">
        <f>VLOOKUP(Table42[[#This Row],[COA]],#REF!,11,FALSE)</f>
        <v>#REF!</v>
      </c>
    </row>
    <row r="36" spans="1:26" ht="14.5" x14ac:dyDescent="0.35">
      <c r="A36" s="28">
        <v>35</v>
      </c>
      <c r="B36" s="35" t="s">
        <v>90</v>
      </c>
      <c r="C36" s="35">
        <v>51171000</v>
      </c>
      <c r="D36" s="35" t="s">
        <v>111</v>
      </c>
      <c r="E36" s="35" t="s">
        <v>92</v>
      </c>
      <c r="F36" s="29">
        <v>207</v>
      </c>
      <c r="G36" s="30">
        <v>204</v>
      </c>
      <c r="H36" s="30">
        <v>211</v>
      </c>
      <c r="I36" s="30">
        <v>184</v>
      </c>
      <c r="J36" s="30">
        <v>180</v>
      </c>
      <c r="K36" s="30">
        <v>190</v>
      </c>
      <c r="L36" s="30">
        <v>221</v>
      </c>
      <c r="M36" s="30">
        <v>209</v>
      </c>
      <c r="N36" s="30">
        <v>224</v>
      </c>
      <c r="O36" s="30">
        <v>211</v>
      </c>
      <c r="P36" s="30">
        <v>198</v>
      </c>
      <c r="Q36" s="31">
        <v>178</v>
      </c>
      <c r="R36" s="32">
        <f t="shared" si="0"/>
        <v>2417</v>
      </c>
      <c r="S36" s="28" t="s">
        <v>93</v>
      </c>
      <c r="T36" s="33" t="s">
        <v>100</v>
      </c>
      <c r="U36" s="10" t="s">
        <v>112</v>
      </c>
      <c r="V36" s="34" t="s">
        <v>95</v>
      </c>
      <c r="W36" s="170" t="s">
        <v>103</v>
      </c>
      <c r="X36" s="170" t="s">
        <v>104</v>
      </c>
      <c r="Y36" s="170" t="s">
        <v>37</v>
      </c>
      <c r="Z36" s="165" t="e">
        <f>VLOOKUP(Table42[[#This Row],[COA]],#REF!,11,FALSE)</f>
        <v>#REF!</v>
      </c>
    </row>
    <row r="37" spans="1:26" ht="14.5" x14ac:dyDescent="0.35">
      <c r="A37" s="28">
        <v>36</v>
      </c>
      <c r="B37" s="35" t="s">
        <v>90</v>
      </c>
      <c r="C37" s="35">
        <v>52111000</v>
      </c>
      <c r="D37" s="35" t="s">
        <v>111</v>
      </c>
      <c r="E37" s="35" t="s">
        <v>92</v>
      </c>
      <c r="F37" s="29">
        <v>1830</v>
      </c>
      <c r="G37" s="30">
        <v>221</v>
      </c>
      <c r="H37" s="30">
        <v>2002</v>
      </c>
      <c r="I37" s="30">
        <v>1372</v>
      </c>
      <c r="J37" s="30">
        <v>1474</v>
      </c>
      <c r="K37" s="30">
        <v>1876</v>
      </c>
      <c r="L37" s="30">
        <v>1406</v>
      </c>
      <c r="M37" s="30">
        <v>6643</v>
      </c>
      <c r="N37" s="30">
        <v>4237</v>
      </c>
      <c r="O37" s="30">
        <v>2093</v>
      </c>
      <c r="P37" s="30">
        <v>768</v>
      </c>
      <c r="Q37" s="31">
        <v>3296</v>
      </c>
      <c r="R37" s="32">
        <f t="shared" si="0"/>
        <v>27218</v>
      </c>
      <c r="S37" s="28" t="s">
        <v>93</v>
      </c>
      <c r="T37" s="33" t="s">
        <v>100</v>
      </c>
      <c r="U37" s="10" t="s">
        <v>112</v>
      </c>
      <c r="V37" s="34" t="s">
        <v>95</v>
      </c>
      <c r="W37" s="170" t="s">
        <v>103</v>
      </c>
      <c r="X37" s="170" t="s">
        <v>104</v>
      </c>
      <c r="Y37" s="170" t="s">
        <v>37</v>
      </c>
      <c r="Z37" s="165" t="e">
        <f>VLOOKUP(Table42[[#This Row],[COA]],#REF!,11,FALSE)</f>
        <v>#REF!</v>
      </c>
    </row>
    <row r="38" spans="1:26" ht="14.5" x14ac:dyDescent="0.35">
      <c r="A38" s="28">
        <v>37</v>
      </c>
      <c r="B38" s="35" t="s">
        <v>90</v>
      </c>
      <c r="C38" s="35">
        <v>52112000</v>
      </c>
      <c r="D38" s="35" t="s">
        <v>111</v>
      </c>
      <c r="E38" s="35" t="s">
        <v>92</v>
      </c>
      <c r="F38" s="29">
        <v>3896</v>
      </c>
      <c r="G38" s="30">
        <v>6683</v>
      </c>
      <c r="H38" s="30">
        <v>8230</v>
      </c>
      <c r="I38" s="30">
        <v>6344</v>
      </c>
      <c r="J38" s="30">
        <v>3153</v>
      </c>
      <c r="K38" s="30">
        <v>7007</v>
      </c>
      <c r="L38" s="30">
        <v>6275</v>
      </c>
      <c r="M38" s="30">
        <v>5584</v>
      </c>
      <c r="N38" s="30">
        <v>5133</v>
      </c>
      <c r="O38" s="30">
        <v>4362</v>
      </c>
      <c r="P38" s="30">
        <v>6439</v>
      </c>
      <c r="Q38" s="31">
        <v>8022</v>
      </c>
      <c r="R38" s="32">
        <f t="shared" si="0"/>
        <v>71128</v>
      </c>
      <c r="S38" s="28" t="s">
        <v>93</v>
      </c>
      <c r="T38" s="33" t="s">
        <v>100</v>
      </c>
      <c r="U38" s="10" t="s">
        <v>112</v>
      </c>
      <c r="V38" s="34" t="s">
        <v>95</v>
      </c>
      <c r="W38" s="170" t="s">
        <v>103</v>
      </c>
      <c r="X38" s="170" t="s">
        <v>104</v>
      </c>
      <c r="Y38" s="170" t="s">
        <v>37</v>
      </c>
      <c r="Z38" s="165" t="e">
        <f>VLOOKUP(Table42[[#This Row],[COA]],#REF!,11,FALSE)</f>
        <v>#REF!</v>
      </c>
    </row>
    <row r="39" spans="1:26" ht="14.5" x14ac:dyDescent="0.35">
      <c r="A39" s="28">
        <v>38</v>
      </c>
      <c r="B39" s="35" t="s">
        <v>90</v>
      </c>
      <c r="C39" s="35">
        <v>52113000</v>
      </c>
      <c r="D39" s="35" t="s">
        <v>111</v>
      </c>
      <c r="E39" s="35" t="s">
        <v>92</v>
      </c>
      <c r="F39" s="29">
        <v>799</v>
      </c>
      <c r="G39" s="30">
        <v>2120</v>
      </c>
      <c r="H39" s="30">
        <v>2462</v>
      </c>
      <c r="I39" s="30">
        <v>-122</v>
      </c>
      <c r="J39" s="30">
        <v>851</v>
      </c>
      <c r="K39" s="30">
        <v>1794</v>
      </c>
      <c r="L39" s="30">
        <v>770</v>
      </c>
      <c r="M39" s="30">
        <v>1896</v>
      </c>
      <c r="N39" s="30">
        <v>924</v>
      </c>
      <c r="O39" s="30">
        <v>1661</v>
      </c>
      <c r="P39" s="30">
        <v>3410</v>
      </c>
      <c r="Q39" s="31">
        <v>1153</v>
      </c>
      <c r="R39" s="32">
        <f t="shared" si="0"/>
        <v>17718</v>
      </c>
      <c r="S39" s="28" t="s">
        <v>93</v>
      </c>
      <c r="T39" s="33" t="s">
        <v>100</v>
      </c>
      <c r="U39" s="10" t="s">
        <v>112</v>
      </c>
      <c r="V39" s="34" t="s">
        <v>95</v>
      </c>
      <c r="W39" s="170" t="s">
        <v>103</v>
      </c>
      <c r="X39" s="170" t="s">
        <v>104</v>
      </c>
      <c r="Y39" s="170" t="s">
        <v>37</v>
      </c>
      <c r="Z39" s="165" t="e">
        <f>VLOOKUP(Table42[[#This Row],[COA]],#REF!,11,FALSE)</f>
        <v>#REF!</v>
      </c>
    </row>
    <row r="40" spans="1:26" ht="14.5" x14ac:dyDescent="0.35">
      <c r="A40" s="28">
        <v>39</v>
      </c>
      <c r="B40" s="35" t="s">
        <v>90</v>
      </c>
      <c r="C40" s="35">
        <v>52114000</v>
      </c>
      <c r="D40" s="35" t="s">
        <v>111</v>
      </c>
      <c r="E40" s="35" t="s">
        <v>92</v>
      </c>
      <c r="F40" s="29">
        <v>15</v>
      </c>
      <c r="G40" s="30">
        <v>2140</v>
      </c>
      <c r="H40" s="30">
        <v>192</v>
      </c>
      <c r="I40" s="30">
        <v>306</v>
      </c>
      <c r="J40" s="30">
        <v>873</v>
      </c>
      <c r="K40" s="30">
        <v>623</v>
      </c>
      <c r="L40" s="30">
        <v>456</v>
      </c>
      <c r="M40" s="30">
        <v>707</v>
      </c>
      <c r="N40" s="30">
        <v>914</v>
      </c>
      <c r="O40" s="30">
        <v>285</v>
      </c>
      <c r="P40" s="30">
        <v>543</v>
      </c>
      <c r="Q40" s="31">
        <v>178</v>
      </c>
      <c r="R40" s="32">
        <f t="shared" si="0"/>
        <v>7232</v>
      </c>
      <c r="S40" s="28" t="s">
        <v>93</v>
      </c>
      <c r="T40" s="33" t="s">
        <v>100</v>
      </c>
      <c r="U40" s="10" t="s">
        <v>112</v>
      </c>
      <c r="V40" s="34" t="s">
        <v>95</v>
      </c>
      <c r="W40" s="170" t="s">
        <v>103</v>
      </c>
      <c r="X40" s="170" t="s">
        <v>104</v>
      </c>
      <c r="Y40" s="170" t="s">
        <v>37</v>
      </c>
      <c r="Z40" s="165" t="e">
        <f>VLOOKUP(Table42[[#This Row],[COA]],#REF!,11,FALSE)</f>
        <v>#REF!</v>
      </c>
    </row>
    <row r="41" spans="1:26" ht="14.5" x14ac:dyDescent="0.35">
      <c r="A41" s="28">
        <v>40</v>
      </c>
      <c r="B41" s="35" t="s">
        <v>90</v>
      </c>
      <c r="C41" s="35">
        <v>52121000</v>
      </c>
      <c r="D41" s="35" t="s">
        <v>111</v>
      </c>
      <c r="E41" s="35" t="s">
        <v>92</v>
      </c>
      <c r="F41" s="29">
        <v>83</v>
      </c>
      <c r="G41" s="30">
        <v>8</v>
      </c>
      <c r="H41" s="30">
        <v>225</v>
      </c>
      <c r="I41" s="30">
        <v>80</v>
      </c>
      <c r="J41" s="30">
        <v>76</v>
      </c>
      <c r="K41" s="30">
        <v>35</v>
      </c>
      <c r="L41" s="30">
        <v>27</v>
      </c>
      <c r="M41" s="30">
        <v>37</v>
      </c>
      <c r="N41" s="30">
        <v>80</v>
      </c>
      <c r="O41" s="30">
        <v>167</v>
      </c>
      <c r="P41" s="30">
        <v>24</v>
      </c>
      <c r="Q41" s="31">
        <v>291</v>
      </c>
      <c r="R41" s="32">
        <f t="shared" si="0"/>
        <v>1133</v>
      </c>
      <c r="S41" s="28" t="s">
        <v>93</v>
      </c>
      <c r="T41" s="33" t="s">
        <v>100</v>
      </c>
      <c r="U41" s="10" t="s">
        <v>112</v>
      </c>
      <c r="V41" s="34" t="s">
        <v>95</v>
      </c>
      <c r="W41" s="170" t="s">
        <v>103</v>
      </c>
      <c r="X41" s="170" t="s">
        <v>104</v>
      </c>
      <c r="Y41" s="170" t="s">
        <v>37</v>
      </c>
      <c r="Z41" s="165" t="e">
        <f>VLOOKUP(Table42[[#This Row],[COA]],#REF!,11,FALSE)</f>
        <v>#REF!</v>
      </c>
    </row>
    <row r="42" spans="1:26" ht="14.5" x14ac:dyDescent="0.35">
      <c r="A42" s="28">
        <v>41</v>
      </c>
      <c r="B42" s="35" t="s">
        <v>90</v>
      </c>
      <c r="C42" s="35">
        <v>52141000</v>
      </c>
      <c r="D42" s="35" t="s">
        <v>111</v>
      </c>
      <c r="E42" s="35" t="s">
        <v>92</v>
      </c>
      <c r="F42" s="29">
        <v>9</v>
      </c>
      <c r="G42" s="30">
        <v>74</v>
      </c>
      <c r="H42" s="30">
        <v>-21</v>
      </c>
      <c r="I42" s="30">
        <v>224</v>
      </c>
      <c r="J42" s="30">
        <v>72</v>
      </c>
      <c r="K42" s="30">
        <v>66</v>
      </c>
      <c r="L42" s="30">
        <v>193</v>
      </c>
      <c r="M42" s="30">
        <v>266</v>
      </c>
      <c r="N42" s="30">
        <v>188</v>
      </c>
      <c r="O42" s="30">
        <v>499</v>
      </c>
      <c r="P42" s="30">
        <v>153</v>
      </c>
      <c r="Q42" s="31">
        <v>292</v>
      </c>
      <c r="R42" s="32">
        <f t="shared" si="0"/>
        <v>2015</v>
      </c>
      <c r="S42" s="28" t="s">
        <v>93</v>
      </c>
      <c r="T42" s="33" t="s">
        <v>100</v>
      </c>
      <c r="U42" s="10" t="s">
        <v>112</v>
      </c>
      <c r="V42" s="34" t="s">
        <v>95</v>
      </c>
      <c r="W42" s="170" t="s">
        <v>103</v>
      </c>
      <c r="X42" s="170" t="s">
        <v>104</v>
      </c>
      <c r="Y42" s="170" t="s">
        <v>37</v>
      </c>
      <c r="Z42" s="165" t="e">
        <f>VLOOKUP(Table42[[#This Row],[COA]],#REF!,11,FALSE)</f>
        <v>#REF!</v>
      </c>
    </row>
    <row r="43" spans="1:26" ht="14.5" x14ac:dyDescent="0.35">
      <c r="A43" s="28">
        <v>42</v>
      </c>
      <c r="B43" s="35" t="s">
        <v>90</v>
      </c>
      <c r="C43" s="35">
        <v>52151000</v>
      </c>
      <c r="D43" s="35" t="s">
        <v>111</v>
      </c>
      <c r="E43" s="35" t="s">
        <v>92</v>
      </c>
      <c r="F43" s="29">
        <v>2842</v>
      </c>
      <c r="G43" s="30">
        <v>-647</v>
      </c>
      <c r="H43" s="30">
        <v>2202</v>
      </c>
      <c r="I43" s="30">
        <v>1846</v>
      </c>
      <c r="J43" s="30">
        <v>-1083</v>
      </c>
      <c r="K43" s="30">
        <v>1347</v>
      </c>
      <c r="L43" s="30">
        <v>1119</v>
      </c>
      <c r="M43" s="30">
        <v>2104</v>
      </c>
      <c r="N43" s="30">
        <v>3342</v>
      </c>
      <c r="O43" s="30">
        <v>-6023</v>
      </c>
      <c r="P43" s="30">
        <v>1470</v>
      </c>
      <c r="Q43" s="31">
        <v>2557</v>
      </c>
      <c r="R43" s="32">
        <f t="shared" si="0"/>
        <v>11076</v>
      </c>
      <c r="S43" s="28" t="s">
        <v>93</v>
      </c>
      <c r="T43" s="33" t="s">
        <v>100</v>
      </c>
      <c r="U43" s="10" t="s">
        <v>112</v>
      </c>
      <c r="V43" s="34" t="s">
        <v>95</v>
      </c>
      <c r="W43" s="170" t="s">
        <v>103</v>
      </c>
      <c r="X43" s="170" t="s">
        <v>104</v>
      </c>
      <c r="Y43" s="170" t="s">
        <v>37</v>
      </c>
      <c r="Z43" s="165" t="e">
        <f>VLOOKUP(Table42[[#This Row],[COA]],#REF!,11,FALSE)</f>
        <v>#REF!</v>
      </c>
    </row>
    <row r="44" spans="1:26" ht="14.5" x14ac:dyDescent="0.35">
      <c r="A44" s="28">
        <v>43</v>
      </c>
      <c r="B44" s="35" t="s">
        <v>90</v>
      </c>
      <c r="C44" s="35">
        <v>52152000</v>
      </c>
      <c r="D44" s="35" t="s">
        <v>111</v>
      </c>
      <c r="E44" s="35" t="s">
        <v>92</v>
      </c>
      <c r="F44" s="29">
        <v>0</v>
      </c>
      <c r="G44" s="30">
        <v>0</v>
      </c>
      <c r="H44" s="30">
        <v>1</v>
      </c>
      <c r="I44" s="30">
        <v>2</v>
      </c>
      <c r="J44" s="30">
        <v>-2</v>
      </c>
      <c r="K44" s="30">
        <v>0</v>
      </c>
      <c r="L44" s="30">
        <v>1</v>
      </c>
      <c r="M44" s="30">
        <v>0</v>
      </c>
      <c r="N44" s="30">
        <v>0</v>
      </c>
      <c r="O44" s="30">
        <v>0</v>
      </c>
      <c r="P44" s="30">
        <v>0</v>
      </c>
      <c r="Q44" s="31">
        <v>1</v>
      </c>
      <c r="R44" s="32">
        <f t="shared" si="0"/>
        <v>3</v>
      </c>
      <c r="S44" s="28" t="s">
        <v>93</v>
      </c>
      <c r="T44" s="33" t="s">
        <v>100</v>
      </c>
      <c r="U44" s="10" t="s">
        <v>112</v>
      </c>
      <c r="V44" s="34" t="s">
        <v>95</v>
      </c>
      <c r="W44" s="170" t="s">
        <v>103</v>
      </c>
      <c r="X44" s="170" t="s">
        <v>104</v>
      </c>
      <c r="Y44" s="170" t="s">
        <v>37</v>
      </c>
      <c r="Z44" s="165" t="e">
        <f>VLOOKUP(Table42[[#This Row],[COA]],#REF!,11,FALSE)</f>
        <v>#REF!</v>
      </c>
    </row>
    <row r="45" spans="1:26" ht="14.5" x14ac:dyDescent="0.35">
      <c r="A45" s="28">
        <v>44</v>
      </c>
      <c r="B45" s="35" t="s">
        <v>90</v>
      </c>
      <c r="C45" s="35">
        <v>52171000</v>
      </c>
      <c r="D45" s="35" t="s">
        <v>111</v>
      </c>
      <c r="E45" s="35" t="s">
        <v>92</v>
      </c>
      <c r="F45" s="29">
        <v>263</v>
      </c>
      <c r="G45" s="30">
        <v>205</v>
      </c>
      <c r="H45" s="30">
        <v>220</v>
      </c>
      <c r="I45" s="30">
        <v>-13</v>
      </c>
      <c r="J45" s="30">
        <v>191</v>
      </c>
      <c r="K45" s="30">
        <v>9</v>
      </c>
      <c r="L45" s="30">
        <v>211</v>
      </c>
      <c r="M45" s="30">
        <v>155</v>
      </c>
      <c r="N45" s="30">
        <v>404</v>
      </c>
      <c r="O45" s="30">
        <v>-39</v>
      </c>
      <c r="P45" s="30">
        <v>275</v>
      </c>
      <c r="Q45" s="31">
        <v>519</v>
      </c>
      <c r="R45" s="32">
        <f t="shared" si="0"/>
        <v>2400</v>
      </c>
      <c r="S45" s="28" t="s">
        <v>93</v>
      </c>
      <c r="T45" s="33" t="s">
        <v>100</v>
      </c>
      <c r="U45" s="10" t="s">
        <v>112</v>
      </c>
      <c r="V45" s="34" t="s">
        <v>95</v>
      </c>
      <c r="W45" s="170" t="s">
        <v>103</v>
      </c>
      <c r="X45" s="170" t="s">
        <v>104</v>
      </c>
      <c r="Y45" s="170" t="s">
        <v>37</v>
      </c>
      <c r="Z45" s="165" t="e">
        <f>VLOOKUP(Table42[[#This Row],[COA]],#REF!,11,FALSE)</f>
        <v>#REF!</v>
      </c>
    </row>
    <row r="46" spans="1:26" ht="14.5" x14ac:dyDescent="0.35">
      <c r="A46" s="28">
        <v>45</v>
      </c>
      <c r="B46" s="35" t="s">
        <v>90</v>
      </c>
      <c r="C46" s="35">
        <v>52181000</v>
      </c>
      <c r="D46" s="35" t="s">
        <v>111</v>
      </c>
      <c r="E46" s="35" t="s">
        <v>92</v>
      </c>
      <c r="F46" s="29">
        <v>10367</v>
      </c>
      <c r="G46" s="30">
        <v>16269</v>
      </c>
      <c r="H46" s="30">
        <v>10301</v>
      </c>
      <c r="I46" s="30">
        <v>9572</v>
      </c>
      <c r="J46" s="30">
        <v>12563</v>
      </c>
      <c r="K46" s="30">
        <v>11298</v>
      </c>
      <c r="L46" s="30">
        <v>12380</v>
      </c>
      <c r="M46" s="30">
        <v>4099</v>
      </c>
      <c r="N46" s="30">
        <v>9886</v>
      </c>
      <c r="O46" s="30">
        <v>12994</v>
      </c>
      <c r="P46" s="30">
        <v>11320</v>
      </c>
      <c r="Q46" s="31">
        <v>9482</v>
      </c>
      <c r="R46" s="32">
        <f t="shared" si="0"/>
        <v>130531</v>
      </c>
      <c r="S46" s="28" t="s">
        <v>93</v>
      </c>
      <c r="T46" s="33" t="s">
        <v>100</v>
      </c>
      <c r="U46" s="10" t="s">
        <v>112</v>
      </c>
      <c r="V46" s="34" t="s">
        <v>95</v>
      </c>
      <c r="W46" s="170" t="s">
        <v>103</v>
      </c>
      <c r="X46" s="170" t="s">
        <v>104</v>
      </c>
      <c r="Y46" s="170" t="s">
        <v>37</v>
      </c>
      <c r="Z46" s="165" t="e">
        <f>VLOOKUP(Table42[[#This Row],[COA]],#REF!,11,FALSE)</f>
        <v>#REF!</v>
      </c>
    </row>
    <row r="47" spans="1:26" ht="14.5" x14ac:dyDescent="0.35">
      <c r="A47" s="28">
        <v>46</v>
      </c>
      <c r="B47" s="35" t="s">
        <v>90</v>
      </c>
      <c r="C47" s="35">
        <v>52182000</v>
      </c>
      <c r="D47" s="35" t="s">
        <v>111</v>
      </c>
      <c r="E47" s="35" t="s">
        <v>92</v>
      </c>
      <c r="F47" s="29">
        <v>473</v>
      </c>
      <c r="G47" s="30">
        <v>41</v>
      </c>
      <c r="H47" s="30">
        <v>686</v>
      </c>
      <c r="I47" s="30">
        <v>834</v>
      </c>
      <c r="J47" s="30">
        <v>515</v>
      </c>
      <c r="K47" s="30">
        <v>483</v>
      </c>
      <c r="L47" s="30">
        <v>171</v>
      </c>
      <c r="M47" s="30">
        <v>222</v>
      </c>
      <c r="N47" s="30">
        <v>577</v>
      </c>
      <c r="O47" s="30">
        <v>552</v>
      </c>
      <c r="P47" s="30">
        <v>635</v>
      </c>
      <c r="Q47" s="31">
        <v>-3117</v>
      </c>
      <c r="R47" s="32">
        <f t="shared" si="0"/>
        <v>2072</v>
      </c>
      <c r="S47" s="28" t="s">
        <v>93</v>
      </c>
      <c r="T47" s="33" t="s">
        <v>100</v>
      </c>
      <c r="U47" s="10" t="s">
        <v>112</v>
      </c>
      <c r="V47" s="34" t="s">
        <v>95</v>
      </c>
      <c r="W47" s="170" t="s">
        <v>103</v>
      </c>
      <c r="X47" s="170" t="s">
        <v>104</v>
      </c>
      <c r="Y47" s="170" t="s">
        <v>37</v>
      </c>
      <c r="Z47" s="165" t="e">
        <f>VLOOKUP(Table42[[#This Row],[COA]],#REF!,11,FALSE)</f>
        <v>#REF!</v>
      </c>
    </row>
    <row r="48" spans="1:26" ht="14.5" x14ac:dyDescent="0.35">
      <c r="A48" s="28">
        <v>47</v>
      </c>
      <c r="B48" s="35" t="s">
        <v>90</v>
      </c>
      <c r="C48" s="35">
        <v>52183000</v>
      </c>
      <c r="D48" s="35" t="s">
        <v>111</v>
      </c>
      <c r="E48" s="35" t="s">
        <v>92</v>
      </c>
      <c r="F48" s="29">
        <v>11745</v>
      </c>
      <c r="G48" s="30">
        <v>7442</v>
      </c>
      <c r="H48" s="30">
        <v>13488</v>
      </c>
      <c r="I48" s="30">
        <v>10658</v>
      </c>
      <c r="J48" s="30">
        <v>8572</v>
      </c>
      <c r="K48" s="30">
        <v>6818</v>
      </c>
      <c r="L48" s="30">
        <v>5940</v>
      </c>
      <c r="M48" s="30">
        <v>10476</v>
      </c>
      <c r="N48" s="30">
        <v>5706</v>
      </c>
      <c r="O48" s="30">
        <v>7485</v>
      </c>
      <c r="P48" s="30">
        <v>8304</v>
      </c>
      <c r="Q48" s="31">
        <v>11913</v>
      </c>
      <c r="R48" s="32">
        <f t="shared" si="0"/>
        <v>108547</v>
      </c>
      <c r="S48" s="28" t="s">
        <v>93</v>
      </c>
      <c r="T48" s="33" t="s">
        <v>100</v>
      </c>
      <c r="U48" s="10" t="s">
        <v>112</v>
      </c>
      <c r="V48" s="34" t="s">
        <v>95</v>
      </c>
      <c r="W48" s="170" t="s">
        <v>103</v>
      </c>
      <c r="X48" s="170" t="s">
        <v>104</v>
      </c>
      <c r="Y48" s="170" t="s">
        <v>37</v>
      </c>
      <c r="Z48" s="165" t="e">
        <f>VLOOKUP(Table42[[#This Row],[COA]],#REF!,11,FALSE)</f>
        <v>#REF!</v>
      </c>
    </row>
    <row r="49" spans="1:26" ht="14.5" x14ac:dyDescent="0.35">
      <c r="A49" s="28">
        <v>48</v>
      </c>
      <c r="B49" s="35" t="s">
        <v>90</v>
      </c>
      <c r="C49" s="35">
        <v>52184000</v>
      </c>
      <c r="D49" s="35" t="s">
        <v>111</v>
      </c>
      <c r="E49" s="35" t="s">
        <v>92</v>
      </c>
      <c r="F49" s="29">
        <v>140</v>
      </c>
      <c r="G49" s="30">
        <v>275</v>
      </c>
      <c r="H49" s="30">
        <v>105</v>
      </c>
      <c r="I49" s="30">
        <v>-18</v>
      </c>
      <c r="J49" s="30">
        <v>85</v>
      </c>
      <c r="K49" s="30">
        <v>59</v>
      </c>
      <c r="L49" s="30">
        <v>122</v>
      </c>
      <c r="M49" s="30">
        <v>109</v>
      </c>
      <c r="N49" s="30">
        <v>109</v>
      </c>
      <c r="O49" s="30">
        <v>787</v>
      </c>
      <c r="P49" s="30">
        <v>52</v>
      </c>
      <c r="Q49" s="31">
        <v>-6</v>
      </c>
      <c r="R49" s="32">
        <f t="shared" si="0"/>
        <v>1819</v>
      </c>
      <c r="S49" s="28" t="s">
        <v>93</v>
      </c>
      <c r="T49" s="33" t="s">
        <v>100</v>
      </c>
      <c r="U49" s="10" t="s">
        <v>112</v>
      </c>
      <c r="V49" s="34" t="s">
        <v>95</v>
      </c>
      <c r="W49" s="170" t="s">
        <v>103</v>
      </c>
      <c r="X49" s="170" t="s">
        <v>104</v>
      </c>
      <c r="Y49" s="170" t="s">
        <v>37</v>
      </c>
      <c r="Z49" s="165" t="e">
        <f>VLOOKUP(Table42[[#This Row],[COA]],#REF!,11,FALSE)</f>
        <v>#REF!</v>
      </c>
    </row>
    <row r="50" spans="1:26" ht="14.5" x14ac:dyDescent="0.35">
      <c r="A50" s="28">
        <v>49</v>
      </c>
      <c r="B50" s="35" t="s">
        <v>90</v>
      </c>
      <c r="C50" s="35">
        <v>52191000</v>
      </c>
      <c r="D50" s="35" t="s">
        <v>111</v>
      </c>
      <c r="E50" s="35" t="s">
        <v>92</v>
      </c>
      <c r="F50" s="29">
        <v>20</v>
      </c>
      <c r="G50" s="30">
        <v>21</v>
      </c>
      <c r="H50" s="30">
        <v>17</v>
      </c>
      <c r="I50" s="30">
        <v>11</v>
      </c>
      <c r="J50" s="30">
        <v>7</v>
      </c>
      <c r="K50" s="30">
        <v>9</v>
      </c>
      <c r="L50" s="30">
        <v>5</v>
      </c>
      <c r="M50" s="30">
        <v>10</v>
      </c>
      <c r="N50" s="30">
        <v>2</v>
      </c>
      <c r="O50" s="30">
        <v>11</v>
      </c>
      <c r="P50" s="30">
        <v>12</v>
      </c>
      <c r="Q50" s="31">
        <v>11</v>
      </c>
      <c r="R50" s="32">
        <f t="shared" si="0"/>
        <v>136</v>
      </c>
      <c r="S50" s="28" t="s">
        <v>93</v>
      </c>
      <c r="T50" s="33" t="s">
        <v>100</v>
      </c>
      <c r="U50" s="10" t="s">
        <v>112</v>
      </c>
      <c r="V50" s="34" t="s">
        <v>95</v>
      </c>
      <c r="W50" s="170" t="s">
        <v>103</v>
      </c>
      <c r="X50" s="170" t="s">
        <v>104</v>
      </c>
      <c r="Y50" s="170" t="s">
        <v>37</v>
      </c>
      <c r="Z50" s="165" t="e">
        <f>VLOOKUP(Table42[[#This Row],[COA]],#REF!,11,FALSE)</f>
        <v>#REF!</v>
      </c>
    </row>
    <row r="51" spans="1:26" ht="14.5" x14ac:dyDescent="0.35">
      <c r="A51" s="28">
        <v>50</v>
      </c>
      <c r="B51" s="35" t="s">
        <v>90</v>
      </c>
      <c r="C51" s="35">
        <v>52192000</v>
      </c>
      <c r="D51" s="35" t="s">
        <v>111</v>
      </c>
      <c r="E51" s="35" t="s">
        <v>92</v>
      </c>
      <c r="F51" s="29">
        <v>268</v>
      </c>
      <c r="G51" s="30">
        <v>280</v>
      </c>
      <c r="H51" s="30">
        <v>362</v>
      </c>
      <c r="I51" s="30">
        <v>207</v>
      </c>
      <c r="J51" s="30">
        <v>135</v>
      </c>
      <c r="K51" s="30">
        <v>114</v>
      </c>
      <c r="L51" s="30">
        <v>71</v>
      </c>
      <c r="M51" s="30">
        <v>150</v>
      </c>
      <c r="N51" s="30">
        <v>89</v>
      </c>
      <c r="O51" s="30">
        <v>168</v>
      </c>
      <c r="P51" s="30">
        <v>142</v>
      </c>
      <c r="Q51" s="31">
        <v>170</v>
      </c>
      <c r="R51" s="32">
        <f t="shared" si="0"/>
        <v>2156</v>
      </c>
      <c r="S51" s="28" t="s">
        <v>93</v>
      </c>
      <c r="T51" s="33" t="s">
        <v>100</v>
      </c>
      <c r="U51" s="10" t="s">
        <v>112</v>
      </c>
      <c r="V51" s="34" t="s">
        <v>95</v>
      </c>
      <c r="W51" s="170" t="s">
        <v>103</v>
      </c>
      <c r="X51" s="170" t="s">
        <v>104</v>
      </c>
      <c r="Y51" s="170" t="s">
        <v>37</v>
      </c>
      <c r="Z51" s="165" t="e">
        <f>VLOOKUP(Table42[[#This Row],[COA]],#REF!,11,FALSE)</f>
        <v>#REF!</v>
      </c>
    </row>
    <row r="52" spans="1:26" ht="14.5" x14ac:dyDescent="0.35">
      <c r="A52" s="28">
        <v>51</v>
      </c>
      <c r="B52" s="35" t="s">
        <v>90</v>
      </c>
      <c r="C52" s="35">
        <v>52194000</v>
      </c>
      <c r="D52" s="35" t="s">
        <v>111</v>
      </c>
      <c r="E52" s="35" t="s">
        <v>92</v>
      </c>
      <c r="F52" s="29">
        <v>2</v>
      </c>
      <c r="G52" s="30">
        <v>3</v>
      </c>
      <c r="H52" s="30">
        <v>3</v>
      </c>
      <c r="I52" s="30">
        <v>3</v>
      </c>
      <c r="J52" s="30">
        <v>2</v>
      </c>
      <c r="K52" s="30">
        <v>1</v>
      </c>
      <c r="L52" s="30">
        <v>1</v>
      </c>
      <c r="M52" s="30">
        <v>2</v>
      </c>
      <c r="N52" s="30">
        <v>1</v>
      </c>
      <c r="O52" s="30">
        <v>1</v>
      </c>
      <c r="P52" s="30">
        <v>1</v>
      </c>
      <c r="Q52" s="31">
        <v>0</v>
      </c>
      <c r="R52" s="32">
        <f t="shared" si="0"/>
        <v>20</v>
      </c>
      <c r="S52" s="28" t="s">
        <v>93</v>
      </c>
      <c r="T52" s="33" t="s">
        <v>100</v>
      </c>
      <c r="U52" s="10" t="s">
        <v>112</v>
      </c>
      <c r="V52" s="34" t="s">
        <v>95</v>
      </c>
      <c r="W52" s="170" t="s">
        <v>103</v>
      </c>
      <c r="X52" s="170" t="s">
        <v>104</v>
      </c>
      <c r="Y52" s="170" t="s">
        <v>37</v>
      </c>
      <c r="Z52" s="165" t="e">
        <f>VLOOKUP(Table42[[#This Row],[COA]],#REF!,11,FALSE)</f>
        <v>#REF!</v>
      </c>
    </row>
    <row r="53" spans="1:26" ht="14.5" x14ac:dyDescent="0.35">
      <c r="A53" s="28">
        <v>52</v>
      </c>
      <c r="B53" s="35" t="s">
        <v>90</v>
      </c>
      <c r="C53" s="35">
        <v>52195000</v>
      </c>
      <c r="D53" s="35" t="s">
        <v>111</v>
      </c>
      <c r="E53" s="35" t="s">
        <v>92</v>
      </c>
      <c r="F53" s="29">
        <v>145</v>
      </c>
      <c r="G53" s="30">
        <v>173</v>
      </c>
      <c r="H53" s="30">
        <v>238</v>
      </c>
      <c r="I53" s="30">
        <v>165</v>
      </c>
      <c r="J53" s="30">
        <v>101</v>
      </c>
      <c r="K53" s="30">
        <v>64</v>
      </c>
      <c r="L53" s="30">
        <v>50</v>
      </c>
      <c r="M53" s="30">
        <v>76</v>
      </c>
      <c r="N53" s="30">
        <v>67</v>
      </c>
      <c r="O53" s="30">
        <v>68</v>
      </c>
      <c r="P53" s="30">
        <v>93</v>
      </c>
      <c r="Q53" s="31">
        <v>97</v>
      </c>
      <c r="R53" s="32">
        <f t="shared" si="0"/>
        <v>1337</v>
      </c>
      <c r="S53" s="28" t="s">
        <v>93</v>
      </c>
      <c r="T53" s="33" t="s">
        <v>100</v>
      </c>
      <c r="U53" s="10" t="s">
        <v>112</v>
      </c>
      <c r="V53" s="34" t="s">
        <v>95</v>
      </c>
      <c r="W53" s="170" t="s">
        <v>103</v>
      </c>
      <c r="X53" s="170" t="s">
        <v>104</v>
      </c>
      <c r="Y53" s="170" t="s">
        <v>37</v>
      </c>
      <c r="Z53" s="165" t="e">
        <f>VLOOKUP(Table42[[#This Row],[COA]],#REF!,11,FALSE)</f>
        <v>#REF!</v>
      </c>
    </row>
    <row r="54" spans="1:26" ht="14.5" x14ac:dyDescent="0.35">
      <c r="A54" s="28">
        <v>53</v>
      </c>
      <c r="B54" s="35" t="s">
        <v>90</v>
      </c>
      <c r="C54" s="35">
        <v>52196000</v>
      </c>
      <c r="D54" s="35" t="s">
        <v>111</v>
      </c>
      <c r="E54" s="35" t="s">
        <v>92</v>
      </c>
      <c r="F54" s="29">
        <v>37</v>
      </c>
      <c r="G54" s="30">
        <v>57</v>
      </c>
      <c r="H54" s="30">
        <v>58</v>
      </c>
      <c r="I54" s="30">
        <v>60</v>
      </c>
      <c r="J54" s="30">
        <v>41</v>
      </c>
      <c r="K54" s="30">
        <v>21</v>
      </c>
      <c r="L54" s="30">
        <v>22</v>
      </c>
      <c r="M54" s="30">
        <v>19</v>
      </c>
      <c r="N54" s="30">
        <v>21</v>
      </c>
      <c r="O54" s="30">
        <v>21</v>
      </c>
      <c r="P54" s="30">
        <v>25</v>
      </c>
      <c r="Q54" s="31">
        <v>33</v>
      </c>
      <c r="R54" s="32">
        <f t="shared" si="0"/>
        <v>415</v>
      </c>
      <c r="S54" s="28" t="s">
        <v>93</v>
      </c>
      <c r="T54" s="33" t="s">
        <v>100</v>
      </c>
      <c r="U54" s="10" t="s">
        <v>112</v>
      </c>
      <c r="V54" s="34" t="s">
        <v>95</v>
      </c>
      <c r="W54" s="170" t="s">
        <v>103</v>
      </c>
      <c r="X54" s="170" t="s">
        <v>104</v>
      </c>
      <c r="Y54" s="170" t="s">
        <v>37</v>
      </c>
      <c r="Z54" s="165" t="e">
        <f>VLOOKUP(Table42[[#This Row],[COA]],#REF!,11,FALSE)</f>
        <v>#REF!</v>
      </c>
    </row>
    <row r="55" spans="1:26" ht="14.5" x14ac:dyDescent="0.35">
      <c r="A55" s="28">
        <v>54</v>
      </c>
      <c r="B55" s="35" t="s">
        <v>90</v>
      </c>
      <c r="C55" s="35">
        <v>52197000</v>
      </c>
      <c r="D55" s="35" t="s">
        <v>111</v>
      </c>
      <c r="E55" s="35" t="s">
        <v>92</v>
      </c>
      <c r="F55" s="29">
        <v>122</v>
      </c>
      <c r="G55" s="30">
        <v>127</v>
      </c>
      <c r="H55" s="30">
        <v>156</v>
      </c>
      <c r="I55" s="30">
        <v>138</v>
      </c>
      <c r="J55" s="30">
        <v>124</v>
      </c>
      <c r="K55" s="30">
        <v>107</v>
      </c>
      <c r="L55" s="30">
        <v>110</v>
      </c>
      <c r="M55" s="30">
        <v>161</v>
      </c>
      <c r="N55" s="30">
        <v>147</v>
      </c>
      <c r="O55" s="30">
        <v>81</v>
      </c>
      <c r="P55" s="30">
        <v>117</v>
      </c>
      <c r="Q55" s="31">
        <v>146</v>
      </c>
      <c r="R55" s="32">
        <f t="shared" si="0"/>
        <v>1536</v>
      </c>
      <c r="S55" s="28" t="s">
        <v>93</v>
      </c>
      <c r="T55" s="33" t="s">
        <v>100</v>
      </c>
      <c r="U55" s="10" t="s">
        <v>112</v>
      </c>
      <c r="V55" s="34" t="s">
        <v>95</v>
      </c>
      <c r="W55" s="170" t="s">
        <v>103</v>
      </c>
      <c r="X55" s="170" t="s">
        <v>104</v>
      </c>
      <c r="Y55" s="170" t="s">
        <v>37</v>
      </c>
      <c r="Z55" s="165" t="e">
        <f>VLOOKUP(Table42[[#This Row],[COA]],#REF!,11,FALSE)</f>
        <v>#REF!</v>
      </c>
    </row>
    <row r="56" spans="1:26" ht="14.5" x14ac:dyDescent="0.35">
      <c r="A56" s="28">
        <v>55</v>
      </c>
      <c r="B56" s="35" t="s">
        <v>90</v>
      </c>
      <c r="C56" s="35">
        <v>52221000</v>
      </c>
      <c r="D56" s="35" t="s">
        <v>111</v>
      </c>
      <c r="E56" s="35" t="s">
        <v>92</v>
      </c>
      <c r="F56" s="29">
        <v>1706</v>
      </c>
      <c r="G56" s="30">
        <v>1672</v>
      </c>
      <c r="H56" s="30">
        <v>1638</v>
      </c>
      <c r="I56" s="30">
        <v>1714</v>
      </c>
      <c r="J56" s="30">
        <v>765</v>
      </c>
      <c r="K56" s="30">
        <v>1872</v>
      </c>
      <c r="L56" s="30">
        <v>1723</v>
      </c>
      <c r="M56" s="30">
        <v>1619</v>
      </c>
      <c r="N56" s="30">
        <v>1215</v>
      </c>
      <c r="O56" s="30">
        <v>1390</v>
      </c>
      <c r="P56" s="30">
        <v>1693</v>
      </c>
      <c r="Q56" s="31">
        <v>1652</v>
      </c>
      <c r="R56" s="32">
        <f t="shared" si="0"/>
        <v>18659</v>
      </c>
      <c r="S56" s="28" t="s">
        <v>93</v>
      </c>
      <c r="T56" s="33" t="s">
        <v>100</v>
      </c>
      <c r="U56" s="10" t="s">
        <v>112</v>
      </c>
      <c r="V56" s="34" t="s">
        <v>95</v>
      </c>
      <c r="W56" s="170" t="s">
        <v>103</v>
      </c>
      <c r="X56" s="170" t="s">
        <v>104</v>
      </c>
      <c r="Y56" s="170" t="s">
        <v>37</v>
      </c>
      <c r="Z56" s="165" t="e">
        <f>VLOOKUP(Table42[[#This Row],[COA]],#REF!,11,FALSE)</f>
        <v>#REF!</v>
      </c>
    </row>
    <row r="57" spans="1:26" ht="14.5" x14ac:dyDescent="0.35">
      <c r="A57" s="28">
        <v>56</v>
      </c>
      <c r="B57" s="35" t="s">
        <v>90</v>
      </c>
      <c r="C57" s="35">
        <v>52222000</v>
      </c>
      <c r="D57" s="35" t="s">
        <v>111</v>
      </c>
      <c r="E57" s="35" t="s">
        <v>92</v>
      </c>
      <c r="F57" s="29">
        <v>544</v>
      </c>
      <c r="G57" s="30">
        <v>786</v>
      </c>
      <c r="H57" s="30">
        <v>806</v>
      </c>
      <c r="I57" s="30">
        <v>738</v>
      </c>
      <c r="J57" s="30">
        <v>460</v>
      </c>
      <c r="K57" s="30">
        <v>159</v>
      </c>
      <c r="L57" s="30">
        <v>791</v>
      </c>
      <c r="M57" s="30">
        <v>459</v>
      </c>
      <c r="N57" s="30">
        <v>-644</v>
      </c>
      <c r="O57" s="30">
        <v>308</v>
      </c>
      <c r="P57" s="30">
        <v>359</v>
      </c>
      <c r="Q57" s="31">
        <v>345</v>
      </c>
      <c r="R57" s="32">
        <f t="shared" si="0"/>
        <v>5111</v>
      </c>
      <c r="S57" s="28" t="s">
        <v>93</v>
      </c>
      <c r="T57" s="33" t="s">
        <v>100</v>
      </c>
      <c r="U57" s="10" t="s">
        <v>112</v>
      </c>
      <c r="V57" s="34" t="s">
        <v>95</v>
      </c>
      <c r="W57" s="170" t="s">
        <v>103</v>
      </c>
      <c r="X57" s="170" t="s">
        <v>104</v>
      </c>
      <c r="Y57" s="170" t="s">
        <v>37</v>
      </c>
      <c r="Z57" s="165" t="e">
        <f>VLOOKUP(Table42[[#This Row],[COA]],#REF!,11,FALSE)</f>
        <v>#REF!</v>
      </c>
    </row>
    <row r="58" spans="1:26" ht="14.5" x14ac:dyDescent="0.35">
      <c r="A58" s="28">
        <v>57</v>
      </c>
      <c r="B58" s="35" t="s">
        <v>90</v>
      </c>
      <c r="C58" s="35">
        <v>52223000</v>
      </c>
      <c r="D58" s="35" t="s">
        <v>111</v>
      </c>
      <c r="E58" s="35" t="s">
        <v>92</v>
      </c>
      <c r="F58" s="29">
        <v>73</v>
      </c>
      <c r="G58" s="30">
        <v>82</v>
      </c>
      <c r="H58" s="30">
        <v>74</v>
      </c>
      <c r="I58" s="30">
        <v>164</v>
      </c>
      <c r="J58" s="30">
        <v>-55</v>
      </c>
      <c r="K58" s="30">
        <v>103</v>
      </c>
      <c r="L58" s="30">
        <v>87</v>
      </c>
      <c r="M58" s="30">
        <v>72</v>
      </c>
      <c r="N58" s="30">
        <v>183</v>
      </c>
      <c r="O58" s="30">
        <v>8</v>
      </c>
      <c r="P58" s="30">
        <v>12</v>
      </c>
      <c r="Q58" s="31">
        <v>40</v>
      </c>
      <c r="R58" s="32">
        <f t="shared" si="0"/>
        <v>843</v>
      </c>
      <c r="S58" s="28" t="s">
        <v>93</v>
      </c>
      <c r="T58" s="33" t="s">
        <v>100</v>
      </c>
      <c r="U58" s="10" t="s">
        <v>112</v>
      </c>
      <c r="V58" s="34" t="s">
        <v>95</v>
      </c>
      <c r="W58" s="170" t="s">
        <v>103</v>
      </c>
      <c r="X58" s="170" t="s">
        <v>104</v>
      </c>
      <c r="Y58" s="170" t="s">
        <v>37</v>
      </c>
      <c r="Z58" s="165" t="e">
        <f>VLOOKUP(Table42[[#This Row],[COA]],#REF!,11,FALSE)</f>
        <v>#REF!</v>
      </c>
    </row>
    <row r="59" spans="1:26" ht="14.5" x14ac:dyDescent="0.35">
      <c r="A59" s="28">
        <v>58</v>
      </c>
      <c r="B59" s="35" t="s">
        <v>90</v>
      </c>
      <c r="C59" s="35">
        <v>52224000</v>
      </c>
      <c r="D59" s="35" t="s">
        <v>111</v>
      </c>
      <c r="E59" s="35" t="s">
        <v>92</v>
      </c>
      <c r="F59" s="29">
        <v>40</v>
      </c>
      <c r="G59" s="30">
        <v>53</v>
      </c>
      <c r="H59" s="30">
        <v>40</v>
      </c>
      <c r="I59" s="30">
        <v>25</v>
      </c>
      <c r="J59" s="30">
        <v>27</v>
      </c>
      <c r="K59" s="30">
        <v>-15</v>
      </c>
      <c r="L59" s="30">
        <v>34</v>
      </c>
      <c r="M59" s="30">
        <v>7</v>
      </c>
      <c r="N59" s="30">
        <v>18</v>
      </c>
      <c r="O59" s="30">
        <v>34</v>
      </c>
      <c r="P59" s="30">
        <v>25</v>
      </c>
      <c r="Q59" s="31">
        <v>44</v>
      </c>
      <c r="R59" s="32">
        <f t="shared" si="0"/>
        <v>332</v>
      </c>
      <c r="S59" s="28" t="s">
        <v>93</v>
      </c>
      <c r="T59" s="33" t="s">
        <v>100</v>
      </c>
      <c r="U59" s="10" t="s">
        <v>112</v>
      </c>
      <c r="V59" s="34" t="s">
        <v>95</v>
      </c>
      <c r="W59" s="170" t="s">
        <v>103</v>
      </c>
      <c r="X59" s="170" t="s">
        <v>104</v>
      </c>
      <c r="Y59" s="170" t="s">
        <v>37</v>
      </c>
      <c r="Z59" s="165" t="e">
        <f>VLOOKUP(Table42[[#This Row],[COA]],#REF!,11,FALSE)</f>
        <v>#REF!</v>
      </c>
    </row>
    <row r="60" spans="1:26" ht="14.5" x14ac:dyDescent="0.35">
      <c r="A60" s="28">
        <v>59</v>
      </c>
      <c r="B60" s="35" t="s">
        <v>90</v>
      </c>
      <c r="C60" s="35">
        <v>52225000</v>
      </c>
      <c r="D60" s="35" t="s">
        <v>111</v>
      </c>
      <c r="E60" s="35" t="s">
        <v>92</v>
      </c>
      <c r="F60" s="29">
        <v>43</v>
      </c>
      <c r="G60" s="30">
        <v>-39</v>
      </c>
      <c r="H60" s="30">
        <v>5</v>
      </c>
      <c r="I60" s="30">
        <v>-3</v>
      </c>
      <c r="J60" s="30">
        <v>1</v>
      </c>
      <c r="K60" s="30">
        <v>-2</v>
      </c>
      <c r="L60" s="30">
        <v>5</v>
      </c>
      <c r="M60" s="30">
        <v>-3</v>
      </c>
      <c r="N60" s="30">
        <v>3</v>
      </c>
      <c r="O60" s="30">
        <v>8</v>
      </c>
      <c r="P60" s="30">
        <v>4</v>
      </c>
      <c r="Q60" s="31">
        <v>-2</v>
      </c>
      <c r="R60" s="32">
        <f t="shared" si="0"/>
        <v>20</v>
      </c>
      <c r="S60" s="28" t="s">
        <v>93</v>
      </c>
      <c r="T60" s="33" t="s">
        <v>100</v>
      </c>
      <c r="U60" s="10" t="s">
        <v>112</v>
      </c>
      <c r="V60" s="34" t="s">
        <v>95</v>
      </c>
      <c r="W60" s="170" t="s">
        <v>103</v>
      </c>
      <c r="X60" s="170" t="s">
        <v>104</v>
      </c>
      <c r="Y60" s="170" t="s">
        <v>37</v>
      </c>
      <c r="Z60" s="165" t="e">
        <f>VLOOKUP(Table42[[#This Row],[COA]],#REF!,11,FALSE)</f>
        <v>#REF!</v>
      </c>
    </row>
    <row r="61" spans="1:26" ht="14.5" x14ac:dyDescent="0.35">
      <c r="A61" s="28">
        <v>60</v>
      </c>
      <c r="B61" s="35" t="s">
        <v>90</v>
      </c>
      <c r="C61" s="35">
        <v>52241000</v>
      </c>
      <c r="D61" s="35" t="s">
        <v>111</v>
      </c>
      <c r="E61" s="35" t="s">
        <v>92</v>
      </c>
      <c r="F61" s="29">
        <v>-2710</v>
      </c>
      <c r="G61" s="30">
        <v>-2800</v>
      </c>
      <c r="H61" s="30">
        <v>-2910</v>
      </c>
      <c r="I61" s="30">
        <v>-2679</v>
      </c>
      <c r="J61" s="30">
        <v>-3167</v>
      </c>
      <c r="K61" s="30">
        <v>-2808</v>
      </c>
      <c r="L61" s="30">
        <v>-2687</v>
      </c>
      <c r="M61" s="30">
        <v>-2939</v>
      </c>
      <c r="N61" s="30">
        <v>-3155</v>
      </c>
      <c r="O61" s="30">
        <v>-2819</v>
      </c>
      <c r="P61" s="30">
        <v>-3265</v>
      </c>
      <c r="Q61" s="31">
        <v>-4025</v>
      </c>
      <c r="R61" s="32">
        <f t="shared" si="0"/>
        <v>-35964</v>
      </c>
      <c r="S61" s="28" t="s">
        <v>93</v>
      </c>
      <c r="T61" s="33" t="s">
        <v>100</v>
      </c>
      <c r="U61" s="10" t="s">
        <v>112</v>
      </c>
      <c r="V61" s="34" t="s">
        <v>95</v>
      </c>
      <c r="W61" s="170" t="s">
        <v>103</v>
      </c>
      <c r="X61" s="170" t="s">
        <v>104</v>
      </c>
      <c r="Y61" s="170" t="s">
        <v>37</v>
      </c>
      <c r="Z61" s="165" t="e">
        <f>VLOOKUP(Table42[[#This Row],[COA]],#REF!,11,FALSE)</f>
        <v>#REF!</v>
      </c>
    </row>
    <row r="62" spans="1:26" ht="14.5" x14ac:dyDescent="0.35">
      <c r="A62" s="28">
        <v>61</v>
      </c>
      <c r="B62" s="35" t="s">
        <v>90</v>
      </c>
      <c r="C62" s="35">
        <v>52241000</v>
      </c>
      <c r="D62" s="35" t="s">
        <v>113</v>
      </c>
      <c r="E62" s="35" t="s">
        <v>92</v>
      </c>
      <c r="F62" s="29">
        <v>2360</v>
      </c>
      <c r="G62" s="30">
        <v>2508</v>
      </c>
      <c r="H62" s="30">
        <v>2653</v>
      </c>
      <c r="I62" s="30">
        <v>2504</v>
      </c>
      <c r="J62" s="30">
        <v>2654</v>
      </c>
      <c r="K62" s="30">
        <v>2768</v>
      </c>
      <c r="L62" s="30">
        <v>2520</v>
      </c>
      <c r="M62" s="30">
        <v>2826</v>
      </c>
      <c r="N62" s="30">
        <v>3084</v>
      </c>
      <c r="O62" s="30">
        <v>2756</v>
      </c>
      <c r="P62" s="30">
        <v>3117</v>
      </c>
      <c r="Q62" s="36">
        <v>3930</v>
      </c>
      <c r="R62" s="32">
        <f t="shared" si="0"/>
        <v>33680</v>
      </c>
      <c r="S62" s="28" t="s">
        <v>93</v>
      </c>
      <c r="T62" s="33" t="s">
        <v>100</v>
      </c>
      <c r="U62" s="10" t="s">
        <v>112</v>
      </c>
      <c r="V62" s="34" t="s">
        <v>95</v>
      </c>
      <c r="W62" s="170" t="s">
        <v>96</v>
      </c>
      <c r="X62" s="170" t="s">
        <v>114</v>
      </c>
      <c r="Y62" s="170" t="s">
        <v>14</v>
      </c>
      <c r="Z62" s="165" t="e">
        <f>VLOOKUP(Table42[[#This Row],[COA]],#REF!,11,FALSE)</f>
        <v>#REF!</v>
      </c>
    </row>
    <row r="63" spans="1:26" ht="14.5" x14ac:dyDescent="0.35">
      <c r="A63" s="28">
        <v>62</v>
      </c>
      <c r="B63" s="35" t="s">
        <v>90</v>
      </c>
      <c r="C63" s="35">
        <v>52241000</v>
      </c>
      <c r="D63" s="35" t="s">
        <v>115</v>
      </c>
      <c r="E63" s="35" t="s">
        <v>92</v>
      </c>
      <c r="F63" s="29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1">
        <v>0</v>
      </c>
      <c r="R63" s="32">
        <f t="shared" si="0"/>
        <v>0</v>
      </c>
      <c r="S63" s="28" t="s">
        <v>93</v>
      </c>
      <c r="T63" s="33" t="s">
        <v>100</v>
      </c>
      <c r="U63" s="10" t="s">
        <v>112</v>
      </c>
      <c r="V63" s="34" t="s">
        <v>95</v>
      </c>
      <c r="W63" s="170" t="s">
        <v>103</v>
      </c>
      <c r="X63" s="170" t="s">
        <v>104</v>
      </c>
      <c r="Y63" s="170" t="s">
        <v>37</v>
      </c>
      <c r="Z63" s="165" t="e">
        <f>VLOOKUP(Table42[[#This Row],[COA]],#REF!,11,FALSE)</f>
        <v>#REF!</v>
      </c>
    </row>
    <row r="64" spans="1:26" ht="14.5" x14ac:dyDescent="0.35">
      <c r="A64" s="28">
        <v>63</v>
      </c>
      <c r="B64" s="35" t="s">
        <v>90</v>
      </c>
      <c r="C64" s="35">
        <v>52241000</v>
      </c>
      <c r="D64" s="35" t="s">
        <v>116</v>
      </c>
      <c r="E64" s="35" t="s">
        <v>92</v>
      </c>
      <c r="F64" s="29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1">
        <v>0</v>
      </c>
      <c r="R64" s="32">
        <f t="shared" si="0"/>
        <v>0</v>
      </c>
      <c r="S64" s="28" t="s">
        <v>93</v>
      </c>
      <c r="T64" s="33" t="s">
        <v>106</v>
      </c>
      <c r="U64" s="10" t="s">
        <v>107</v>
      </c>
      <c r="V64" s="34" t="s">
        <v>95</v>
      </c>
      <c r="W64" s="170" t="s">
        <v>103</v>
      </c>
      <c r="X64" s="170" t="s">
        <v>117</v>
      </c>
      <c r="Y64" s="170" t="s">
        <v>118</v>
      </c>
      <c r="Z64" s="165" t="e">
        <f>VLOOKUP(Table42[[#This Row],[COA]],#REF!,11,FALSE)</f>
        <v>#REF!</v>
      </c>
    </row>
    <row r="65" spans="1:26" ht="14.5" x14ac:dyDescent="0.35">
      <c r="A65" s="28">
        <v>64</v>
      </c>
      <c r="B65" s="35" t="s">
        <v>90</v>
      </c>
      <c r="C65" s="35">
        <v>53111000</v>
      </c>
      <c r="D65" s="35" t="s">
        <v>111</v>
      </c>
      <c r="E65" s="35" t="s">
        <v>92</v>
      </c>
      <c r="F65" s="29">
        <v>1374</v>
      </c>
      <c r="G65" s="30">
        <v>1472</v>
      </c>
      <c r="H65" s="30">
        <v>1695</v>
      </c>
      <c r="I65" s="30">
        <v>1174</v>
      </c>
      <c r="J65" s="30">
        <v>1954</v>
      </c>
      <c r="K65" s="30">
        <v>2011</v>
      </c>
      <c r="L65" s="30">
        <v>2024</v>
      </c>
      <c r="M65" s="30">
        <v>1732</v>
      </c>
      <c r="N65" s="30">
        <v>1913</v>
      </c>
      <c r="O65" s="30">
        <v>1864</v>
      </c>
      <c r="P65" s="30">
        <v>3107</v>
      </c>
      <c r="Q65" s="31">
        <v>-2017</v>
      </c>
      <c r="R65" s="32">
        <f t="shared" si="0"/>
        <v>18303</v>
      </c>
      <c r="S65" s="28" t="s">
        <v>93</v>
      </c>
      <c r="T65" s="33" t="s">
        <v>100</v>
      </c>
      <c r="U65" s="10" t="s">
        <v>112</v>
      </c>
      <c r="V65" s="34" t="s">
        <v>119</v>
      </c>
      <c r="W65" s="170" t="s">
        <v>103</v>
      </c>
      <c r="X65" s="170" t="s">
        <v>104</v>
      </c>
      <c r="Y65" s="170" t="s">
        <v>37</v>
      </c>
      <c r="Z65" s="165" t="e">
        <f>VLOOKUP(Table42[[#This Row],[COA]],#REF!,11,FALSE)</f>
        <v>#REF!</v>
      </c>
    </row>
    <row r="66" spans="1:26" ht="14.5" x14ac:dyDescent="0.35">
      <c r="A66" s="28">
        <v>65</v>
      </c>
      <c r="B66" s="35" t="s">
        <v>90</v>
      </c>
      <c r="C66" s="35">
        <v>53111000</v>
      </c>
      <c r="D66" s="35" t="s">
        <v>120</v>
      </c>
      <c r="E66" s="35" t="s">
        <v>92</v>
      </c>
      <c r="F66" s="29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1">
        <v>0</v>
      </c>
      <c r="R66" s="32">
        <f t="shared" ref="R66:R129" si="1">SUM(F66:Q66)</f>
        <v>0</v>
      </c>
      <c r="S66" s="28" t="s">
        <v>93</v>
      </c>
      <c r="T66" s="33" t="s">
        <v>106</v>
      </c>
      <c r="U66" s="10" t="s">
        <v>107</v>
      </c>
      <c r="V66" s="34" t="s">
        <v>119</v>
      </c>
      <c r="W66" s="170" t="s">
        <v>103</v>
      </c>
      <c r="X66" s="170" t="s">
        <v>121</v>
      </c>
      <c r="Y66" s="170" t="s">
        <v>37</v>
      </c>
      <c r="Z66" s="165" t="e">
        <f>VLOOKUP(Table42[[#This Row],[COA]],#REF!,11,FALSE)</f>
        <v>#REF!</v>
      </c>
    </row>
    <row r="67" spans="1:26" ht="14.5" x14ac:dyDescent="0.35">
      <c r="A67" s="28">
        <v>66</v>
      </c>
      <c r="B67" s="35" t="s">
        <v>90</v>
      </c>
      <c r="C67" s="35">
        <v>53112000</v>
      </c>
      <c r="D67" s="35" t="s">
        <v>111</v>
      </c>
      <c r="E67" s="35" t="s">
        <v>92</v>
      </c>
      <c r="F67" s="29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1">
        <v>0</v>
      </c>
      <c r="R67" s="32">
        <f t="shared" si="1"/>
        <v>0</v>
      </c>
      <c r="S67" s="28" t="s">
        <v>93</v>
      </c>
      <c r="T67" s="33" t="s">
        <v>100</v>
      </c>
      <c r="U67" s="10" t="s">
        <v>112</v>
      </c>
      <c r="V67" s="34" t="s">
        <v>119</v>
      </c>
      <c r="W67" s="170" t="s">
        <v>103</v>
      </c>
      <c r="X67" s="170" t="s">
        <v>104</v>
      </c>
      <c r="Y67" s="170" t="s">
        <v>37</v>
      </c>
      <c r="Z67" s="165" t="e">
        <f>VLOOKUP(Table42[[#This Row],[COA]],#REF!,11,FALSE)</f>
        <v>#REF!</v>
      </c>
    </row>
    <row r="68" spans="1:26" ht="14.5" x14ac:dyDescent="0.35">
      <c r="A68" s="28">
        <v>67</v>
      </c>
      <c r="B68" s="35" t="s">
        <v>90</v>
      </c>
      <c r="C68" s="35">
        <v>53161000</v>
      </c>
      <c r="D68" s="35" t="s">
        <v>111</v>
      </c>
      <c r="E68" s="35" t="s">
        <v>92</v>
      </c>
      <c r="F68" s="29">
        <v>3018</v>
      </c>
      <c r="G68" s="30">
        <v>2698</v>
      </c>
      <c r="H68" s="30">
        <v>2552</v>
      </c>
      <c r="I68" s="30">
        <v>2602</v>
      </c>
      <c r="J68" s="30">
        <v>2665</v>
      </c>
      <c r="K68" s="30">
        <v>2670</v>
      </c>
      <c r="L68" s="30">
        <v>2660</v>
      </c>
      <c r="M68" s="30">
        <v>2377</v>
      </c>
      <c r="N68" s="30">
        <v>2543</v>
      </c>
      <c r="O68" s="30">
        <v>2793</v>
      </c>
      <c r="P68" s="30">
        <v>2720</v>
      </c>
      <c r="Q68" s="31">
        <v>2894</v>
      </c>
      <c r="R68" s="32">
        <f t="shared" si="1"/>
        <v>32192</v>
      </c>
      <c r="S68" s="28" t="s">
        <v>93</v>
      </c>
      <c r="T68" s="33" t="s">
        <v>100</v>
      </c>
      <c r="U68" s="10" t="s">
        <v>112</v>
      </c>
      <c r="V68" s="34" t="s">
        <v>119</v>
      </c>
      <c r="W68" s="170" t="s">
        <v>103</v>
      </c>
      <c r="X68" s="170" t="s">
        <v>104</v>
      </c>
      <c r="Y68" s="170" t="s">
        <v>37</v>
      </c>
      <c r="Z68" s="165" t="e">
        <f>VLOOKUP(Table42[[#This Row],[COA]],#REF!,11,FALSE)</f>
        <v>#REF!</v>
      </c>
    </row>
    <row r="69" spans="1:26" ht="14.5" x14ac:dyDescent="0.35">
      <c r="A69" s="28">
        <v>68</v>
      </c>
      <c r="B69" s="35" t="s">
        <v>90</v>
      </c>
      <c r="C69" s="35">
        <v>53562000</v>
      </c>
      <c r="D69" s="35" t="s">
        <v>122</v>
      </c>
      <c r="E69" s="35" t="s">
        <v>92</v>
      </c>
      <c r="F69" s="29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1">
        <v>0</v>
      </c>
      <c r="R69" s="32">
        <f t="shared" si="1"/>
        <v>0</v>
      </c>
      <c r="S69" s="28" t="s">
        <v>93</v>
      </c>
      <c r="T69" s="33" t="s">
        <v>106</v>
      </c>
      <c r="U69" s="10" t="s">
        <v>107</v>
      </c>
      <c r="V69" s="34" t="s">
        <v>95</v>
      </c>
      <c r="W69" s="170" t="s">
        <v>103</v>
      </c>
      <c r="X69" s="170" t="s">
        <v>123</v>
      </c>
      <c r="Y69" s="170" t="s">
        <v>32</v>
      </c>
      <c r="Z69" s="165" t="e">
        <f>VLOOKUP(Table42[[#This Row],[COA]],#REF!,11,FALSE)</f>
        <v>#REF!</v>
      </c>
    </row>
    <row r="70" spans="1:26" ht="14.5" x14ac:dyDescent="0.35">
      <c r="A70" s="28">
        <v>69</v>
      </c>
      <c r="B70" s="35" t="s">
        <v>90</v>
      </c>
      <c r="C70" s="35">
        <v>53581000</v>
      </c>
      <c r="D70" s="35" t="s">
        <v>120</v>
      </c>
      <c r="E70" s="35" t="s">
        <v>92</v>
      </c>
      <c r="F70" s="29">
        <v>0</v>
      </c>
      <c r="G70" s="30">
        <v>0</v>
      </c>
      <c r="H70" s="30">
        <v>-5337</v>
      </c>
      <c r="I70" s="30">
        <v>0</v>
      </c>
      <c r="J70" s="30">
        <v>0</v>
      </c>
      <c r="K70" s="30">
        <v>0</v>
      </c>
      <c r="L70" s="30">
        <v>0</v>
      </c>
      <c r="M70" s="30">
        <v>5337</v>
      </c>
      <c r="N70" s="30">
        <v>0</v>
      </c>
      <c r="O70" s="30">
        <v>0</v>
      </c>
      <c r="P70" s="30">
        <v>0</v>
      </c>
      <c r="Q70" s="31">
        <v>0</v>
      </c>
      <c r="R70" s="32">
        <f t="shared" si="1"/>
        <v>0</v>
      </c>
      <c r="S70" s="28" t="s">
        <v>93</v>
      </c>
      <c r="T70" s="33" t="s">
        <v>106</v>
      </c>
      <c r="U70" s="10" t="s">
        <v>107</v>
      </c>
      <c r="V70" s="34" t="s">
        <v>119</v>
      </c>
      <c r="W70" s="170" t="s">
        <v>103</v>
      </c>
      <c r="X70" s="170" t="s">
        <v>121</v>
      </c>
      <c r="Y70" s="170" t="s">
        <v>37</v>
      </c>
      <c r="Z70" s="165" t="e">
        <f>VLOOKUP(Table42[[#This Row],[COA]],#REF!,11,FALSE)</f>
        <v>#REF!</v>
      </c>
    </row>
    <row r="71" spans="1:26" ht="14.5" x14ac:dyDescent="0.35">
      <c r="A71" s="28">
        <v>70</v>
      </c>
      <c r="B71" s="35" t="s">
        <v>90</v>
      </c>
      <c r="C71" s="35">
        <v>53583000</v>
      </c>
      <c r="D71" s="35" t="s">
        <v>120</v>
      </c>
      <c r="E71" s="35" t="s">
        <v>92</v>
      </c>
      <c r="F71" s="29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1">
        <v>0</v>
      </c>
      <c r="R71" s="32">
        <f t="shared" si="1"/>
        <v>0</v>
      </c>
      <c r="S71" s="28" t="s">
        <v>93</v>
      </c>
      <c r="T71" s="33" t="s">
        <v>106</v>
      </c>
      <c r="U71" s="10" t="s">
        <v>107</v>
      </c>
      <c r="V71" s="34" t="s">
        <v>119</v>
      </c>
      <c r="W71" s="170" t="s">
        <v>103</v>
      </c>
      <c r="X71" s="170" t="s">
        <v>121</v>
      </c>
      <c r="Y71" s="170" t="s">
        <v>37</v>
      </c>
      <c r="Z71" s="165" t="e">
        <f>VLOOKUP(Table42[[#This Row],[COA]],#REF!,11,FALSE)</f>
        <v>#REF!</v>
      </c>
    </row>
    <row r="72" spans="1:26" ht="14.5" x14ac:dyDescent="0.35">
      <c r="A72" s="28">
        <v>71</v>
      </c>
      <c r="B72" s="35" t="s">
        <v>90</v>
      </c>
      <c r="C72" s="35">
        <v>54116000</v>
      </c>
      <c r="D72" s="35" t="s">
        <v>98</v>
      </c>
      <c r="E72" s="35" t="s">
        <v>92</v>
      </c>
      <c r="F72" s="29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1">
        <v>0</v>
      </c>
      <c r="R72" s="32">
        <f t="shared" si="1"/>
        <v>0</v>
      </c>
      <c r="S72" s="28" t="s">
        <v>99</v>
      </c>
      <c r="T72" s="33" t="s">
        <v>100</v>
      </c>
      <c r="U72" s="10" t="s">
        <v>101</v>
      </c>
      <c r="V72" s="34" t="s">
        <v>102</v>
      </c>
      <c r="W72" s="170" t="s">
        <v>103</v>
      </c>
      <c r="X72" s="170" t="s">
        <v>104</v>
      </c>
      <c r="Y72" s="170" t="s">
        <v>37</v>
      </c>
      <c r="Z72" s="165" t="e">
        <f>VLOOKUP(Table42[[#This Row],[COA]],#REF!,11,FALSE)</f>
        <v>#REF!</v>
      </c>
    </row>
    <row r="73" spans="1:26" ht="14.5" x14ac:dyDescent="0.35">
      <c r="A73" s="28">
        <v>72</v>
      </c>
      <c r="B73" s="35" t="s">
        <v>90</v>
      </c>
      <c r="C73" s="35">
        <v>54116000</v>
      </c>
      <c r="D73" s="35" t="s">
        <v>124</v>
      </c>
      <c r="E73" s="35" t="s">
        <v>92</v>
      </c>
      <c r="F73" s="29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1">
        <v>0</v>
      </c>
      <c r="R73" s="32">
        <f t="shared" si="1"/>
        <v>0</v>
      </c>
      <c r="S73" s="28" t="s">
        <v>99</v>
      </c>
      <c r="T73" s="33" t="s">
        <v>106</v>
      </c>
      <c r="U73" s="10" t="s">
        <v>107</v>
      </c>
      <c r="V73" s="34" t="s">
        <v>102</v>
      </c>
      <c r="W73" s="170" t="s">
        <v>103</v>
      </c>
      <c r="X73" s="170" t="s">
        <v>123</v>
      </c>
      <c r="Y73" s="170" t="s">
        <v>32</v>
      </c>
      <c r="Z73" s="165" t="e">
        <f>VLOOKUP(Table42[[#This Row],[COA]],#REF!,11,FALSE)</f>
        <v>#REF!</v>
      </c>
    </row>
    <row r="74" spans="1:26" ht="14.5" x14ac:dyDescent="0.35">
      <c r="A74" s="28">
        <v>73</v>
      </c>
      <c r="B74" s="35" t="s">
        <v>90</v>
      </c>
      <c r="C74" s="35">
        <v>54116000</v>
      </c>
      <c r="D74" s="35" t="s">
        <v>125</v>
      </c>
      <c r="E74" s="35" t="s">
        <v>92</v>
      </c>
      <c r="F74" s="29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1">
        <v>0</v>
      </c>
      <c r="R74" s="32">
        <f t="shared" si="1"/>
        <v>0</v>
      </c>
      <c r="S74" s="28" t="s">
        <v>99</v>
      </c>
      <c r="T74" s="33" t="s">
        <v>106</v>
      </c>
      <c r="U74" s="10" t="s">
        <v>107</v>
      </c>
      <c r="V74" s="34" t="s">
        <v>102</v>
      </c>
      <c r="W74" s="170" t="s">
        <v>103</v>
      </c>
      <c r="X74" s="170" t="s">
        <v>123</v>
      </c>
      <c r="Y74" s="170" t="s">
        <v>32</v>
      </c>
      <c r="Z74" s="165" t="e">
        <f>VLOOKUP(Table42[[#This Row],[COA]],#REF!,11,FALSE)</f>
        <v>#REF!</v>
      </c>
    </row>
    <row r="75" spans="1:26" ht="14.5" x14ac:dyDescent="0.35">
      <c r="A75" s="28">
        <v>74</v>
      </c>
      <c r="B75" s="35" t="s">
        <v>90</v>
      </c>
      <c r="C75" s="35">
        <v>54151000</v>
      </c>
      <c r="D75" s="35" t="s">
        <v>113</v>
      </c>
      <c r="E75" s="35" t="s">
        <v>92</v>
      </c>
      <c r="F75" s="29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6">
        <v>0</v>
      </c>
      <c r="R75" s="32">
        <f t="shared" si="1"/>
        <v>0</v>
      </c>
      <c r="S75" s="28" t="s">
        <v>93</v>
      </c>
      <c r="T75" s="33" t="s">
        <v>100</v>
      </c>
      <c r="U75" s="10" t="s">
        <v>112</v>
      </c>
      <c r="V75" s="34" t="s">
        <v>95</v>
      </c>
      <c r="W75" s="170" t="s">
        <v>96</v>
      </c>
      <c r="X75" s="170" t="s">
        <v>114</v>
      </c>
      <c r="Y75" s="170" t="s">
        <v>14</v>
      </c>
      <c r="Z75" s="165" t="e">
        <f>VLOOKUP(Table42[[#This Row],[COA]],#REF!,11,FALSE)</f>
        <v>#REF!</v>
      </c>
    </row>
    <row r="76" spans="1:26" ht="14.5" x14ac:dyDescent="0.35">
      <c r="A76" s="28">
        <v>75</v>
      </c>
      <c r="B76" s="35" t="s">
        <v>90</v>
      </c>
      <c r="C76" s="35">
        <v>54154000</v>
      </c>
      <c r="D76" s="35" t="s">
        <v>111</v>
      </c>
      <c r="E76" s="35" t="s">
        <v>92</v>
      </c>
      <c r="F76" s="29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1">
        <v>0</v>
      </c>
      <c r="R76" s="32">
        <f t="shared" si="1"/>
        <v>0</v>
      </c>
      <c r="S76" s="28" t="s">
        <v>93</v>
      </c>
      <c r="T76" s="33" t="s">
        <v>100</v>
      </c>
      <c r="U76" s="10" t="s">
        <v>112</v>
      </c>
      <c r="V76" s="34" t="s">
        <v>95</v>
      </c>
      <c r="W76" s="170" t="s">
        <v>103</v>
      </c>
      <c r="X76" s="170" t="s">
        <v>104</v>
      </c>
      <c r="Y76" s="170" t="s">
        <v>37</v>
      </c>
      <c r="Z76" s="165" t="e">
        <f>VLOOKUP(Table42[[#This Row],[COA]],#REF!,11,FALSE)</f>
        <v>#REF!</v>
      </c>
    </row>
    <row r="77" spans="1:26" ht="14.5" x14ac:dyDescent="0.35">
      <c r="A77" s="28">
        <v>76</v>
      </c>
      <c r="B77" s="35" t="s">
        <v>90</v>
      </c>
      <c r="C77" s="35">
        <v>54156000</v>
      </c>
      <c r="D77" s="35" t="s">
        <v>111</v>
      </c>
      <c r="E77" s="35" t="s">
        <v>92</v>
      </c>
      <c r="F77" s="29">
        <v>277</v>
      </c>
      <c r="G77" s="30">
        <v>108</v>
      </c>
      <c r="H77" s="30">
        <v>89</v>
      </c>
      <c r="I77" s="30">
        <v>188</v>
      </c>
      <c r="J77" s="30">
        <v>177</v>
      </c>
      <c r="K77" s="30">
        <v>46</v>
      </c>
      <c r="L77" s="30">
        <v>319</v>
      </c>
      <c r="M77" s="30">
        <v>89</v>
      </c>
      <c r="N77" s="30">
        <v>78</v>
      </c>
      <c r="O77" s="30">
        <v>387</v>
      </c>
      <c r="P77" s="30">
        <v>89</v>
      </c>
      <c r="Q77" s="31">
        <v>89</v>
      </c>
      <c r="R77" s="32">
        <f t="shared" si="1"/>
        <v>1936</v>
      </c>
      <c r="S77" s="28" t="s">
        <v>93</v>
      </c>
      <c r="T77" s="33" t="s">
        <v>100</v>
      </c>
      <c r="U77" s="10" t="s">
        <v>112</v>
      </c>
      <c r="V77" s="34" t="s">
        <v>95</v>
      </c>
      <c r="W77" s="170" t="s">
        <v>103</v>
      </c>
      <c r="X77" s="170" t="s">
        <v>104</v>
      </c>
      <c r="Y77" s="170" t="s">
        <v>37</v>
      </c>
      <c r="Z77" s="165" t="e">
        <f>VLOOKUP(Table42[[#This Row],[COA]],#REF!,11,FALSE)</f>
        <v>#REF!</v>
      </c>
    </row>
    <row r="78" spans="1:26" ht="14.5" x14ac:dyDescent="0.35">
      <c r="A78" s="28">
        <v>77</v>
      </c>
      <c r="B78" s="35" t="s">
        <v>90</v>
      </c>
      <c r="C78" s="35">
        <v>54156000</v>
      </c>
      <c r="D78" s="35" t="s">
        <v>126</v>
      </c>
      <c r="E78" s="35" t="s">
        <v>92</v>
      </c>
      <c r="F78" s="29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1">
        <v>0</v>
      </c>
      <c r="R78" s="32">
        <f t="shared" si="1"/>
        <v>0</v>
      </c>
      <c r="S78" s="28" t="s">
        <v>93</v>
      </c>
      <c r="T78" s="33" t="s">
        <v>106</v>
      </c>
      <c r="U78" s="10" t="s">
        <v>107</v>
      </c>
      <c r="V78" s="34" t="s">
        <v>95</v>
      </c>
      <c r="W78" s="170" t="s">
        <v>103</v>
      </c>
      <c r="X78" s="170" t="s">
        <v>127</v>
      </c>
      <c r="Y78" s="170" t="s">
        <v>34</v>
      </c>
      <c r="Z78" s="165" t="e">
        <f>VLOOKUP(Table42[[#This Row],[COA]],#REF!,11,FALSE)</f>
        <v>#REF!</v>
      </c>
    </row>
    <row r="79" spans="1:26" ht="14.5" x14ac:dyDescent="0.35">
      <c r="A79" s="28">
        <v>78</v>
      </c>
      <c r="B79" s="35" t="s">
        <v>90</v>
      </c>
      <c r="C79" s="35">
        <v>54156000</v>
      </c>
      <c r="D79" s="35" t="s">
        <v>128</v>
      </c>
      <c r="E79" s="35" t="s">
        <v>92</v>
      </c>
      <c r="F79" s="29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1">
        <v>0</v>
      </c>
      <c r="R79" s="32">
        <f t="shared" si="1"/>
        <v>0</v>
      </c>
      <c r="S79" s="28" t="s">
        <v>93</v>
      </c>
      <c r="T79" s="33" t="s">
        <v>106</v>
      </c>
      <c r="U79" s="10" t="s">
        <v>107</v>
      </c>
      <c r="V79" s="34" t="s">
        <v>95</v>
      </c>
      <c r="W79" s="170" t="s">
        <v>103</v>
      </c>
      <c r="X79" s="170" t="s">
        <v>127</v>
      </c>
      <c r="Y79" s="170" t="s">
        <v>34</v>
      </c>
      <c r="Z79" s="165" t="e">
        <f>VLOOKUP(Table42[[#This Row],[COA]],#REF!,11,FALSE)</f>
        <v>#REF!</v>
      </c>
    </row>
    <row r="80" spans="1:26" ht="14.5" x14ac:dyDescent="0.35">
      <c r="A80" s="28">
        <v>79</v>
      </c>
      <c r="B80" s="35" t="s">
        <v>90</v>
      </c>
      <c r="C80" s="35">
        <v>54156000</v>
      </c>
      <c r="D80" s="35" t="s">
        <v>129</v>
      </c>
      <c r="E80" s="35" t="s">
        <v>92</v>
      </c>
      <c r="F80" s="29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1">
        <v>0</v>
      </c>
      <c r="R80" s="32">
        <f t="shared" si="1"/>
        <v>0</v>
      </c>
      <c r="S80" s="28" t="s">
        <v>93</v>
      </c>
      <c r="T80" s="33" t="s">
        <v>106</v>
      </c>
      <c r="U80" s="10" t="s">
        <v>107</v>
      </c>
      <c r="V80" s="34" t="s">
        <v>95</v>
      </c>
      <c r="W80" s="170" t="s">
        <v>103</v>
      </c>
      <c r="X80" s="170" t="s">
        <v>130</v>
      </c>
      <c r="Y80" s="170" t="s">
        <v>35</v>
      </c>
      <c r="Z80" s="165" t="e">
        <f>VLOOKUP(Table42[[#This Row],[COA]],#REF!,11,FALSE)</f>
        <v>#REF!</v>
      </c>
    </row>
    <row r="81" spans="1:26" ht="14.5" x14ac:dyDescent="0.35">
      <c r="A81" s="28">
        <v>80</v>
      </c>
      <c r="B81" s="35" t="s">
        <v>90</v>
      </c>
      <c r="C81" s="35">
        <v>54156000</v>
      </c>
      <c r="D81" s="35" t="s">
        <v>131</v>
      </c>
      <c r="E81" s="35" t="s">
        <v>92</v>
      </c>
      <c r="F81" s="29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1">
        <v>0</v>
      </c>
      <c r="R81" s="32">
        <f t="shared" si="1"/>
        <v>0</v>
      </c>
      <c r="S81" s="28" t="s">
        <v>93</v>
      </c>
      <c r="T81" s="33" t="s">
        <v>106</v>
      </c>
      <c r="U81" s="10" t="s">
        <v>107</v>
      </c>
      <c r="V81" s="34" t="s">
        <v>95</v>
      </c>
      <c r="W81" s="170" t="s">
        <v>103</v>
      </c>
      <c r="X81" s="170" t="s">
        <v>130</v>
      </c>
      <c r="Y81" s="170" t="s">
        <v>35</v>
      </c>
      <c r="Z81" s="165" t="e">
        <f>VLOOKUP(Table42[[#This Row],[COA]],#REF!,11,FALSE)</f>
        <v>#REF!</v>
      </c>
    </row>
    <row r="82" spans="1:26" ht="14.5" x14ac:dyDescent="0.35">
      <c r="A82" s="28">
        <v>81</v>
      </c>
      <c r="B82" s="35" t="s">
        <v>90</v>
      </c>
      <c r="C82" s="35">
        <v>54612000</v>
      </c>
      <c r="D82" s="35" t="s">
        <v>132</v>
      </c>
      <c r="E82" s="35" t="s">
        <v>92</v>
      </c>
      <c r="F82" s="29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1">
        <v>0</v>
      </c>
      <c r="R82" s="32">
        <f t="shared" si="1"/>
        <v>0</v>
      </c>
      <c r="S82" s="28" t="s">
        <v>93</v>
      </c>
      <c r="T82" s="33" t="s">
        <v>106</v>
      </c>
      <c r="U82" s="10" t="s">
        <v>107</v>
      </c>
      <c r="V82" s="34" t="s">
        <v>95</v>
      </c>
      <c r="W82" s="170" t="s">
        <v>96</v>
      </c>
      <c r="X82" s="170" t="s">
        <v>133</v>
      </c>
      <c r="Y82" s="170" t="s">
        <v>134</v>
      </c>
      <c r="Z82" s="165" t="e">
        <f>VLOOKUP(Table42[[#This Row],[COA]],#REF!,11,FALSE)</f>
        <v>#REF!</v>
      </c>
    </row>
    <row r="83" spans="1:26" ht="14.5" x14ac:dyDescent="0.35">
      <c r="A83" s="28">
        <v>82</v>
      </c>
      <c r="B83" s="35" t="s">
        <v>90</v>
      </c>
      <c r="C83" s="35">
        <v>54612000</v>
      </c>
      <c r="D83" s="35" t="s">
        <v>135</v>
      </c>
      <c r="E83" s="35" t="s">
        <v>92</v>
      </c>
      <c r="F83" s="29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1">
        <v>0</v>
      </c>
      <c r="R83" s="32">
        <f t="shared" si="1"/>
        <v>0</v>
      </c>
      <c r="S83" s="28" t="s">
        <v>93</v>
      </c>
      <c r="T83" s="33" t="s">
        <v>106</v>
      </c>
      <c r="U83" s="10" t="s">
        <v>107</v>
      </c>
      <c r="V83" s="34" t="s">
        <v>95</v>
      </c>
      <c r="W83" s="170" t="s">
        <v>96</v>
      </c>
      <c r="X83" s="170" t="s">
        <v>133</v>
      </c>
      <c r="Y83" s="170" t="s">
        <v>134</v>
      </c>
      <c r="Z83" s="165" t="e">
        <f>VLOOKUP(Table42[[#This Row],[COA]],#REF!,11,FALSE)</f>
        <v>#REF!</v>
      </c>
    </row>
    <row r="84" spans="1:26" ht="14.5" x14ac:dyDescent="0.35">
      <c r="A84" s="28">
        <v>83</v>
      </c>
      <c r="B84" s="35" t="s">
        <v>90</v>
      </c>
      <c r="C84" s="35">
        <v>54612000</v>
      </c>
      <c r="D84" s="35" t="s">
        <v>136</v>
      </c>
      <c r="E84" s="35" t="s">
        <v>92</v>
      </c>
      <c r="F84" s="29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1">
        <v>0</v>
      </c>
      <c r="R84" s="32">
        <f t="shared" si="1"/>
        <v>0</v>
      </c>
      <c r="S84" s="28" t="s">
        <v>93</v>
      </c>
      <c r="T84" s="33" t="s">
        <v>106</v>
      </c>
      <c r="U84" s="10" t="s">
        <v>107</v>
      </c>
      <c r="V84" s="34" t="s">
        <v>95</v>
      </c>
      <c r="W84" s="170" t="s">
        <v>96</v>
      </c>
      <c r="X84" s="170" t="s">
        <v>133</v>
      </c>
      <c r="Y84" s="170" t="s">
        <v>134</v>
      </c>
      <c r="Z84" s="165" t="e">
        <f>VLOOKUP(Table42[[#This Row],[COA]],#REF!,11,FALSE)</f>
        <v>#REF!</v>
      </c>
    </row>
    <row r="85" spans="1:26" ht="14.5" x14ac:dyDescent="0.35">
      <c r="A85" s="28">
        <v>84</v>
      </c>
      <c r="B85" s="35" t="s">
        <v>90</v>
      </c>
      <c r="C85" s="35">
        <v>54612000</v>
      </c>
      <c r="D85" s="35" t="s">
        <v>137</v>
      </c>
      <c r="E85" s="35" t="s">
        <v>92</v>
      </c>
      <c r="F85" s="29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1">
        <v>0</v>
      </c>
      <c r="R85" s="32">
        <f t="shared" si="1"/>
        <v>0</v>
      </c>
      <c r="S85" s="28" t="s">
        <v>93</v>
      </c>
      <c r="T85" s="33" t="s">
        <v>106</v>
      </c>
      <c r="U85" s="10" t="s">
        <v>107</v>
      </c>
      <c r="V85" s="34" t="s">
        <v>95</v>
      </c>
      <c r="W85" s="170" t="s">
        <v>96</v>
      </c>
      <c r="X85" s="170" t="s">
        <v>133</v>
      </c>
      <c r="Y85" s="170" t="s">
        <v>134</v>
      </c>
      <c r="Z85" s="165" t="e">
        <f>VLOOKUP(Table42[[#This Row],[COA]],#REF!,11,FALSE)</f>
        <v>#REF!</v>
      </c>
    </row>
    <row r="86" spans="1:26" ht="14.5" x14ac:dyDescent="0.35">
      <c r="A86" s="28">
        <v>85</v>
      </c>
      <c r="B86" s="35" t="s">
        <v>90</v>
      </c>
      <c r="C86" s="35">
        <v>54612000</v>
      </c>
      <c r="D86" s="35" t="s">
        <v>138</v>
      </c>
      <c r="E86" s="35" t="s">
        <v>92</v>
      </c>
      <c r="F86" s="29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1">
        <v>0</v>
      </c>
      <c r="R86" s="32">
        <f t="shared" si="1"/>
        <v>0</v>
      </c>
      <c r="S86" s="28" t="s">
        <v>93</v>
      </c>
      <c r="T86" s="33" t="s">
        <v>106</v>
      </c>
      <c r="U86" s="10" t="s">
        <v>107</v>
      </c>
      <c r="V86" s="34" t="s">
        <v>95</v>
      </c>
      <c r="W86" s="170" t="s">
        <v>96</v>
      </c>
      <c r="X86" s="170" t="s">
        <v>133</v>
      </c>
      <c r="Y86" s="170" t="s">
        <v>134</v>
      </c>
      <c r="Z86" s="165" t="e">
        <f>VLOOKUP(Table42[[#This Row],[COA]],#REF!,11,FALSE)</f>
        <v>#REF!</v>
      </c>
    </row>
    <row r="87" spans="1:26" ht="14.5" x14ac:dyDescent="0.35">
      <c r="A87" s="28">
        <v>86</v>
      </c>
      <c r="B87" s="35" t="s">
        <v>90</v>
      </c>
      <c r="C87" s="35">
        <v>54612000</v>
      </c>
      <c r="D87" s="35" t="s">
        <v>139</v>
      </c>
      <c r="E87" s="35" t="s">
        <v>92</v>
      </c>
      <c r="F87" s="29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1">
        <v>0</v>
      </c>
      <c r="R87" s="32">
        <f t="shared" si="1"/>
        <v>0</v>
      </c>
      <c r="S87" s="28" t="s">
        <v>93</v>
      </c>
      <c r="T87" s="33" t="s">
        <v>106</v>
      </c>
      <c r="U87" s="10" t="s">
        <v>107</v>
      </c>
      <c r="V87" s="34" t="s">
        <v>95</v>
      </c>
      <c r="W87" s="170" t="s">
        <v>96</v>
      </c>
      <c r="X87" s="170" t="s">
        <v>133</v>
      </c>
      <c r="Y87" s="170" t="s">
        <v>134</v>
      </c>
      <c r="Z87" s="165" t="e">
        <f>VLOOKUP(Table42[[#This Row],[COA]],#REF!,11,FALSE)</f>
        <v>#REF!</v>
      </c>
    </row>
    <row r="88" spans="1:26" ht="14.5" x14ac:dyDescent="0.35">
      <c r="A88" s="28">
        <v>87</v>
      </c>
      <c r="B88" s="35" t="s">
        <v>90</v>
      </c>
      <c r="C88" s="35">
        <v>54612000</v>
      </c>
      <c r="D88" s="35" t="s">
        <v>98</v>
      </c>
      <c r="E88" s="35" t="s">
        <v>92</v>
      </c>
      <c r="F88" s="29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1">
        <v>0</v>
      </c>
      <c r="R88" s="32">
        <f t="shared" si="1"/>
        <v>0</v>
      </c>
      <c r="S88" s="28" t="s">
        <v>93</v>
      </c>
      <c r="T88" s="33" t="s">
        <v>100</v>
      </c>
      <c r="U88" s="10" t="s">
        <v>101</v>
      </c>
      <c r="V88" s="34" t="s">
        <v>95</v>
      </c>
      <c r="W88" s="170" t="s">
        <v>103</v>
      </c>
      <c r="X88" s="170" t="s">
        <v>104</v>
      </c>
      <c r="Y88" s="170" t="s">
        <v>37</v>
      </c>
      <c r="Z88" s="165" t="e">
        <f>VLOOKUP(Table42[[#This Row],[COA]],#REF!,11,FALSE)</f>
        <v>#REF!</v>
      </c>
    </row>
    <row r="89" spans="1:26" ht="14.5" x14ac:dyDescent="0.35">
      <c r="A89" s="28">
        <v>88</v>
      </c>
      <c r="B89" s="35" t="s">
        <v>90</v>
      </c>
      <c r="C89" s="35">
        <v>54612000</v>
      </c>
      <c r="D89" s="35" t="s">
        <v>140</v>
      </c>
      <c r="E89" s="35" t="s">
        <v>92</v>
      </c>
      <c r="F89" s="29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1">
        <v>0</v>
      </c>
      <c r="R89" s="32">
        <f t="shared" si="1"/>
        <v>0</v>
      </c>
      <c r="S89" s="28" t="s">
        <v>93</v>
      </c>
      <c r="T89" s="33" t="s">
        <v>106</v>
      </c>
      <c r="U89" s="10" t="s">
        <v>107</v>
      </c>
      <c r="V89" s="34" t="s">
        <v>95</v>
      </c>
      <c r="W89" s="170" t="s">
        <v>96</v>
      </c>
      <c r="X89" s="170" t="s">
        <v>141</v>
      </c>
      <c r="Y89" s="170" t="s">
        <v>39</v>
      </c>
      <c r="Z89" s="165" t="e">
        <f>VLOOKUP(Table42[[#This Row],[COA]],#REF!,11,FALSE)</f>
        <v>#REF!</v>
      </c>
    </row>
    <row r="90" spans="1:26" ht="14.5" x14ac:dyDescent="0.35">
      <c r="A90" s="28">
        <v>89</v>
      </c>
      <c r="B90" s="35" t="s">
        <v>90</v>
      </c>
      <c r="C90" s="35">
        <v>54612000</v>
      </c>
      <c r="D90" s="35" t="s">
        <v>142</v>
      </c>
      <c r="E90" s="35" t="s">
        <v>92</v>
      </c>
      <c r="F90" s="29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1">
        <v>0</v>
      </c>
      <c r="R90" s="32">
        <f t="shared" si="1"/>
        <v>0</v>
      </c>
      <c r="S90" s="28" t="s">
        <v>93</v>
      </c>
      <c r="T90" s="33" t="s">
        <v>106</v>
      </c>
      <c r="U90" s="10" t="s">
        <v>107</v>
      </c>
      <c r="V90" s="34" t="s">
        <v>95</v>
      </c>
      <c r="W90" s="170" t="s">
        <v>96</v>
      </c>
      <c r="X90" s="170" t="s">
        <v>133</v>
      </c>
      <c r="Y90" s="170" t="s">
        <v>134</v>
      </c>
      <c r="Z90" s="165" t="e">
        <f>VLOOKUP(Table42[[#This Row],[COA]],#REF!,11,FALSE)</f>
        <v>#REF!</v>
      </c>
    </row>
    <row r="91" spans="1:26" ht="14.5" x14ac:dyDescent="0.35">
      <c r="A91" s="28">
        <v>90</v>
      </c>
      <c r="B91" s="35" t="s">
        <v>90</v>
      </c>
      <c r="C91" s="35">
        <v>54612000</v>
      </c>
      <c r="D91" s="35" t="s">
        <v>143</v>
      </c>
      <c r="E91" s="35" t="s">
        <v>92</v>
      </c>
      <c r="F91" s="29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1">
        <v>0</v>
      </c>
      <c r="R91" s="32">
        <f t="shared" si="1"/>
        <v>0</v>
      </c>
      <c r="S91" s="28" t="s">
        <v>93</v>
      </c>
      <c r="T91" s="33" t="s">
        <v>106</v>
      </c>
      <c r="U91" s="10" t="s">
        <v>107</v>
      </c>
      <c r="V91" s="34" t="s">
        <v>95</v>
      </c>
      <c r="W91" s="170" t="s">
        <v>96</v>
      </c>
      <c r="X91" s="170" t="s">
        <v>133</v>
      </c>
      <c r="Y91" s="170" t="s">
        <v>134</v>
      </c>
      <c r="Z91" s="165" t="e">
        <f>VLOOKUP(Table42[[#This Row],[COA]],#REF!,11,FALSE)</f>
        <v>#REF!</v>
      </c>
    </row>
    <row r="92" spans="1:26" ht="14.5" x14ac:dyDescent="0.35">
      <c r="A92" s="28">
        <v>91</v>
      </c>
      <c r="B92" s="35" t="s">
        <v>90</v>
      </c>
      <c r="C92" s="35">
        <v>54612000</v>
      </c>
      <c r="D92" s="35" t="s">
        <v>144</v>
      </c>
      <c r="E92" s="35" t="s">
        <v>92</v>
      </c>
      <c r="F92" s="29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1">
        <v>0</v>
      </c>
      <c r="R92" s="32">
        <f t="shared" si="1"/>
        <v>0</v>
      </c>
      <c r="S92" s="28" t="s">
        <v>93</v>
      </c>
      <c r="T92" s="33" t="s">
        <v>106</v>
      </c>
      <c r="U92" s="10" t="s">
        <v>107</v>
      </c>
      <c r="V92" s="34" t="s">
        <v>95</v>
      </c>
      <c r="W92" s="170" t="s">
        <v>96</v>
      </c>
      <c r="X92" s="170" t="s">
        <v>133</v>
      </c>
      <c r="Y92" s="170" t="s">
        <v>134</v>
      </c>
      <c r="Z92" s="165" t="e">
        <f>VLOOKUP(Table42[[#This Row],[COA]],#REF!,11,FALSE)</f>
        <v>#REF!</v>
      </c>
    </row>
    <row r="93" spans="1:26" ht="14.5" x14ac:dyDescent="0.35">
      <c r="A93" s="28">
        <v>92</v>
      </c>
      <c r="B93" s="35" t="s">
        <v>90</v>
      </c>
      <c r="C93" s="35">
        <v>54612000</v>
      </c>
      <c r="D93" s="35" t="s">
        <v>145</v>
      </c>
      <c r="E93" s="35" t="s">
        <v>92</v>
      </c>
      <c r="F93" s="29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1">
        <v>0</v>
      </c>
      <c r="R93" s="32">
        <f t="shared" si="1"/>
        <v>0</v>
      </c>
      <c r="S93" s="28" t="s">
        <v>93</v>
      </c>
      <c r="T93" s="33" t="s">
        <v>106</v>
      </c>
      <c r="U93" s="10" t="s">
        <v>107</v>
      </c>
      <c r="V93" s="34" t="s">
        <v>95</v>
      </c>
      <c r="W93" s="170" t="s">
        <v>96</v>
      </c>
      <c r="X93" s="170" t="s">
        <v>133</v>
      </c>
      <c r="Y93" s="170" t="s">
        <v>134</v>
      </c>
      <c r="Z93" s="165" t="e">
        <f>VLOOKUP(Table42[[#This Row],[COA]],#REF!,11,FALSE)</f>
        <v>#REF!</v>
      </c>
    </row>
    <row r="94" spans="1:26" ht="14.5" x14ac:dyDescent="0.35">
      <c r="A94" s="28">
        <v>93</v>
      </c>
      <c r="B94" s="35" t="s">
        <v>90</v>
      </c>
      <c r="C94" s="35">
        <v>54612000</v>
      </c>
      <c r="D94" s="35" t="s">
        <v>146</v>
      </c>
      <c r="E94" s="35" t="s">
        <v>92</v>
      </c>
      <c r="F94" s="29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1">
        <v>0</v>
      </c>
      <c r="R94" s="32">
        <f t="shared" si="1"/>
        <v>0</v>
      </c>
      <c r="S94" s="28" t="s">
        <v>93</v>
      </c>
      <c r="T94" s="33" t="s">
        <v>106</v>
      </c>
      <c r="U94" s="10" t="s">
        <v>107</v>
      </c>
      <c r="V94" s="34" t="s">
        <v>95</v>
      </c>
      <c r="W94" s="170" t="s">
        <v>96</v>
      </c>
      <c r="X94" s="170" t="s">
        <v>133</v>
      </c>
      <c r="Y94" s="170" t="s">
        <v>134</v>
      </c>
      <c r="Z94" s="165" t="e">
        <f>VLOOKUP(Table42[[#This Row],[COA]],#REF!,11,FALSE)</f>
        <v>#REF!</v>
      </c>
    </row>
    <row r="95" spans="1:26" ht="14.5" x14ac:dyDescent="0.35">
      <c r="A95" s="28">
        <v>94</v>
      </c>
      <c r="B95" s="35" t="s">
        <v>90</v>
      </c>
      <c r="C95" s="35">
        <v>54612000</v>
      </c>
      <c r="D95" s="35" t="s">
        <v>147</v>
      </c>
      <c r="E95" s="35" t="s">
        <v>92</v>
      </c>
      <c r="F95" s="29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1">
        <v>0</v>
      </c>
      <c r="R95" s="32">
        <f t="shared" si="1"/>
        <v>0</v>
      </c>
      <c r="S95" s="28" t="s">
        <v>93</v>
      </c>
      <c r="T95" s="33" t="s">
        <v>106</v>
      </c>
      <c r="U95" s="10" t="s">
        <v>107</v>
      </c>
      <c r="V95" s="34" t="s">
        <v>95</v>
      </c>
      <c r="W95" s="170" t="s">
        <v>96</v>
      </c>
      <c r="X95" s="170" t="s">
        <v>133</v>
      </c>
      <c r="Y95" s="170" t="s">
        <v>134</v>
      </c>
      <c r="Z95" s="165" t="e">
        <f>VLOOKUP(Table42[[#This Row],[COA]],#REF!,11,FALSE)</f>
        <v>#REF!</v>
      </c>
    </row>
    <row r="96" spans="1:26" ht="14.5" x14ac:dyDescent="0.35">
      <c r="A96" s="28">
        <v>95</v>
      </c>
      <c r="B96" s="35" t="s">
        <v>90</v>
      </c>
      <c r="C96" s="35">
        <v>54612000</v>
      </c>
      <c r="D96" s="35" t="s">
        <v>148</v>
      </c>
      <c r="E96" s="35" t="s">
        <v>92</v>
      </c>
      <c r="F96" s="29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1">
        <v>0</v>
      </c>
      <c r="R96" s="32">
        <f t="shared" si="1"/>
        <v>0</v>
      </c>
      <c r="S96" s="28" t="s">
        <v>93</v>
      </c>
      <c r="T96" s="33" t="s">
        <v>106</v>
      </c>
      <c r="U96" s="10" t="s">
        <v>107</v>
      </c>
      <c r="V96" s="34" t="s">
        <v>95</v>
      </c>
      <c r="W96" s="170" t="s">
        <v>96</v>
      </c>
      <c r="X96" s="170" t="s">
        <v>133</v>
      </c>
      <c r="Y96" s="170" t="s">
        <v>134</v>
      </c>
      <c r="Z96" s="165" t="e">
        <f>VLOOKUP(Table42[[#This Row],[COA]],#REF!,11,FALSE)</f>
        <v>#REF!</v>
      </c>
    </row>
    <row r="97" spans="1:26" ht="14.5" x14ac:dyDescent="0.35">
      <c r="A97" s="28">
        <v>96</v>
      </c>
      <c r="B97" s="35" t="s">
        <v>90</v>
      </c>
      <c r="C97" s="35">
        <v>55112000</v>
      </c>
      <c r="D97" s="35" t="s">
        <v>122</v>
      </c>
      <c r="E97" s="35" t="s">
        <v>92</v>
      </c>
      <c r="F97" s="29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1">
        <v>0</v>
      </c>
      <c r="R97" s="32">
        <f t="shared" si="1"/>
        <v>0</v>
      </c>
      <c r="S97" s="28" t="s">
        <v>93</v>
      </c>
      <c r="T97" s="33" t="s">
        <v>106</v>
      </c>
      <c r="U97" s="10" t="s">
        <v>107</v>
      </c>
      <c r="V97" s="34" t="s">
        <v>95</v>
      </c>
      <c r="W97" s="170" t="s">
        <v>103</v>
      </c>
      <c r="X97" s="170" t="s">
        <v>123</v>
      </c>
      <c r="Y97" s="170" t="s">
        <v>32</v>
      </c>
      <c r="Z97" s="165" t="e">
        <f>VLOOKUP(Table42[[#This Row],[COA]],#REF!,11,FALSE)</f>
        <v>#REF!</v>
      </c>
    </row>
    <row r="98" spans="1:26" ht="14.5" x14ac:dyDescent="0.35">
      <c r="A98" s="28">
        <v>97</v>
      </c>
      <c r="B98" s="35" t="s">
        <v>90</v>
      </c>
      <c r="C98" s="35">
        <v>55112000</v>
      </c>
      <c r="D98" s="35" t="s">
        <v>149</v>
      </c>
      <c r="E98" s="35" t="s">
        <v>92</v>
      </c>
      <c r="F98" s="29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1">
        <v>0</v>
      </c>
      <c r="R98" s="32">
        <f t="shared" si="1"/>
        <v>0</v>
      </c>
      <c r="S98" s="28" t="s">
        <v>93</v>
      </c>
      <c r="T98" s="33" t="s">
        <v>106</v>
      </c>
      <c r="U98" s="10" t="s">
        <v>107</v>
      </c>
      <c r="V98" s="34" t="s">
        <v>95</v>
      </c>
      <c r="W98" s="170" t="s">
        <v>96</v>
      </c>
      <c r="X98" s="170" t="s">
        <v>133</v>
      </c>
      <c r="Y98" s="170" t="s">
        <v>134</v>
      </c>
      <c r="Z98" s="165" t="e">
        <f>VLOOKUP(Table42[[#This Row],[COA]],#REF!,11,FALSE)</f>
        <v>#REF!</v>
      </c>
    </row>
    <row r="99" spans="1:26" ht="14.5" x14ac:dyDescent="0.35">
      <c r="A99" s="28">
        <v>98</v>
      </c>
      <c r="B99" s="35" t="s">
        <v>90</v>
      </c>
      <c r="C99" s="35">
        <v>55112000</v>
      </c>
      <c r="D99" s="35" t="s">
        <v>150</v>
      </c>
      <c r="E99" s="35" t="s">
        <v>92</v>
      </c>
      <c r="F99" s="29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1">
        <v>0</v>
      </c>
      <c r="R99" s="32">
        <f t="shared" si="1"/>
        <v>0</v>
      </c>
      <c r="S99" s="28" t="s">
        <v>93</v>
      </c>
      <c r="T99" s="33" t="s">
        <v>106</v>
      </c>
      <c r="U99" s="10" t="s">
        <v>107</v>
      </c>
      <c r="V99" s="34" t="s">
        <v>95</v>
      </c>
      <c r="W99" s="170" t="s">
        <v>103</v>
      </c>
      <c r="X99" s="170" t="s">
        <v>123</v>
      </c>
      <c r="Y99" s="170" t="s">
        <v>32</v>
      </c>
      <c r="Z99" s="165" t="e">
        <f>VLOOKUP(Table42[[#This Row],[COA]],#REF!,11,FALSE)</f>
        <v>#REF!</v>
      </c>
    </row>
    <row r="100" spans="1:26" ht="14.5" x14ac:dyDescent="0.35">
      <c r="A100" s="28">
        <v>99</v>
      </c>
      <c r="B100" s="35" t="s">
        <v>90</v>
      </c>
      <c r="C100" s="35">
        <v>55112000</v>
      </c>
      <c r="D100" s="35" t="s">
        <v>124</v>
      </c>
      <c r="E100" s="35" t="s">
        <v>92</v>
      </c>
      <c r="F100" s="29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1">
        <v>0</v>
      </c>
      <c r="R100" s="32">
        <f t="shared" si="1"/>
        <v>0</v>
      </c>
      <c r="S100" s="28" t="s">
        <v>93</v>
      </c>
      <c r="T100" s="33" t="s">
        <v>106</v>
      </c>
      <c r="U100" s="10" t="s">
        <v>107</v>
      </c>
      <c r="V100" s="34" t="s">
        <v>95</v>
      </c>
      <c r="W100" s="170" t="s">
        <v>103</v>
      </c>
      <c r="X100" s="170" t="s">
        <v>123</v>
      </c>
      <c r="Y100" s="170" t="s">
        <v>32</v>
      </c>
      <c r="Z100" s="165" t="e">
        <f>VLOOKUP(Table42[[#This Row],[COA]],#REF!,11,FALSE)</f>
        <v>#REF!</v>
      </c>
    </row>
    <row r="101" spans="1:26" ht="14.5" x14ac:dyDescent="0.35">
      <c r="A101" s="28">
        <v>100</v>
      </c>
      <c r="B101" s="35" t="s">
        <v>90</v>
      </c>
      <c r="C101" s="35">
        <v>55112000</v>
      </c>
      <c r="D101" s="35" t="s">
        <v>140</v>
      </c>
      <c r="E101" s="35" t="s">
        <v>92</v>
      </c>
      <c r="F101" s="29">
        <v>1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2</v>
      </c>
      <c r="P101" s="30">
        <v>0</v>
      </c>
      <c r="Q101" s="31">
        <v>0</v>
      </c>
      <c r="R101" s="32">
        <f t="shared" si="1"/>
        <v>3</v>
      </c>
      <c r="S101" s="28" t="s">
        <v>93</v>
      </c>
      <c r="T101" s="33" t="s">
        <v>106</v>
      </c>
      <c r="U101" s="10" t="s">
        <v>107</v>
      </c>
      <c r="V101" s="34" t="s">
        <v>95</v>
      </c>
      <c r="W101" s="170" t="s">
        <v>96</v>
      </c>
      <c r="X101" s="170" t="s">
        <v>141</v>
      </c>
      <c r="Y101" s="170" t="s">
        <v>39</v>
      </c>
      <c r="Z101" s="165" t="e">
        <f>VLOOKUP(Table42[[#This Row],[COA]],#REF!,11,FALSE)</f>
        <v>#REF!</v>
      </c>
    </row>
    <row r="102" spans="1:26" ht="14.5" x14ac:dyDescent="0.35">
      <c r="A102" s="28">
        <v>101</v>
      </c>
      <c r="B102" s="35" t="s">
        <v>90</v>
      </c>
      <c r="C102" s="35">
        <v>55112000</v>
      </c>
      <c r="D102" s="35" t="s">
        <v>151</v>
      </c>
      <c r="E102" s="35" t="s">
        <v>92</v>
      </c>
      <c r="F102" s="29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1">
        <v>0</v>
      </c>
      <c r="R102" s="32">
        <f t="shared" si="1"/>
        <v>0</v>
      </c>
      <c r="S102" s="28" t="s">
        <v>93</v>
      </c>
      <c r="T102" s="33" t="s">
        <v>106</v>
      </c>
      <c r="U102" s="10" t="s">
        <v>107</v>
      </c>
      <c r="V102" s="34" t="s">
        <v>95</v>
      </c>
      <c r="W102" s="170" t="s">
        <v>103</v>
      </c>
      <c r="X102" s="170" t="s">
        <v>152</v>
      </c>
      <c r="Y102" s="170" t="s">
        <v>33</v>
      </c>
      <c r="Z102" s="165" t="e">
        <f>VLOOKUP(Table42[[#This Row],[COA]],#REF!,11,FALSE)</f>
        <v>#REF!</v>
      </c>
    </row>
    <row r="103" spans="1:26" ht="14.5" x14ac:dyDescent="0.35">
      <c r="A103" s="28">
        <v>102</v>
      </c>
      <c r="B103" s="35" t="s">
        <v>90</v>
      </c>
      <c r="C103" s="35">
        <v>55112000</v>
      </c>
      <c r="D103" s="35" t="s">
        <v>153</v>
      </c>
      <c r="E103" s="35" t="s">
        <v>92</v>
      </c>
      <c r="F103" s="29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1">
        <v>0</v>
      </c>
      <c r="R103" s="32">
        <f t="shared" si="1"/>
        <v>0</v>
      </c>
      <c r="S103" s="28" t="s">
        <v>93</v>
      </c>
      <c r="T103" s="33" t="s">
        <v>106</v>
      </c>
      <c r="U103" s="10" t="s">
        <v>107</v>
      </c>
      <c r="V103" s="34" t="s">
        <v>95</v>
      </c>
      <c r="W103" s="170" t="s">
        <v>103</v>
      </c>
      <c r="X103" s="170" t="s">
        <v>123</v>
      </c>
      <c r="Y103" s="170" t="s">
        <v>32</v>
      </c>
      <c r="Z103" s="165" t="e">
        <f>VLOOKUP(Table42[[#This Row],[COA]],#REF!,11,FALSE)</f>
        <v>#REF!</v>
      </c>
    </row>
    <row r="104" spans="1:26" ht="14.5" x14ac:dyDescent="0.35">
      <c r="A104" s="28">
        <v>103</v>
      </c>
      <c r="B104" s="35" t="s">
        <v>90</v>
      </c>
      <c r="C104" s="35">
        <v>55112000</v>
      </c>
      <c r="D104" s="35" t="s">
        <v>115</v>
      </c>
      <c r="E104" s="35" t="s">
        <v>92</v>
      </c>
      <c r="F104" s="29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1">
        <v>0</v>
      </c>
      <c r="R104" s="32">
        <f t="shared" si="1"/>
        <v>0</v>
      </c>
      <c r="S104" s="28" t="s">
        <v>93</v>
      </c>
      <c r="T104" s="33" t="s">
        <v>100</v>
      </c>
      <c r="U104" s="10" t="s">
        <v>112</v>
      </c>
      <c r="V104" s="34" t="s">
        <v>95</v>
      </c>
      <c r="W104" s="170" t="s">
        <v>103</v>
      </c>
      <c r="X104" s="170" t="s">
        <v>104</v>
      </c>
      <c r="Y104" s="170" t="s">
        <v>37</v>
      </c>
      <c r="Z104" s="165" t="e">
        <f>VLOOKUP(Table42[[#This Row],[COA]],#REF!,11,FALSE)</f>
        <v>#REF!</v>
      </c>
    </row>
    <row r="105" spans="1:26" ht="14.5" x14ac:dyDescent="0.35">
      <c r="A105" s="28">
        <v>104</v>
      </c>
      <c r="B105" s="35" t="s">
        <v>90</v>
      </c>
      <c r="C105" s="35">
        <v>55112000</v>
      </c>
      <c r="D105" s="35" t="s">
        <v>154</v>
      </c>
      <c r="E105" s="35" t="s">
        <v>92</v>
      </c>
      <c r="F105" s="29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1">
        <v>0</v>
      </c>
      <c r="R105" s="32">
        <f t="shared" si="1"/>
        <v>0</v>
      </c>
      <c r="S105" s="28" t="s">
        <v>93</v>
      </c>
      <c r="T105" s="33" t="s">
        <v>106</v>
      </c>
      <c r="U105" s="10" t="s">
        <v>107</v>
      </c>
      <c r="V105" s="34" t="s">
        <v>95</v>
      </c>
      <c r="W105" s="170" t="s">
        <v>103</v>
      </c>
      <c r="X105" s="170" t="s">
        <v>127</v>
      </c>
      <c r="Y105" s="170" t="s">
        <v>34</v>
      </c>
      <c r="Z105" s="165" t="e">
        <f>VLOOKUP(Table42[[#This Row],[COA]],#REF!,11,FALSE)</f>
        <v>#REF!</v>
      </c>
    </row>
    <row r="106" spans="1:26" ht="14.5" x14ac:dyDescent="0.35">
      <c r="A106" s="28">
        <v>105</v>
      </c>
      <c r="B106" s="35" t="s">
        <v>90</v>
      </c>
      <c r="C106" s="35">
        <v>55112000</v>
      </c>
      <c r="D106" s="35" t="s">
        <v>155</v>
      </c>
      <c r="E106" s="35" t="s">
        <v>92</v>
      </c>
      <c r="F106" s="29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1">
        <v>0</v>
      </c>
      <c r="R106" s="32">
        <f t="shared" si="1"/>
        <v>0</v>
      </c>
      <c r="S106" s="28" t="s">
        <v>93</v>
      </c>
      <c r="T106" s="33" t="s">
        <v>106</v>
      </c>
      <c r="U106" s="10" t="s">
        <v>107</v>
      </c>
      <c r="V106" s="34" t="s">
        <v>95</v>
      </c>
      <c r="W106" s="170" t="s">
        <v>103</v>
      </c>
      <c r="X106" s="170" t="s">
        <v>127</v>
      </c>
      <c r="Y106" s="170" t="s">
        <v>34</v>
      </c>
      <c r="Z106" s="165" t="e">
        <f>VLOOKUP(Table42[[#This Row],[COA]],#REF!,11,FALSE)</f>
        <v>#REF!</v>
      </c>
    </row>
    <row r="107" spans="1:26" ht="14.5" x14ac:dyDescent="0.35">
      <c r="A107" s="28">
        <v>106</v>
      </c>
      <c r="B107" s="35" t="s">
        <v>90</v>
      </c>
      <c r="C107" s="35">
        <v>55112000</v>
      </c>
      <c r="D107" s="35" t="s">
        <v>156</v>
      </c>
      <c r="E107" s="35" t="s">
        <v>92</v>
      </c>
      <c r="F107" s="29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1">
        <v>0</v>
      </c>
      <c r="R107" s="32">
        <f t="shared" si="1"/>
        <v>0</v>
      </c>
      <c r="S107" s="28" t="s">
        <v>93</v>
      </c>
      <c r="T107" s="33" t="s">
        <v>106</v>
      </c>
      <c r="U107" s="10" t="s">
        <v>107</v>
      </c>
      <c r="V107" s="34" t="s">
        <v>95</v>
      </c>
      <c r="W107" s="170" t="s">
        <v>103</v>
      </c>
      <c r="X107" s="170" t="s">
        <v>127</v>
      </c>
      <c r="Y107" s="170" t="s">
        <v>34</v>
      </c>
      <c r="Z107" s="165" t="e">
        <f>VLOOKUP(Table42[[#This Row],[COA]],#REF!,11,FALSE)</f>
        <v>#REF!</v>
      </c>
    </row>
    <row r="108" spans="1:26" ht="14.5" x14ac:dyDescent="0.35">
      <c r="A108" s="28">
        <v>107</v>
      </c>
      <c r="B108" s="35" t="s">
        <v>90</v>
      </c>
      <c r="C108" s="35">
        <v>58112000</v>
      </c>
      <c r="D108" s="35" t="s">
        <v>111</v>
      </c>
      <c r="E108" s="35" t="s">
        <v>92</v>
      </c>
      <c r="F108" s="29">
        <v>2066</v>
      </c>
      <c r="G108" s="30">
        <v>883</v>
      </c>
      <c r="H108" s="30">
        <v>-2711</v>
      </c>
      <c r="I108" s="30">
        <v>2225</v>
      </c>
      <c r="J108" s="30">
        <v>1369</v>
      </c>
      <c r="K108" s="30">
        <v>-2591</v>
      </c>
      <c r="L108" s="30">
        <v>2759</v>
      </c>
      <c r="M108" s="30">
        <v>835</v>
      </c>
      <c r="N108" s="30">
        <v>-2280</v>
      </c>
      <c r="O108" s="30">
        <v>1246</v>
      </c>
      <c r="P108" s="30">
        <v>2438</v>
      </c>
      <c r="Q108" s="31">
        <v>-4594</v>
      </c>
      <c r="R108" s="32">
        <f t="shared" si="1"/>
        <v>1645</v>
      </c>
      <c r="S108" s="28" t="s">
        <v>93</v>
      </c>
      <c r="T108" s="33" t="s">
        <v>100</v>
      </c>
      <c r="U108" s="10" t="s">
        <v>112</v>
      </c>
      <c r="V108" s="34" t="s">
        <v>95</v>
      </c>
      <c r="W108" s="170" t="s">
        <v>103</v>
      </c>
      <c r="X108" s="170" t="s">
        <v>104</v>
      </c>
      <c r="Y108" s="170" t="s">
        <v>37</v>
      </c>
      <c r="Z108" s="165" t="e">
        <f>VLOOKUP(Table42[[#This Row],[COA]],#REF!,11,FALSE)</f>
        <v>#REF!</v>
      </c>
    </row>
    <row r="109" spans="1:26" ht="14.5" x14ac:dyDescent="0.35">
      <c r="A109" s="28">
        <v>108</v>
      </c>
      <c r="B109" s="35" t="s">
        <v>90</v>
      </c>
      <c r="C109" s="35">
        <v>58113000</v>
      </c>
      <c r="D109" s="35" t="s">
        <v>111</v>
      </c>
      <c r="E109" s="35" t="s">
        <v>92</v>
      </c>
      <c r="F109" s="29">
        <v>13</v>
      </c>
      <c r="G109" s="30">
        <v>-2</v>
      </c>
      <c r="H109" s="30">
        <v>-4</v>
      </c>
      <c r="I109" s="30">
        <v>16</v>
      </c>
      <c r="J109" s="30">
        <v>1</v>
      </c>
      <c r="K109" s="30">
        <v>2</v>
      </c>
      <c r="L109" s="30">
        <v>13</v>
      </c>
      <c r="M109" s="30">
        <v>1</v>
      </c>
      <c r="N109" s="30">
        <v>3</v>
      </c>
      <c r="O109" s="30">
        <v>15</v>
      </c>
      <c r="P109" s="30">
        <v>1</v>
      </c>
      <c r="Q109" s="31">
        <v>2</v>
      </c>
      <c r="R109" s="32">
        <f t="shared" si="1"/>
        <v>61</v>
      </c>
      <c r="S109" s="28" t="s">
        <v>93</v>
      </c>
      <c r="T109" s="33" t="s">
        <v>100</v>
      </c>
      <c r="U109" s="10" t="s">
        <v>112</v>
      </c>
      <c r="V109" s="34" t="s">
        <v>95</v>
      </c>
      <c r="W109" s="170" t="s">
        <v>103</v>
      </c>
      <c r="X109" s="170" t="s">
        <v>104</v>
      </c>
      <c r="Y109" s="170" t="s">
        <v>37</v>
      </c>
      <c r="Z109" s="165" t="e">
        <f>VLOOKUP(Table42[[#This Row],[COA]],#REF!,11,FALSE)</f>
        <v>#REF!</v>
      </c>
    </row>
    <row r="110" spans="1:26" ht="14.5" x14ac:dyDescent="0.35">
      <c r="A110" s="28">
        <v>109</v>
      </c>
      <c r="B110" s="35" t="s">
        <v>90</v>
      </c>
      <c r="C110" s="35">
        <v>58114000</v>
      </c>
      <c r="D110" s="35" t="s">
        <v>111</v>
      </c>
      <c r="E110" s="35" t="s">
        <v>92</v>
      </c>
      <c r="F110" s="29">
        <v>0</v>
      </c>
      <c r="G110" s="30">
        <v>2</v>
      </c>
      <c r="H110" s="30">
        <v>2</v>
      </c>
      <c r="I110" s="30">
        <v>5</v>
      </c>
      <c r="J110" s="30">
        <v>0</v>
      </c>
      <c r="K110" s="30">
        <v>3</v>
      </c>
      <c r="L110" s="30">
        <v>2</v>
      </c>
      <c r="M110" s="30">
        <v>5</v>
      </c>
      <c r="N110" s="30">
        <v>8</v>
      </c>
      <c r="O110" s="30">
        <v>13</v>
      </c>
      <c r="P110" s="30">
        <v>0</v>
      </c>
      <c r="Q110" s="31">
        <v>27</v>
      </c>
      <c r="R110" s="32">
        <f t="shared" si="1"/>
        <v>67</v>
      </c>
      <c r="S110" s="28" t="s">
        <v>93</v>
      </c>
      <c r="T110" s="33" t="s">
        <v>100</v>
      </c>
      <c r="U110" s="10" t="s">
        <v>112</v>
      </c>
      <c r="V110" s="34" t="s">
        <v>95</v>
      </c>
      <c r="W110" s="170" t="s">
        <v>103</v>
      </c>
      <c r="X110" s="170" t="s">
        <v>104</v>
      </c>
      <c r="Y110" s="170" t="s">
        <v>37</v>
      </c>
      <c r="Z110" s="165" t="e">
        <f>VLOOKUP(Table42[[#This Row],[COA]],#REF!,11,FALSE)</f>
        <v>#REF!</v>
      </c>
    </row>
    <row r="111" spans="1:26" ht="14.5" x14ac:dyDescent="0.35">
      <c r="A111" s="28">
        <v>110</v>
      </c>
      <c r="B111" s="35" t="s">
        <v>90</v>
      </c>
      <c r="C111" s="35">
        <v>58122000</v>
      </c>
      <c r="D111" s="35" t="s">
        <v>111</v>
      </c>
      <c r="E111" s="35" t="s">
        <v>92</v>
      </c>
      <c r="F111" s="29">
        <v>-1674</v>
      </c>
      <c r="G111" s="30">
        <v>2365</v>
      </c>
      <c r="H111" s="30">
        <v>2703</v>
      </c>
      <c r="I111" s="30">
        <v>1692</v>
      </c>
      <c r="J111" s="30">
        <v>2858</v>
      </c>
      <c r="K111" s="30">
        <v>932</v>
      </c>
      <c r="L111" s="30">
        <v>2959</v>
      </c>
      <c r="M111" s="30">
        <v>2534</v>
      </c>
      <c r="N111" s="30">
        <v>948</v>
      </c>
      <c r="O111" s="30">
        <v>2226</v>
      </c>
      <c r="P111" s="30">
        <v>2127</v>
      </c>
      <c r="Q111" s="31">
        <v>2742</v>
      </c>
      <c r="R111" s="32">
        <f t="shared" si="1"/>
        <v>22412</v>
      </c>
      <c r="S111" s="28" t="s">
        <v>93</v>
      </c>
      <c r="T111" s="33" t="s">
        <v>100</v>
      </c>
      <c r="U111" s="10" t="s">
        <v>112</v>
      </c>
      <c r="V111" s="34" t="s">
        <v>95</v>
      </c>
      <c r="W111" s="170" t="s">
        <v>103</v>
      </c>
      <c r="X111" s="170" t="s">
        <v>104</v>
      </c>
      <c r="Y111" s="170" t="s">
        <v>37</v>
      </c>
      <c r="Z111" s="165" t="e">
        <f>VLOOKUP(Table42[[#This Row],[COA]],#REF!,11,FALSE)</f>
        <v>#REF!</v>
      </c>
    </row>
    <row r="112" spans="1:26" ht="14.5" x14ac:dyDescent="0.35">
      <c r="A112" s="28">
        <v>111</v>
      </c>
      <c r="B112" s="35" t="s">
        <v>90</v>
      </c>
      <c r="C112" s="35">
        <v>58124000</v>
      </c>
      <c r="D112" s="35" t="s">
        <v>111</v>
      </c>
      <c r="E112" s="35" t="s">
        <v>92</v>
      </c>
      <c r="F112" s="29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1">
        <v>0</v>
      </c>
      <c r="R112" s="32">
        <f t="shared" si="1"/>
        <v>0</v>
      </c>
      <c r="S112" s="28" t="s">
        <v>93</v>
      </c>
      <c r="T112" s="33" t="s">
        <v>100</v>
      </c>
      <c r="U112" s="10" t="s">
        <v>112</v>
      </c>
      <c r="V112" s="34" t="s">
        <v>95</v>
      </c>
      <c r="W112" s="170" t="s">
        <v>103</v>
      </c>
      <c r="X112" s="170" t="s">
        <v>104</v>
      </c>
      <c r="Y112" s="170" t="s">
        <v>37</v>
      </c>
      <c r="Z112" s="165" t="e">
        <f>VLOOKUP(Table42[[#This Row],[COA]],#REF!,11,FALSE)</f>
        <v>#REF!</v>
      </c>
    </row>
    <row r="113" spans="1:26" ht="14.5" x14ac:dyDescent="0.35">
      <c r="A113" s="28">
        <v>112</v>
      </c>
      <c r="B113" s="35" t="s">
        <v>90</v>
      </c>
      <c r="C113" s="35">
        <v>58131000</v>
      </c>
      <c r="D113" s="35" t="s">
        <v>111</v>
      </c>
      <c r="E113" s="35" t="s">
        <v>92</v>
      </c>
      <c r="F113" s="29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1">
        <v>0</v>
      </c>
      <c r="R113" s="32">
        <f t="shared" si="1"/>
        <v>0</v>
      </c>
      <c r="S113" s="28" t="s">
        <v>93</v>
      </c>
      <c r="T113" s="33" t="s">
        <v>100</v>
      </c>
      <c r="U113" s="10" t="s">
        <v>112</v>
      </c>
      <c r="V113" s="34" t="s">
        <v>95</v>
      </c>
      <c r="W113" s="170" t="s">
        <v>103</v>
      </c>
      <c r="X113" s="170" t="s">
        <v>104</v>
      </c>
      <c r="Y113" s="170" t="s">
        <v>37</v>
      </c>
      <c r="Z113" s="165" t="e">
        <f>VLOOKUP(Table42[[#This Row],[COA]],#REF!,11,FALSE)</f>
        <v>#REF!</v>
      </c>
    </row>
    <row r="114" spans="1:26" ht="14.5" x14ac:dyDescent="0.35">
      <c r="A114" s="28">
        <v>113</v>
      </c>
      <c r="B114" s="35" t="s">
        <v>90</v>
      </c>
      <c r="C114" s="35">
        <v>58211000</v>
      </c>
      <c r="D114" s="35" t="s">
        <v>120</v>
      </c>
      <c r="E114" s="35" t="s">
        <v>92</v>
      </c>
      <c r="F114" s="29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1">
        <v>0</v>
      </c>
      <c r="R114" s="32">
        <f t="shared" si="1"/>
        <v>0</v>
      </c>
      <c r="S114" s="28" t="s">
        <v>93</v>
      </c>
      <c r="T114" s="33" t="s">
        <v>106</v>
      </c>
      <c r="U114" s="10" t="s">
        <v>107</v>
      </c>
      <c r="V114" s="34" t="s">
        <v>95</v>
      </c>
      <c r="W114" s="170" t="s">
        <v>103</v>
      </c>
      <c r="X114" s="170" t="s">
        <v>121</v>
      </c>
      <c r="Y114" s="170" t="s">
        <v>37</v>
      </c>
      <c r="Z114" s="165" t="e">
        <f>VLOOKUP(Table42[[#This Row],[COA]],#REF!,11,FALSE)</f>
        <v>#REF!</v>
      </c>
    </row>
    <row r="115" spans="1:26" ht="14.5" x14ac:dyDescent="0.35">
      <c r="A115" s="28">
        <v>114</v>
      </c>
      <c r="B115" s="35" t="s">
        <v>90</v>
      </c>
      <c r="C115" s="35">
        <v>58221000</v>
      </c>
      <c r="D115" s="35" t="s">
        <v>120</v>
      </c>
      <c r="E115" s="35" t="s">
        <v>92</v>
      </c>
      <c r="F115" s="29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1">
        <v>0</v>
      </c>
      <c r="R115" s="32">
        <f t="shared" si="1"/>
        <v>0</v>
      </c>
      <c r="S115" s="28" t="s">
        <v>93</v>
      </c>
      <c r="T115" s="33" t="s">
        <v>106</v>
      </c>
      <c r="U115" s="10" t="s">
        <v>107</v>
      </c>
      <c r="V115" s="34" t="s">
        <v>95</v>
      </c>
      <c r="W115" s="170" t="s">
        <v>103</v>
      </c>
      <c r="X115" s="170" t="s">
        <v>121</v>
      </c>
      <c r="Y115" s="170" t="s">
        <v>37</v>
      </c>
      <c r="Z115" s="165" t="e">
        <f>VLOOKUP(Table42[[#This Row],[COA]],#REF!,11,FALSE)</f>
        <v>#REF!</v>
      </c>
    </row>
    <row r="116" spans="1:26" ht="14.5" x14ac:dyDescent="0.35">
      <c r="A116" s="28">
        <v>115</v>
      </c>
      <c r="B116" s="35" t="s">
        <v>90</v>
      </c>
      <c r="C116" s="35">
        <v>58229000</v>
      </c>
      <c r="D116" s="35" t="s">
        <v>111</v>
      </c>
      <c r="E116" s="35" t="s">
        <v>92</v>
      </c>
      <c r="F116" s="29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1">
        <v>0</v>
      </c>
      <c r="R116" s="32">
        <f t="shared" si="1"/>
        <v>0</v>
      </c>
      <c r="S116" s="28" t="s">
        <v>93</v>
      </c>
      <c r="T116" s="33" t="s">
        <v>100</v>
      </c>
      <c r="U116" s="10" t="s">
        <v>112</v>
      </c>
      <c r="V116" s="34" t="s">
        <v>95</v>
      </c>
      <c r="W116" s="170" t="s">
        <v>103</v>
      </c>
      <c r="X116" s="170" t="s">
        <v>104</v>
      </c>
      <c r="Y116" s="170" t="s">
        <v>37</v>
      </c>
      <c r="Z116" s="165" t="e">
        <f>VLOOKUP(Table42[[#This Row],[COA]],#REF!,11,FALSE)</f>
        <v>#REF!</v>
      </c>
    </row>
    <row r="117" spans="1:26" ht="14.5" x14ac:dyDescent="0.35">
      <c r="A117" s="28">
        <v>116</v>
      </c>
      <c r="B117" s="35" t="s">
        <v>90</v>
      </c>
      <c r="C117" s="35">
        <v>58229000</v>
      </c>
      <c r="D117" s="35" t="s">
        <v>120</v>
      </c>
      <c r="E117" s="35" t="s">
        <v>92</v>
      </c>
      <c r="F117" s="29">
        <v>0</v>
      </c>
      <c r="G117" s="30">
        <v>0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1">
        <v>0</v>
      </c>
      <c r="R117" s="32">
        <f t="shared" si="1"/>
        <v>0</v>
      </c>
      <c r="S117" s="28" t="s">
        <v>93</v>
      </c>
      <c r="T117" s="33" t="s">
        <v>106</v>
      </c>
      <c r="U117" s="10" t="s">
        <v>107</v>
      </c>
      <c r="V117" s="34" t="s">
        <v>95</v>
      </c>
      <c r="W117" s="170" t="s">
        <v>103</v>
      </c>
      <c r="X117" s="170" t="s">
        <v>121</v>
      </c>
      <c r="Y117" s="170" t="s">
        <v>37</v>
      </c>
      <c r="Z117" s="165" t="e">
        <f>VLOOKUP(Table42[[#This Row],[COA]],#REF!,11,FALSE)</f>
        <v>#REF!</v>
      </c>
    </row>
    <row r="118" spans="1:26" ht="14.5" x14ac:dyDescent="0.35">
      <c r="A118" s="28">
        <v>117</v>
      </c>
      <c r="B118" s="35" t="s">
        <v>90</v>
      </c>
      <c r="C118" s="35">
        <v>58229000</v>
      </c>
      <c r="D118" s="35" t="s">
        <v>150</v>
      </c>
      <c r="E118" s="35" t="s">
        <v>92</v>
      </c>
      <c r="F118" s="29">
        <v>0</v>
      </c>
      <c r="G118" s="30">
        <v>0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1">
        <v>0</v>
      </c>
      <c r="R118" s="32">
        <f t="shared" si="1"/>
        <v>0</v>
      </c>
      <c r="S118" s="28" t="s">
        <v>93</v>
      </c>
      <c r="T118" s="33" t="s">
        <v>106</v>
      </c>
      <c r="U118" s="10" t="s">
        <v>107</v>
      </c>
      <c r="V118" s="34" t="s">
        <v>95</v>
      </c>
      <c r="W118" s="170" t="s">
        <v>103</v>
      </c>
      <c r="X118" s="170" t="s">
        <v>123</v>
      </c>
      <c r="Y118" s="170" t="s">
        <v>32</v>
      </c>
      <c r="Z118" s="165" t="e">
        <f>VLOOKUP(Table42[[#This Row],[COA]],#REF!,11,FALSE)</f>
        <v>#REF!</v>
      </c>
    </row>
    <row r="119" spans="1:26" ht="14.5" x14ac:dyDescent="0.35">
      <c r="A119" s="28">
        <v>118</v>
      </c>
      <c r="B119" s="35" t="s">
        <v>90</v>
      </c>
      <c r="C119" s="35">
        <v>58229000</v>
      </c>
      <c r="D119" s="35" t="s">
        <v>124</v>
      </c>
      <c r="E119" s="35" t="s">
        <v>92</v>
      </c>
      <c r="F119" s="29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1">
        <v>0</v>
      </c>
      <c r="R119" s="32">
        <f t="shared" si="1"/>
        <v>0</v>
      </c>
      <c r="S119" s="28" t="s">
        <v>93</v>
      </c>
      <c r="T119" s="33" t="s">
        <v>106</v>
      </c>
      <c r="U119" s="10" t="s">
        <v>107</v>
      </c>
      <c r="V119" s="34" t="s">
        <v>95</v>
      </c>
      <c r="W119" s="170" t="s">
        <v>103</v>
      </c>
      <c r="X119" s="170" t="s">
        <v>123</v>
      </c>
      <c r="Y119" s="170" t="s">
        <v>32</v>
      </c>
      <c r="Z119" s="165" t="e">
        <f>VLOOKUP(Table42[[#This Row],[COA]],#REF!,11,FALSE)</f>
        <v>#REF!</v>
      </c>
    </row>
    <row r="120" spans="1:26" ht="14.5" x14ac:dyDescent="0.35">
      <c r="A120" s="28">
        <v>119</v>
      </c>
      <c r="B120" s="35" t="s">
        <v>90</v>
      </c>
      <c r="C120" s="35">
        <v>58311000</v>
      </c>
      <c r="D120" s="35" t="s">
        <v>111</v>
      </c>
      <c r="E120" s="35" t="s">
        <v>92</v>
      </c>
      <c r="F120" s="29">
        <v>351</v>
      </c>
      <c r="G120" s="30">
        <v>351</v>
      </c>
      <c r="H120" s="30">
        <v>346</v>
      </c>
      <c r="I120" s="30">
        <v>347</v>
      </c>
      <c r="J120" s="30">
        <v>347</v>
      </c>
      <c r="K120" s="30">
        <v>343</v>
      </c>
      <c r="L120" s="30">
        <v>342</v>
      </c>
      <c r="M120" s="30">
        <v>342</v>
      </c>
      <c r="N120" s="30">
        <v>338</v>
      </c>
      <c r="O120" s="30">
        <v>338</v>
      </c>
      <c r="P120" s="30">
        <v>262</v>
      </c>
      <c r="Q120" s="31">
        <v>305</v>
      </c>
      <c r="R120" s="32">
        <f t="shared" si="1"/>
        <v>4012</v>
      </c>
      <c r="S120" s="28" t="s">
        <v>93</v>
      </c>
      <c r="T120" s="33" t="s">
        <v>100</v>
      </c>
      <c r="U120" s="10" t="s">
        <v>112</v>
      </c>
      <c r="V120" s="34" t="s">
        <v>95</v>
      </c>
      <c r="W120" s="170" t="s">
        <v>103</v>
      </c>
      <c r="X120" s="170" t="s">
        <v>104</v>
      </c>
      <c r="Y120" s="170" t="s">
        <v>37</v>
      </c>
      <c r="Z120" s="165" t="e">
        <f>VLOOKUP(Table42[[#This Row],[COA]],#REF!,11,FALSE)</f>
        <v>#REF!</v>
      </c>
    </row>
    <row r="121" spans="1:26" ht="14.5" x14ac:dyDescent="0.35">
      <c r="A121" s="28">
        <v>120</v>
      </c>
      <c r="B121" s="35" t="s">
        <v>90</v>
      </c>
      <c r="C121" s="35">
        <v>58321000</v>
      </c>
      <c r="D121" s="35" t="s">
        <v>111</v>
      </c>
      <c r="E121" s="35" t="s">
        <v>92</v>
      </c>
      <c r="F121" s="29">
        <v>0</v>
      </c>
      <c r="G121" s="30">
        <v>63</v>
      </c>
      <c r="H121" s="30">
        <v>0</v>
      </c>
      <c r="I121" s="30">
        <v>13</v>
      </c>
      <c r="J121" s="30">
        <v>0</v>
      </c>
      <c r="K121" s="30">
        <v>2</v>
      </c>
      <c r="L121" s="30">
        <v>6</v>
      </c>
      <c r="M121" s="30">
        <v>919</v>
      </c>
      <c r="N121" s="30">
        <v>0</v>
      </c>
      <c r="O121" s="30">
        <v>237</v>
      </c>
      <c r="P121" s="30">
        <v>5</v>
      </c>
      <c r="Q121" s="31">
        <v>76</v>
      </c>
      <c r="R121" s="32">
        <f t="shared" si="1"/>
        <v>1321</v>
      </c>
      <c r="S121" s="28" t="s">
        <v>93</v>
      </c>
      <c r="T121" s="33" t="s">
        <v>100</v>
      </c>
      <c r="U121" s="10" t="s">
        <v>112</v>
      </c>
      <c r="V121" s="34" t="s">
        <v>95</v>
      </c>
      <c r="W121" s="170" t="s">
        <v>103</v>
      </c>
      <c r="X121" s="170" t="s">
        <v>104</v>
      </c>
      <c r="Y121" s="170" t="s">
        <v>37</v>
      </c>
      <c r="Z121" s="165" t="e">
        <f>VLOOKUP(Table42[[#This Row],[COA]],#REF!,11,FALSE)</f>
        <v>#REF!</v>
      </c>
    </row>
    <row r="122" spans="1:26" ht="14.5" x14ac:dyDescent="0.35">
      <c r="A122" s="28">
        <v>121</v>
      </c>
      <c r="B122" s="35" t="s">
        <v>90</v>
      </c>
      <c r="C122" s="35">
        <v>58611000</v>
      </c>
      <c r="D122" s="35" t="s">
        <v>111</v>
      </c>
      <c r="E122" s="35" t="s">
        <v>92</v>
      </c>
      <c r="F122" s="29">
        <v>161</v>
      </c>
      <c r="G122" s="30">
        <v>161</v>
      </c>
      <c r="H122" s="30">
        <v>161</v>
      </c>
      <c r="I122" s="30">
        <v>161</v>
      </c>
      <c r="J122" s="30">
        <v>161</v>
      </c>
      <c r="K122" s="30">
        <v>161</v>
      </c>
      <c r="L122" s="30">
        <v>161</v>
      </c>
      <c r="M122" s="30">
        <v>161</v>
      </c>
      <c r="N122" s="30">
        <v>161</v>
      </c>
      <c r="O122" s="30">
        <v>264</v>
      </c>
      <c r="P122" s="30">
        <v>171</v>
      </c>
      <c r="Q122" s="31">
        <v>135</v>
      </c>
      <c r="R122" s="32">
        <f t="shared" si="1"/>
        <v>2019</v>
      </c>
      <c r="S122" s="28" t="s">
        <v>93</v>
      </c>
      <c r="T122" s="33" t="s">
        <v>100</v>
      </c>
      <c r="U122" s="10" t="s">
        <v>112</v>
      </c>
      <c r="V122" s="34" t="s">
        <v>95</v>
      </c>
      <c r="W122" s="170" t="s">
        <v>103</v>
      </c>
      <c r="X122" s="170" t="s">
        <v>104</v>
      </c>
      <c r="Y122" s="170" t="s">
        <v>37</v>
      </c>
      <c r="Z122" s="165" t="e">
        <f>VLOOKUP(Table42[[#This Row],[COA]],#REF!,11,FALSE)</f>
        <v>#REF!</v>
      </c>
    </row>
    <row r="123" spans="1:26" ht="14.5" x14ac:dyDescent="0.35">
      <c r="A123" s="28">
        <v>122</v>
      </c>
      <c r="B123" s="35" t="s">
        <v>90</v>
      </c>
      <c r="C123" s="35">
        <v>59121000</v>
      </c>
      <c r="D123" s="35" t="s">
        <v>111</v>
      </c>
      <c r="E123" s="35" t="s">
        <v>92</v>
      </c>
      <c r="F123" s="29">
        <v>214</v>
      </c>
      <c r="G123" s="30">
        <v>-1980</v>
      </c>
      <c r="H123" s="30">
        <v>1147</v>
      </c>
      <c r="I123" s="30">
        <v>1315</v>
      </c>
      <c r="J123" s="30">
        <v>1409</v>
      </c>
      <c r="K123" s="30">
        <v>492</v>
      </c>
      <c r="L123" s="30">
        <v>1005</v>
      </c>
      <c r="M123" s="30">
        <v>1012</v>
      </c>
      <c r="N123" s="30">
        <v>1006</v>
      </c>
      <c r="O123" s="30">
        <v>1127</v>
      </c>
      <c r="P123" s="30">
        <v>911</v>
      </c>
      <c r="Q123" s="31">
        <v>1276</v>
      </c>
      <c r="R123" s="32">
        <f t="shared" si="1"/>
        <v>8934</v>
      </c>
      <c r="S123" s="28" t="s">
        <v>93</v>
      </c>
      <c r="T123" s="33" t="s">
        <v>100</v>
      </c>
      <c r="U123" s="10" t="s">
        <v>112</v>
      </c>
      <c r="V123" s="34" t="s">
        <v>95</v>
      </c>
      <c r="W123" s="170" t="s">
        <v>103</v>
      </c>
      <c r="X123" s="170" t="s">
        <v>104</v>
      </c>
      <c r="Y123" s="170" t="s">
        <v>37</v>
      </c>
      <c r="Z123" s="165" t="e">
        <f>VLOOKUP(Table42[[#This Row],[COA]],#REF!,11,FALSE)</f>
        <v>#REF!</v>
      </c>
    </row>
    <row r="124" spans="1:26" ht="14.5" x14ac:dyDescent="0.35">
      <c r="A124" s="28">
        <v>123</v>
      </c>
      <c r="B124" s="35" t="s">
        <v>90</v>
      </c>
      <c r="C124" s="35">
        <v>62113000</v>
      </c>
      <c r="D124" s="35" t="s">
        <v>120</v>
      </c>
      <c r="E124" s="35" t="s">
        <v>92</v>
      </c>
      <c r="F124" s="29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1">
        <v>0</v>
      </c>
      <c r="R124" s="32">
        <f t="shared" si="1"/>
        <v>0</v>
      </c>
      <c r="S124" s="28" t="s">
        <v>93</v>
      </c>
      <c r="T124" s="33" t="s">
        <v>106</v>
      </c>
      <c r="U124" s="10" t="s">
        <v>107</v>
      </c>
      <c r="V124" s="34" t="s">
        <v>95</v>
      </c>
      <c r="W124" s="170" t="s">
        <v>103</v>
      </c>
      <c r="X124" s="170" t="s">
        <v>121</v>
      </c>
      <c r="Y124" s="170" t="s">
        <v>37</v>
      </c>
      <c r="Z124" s="165" t="e">
        <f>VLOOKUP(Table42[[#This Row],[COA]],#REF!,11,FALSE)</f>
        <v>#REF!</v>
      </c>
    </row>
    <row r="125" spans="1:26" ht="14.5" x14ac:dyDescent="0.35">
      <c r="A125" s="28">
        <v>124</v>
      </c>
      <c r="B125" s="35" t="s">
        <v>90</v>
      </c>
      <c r="C125" s="35">
        <v>62516000</v>
      </c>
      <c r="D125" s="35" t="s">
        <v>111</v>
      </c>
      <c r="E125" s="35" t="s">
        <v>92</v>
      </c>
      <c r="F125" s="29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1">
        <v>0</v>
      </c>
      <c r="R125" s="32">
        <f t="shared" si="1"/>
        <v>0</v>
      </c>
      <c r="S125" s="28" t="s">
        <v>93</v>
      </c>
      <c r="T125" s="33" t="s">
        <v>100</v>
      </c>
      <c r="U125" s="10" t="s">
        <v>112</v>
      </c>
      <c r="V125" s="34" t="s">
        <v>95</v>
      </c>
      <c r="W125" s="170" t="s">
        <v>103</v>
      </c>
      <c r="X125" s="170" t="s">
        <v>104</v>
      </c>
      <c r="Y125" s="170" t="s">
        <v>37</v>
      </c>
      <c r="Z125" s="165" t="e">
        <f>VLOOKUP(Table42[[#This Row],[COA]],#REF!,11,FALSE)</f>
        <v>#REF!</v>
      </c>
    </row>
    <row r="126" spans="1:26" ht="14.5" x14ac:dyDescent="0.35">
      <c r="A126" s="28">
        <v>125</v>
      </c>
      <c r="B126" s="35" t="s">
        <v>90</v>
      </c>
      <c r="C126" s="35">
        <v>91439000</v>
      </c>
      <c r="D126" s="35" t="s">
        <v>157</v>
      </c>
      <c r="E126" s="35" t="s">
        <v>92</v>
      </c>
      <c r="F126" s="29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7">
        <v>0</v>
      </c>
      <c r="R126" s="32">
        <f t="shared" si="1"/>
        <v>0</v>
      </c>
      <c r="S126" s="28" t="s">
        <v>93</v>
      </c>
      <c r="T126" s="33" t="s">
        <v>100</v>
      </c>
      <c r="U126" s="10" t="s">
        <v>112</v>
      </c>
      <c r="V126" s="34" t="s">
        <v>95</v>
      </c>
      <c r="W126" s="170" t="s">
        <v>103</v>
      </c>
      <c r="X126" s="170" t="s">
        <v>158</v>
      </c>
      <c r="Y126" s="170" t="s">
        <v>38</v>
      </c>
      <c r="Z126" s="165" t="e">
        <f>VLOOKUP(Table42[[#This Row],[COA]],#REF!,11,FALSE)</f>
        <v>#REF!</v>
      </c>
    </row>
    <row r="127" spans="1:26" ht="14.5" x14ac:dyDescent="0.35">
      <c r="A127" s="28">
        <v>126</v>
      </c>
      <c r="B127" s="35" t="s">
        <v>90</v>
      </c>
      <c r="C127" s="35">
        <v>91439000</v>
      </c>
      <c r="D127" s="35" t="s">
        <v>159</v>
      </c>
      <c r="E127" s="35" t="s">
        <v>92</v>
      </c>
      <c r="F127" s="29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0">
        <v>0</v>
      </c>
      <c r="Q127" s="31">
        <v>0</v>
      </c>
      <c r="R127" s="32">
        <f t="shared" si="1"/>
        <v>0</v>
      </c>
      <c r="S127" s="28" t="s">
        <v>93</v>
      </c>
      <c r="T127" s="33" t="s">
        <v>100</v>
      </c>
      <c r="U127" s="10" t="s">
        <v>101</v>
      </c>
      <c r="V127" s="34" t="s">
        <v>95</v>
      </c>
      <c r="W127" s="170" t="s">
        <v>103</v>
      </c>
      <c r="X127" s="170" t="s">
        <v>158</v>
      </c>
      <c r="Y127" s="170" t="s">
        <v>38</v>
      </c>
      <c r="Z127" s="165" t="e">
        <f>VLOOKUP(Table42[[#This Row],[COA]],#REF!,11,FALSE)</f>
        <v>#REF!</v>
      </c>
    </row>
    <row r="128" spans="1:26" ht="15" thickBot="1" x14ac:dyDescent="0.4">
      <c r="A128" s="38">
        <v>127</v>
      </c>
      <c r="B128" s="39" t="s">
        <v>90</v>
      </c>
      <c r="C128" s="39">
        <v>91445000</v>
      </c>
      <c r="D128" s="39" t="s">
        <v>124</v>
      </c>
      <c r="E128" s="39" t="s">
        <v>92</v>
      </c>
      <c r="F128" s="40">
        <v>0</v>
      </c>
      <c r="G128" s="41">
        <v>0</v>
      </c>
      <c r="H128" s="41">
        <v>0</v>
      </c>
      <c r="I128" s="41">
        <v>0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41">
        <v>0</v>
      </c>
      <c r="P128" s="41">
        <v>0</v>
      </c>
      <c r="Q128" s="42">
        <v>0</v>
      </c>
      <c r="R128" s="43">
        <f t="shared" si="1"/>
        <v>0</v>
      </c>
      <c r="S128" s="44" t="s">
        <v>99</v>
      </c>
      <c r="T128" s="45" t="s">
        <v>106</v>
      </c>
      <c r="U128" s="38" t="s">
        <v>107</v>
      </c>
      <c r="V128" s="46" t="s">
        <v>102</v>
      </c>
      <c r="W128" s="171" t="s">
        <v>103</v>
      </c>
      <c r="X128" s="171" t="s">
        <v>123</v>
      </c>
      <c r="Y128" s="171" t="s">
        <v>32</v>
      </c>
      <c r="Z128" s="165" t="e">
        <f>VLOOKUP(Table42[[#This Row],[COA]],#REF!,11,FALSE)</f>
        <v>#REF!</v>
      </c>
    </row>
    <row r="129" spans="1:26" ht="14.5" x14ac:dyDescent="0.35">
      <c r="A129" s="47">
        <v>128</v>
      </c>
      <c r="B129" s="48" t="s">
        <v>90</v>
      </c>
      <c r="C129" s="48">
        <v>11412000</v>
      </c>
      <c r="D129" s="48" t="s">
        <v>98</v>
      </c>
      <c r="E129" s="49" t="s">
        <v>92</v>
      </c>
      <c r="F129" s="50">
        <v>12</v>
      </c>
      <c r="G129" s="50">
        <v>97</v>
      </c>
      <c r="H129" s="50">
        <v>28</v>
      </c>
      <c r="I129" s="50">
        <v>103</v>
      </c>
      <c r="J129" s="50">
        <v>27</v>
      </c>
      <c r="K129" s="50">
        <v>14</v>
      </c>
      <c r="L129" s="50">
        <v>165</v>
      </c>
      <c r="M129" s="50">
        <v>583</v>
      </c>
      <c r="N129" s="50">
        <v>58</v>
      </c>
      <c r="O129" s="50">
        <v>4</v>
      </c>
      <c r="P129" s="50">
        <v>375</v>
      </c>
      <c r="Q129" s="50">
        <v>1686</v>
      </c>
      <c r="R129" s="51">
        <f t="shared" si="1"/>
        <v>3152</v>
      </c>
      <c r="S129" s="47" t="s">
        <v>99</v>
      </c>
      <c r="T129" s="52" t="s">
        <v>100</v>
      </c>
      <c r="U129" s="53" t="s">
        <v>101</v>
      </c>
      <c r="V129" s="54" t="s">
        <v>102</v>
      </c>
      <c r="W129" s="173" t="s">
        <v>103</v>
      </c>
      <c r="X129" s="173" t="s">
        <v>104</v>
      </c>
      <c r="Y129" s="173" t="s">
        <v>37</v>
      </c>
      <c r="Z129" s="165" t="e">
        <f>VLOOKUP(Table42[[#This Row],[COA]],#REF!,11,FALSE)</f>
        <v>#REF!</v>
      </c>
    </row>
    <row r="130" spans="1:26" ht="14.5" x14ac:dyDescent="0.35">
      <c r="A130" s="28">
        <v>129</v>
      </c>
      <c r="B130" s="35" t="s">
        <v>90</v>
      </c>
      <c r="C130" s="35">
        <v>11512000</v>
      </c>
      <c r="D130" s="35" t="s">
        <v>98</v>
      </c>
      <c r="E130" s="55" t="s">
        <v>92</v>
      </c>
      <c r="F130" s="30">
        <v>3758</v>
      </c>
      <c r="G130" s="30">
        <v>187</v>
      </c>
      <c r="H130" s="30">
        <v>93</v>
      </c>
      <c r="I130" s="30">
        <v>698</v>
      </c>
      <c r="J130" s="30">
        <v>90</v>
      </c>
      <c r="K130" s="30">
        <v>83</v>
      </c>
      <c r="L130" s="30">
        <v>409</v>
      </c>
      <c r="M130" s="30">
        <v>504</v>
      </c>
      <c r="N130" s="30">
        <v>191</v>
      </c>
      <c r="O130" s="30">
        <v>81</v>
      </c>
      <c r="P130" s="30">
        <v>266</v>
      </c>
      <c r="Q130" s="30">
        <v>-112095</v>
      </c>
      <c r="R130" s="32">
        <f t="shared" ref="R130:R193" si="2">SUM(F130:Q130)</f>
        <v>-105735</v>
      </c>
      <c r="S130" s="28" t="s">
        <v>99</v>
      </c>
      <c r="T130" s="33" t="s">
        <v>100</v>
      </c>
      <c r="U130" s="10" t="s">
        <v>101</v>
      </c>
      <c r="V130" s="34" t="s">
        <v>102</v>
      </c>
      <c r="W130" s="170" t="s">
        <v>103</v>
      </c>
      <c r="X130" s="170" t="s">
        <v>104</v>
      </c>
      <c r="Y130" s="170" t="s">
        <v>37</v>
      </c>
      <c r="Z130" s="165" t="e">
        <f>VLOOKUP(Table42[[#This Row],[COA]],#REF!,11,FALSE)</f>
        <v>#REF!</v>
      </c>
    </row>
    <row r="131" spans="1:26" ht="14.5" x14ac:dyDescent="0.35">
      <c r="A131" s="28">
        <v>130</v>
      </c>
      <c r="B131" s="35" t="s">
        <v>90</v>
      </c>
      <c r="C131" s="35">
        <v>11517000</v>
      </c>
      <c r="D131" s="35" t="s">
        <v>98</v>
      </c>
      <c r="E131" s="55" t="s">
        <v>92</v>
      </c>
      <c r="F131" s="30">
        <v>-240</v>
      </c>
      <c r="G131" s="30">
        <v>-2604</v>
      </c>
      <c r="H131" s="30">
        <v>-141</v>
      </c>
      <c r="I131" s="30">
        <v>-71</v>
      </c>
      <c r="J131" s="30">
        <v>-479</v>
      </c>
      <c r="K131" s="30">
        <v>-12</v>
      </c>
      <c r="L131" s="30">
        <v>-19</v>
      </c>
      <c r="M131" s="30">
        <v>-244</v>
      </c>
      <c r="N131" s="30">
        <v>-5985</v>
      </c>
      <c r="O131" s="30">
        <v>-3124</v>
      </c>
      <c r="P131" s="30">
        <v>184</v>
      </c>
      <c r="Q131" s="30">
        <v>-12302</v>
      </c>
      <c r="R131" s="32">
        <f t="shared" si="2"/>
        <v>-25037</v>
      </c>
      <c r="S131" s="28" t="s">
        <v>99</v>
      </c>
      <c r="T131" s="33" t="s">
        <v>100</v>
      </c>
      <c r="U131" s="10" t="s">
        <v>101</v>
      </c>
      <c r="V131" s="34" t="s">
        <v>102</v>
      </c>
      <c r="W131" s="170" t="s">
        <v>103</v>
      </c>
      <c r="X131" s="170" t="s">
        <v>104</v>
      </c>
      <c r="Y131" s="170" t="s">
        <v>37</v>
      </c>
      <c r="Z131" s="165" t="e">
        <f>VLOOKUP(Table42[[#This Row],[COA]],#REF!,11,FALSE)</f>
        <v>#REF!</v>
      </c>
    </row>
    <row r="132" spans="1:26" ht="14.5" x14ac:dyDescent="0.35">
      <c r="A132" s="28">
        <v>131</v>
      </c>
      <c r="B132" s="35" t="s">
        <v>90</v>
      </c>
      <c r="C132" s="35">
        <v>11612000</v>
      </c>
      <c r="D132" s="35" t="s">
        <v>98</v>
      </c>
      <c r="E132" s="55" t="s">
        <v>92</v>
      </c>
      <c r="F132" s="30">
        <v>60</v>
      </c>
      <c r="G132" s="30">
        <v>106</v>
      </c>
      <c r="H132" s="30">
        <v>88</v>
      </c>
      <c r="I132" s="30">
        <v>324</v>
      </c>
      <c r="J132" s="30">
        <v>99</v>
      </c>
      <c r="K132" s="30">
        <v>78</v>
      </c>
      <c r="L132" s="30">
        <v>67</v>
      </c>
      <c r="M132" s="30">
        <v>84</v>
      </c>
      <c r="N132" s="30">
        <v>40</v>
      </c>
      <c r="O132" s="30">
        <v>45</v>
      </c>
      <c r="P132" s="30">
        <v>42</v>
      </c>
      <c r="Q132" s="30">
        <v>78</v>
      </c>
      <c r="R132" s="32">
        <f t="shared" si="2"/>
        <v>1111</v>
      </c>
      <c r="S132" s="28" t="s">
        <v>99</v>
      </c>
      <c r="T132" s="33" t="s">
        <v>100</v>
      </c>
      <c r="U132" s="10" t="s">
        <v>101</v>
      </c>
      <c r="V132" s="34" t="s">
        <v>102</v>
      </c>
      <c r="W132" s="170" t="s">
        <v>103</v>
      </c>
      <c r="X132" s="170" t="s">
        <v>104</v>
      </c>
      <c r="Y132" s="170" t="s">
        <v>37</v>
      </c>
      <c r="Z132" s="165" t="e">
        <f>VLOOKUP(Table42[[#This Row],[COA]],#REF!,11,FALSE)</f>
        <v>#REF!</v>
      </c>
    </row>
    <row r="133" spans="1:26" ht="14.5" x14ac:dyDescent="0.35">
      <c r="A133" s="28">
        <v>132</v>
      </c>
      <c r="B133" s="35" t="s">
        <v>90</v>
      </c>
      <c r="C133" s="35">
        <v>12112000</v>
      </c>
      <c r="D133" s="35" t="s">
        <v>98</v>
      </c>
      <c r="E133" s="55" t="s">
        <v>92</v>
      </c>
      <c r="F133" s="30">
        <v>0</v>
      </c>
      <c r="G133" s="30">
        <v>0</v>
      </c>
      <c r="H133" s="30">
        <v>207</v>
      </c>
      <c r="I133" s="30">
        <v>0</v>
      </c>
      <c r="J133" s="30">
        <v>133</v>
      </c>
      <c r="K133" s="30">
        <v>21</v>
      </c>
      <c r="L133" s="30">
        <v>129</v>
      </c>
      <c r="M133" s="30">
        <v>0</v>
      </c>
      <c r="N133" s="30">
        <v>0</v>
      </c>
      <c r="O133" s="30">
        <v>520</v>
      </c>
      <c r="P133" s="30">
        <v>173</v>
      </c>
      <c r="Q133" s="30">
        <v>421</v>
      </c>
      <c r="R133" s="32">
        <f t="shared" si="2"/>
        <v>1604</v>
      </c>
      <c r="S133" s="28" t="s">
        <v>99</v>
      </c>
      <c r="T133" s="33" t="s">
        <v>100</v>
      </c>
      <c r="U133" s="10" t="s">
        <v>101</v>
      </c>
      <c r="V133" s="34" t="s">
        <v>102</v>
      </c>
      <c r="W133" s="170" t="s">
        <v>103</v>
      </c>
      <c r="X133" s="170" t="s">
        <v>104</v>
      </c>
      <c r="Y133" s="170" t="s">
        <v>37</v>
      </c>
      <c r="Z133" s="165" t="e">
        <f>VLOOKUP(Table42[[#This Row],[COA]],#REF!,11,FALSE)</f>
        <v>#REF!</v>
      </c>
    </row>
    <row r="134" spans="1:26" ht="14.5" x14ac:dyDescent="0.35">
      <c r="A134" s="28">
        <v>133</v>
      </c>
      <c r="B134" s="35" t="s">
        <v>90</v>
      </c>
      <c r="C134" s="35">
        <v>14112000</v>
      </c>
      <c r="D134" s="35" t="s">
        <v>98</v>
      </c>
      <c r="E134" s="55" t="s">
        <v>92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2">
        <f t="shared" si="2"/>
        <v>0</v>
      </c>
      <c r="S134" s="28" t="s">
        <v>99</v>
      </c>
      <c r="T134" s="33" t="s">
        <v>100</v>
      </c>
      <c r="U134" s="10" t="s">
        <v>101</v>
      </c>
      <c r="V134" s="34" t="s">
        <v>102</v>
      </c>
      <c r="W134" s="170" t="s">
        <v>103</v>
      </c>
      <c r="X134" s="170" t="s">
        <v>104</v>
      </c>
      <c r="Y134" s="170" t="s">
        <v>37</v>
      </c>
      <c r="Z134" s="165" t="e">
        <f>VLOOKUP(Table42[[#This Row],[COA]],#REF!,11,FALSE)</f>
        <v>#REF!</v>
      </c>
    </row>
    <row r="135" spans="1:26" ht="14.5" x14ac:dyDescent="0.35">
      <c r="A135" s="28">
        <v>134</v>
      </c>
      <c r="B135" s="35" t="s">
        <v>90</v>
      </c>
      <c r="C135" s="35">
        <v>14212000</v>
      </c>
      <c r="D135" s="35" t="s">
        <v>98</v>
      </c>
      <c r="E135" s="55" t="s">
        <v>92</v>
      </c>
      <c r="F135" s="30">
        <v>2530</v>
      </c>
      <c r="G135" s="30">
        <v>67</v>
      </c>
      <c r="H135" s="30">
        <v>6</v>
      </c>
      <c r="I135" s="30">
        <v>83</v>
      </c>
      <c r="J135" s="30">
        <v>86</v>
      </c>
      <c r="K135" s="30">
        <v>0</v>
      </c>
      <c r="L135" s="30">
        <v>0</v>
      </c>
      <c r="M135" s="30">
        <v>0</v>
      </c>
      <c r="N135" s="30">
        <v>494</v>
      </c>
      <c r="O135" s="30">
        <v>498</v>
      </c>
      <c r="P135" s="30">
        <v>0</v>
      </c>
      <c r="Q135" s="30">
        <v>267</v>
      </c>
      <c r="R135" s="32">
        <f t="shared" si="2"/>
        <v>4031</v>
      </c>
      <c r="S135" s="28" t="s">
        <v>99</v>
      </c>
      <c r="T135" s="33" t="s">
        <v>100</v>
      </c>
      <c r="U135" s="10" t="s">
        <v>101</v>
      </c>
      <c r="V135" s="34" t="s">
        <v>102</v>
      </c>
      <c r="W135" s="170" t="s">
        <v>103</v>
      </c>
      <c r="X135" s="170" t="s">
        <v>104</v>
      </c>
      <c r="Y135" s="170" t="s">
        <v>37</v>
      </c>
      <c r="Z135" s="165" t="e">
        <f>VLOOKUP(Table42[[#This Row],[COA]],#REF!,11,FALSE)</f>
        <v>#REF!</v>
      </c>
    </row>
    <row r="136" spans="1:26" ht="14.5" x14ac:dyDescent="0.35">
      <c r="A136" s="28">
        <v>135</v>
      </c>
      <c r="B136" s="35" t="s">
        <v>90</v>
      </c>
      <c r="C136" s="35">
        <v>23893000</v>
      </c>
      <c r="D136" s="35" t="s">
        <v>109</v>
      </c>
      <c r="E136" s="55" t="s">
        <v>92</v>
      </c>
      <c r="F136" s="30">
        <v>0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0</v>
      </c>
      <c r="Q136" s="56">
        <v>0</v>
      </c>
      <c r="R136" s="32">
        <f t="shared" si="2"/>
        <v>0</v>
      </c>
      <c r="S136" s="28" t="s">
        <v>93</v>
      </c>
      <c r="T136" s="33" t="s">
        <v>106</v>
      </c>
      <c r="U136" s="10" t="s">
        <v>107</v>
      </c>
      <c r="V136" s="34" t="s">
        <v>95</v>
      </c>
      <c r="W136" s="170" t="s">
        <v>103</v>
      </c>
      <c r="X136" s="170" t="s">
        <v>108</v>
      </c>
      <c r="Y136" s="170" t="s">
        <v>38</v>
      </c>
      <c r="Z136" s="165" t="e">
        <f>VLOOKUP(Table42[[#This Row],[COA]],#REF!,11,FALSE)</f>
        <v>#REF!</v>
      </c>
    </row>
    <row r="137" spans="1:26" ht="14.5" x14ac:dyDescent="0.35">
      <c r="A137" s="28">
        <v>136</v>
      </c>
      <c r="B137" s="35" t="s">
        <v>90</v>
      </c>
      <c r="C137" s="35">
        <v>23893000</v>
      </c>
      <c r="D137" s="35" t="s">
        <v>110</v>
      </c>
      <c r="E137" s="55" t="s">
        <v>92</v>
      </c>
      <c r="F137" s="30">
        <v>0</v>
      </c>
      <c r="G137" s="30">
        <v>0</v>
      </c>
      <c r="H137" s="30">
        <v>0</v>
      </c>
      <c r="I137" s="30">
        <v>-1</v>
      </c>
      <c r="J137" s="30">
        <v>0</v>
      </c>
      <c r="K137" s="30">
        <v>0</v>
      </c>
      <c r="L137" s="30">
        <v>-1</v>
      </c>
      <c r="M137" s="30">
        <v>0</v>
      </c>
      <c r="N137" s="30">
        <v>0</v>
      </c>
      <c r="O137" s="30">
        <v>-1</v>
      </c>
      <c r="P137" s="30">
        <v>0</v>
      </c>
      <c r="Q137" s="30">
        <v>0</v>
      </c>
      <c r="R137" s="32">
        <f t="shared" si="2"/>
        <v>-3</v>
      </c>
      <c r="S137" s="28" t="s">
        <v>93</v>
      </c>
      <c r="T137" s="33" t="s">
        <v>106</v>
      </c>
      <c r="U137" s="10" t="s">
        <v>107</v>
      </c>
      <c r="V137" s="34" t="s">
        <v>95</v>
      </c>
      <c r="W137" s="170" t="s">
        <v>103</v>
      </c>
      <c r="X137" s="170" t="s">
        <v>108</v>
      </c>
      <c r="Y137" s="170" t="s">
        <v>38</v>
      </c>
      <c r="Z137" s="165" t="e">
        <f>VLOOKUP(Table42[[#This Row],[COA]],#REF!,11,FALSE)</f>
        <v>#REF!</v>
      </c>
    </row>
    <row r="138" spans="1:26" ht="14.5" x14ac:dyDescent="0.35">
      <c r="A138" s="28">
        <v>137</v>
      </c>
      <c r="B138" s="35" t="s">
        <v>90</v>
      </c>
      <c r="C138" s="35">
        <v>23893000</v>
      </c>
      <c r="D138" s="35" t="s">
        <v>105</v>
      </c>
      <c r="E138" s="55" t="s">
        <v>92</v>
      </c>
      <c r="F138" s="30">
        <v>-1155</v>
      </c>
      <c r="G138" s="30">
        <v>-346</v>
      </c>
      <c r="H138" s="30">
        <v>-2632</v>
      </c>
      <c r="I138" s="30">
        <v>-1088</v>
      </c>
      <c r="J138" s="30">
        <v>-1252</v>
      </c>
      <c r="K138" s="30">
        <v>-2709</v>
      </c>
      <c r="L138" s="30">
        <v>-1218</v>
      </c>
      <c r="M138" s="30">
        <v>-1282</v>
      </c>
      <c r="N138" s="30">
        <v>-1360</v>
      </c>
      <c r="O138" s="30">
        <v>-240</v>
      </c>
      <c r="P138" s="30">
        <v>-312</v>
      </c>
      <c r="Q138" s="56">
        <v>-1135</v>
      </c>
      <c r="R138" s="32">
        <f t="shared" si="2"/>
        <v>-14729</v>
      </c>
      <c r="S138" s="28" t="s">
        <v>93</v>
      </c>
      <c r="T138" s="33" t="s">
        <v>106</v>
      </c>
      <c r="U138" s="10" t="s">
        <v>107</v>
      </c>
      <c r="V138" s="34" t="s">
        <v>95</v>
      </c>
      <c r="W138" s="170" t="s">
        <v>103</v>
      </c>
      <c r="X138" s="170" t="s">
        <v>108</v>
      </c>
      <c r="Y138" s="170" t="s">
        <v>38</v>
      </c>
      <c r="Z138" s="165" t="e">
        <f>VLOOKUP(Table42[[#This Row],[COA]],#REF!,11,FALSE)</f>
        <v>#REF!</v>
      </c>
    </row>
    <row r="139" spans="1:26" ht="14.5" x14ac:dyDescent="0.35">
      <c r="A139" s="28">
        <v>138</v>
      </c>
      <c r="B139" s="35" t="s">
        <v>90</v>
      </c>
      <c r="C139" s="35">
        <v>44714000</v>
      </c>
      <c r="D139" s="35" t="s">
        <v>98</v>
      </c>
      <c r="E139" s="55" t="s">
        <v>92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2">
        <f t="shared" si="2"/>
        <v>0</v>
      </c>
      <c r="S139" s="28" t="s">
        <v>93</v>
      </c>
      <c r="T139" s="33" t="s">
        <v>100</v>
      </c>
      <c r="U139" s="10" t="s">
        <v>101</v>
      </c>
      <c r="V139" s="34" t="s">
        <v>95</v>
      </c>
      <c r="W139" s="170" t="s">
        <v>103</v>
      </c>
      <c r="X139" s="170" t="s">
        <v>104</v>
      </c>
      <c r="Y139" s="170" t="s">
        <v>37</v>
      </c>
      <c r="Z139" s="165" t="e">
        <f>VLOOKUP(Table42[[#This Row],[COA]],#REF!,11,FALSE)</f>
        <v>#REF!</v>
      </c>
    </row>
    <row r="140" spans="1:26" ht="14.5" x14ac:dyDescent="0.35">
      <c r="A140" s="28">
        <v>139</v>
      </c>
      <c r="B140" s="35" t="s">
        <v>90</v>
      </c>
      <c r="C140" s="35">
        <v>44811000</v>
      </c>
      <c r="D140" s="35" t="s">
        <v>98</v>
      </c>
      <c r="E140" s="55" t="s">
        <v>92</v>
      </c>
      <c r="F140" s="30">
        <v>-960</v>
      </c>
      <c r="G140" s="30">
        <v>-1990</v>
      </c>
      <c r="H140" s="30">
        <v>-837</v>
      </c>
      <c r="I140" s="30">
        <v>-2842</v>
      </c>
      <c r="J140" s="30">
        <v>-1749</v>
      </c>
      <c r="K140" s="30">
        <v>-2083</v>
      </c>
      <c r="L140" s="30">
        <v>-2259</v>
      </c>
      <c r="M140" s="30">
        <v>-2259</v>
      </c>
      <c r="N140" s="30">
        <v>-2143</v>
      </c>
      <c r="O140" s="30">
        <v>-2279</v>
      </c>
      <c r="P140" s="30">
        <v>-2031</v>
      </c>
      <c r="Q140" s="30">
        <v>-2036</v>
      </c>
      <c r="R140" s="32">
        <f t="shared" si="2"/>
        <v>-23468</v>
      </c>
      <c r="S140" s="28" t="s">
        <v>93</v>
      </c>
      <c r="T140" s="33" t="s">
        <v>100</v>
      </c>
      <c r="U140" s="10" t="s">
        <v>101</v>
      </c>
      <c r="V140" s="34" t="s">
        <v>95</v>
      </c>
      <c r="W140" s="170" t="s">
        <v>103</v>
      </c>
      <c r="X140" s="170" t="s">
        <v>104</v>
      </c>
      <c r="Y140" s="170" t="s">
        <v>37</v>
      </c>
      <c r="Z140" s="165" t="e">
        <f>VLOOKUP(Table42[[#This Row],[COA]],#REF!,11,FALSE)</f>
        <v>#REF!</v>
      </c>
    </row>
    <row r="141" spans="1:26" ht="14.5" x14ac:dyDescent="0.35">
      <c r="A141" s="28">
        <v>140</v>
      </c>
      <c r="B141" s="35" t="s">
        <v>90</v>
      </c>
      <c r="C141" s="35">
        <v>44817000</v>
      </c>
      <c r="D141" s="35" t="s">
        <v>98</v>
      </c>
      <c r="E141" s="55" t="s">
        <v>92</v>
      </c>
      <c r="F141" s="30">
        <v>-62</v>
      </c>
      <c r="G141" s="30">
        <v>-245</v>
      </c>
      <c r="H141" s="30">
        <v>-318</v>
      </c>
      <c r="I141" s="30">
        <v>-136</v>
      </c>
      <c r="J141" s="30">
        <v>-156</v>
      </c>
      <c r="K141" s="30">
        <v>-290</v>
      </c>
      <c r="L141" s="30">
        <v>-337</v>
      </c>
      <c r="M141" s="30">
        <v>-258</v>
      </c>
      <c r="N141" s="30">
        <v>-268</v>
      </c>
      <c r="O141" s="30">
        <v>-213</v>
      </c>
      <c r="P141" s="30">
        <v>-226</v>
      </c>
      <c r="Q141" s="30">
        <v>-659</v>
      </c>
      <c r="R141" s="32">
        <f t="shared" si="2"/>
        <v>-3168</v>
      </c>
      <c r="S141" s="28" t="s">
        <v>93</v>
      </c>
      <c r="T141" s="33" t="s">
        <v>100</v>
      </c>
      <c r="U141" s="10" t="s">
        <v>101</v>
      </c>
      <c r="V141" s="34" t="s">
        <v>95</v>
      </c>
      <c r="W141" s="170" t="s">
        <v>103</v>
      </c>
      <c r="X141" s="170" t="s">
        <v>104</v>
      </c>
      <c r="Y141" s="170" t="s">
        <v>37</v>
      </c>
      <c r="Z141" s="165" t="e">
        <f>VLOOKUP(Table42[[#This Row],[COA]],#REF!,11,FALSE)</f>
        <v>#REF!</v>
      </c>
    </row>
    <row r="142" spans="1:26" ht="14.5" x14ac:dyDescent="0.35">
      <c r="A142" s="28">
        <v>141</v>
      </c>
      <c r="B142" s="35" t="s">
        <v>90</v>
      </c>
      <c r="C142" s="35">
        <v>44825000</v>
      </c>
      <c r="D142" s="35" t="s">
        <v>98</v>
      </c>
      <c r="E142" s="55" t="s">
        <v>92</v>
      </c>
      <c r="F142" s="30">
        <v>-9711</v>
      </c>
      <c r="G142" s="30">
        <v>-16192</v>
      </c>
      <c r="H142" s="30">
        <v>-11267</v>
      </c>
      <c r="I142" s="30">
        <v>-15813</v>
      </c>
      <c r="J142" s="30">
        <v>-14308</v>
      </c>
      <c r="K142" s="30">
        <v>-16477</v>
      </c>
      <c r="L142" s="30">
        <v>-19151</v>
      </c>
      <c r="M142" s="30">
        <v>-16769</v>
      </c>
      <c r="N142" s="30">
        <v>-16661</v>
      </c>
      <c r="O142" s="30">
        <v>-14049</v>
      </c>
      <c r="P142" s="30">
        <v>-18576</v>
      </c>
      <c r="Q142" s="30">
        <v>-25870</v>
      </c>
      <c r="R142" s="32">
        <f t="shared" si="2"/>
        <v>-194844</v>
      </c>
      <c r="S142" s="28" t="s">
        <v>93</v>
      </c>
      <c r="T142" s="33" t="s">
        <v>100</v>
      </c>
      <c r="U142" s="10" t="s">
        <v>101</v>
      </c>
      <c r="V142" s="34" t="s">
        <v>95</v>
      </c>
      <c r="W142" s="170" t="s">
        <v>103</v>
      </c>
      <c r="X142" s="170" t="s">
        <v>104</v>
      </c>
      <c r="Y142" s="170" t="s">
        <v>37</v>
      </c>
      <c r="Z142" s="165" t="e">
        <f>VLOOKUP(Table42[[#This Row],[COA]],#REF!,11,FALSE)</f>
        <v>#REF!</v>
      </c>
    </row>
    <row r="143" spans="1:26" ht="14.5" x14ac:dyDescent="0.35">
      <c r="A143" s="28">
        <v>142</v>
      </c>
      <c r="B143" s="35" t="s">
        <v>90</v>
      </c>
      <c r="C143" s="35">
        <v>44849000</v>
      </c>
      <c r="D143" s="35" t="s">
        <v>98</v>
      </c>
      <c r="E143" s="55" t="s">
        <v>92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-1</v>
      </c>
      <c r="R143" s="32">
        <f t="shared" si="2"/>
        <v>-1</v>
      </c>
      <c r="S143" s="28" t="s">
        <v>93</v>
      </c>
      <c r="T143" s="33" t="s">
        <v>100</v>
      </c>
      <c r="U143" s="10" t="s">
        <v>101</v>
      </c>
      <c r="V143" s="34" t="s">
        <v>95</v>
      </c>
      <c r="W143" s="170" t="s">
        <v>103</v>
      </c>
      <c r="X143" s="170" t="s">
        <v>104</v>
      </c>
      <c r="Y143" s="170" t="s">
        <v>37</v>
      </c>
      <c r="Z143" s="165" t="e">
        <f>VLOOKUP(Table42[[#This Row],[COA]],#REF!,11,FALSE)</f>
        <v>#REF!</v>
      </c>
    </row>
    <row r="144" spans="1:26" ht="14.5" x14ac:dyDescent="0.35">
      <c r="A144" s="28">
        <v>143</v>
      </c>
      <c r="B144" s="35" t="s">
        <v>90</v>
      </c>
      <c r="C144" s="35">
        <v>44849000</v>
      </c>
      <c r="D144" s="35" t="s">
        <v>91</v>
      </c>
      <c r="E144" s="55" t="s">
        <v>92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R144" s="32">
        <f t="shared" si="2"/>
        <v>0</v>
      </c>
      <c r="S144" s="28" t="s">
        <v>93</v>
      </c>
      <c r="T144" s="33" t="s">
        <v>94</v>
      </c>
      <c r="U144" s="10" t="s">
        <v>94</v>
      </c>
      <c r="V144" s="34" t="s">
        <v>95</v>
      </c>
      <c r="W144" s="170" t="s">
        <v>96</v>
      </c>
      <c r="X144" s="170" t="s">
        <v>97</v>
      </c>
      <c r="Y144" s="170" t="s">
        <v>97</v>
      </c>
      <c r="Z144" s="165" t="e">
        <f>VLOOKUP(Table42[[#This Row],[COA]],#REF!,11,FALSE)</f>
        <v>#REF!</v>
      </c>
    </row>
    <row r="145" spans="1:26" ht="14.5" x14ac:dyDescent="0.35">
      <c r="A145" s="28">
        <v>144</v>
      </c>
      <c r="B145" s="35" t="s">
        <v>90</v>
      </c>
      <c r="C145" s="35">
        <v>51111000</v>
      </c>
      <c r="D145" s="35" t="s">
        <v>98</v>
      </c>
      <c r="E145" s="55" t="s">
        <v>92</v>
      </c>
      <c r="F145" s="30">
        <v>148404</v>
      </c>
      <c r="G145" s="30">
        <v>146310</v>
      </c>
      <c r="H145" s="30">
        <v>146070</v>
      </c>
      <c r="I145" s="30">
        <v>225571</v>
      </c>
      <c r="J145" s="30">
        <v>142853</v>
      </c>
      <c r="K145" s="30">
        <v>145153</v>
      </c>
      <c r="L145" s="30">
        <v>184116</v>
      </c>
      <c r="M145" s="30">
        <v>152123</v>
      </c>
      <c r="N145" s="30">
        <v>150504</v>
      </c>
      <c r="O145" s="30">
        <v>148055</v>
      </c>
      <c r="P145" s="30">
        <v>149074</v>
      </c>
      <c r="Q145" s="30">
        <v>149943</v>
      </c>
      <c r="R145" s="32">
        <f t="shared" si="2"/>
        <v>1888176</v>
      </c>
      <c r="S145" s="28" t="s">
        <v>93</v>
      </c>
      <c r="T145" s="33" t="s">
        <v>100</v>
      </c>
      <c r="U145" s="10" t="s">
        <v>101</v>
      </c>
      <c r="V145" s="34" t="s">
        <v>95</v>
      </c>
      <c r="W145" s="170" t="s">
        <v>103</v>
      </c>
      <c r="X145" s="170" t="s">
        <v>104</v>
      </c>
      <c r="Y145" s="170" t="s">
        <v>37</v>
      </c>
      <c r="Z145" s="165" t="e">
        <f>VLOOKUP(Table42[[#This Row],[COA]],#REF!,11,FALSE)</f>
        <v>#REF!</v>
      </c>
    </row>
    <row r="146" spans="1:26" ht="14.5" x14ac:dyDescent="0.35">
      <c r="A146" s="28">
        <v>145</v>
      </c>
      <c r="B146" s="35" t="s">
        <v>90</v>
      </c>
      <c r="C146" s="35">
        <v>51111000</v>
      </c>
      <c r="D146" s="35" t="s">
        <v>160</v>
      </c>
      <c r="E146" s="55" t="s">
        <v>92</v>
      </c>
      <c r="F146" s="30">
        <v>6344</v>
      </c>
      <c r="G146" s="30">
        <v>6390</v>
      </c>
      <c r="H146" s="30">
        <v>6587</v>
      </c>
      <c r="I146" s="30">
        <v>6534</v>
      </c>
      <c r="J146" s="30">
        <v>9704</v>
      </c>
      <c r="K146" s="30">
        <v>6896</v>
      </c>
      <c r="L146" s="30">
        <v>6965</v>
      </c>
      <c r="M146" s="30">
        <v>9033</v>
      </c>
      <c r="N146" s="30">
        <v>7861</v>
      </c>
      <c r="O146" s="30">
        <v>7781</v>
      </c>
      <c r="P146" s="30">
        <v>7578</v>
      </c>
      <c r="Q146" s="57">
        <v>9688</v>
      </c>
      <c r="R146" s="32">
        <f t="shared" si="2"/>
        <v>91361</v>
      </c>
      <c r="S146" s="28" t="s">
        <v>93</v>
      </c>
      <c r="T146" s="33" t="s">
        <v>100</v>
      </c>
      <c r="U146" s="10" t="s">
        <v>101</v>
      </c>
      <c r="V146" s="34" t="s">
        <v>95</v>
      </c>
      <c r="W146" s="170" t="s">
        <v>96</v>
      </c>
      <c r="X146" s="170" t="s">
        <v>114</v>
      </c>
      <c r="Y146" s="170" t="s">
        <v>14</v>
      </c>
      <c r="Z146" s="165" t="e">
        <f>VLOOKUP(Table42[[#This Row],[COA]],#REF!,11,FALSE)</f>
        <v>#REF!</v>
      </c>
    </row>
    <row r="147" spans="1:26" ht="14.5" x14ac:dyDescent="0.35">
      <c r="A147" s="28">
        <v>146</v>
      </c>
      <c r="B147" s="35" t="s">
        <v>90</v>
      </c>
      <c r="C147" s="35">
        <v>51112000</v>
      </c>
      <c r="D147" s="35" t="s">
        <v>98</v>
      </c>
      <c r="E147" s="55" t="s">
        <v>92</v>
      </c>
      <c r="F147" s="30">
        <v>15529</v>
      </c>
      <c r="G147" s="30">
        <v>15337</v>
      </c>
      <c r="H147" s="30">
        <v>15284</v>
      </c>
      <c r="I147" s="30">
        <v>26097</v>
      </c>
      <c r="J147" s="30">
        <v>15363</v>
      </c>
      <c r="K147" s="30">
        <v>15185</v>
      </c>
      <c r="L147" s="30">
        <v>20566</v>
      </c>
      <c r="M147" s="30">
        <v>16674</v>
      </c>
      <c r="N147" s="30">
        <v>16010</v>
      </c>
      <c r="O147" s="30">
        <v>15953</v>
      </c>
      <c r="P147" s="30">
        <v>16058</v>
      </c>
      <c r="Q147" s="30">
        <v>16028</v>
      </c>
      <c r="R147" s="32">
        <f t="shared" si="2"/>
        <v>204084</v>
      </c>
      <c r="S147" s="28" t="s">
        <v>93</v>
      </c>
      <c r="T147" s="33" t="s">
        <v>100</v>
      </c>
      <c r="U147" s="10" t="s">
        <v>101</v>
      </c>
      <c r="V147" s="34" t="s">
        <v>95</v>
      </c>
      <c r="W147" s="170" t="s">
        <v>103</v>
      </c>
      <c r="X147" s="170" t="s">
        <v>104</v>
      </c>
      <c r="Y147" s="170" t="s">
        <v>37</v>
      </c>
      <c r="Z147" s="165" t="e">
        <f>VLOOKUP(Table42[[#This Row],[COA]],#REF!,11,FALSE)</f>
        <v>#REF!</v>
      </c>
    </row>
    <row r="148" spans="1:26" ht="14.5" x14ac:dyDescent="0.35">
      <c r="A148" s="28">
        <v>147</v>
      </c>
      <c r="B148" s="35" t="s">
        <v>90</v>
      </c>
      <c r="C148" s="35">
        <v>51113000</v>
      </c>
      <c r="D148" s="35" t="s">
        <v>98</v>
      </c>
      <c r="E148" s="55" t="s">
        <v>92</v>
      </c>
      <c r="F148" s="30">
        <v>40916</v>
      </c>
      <c r="G148" s="30">
        <v>40368</v>
      </c>
      <c r="H148" s="30">
        <v>40254</v>
      </c>
      <c r="I148" s="30">
        <v>40276</v>
      </c>
      <c r="J148" s="30">
        <v>40793</v>
      </c>
      <c r="K148" s="30">
        <v>39974</v>
      </c>
      <c r="L148" s="30">
        <v>49863</v>
      </c>
      <c r="M148" s="30">
        <v>41454</v>
      </c>
      <c r="N148" s="30">
        <v>41615</v>
      </c>
      <c r="O148" s="30">
        <v>41433</v>
      </c>
      <c r="P148" s="30">
        <v>41628</v>
      </c>
      <c r="Q148" s="30">
        <v>41582</v>
      </c>
      <c r="R148" s="32">
        <f t="shared" si="2"/>
        <v>500156</v>
      </c>
      <c r="S148" s="28" t="s">
        <v>93</v>
      </c>
      <c r="T148" s="33" t="s">
        <v>100</v>
      </c>
      <c r="U148" s="10" t="s">
        <v>101</v>
      </c>
      <c r="V148" s="34" t="s">
        <v>95</v>
      </c>
      <c r="W148" s="170" t="s">
        <v>103</v>
      </c>
      <c r="X148" s="170" t="s">
        <v>104</v>
      </c>
      <c r="Y148" s="170" t="s">
        <v>37</v>
      </c>
      <c r="Z148" s="165" t="e">
        <f>VLOOKUP(Table42[[#This Row],[COA]],#REF!,11,FALSE)</f>
        <v>#REF!</v>
      </c>
    </row>
    <row r="149" spans="1:26" ht="14.5" x14ac:dyDescent="0.35">
      <c r="A149" s="28">
        <v>148</v>
      </c>
      <c r="B149" s="35" t="s">
        <v>90</v>
      </c>
      <c r="C149" s="35">
        <v>51115000</v>
      </c>
      <c r="D149" s="35" t="s">
        <v>98</v>
      </c>
      <c r="E149" s="55" t="s">
        <v>92</v>
      </c>
      <c r="F149" s="30">
        <v>2549</v>
      </c>
      <c r="G149" s="30">
        <v>2770</v>
      </c>
      <c r="H149" s="30">
        <v>2807</v>
      </c>
      <c r="I149" s="30">
        <v>2815</v>
      </c>
      <c r="J149" s="30">
        <v>2841</v>
      </c>
      <c r="K149" s="30">
        <v>2857</v>
      </c>
      <c r="L149" s="30">
        <v>2962</v>
      </c>
      <c r="M149" s="30">
        <v>2767</v>
      </c>
      <c r="N149" s="30">
        <v>2740</v>
      </c>
      <c r="O149" s="30">
        <v>2815</v>
      </c>
      <c r="P149" s="30">
        <v>2916</v>
      </c>
      <c r="Q149" s="30">
        <v>3086</v>
      </c>
      <c r="R149" s="32">
        <f t="shared" si="2"/>
        <v>33925</v>
      </c>
      <c r="S149" s="28" t="s">
        <v>93</v>
      </c>
      <c r="T149" s="33" t="s">
        <v>100</v>
      </c>
      <c r="U149" s="10" t="s">
        <v>101</v>
      </c>
      <c r="V149" s="34" t="s">
        <v>95</v>
      </c>
      <c r="W149" s="170" t="s">
        <v>103</v>
      </c>
      <c r="X149" s="170" t="s">
        <v>104</v>
      </c>
      <c r="Y149" s="170" t="s">
        <v>37</v>
      </c>
      <c r="Z149" s="165" t="e">
        <f>VLOOKUP(Table42[[#This Row],[COA]],#REF!,11,FALSE)</f>
        <v>#REF!</v>
      </c>
    </row>
    <row r="150" spans="1:26" ht="14.5" x14ac:dyDescent="0.35">
      <c r="A150" s="28">
        <v>149</v>
      </c>
      <c r="B150" s="35" t="s">
        <v>90</v>
      </c>
      <c r="C150" s="35">
        <v>51117000</v>
      </c>
      <c r="D150" s="35" t="s">
        <v>98</v>
      </c>
      <c r="E150" s="55" t="s">
        <v>92</v>
      </c>
      <c r="F150" s="30">
        <v>92</v>
      </c>
      <c r="G150" s="30">
        <v>156</v>
      </c>
      <c r="H150" s="30">
        <v>278</v>
      </c>
      <c r="I150" s="30">
        <v>289</v>
      </c>
      <c r="J150" s="30">
        <v>235</v>
      </c>
      <c r="K150" s="30">
        <v>218</v>
      </c>
      <c r="L150" s="30">
        <v>403</v>
      </c>
      <c r="M150" s="30">
        <v>242</v>
      </c>
      <c r="N150" s="30">
        <v>161</v>
      </c>
      <c r="O150" s="30">
        <v>-637</v>
      </c>
      <c r="P150" s="30">
        <v>119</v>
      </c>
      <c r="Q150" s="30">
        <v>177</v>
      </c>
      <c r="R150" s="32">
        <f t="shared" si="2"/>
        <v>1733</v>
      </c>
      <c r="S150" s="28" t="s">
        <v>93</v>
      </c>
      <c r="T150" s="33" t="s">
        <v>100</v>
      </c>
      <c r="U150" s="10" t="s">
        <v>101</v>
      </c>
      <c r="V150" s="34" t="s">
        <v>95</v>
      </c>
      <c r="W150" s="170" t="s">
        <v>103</v>
      </c>
      <c r="X150" s="170" t="s">
        <v>104</v>
      </c>
      <c r="Y150" s="170" t="s">
        <v>37</v>
      </c>
      <c r="Z150" s="165" t="e">
        <f>VLOOKUP(Table42[[#This Row],[COA]],#REF!,11,FALSE)</f>
        <v>#REF!</v>
      </c>
    </row>
    <row r="151" spans="1:26" ht="14.5" x14ac:dyDescent="0.35">
      <c r="A151" s="28">
        <v>150</v>
      </c>
      <c r="B151" s="35" t="s">
        <v>90</v>
      </c>
      <c r="C151" s="35">
        <v>51118000</v>
      </c>
      <c r="D151" s="35" t="s">
        <v>98</v>
      </c>
      <c r="E151" s="55" t="s">
        <v>92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0</v>
      </c>
      <c r="Q151" s="30">
        <v>-1162</v>
      </c>
      <c r="R151" s="32">
        <f t="shared" si="2"/>
        <v>-1162</v>
      </c>
      <c r="S151" s="28" t="s">
        <v>93</v>
      </c>
      <c r="T151" s="33" t="s">
        <v>100</v>
      </c>
      <c r="U151" s="10" t="s">
        <v>101</v>
      </c>
      <c r="V151" s="34" t="s">
        <v>95</v>
      </c>
      <c r="W151" s="170" t="s">
        <v>103</v>
      </c>
      <c r="X151" s="170" t="s">
        <v>104</v>
      </c>
      <c r="Y151" s="170" t="s">
        <v>37</v>
      </c>
      <c r="Z151" s="165" t="e">
        <f>VLOOKUP(Table42[[#This Row],[COA]],#REF!,11,FALSE)</f>
        <v>#REF!</v>
      </c>
    </row>
    <row r="152" spans="1:26" ht="14.5" x14ac:dyDescent="0.35">
      <c r="A152" s="28">
        <v>151</v>
      </c>
      <c r="B152" s="35" t="s">
        <v>90</v>
      </c>
      <c r="C152" s="35">
        <v>51119000</v>
      </c>
      <c r="D152" s="35" t="s">
        <v>98</v>
      </c>
      <c r="E152" s="55" t="s">
        <v>92</v>
      </c>
      <c r="F152" s="30">
        <v>-451</v>
      </c>
      <c r="G152" s="30">
        <v>-415</v>
      </c>
      <c r="H152" s="30">
        <v>-677</v>
      </c>
      <c r="I152" s="30">
        <v>-527</v>
      </c>
      <c r="J152" s="30">
        <v>-578</v>
      </c>
      <c r="K152" s="30">
        <v>-352</v>
      </c>
      <c r="L152" s="30">
        <v>-878</v>
      </c>
      <c r="M152" s="30">
        <v>-365</v>
      </c>
      <c r="N152" s="30">
        <v>-375</v>
      </c>
      <c r="O152" s="30">
        <v>527</v>
      </c>
      <c r="P152" s="30">
        <v>-984</v>
      </c>
      <c r="Q152" s="30">
        <v>-413</v>
      </c>
      <c r="R152" s="32">
        <f t="shared" si="2"/>
        <v>-5488</v>
      </c>
      <c r="S152" s="28" t="s">
        <v>93</v>
      </c>
      <c r="T152" s="33" t="s">
        <v>100</v>
      </c>
      <c r="U152" s="10" t="s">
        <v>101</v>
      </c>
      <c r="V152" s="34" t="s">
        <v>95</v>
      </c>
      <c r="W152" s="170" t="s">
        <v>103</v>
      </c>
      <c r="X152" s="170" t="s">
        <v>104</v>
      </c>
      <c r="Y152" s="170" t="s">
        <v>37</v>
      </c>
      <c r="Z152" s="165" t="e">
        <f>VLOOKUP(Table42[[#This Row],[COA]],#REF!,11,FALSE)</f>
        <v>#REF!</v>
      </c>
    </row>
    <row r="153" spans="1:26" ht="14.5" x14ac:dyDescent="0.35">
      <c r="A153" s="28">
        <v>152</v>
      </c>
      <c r="B153" s="35" t="s">
        <v>90</v>
      </c>
      <c r="C153" s="35">
        <v>51121000</v>
      </c>
      <c r="D153" s="35" t="s">
        <v>98</v>
      </c>
      <c r="E153" s="55" t="s">
        <v>92</v>
      </c>
      <c r="F153" s="30">
        <v>6</v>
      </c>
      <c r="G153" s="30">
        <v>6</v>
      </c>
      <c r="H153" s="30">
        <v>19</v>
      </c>
      <c r="I153" s="30">
        <v>118</v>
      </c>
      <c r="J153" s="30">
        <v>75</v>
      </c>
      <c r="K153" s="30">
        <v>9</v>
      </c>
      <c r="L153" s="30">
        <v>0</v>
      </c>
      <c r="M153" s="30">
        <v>39</v>
      </c>
      <c r="N153" s="30">
        <v>0</v>
      </c>
      <c r="O153" s="30">
        <v>0</v>
      </c>
      <c r="P153" s="30">
        <v>63</v>
      </c>
      <c r="Q153" s="30">
        <v>80</v>
      </c>
      <c r="R153" s="32">
        <f t="shared" si="2"/>
        <v>415</v>
      </c>
      <c r="S153" s="28" t="s">
        <v>93</v>
      </c>
      <c r="T153" s="33" t="s">
        <v>100</v>
      </c>
      <c r="U153" s="10" t="s">
        <v>101</v>
      </c>
      <c r="V153" s="34" t="s">
        <v>95</v>
      </c>
      <c r="W153" s="170" t="s">
        <v>103</v>
      </c>
      <c r="X153" s="170" t="s">
        <v>104</v>
      </c>
      <c r="Y153" s="170" t="s">
        <v>37</v>
      </c>
      <c r="Z153" s="165" t="e">
        <f>VLOOKUP(Table42[[#This Row],[COA]],#REF!,11,FALSE)</f>
        <v>#REF!</v>
      </c>
    </row>
    <row r="154" spans="1:26" ht="14.5" x14ac:dyDescent="0.35">
      <c r="A154" s="28">
        <v>153</v>
      </c>
      <c r="B154" s="35" t="s">
        <v>90</v>
      </c>
      <c r="C154" s="35">
        <v>51171000</v>
      </c>
      <c r="D154" s="35" t="s">
        <v>98</v>
      </c>
      <c r="E154" s="55" t="s">
        <v>92</v>
      </c>
      <c r="F154" s="30">
        <v>1621</v>
      </c>
      <c r="G154" s="30">
        <v>1545</v>
      </c>
      <c r="H154" s="30">
        <v>1421</v>
      </c>
      <c r="I154" s="30">
        <v>1053</v>
      </c>
      <c r="J154" s="30">
        <v>997</v>
      </c>
      <c r="K154" s="30">
        <v>987</v>
      </c>
      <c r="L154" s="30">
        <v>1239</v>
      </c>
      <c r="M154" s="30">
        <v>882</v>
      </c>
      <c r="N154" s="30">
        <v>786</v>
      </c>
      <c r="O154" s="30">
        <v>777</v>
      </c>
      <c r="P154" s="30">
        <v>797</v>
      </c>
      <c r="Q154" s="30">
        <v>804</v>
      </c>
      <c r="R154" s="32">
        <f t="shared" si="2"/>
        <v>12909</v>
      </c>
      <c r="S154" s="28" t="s">
        <v>93</v>
      </c>
      <c r="T154" s="33" t="s">
        <v>100</v>
      </c>
      <c r="U154" s="10" t="s">
        <v>101</v>
      </c>
      <c r="V154" s="34" t="s">
        <v>95</v>
      </c>
      <c r="W154" s="170" t="s">
        <v>103</v>
      </c>
      <c r="X154" s="170" t="s">
        <v>104</v>
      </c>
      <c r="Y154" s="170" t="s">
        <v>37</v>
      </c>
      <c r="Z154" s="165" t="e">
        <f>VLOOKUP(Table42[[#This Row],[COA]],#REF!,11,FALSE)</f>
        <v>#REF!</v>
      </c>
    </row>
    <row r="155" spans="1:26" ht="14.5" x14ac:dyDescent="0.35">
      <c r="A155" s="28">
        <v>154</v>
      </c>
      <c r="B155" s="35" t="s">
        <v>90</v>
      </c>
      <c r="C155" s="35">
        <v>52111000</v>
      </c>
      <c r="D155" s="35" t="s">
        <v>98</v>
      </c>
      <c r="E155" s="55" t="s">
        <v>92</v>
      </c>
      <c r="F155" s="30">
        <v>3146</v>
      </c>
      <c r="G155" s="30">
        <v>5492</v>
      </c>
      <c r="H155" s="30">
        <v>5799</v>
      </c>
      <c r="I155" s="30">
        <v>6350</v>
      </c>
      <c r="J155" s="30">
        <v>5019</v>
      </c>
      <c r="K155" s="30">
        <v>5204</v>
      </c>
      <c r="L155" s="30">
        <v>6817</v>
      </c>
      <c r="M155" s="30">
        <v>7916</v>
      </c>
      <c r="N155" s="30">
        <v>5058</v>
      </c>
      <c r="O155" s="30">
        <v>29355</v>
      </c>
      <c r="P155" s="30">
        <v>7075</v>
      </c>
      <c r="Q155" s="30">
        <v>24863</v>
      </c>
      <c r="R155" s="32">
        <f t="shared" si="2"/>
        <v>112094</v>
      </c>
      <c r="S155" s="28" t="s">
        <v>93</v>
      </c>
      <c r="T155" s="33" t="s">
        <v>100</v>
      </c>
      <c r="U155" s="10" t="s">
        <v>101</v>
      </c>
      <c r="V155" s="34" t="s">
        <v>95</v>
      </c>
      <c r="W155" s="170" t="s">
        <v>103</v>
      </c>
      <c r="X155" s="170" t="s">
        <v>104</v>
      </c>
      <c r="Y155" s="170" t="s">
        <v>37</v>
      </c>
      <c r="Z155" s="165" t="e">
        <f>VLOOKUP(Table42[[#This Row],[COA]],#REF!,11,FALSE)</f>
        <v>#REF!</v>
      </c>
    </row>
    <row r="156" spans="1:26" ht="14.5" x14ac:dyDescent="0.35">
      <c r="A156" s="28">
        <v>155</v>
      </c>
      <c r="B156" s="35" t="s">
        <v>90</v>
      </c>
      <c r="C156" s="35">
        <v>52112000</v>
      </c>
      <c r="D156" s="35" t="s">
        <v>98</v>
      </c>
      <c r="E156" s="55" t="s">
        <v>92</v>
      </c>
      <c r="F156" s="30">
        <v>12262</v>
      </c>
      <c r="G156" s="30">
        <v>15251</v>
      </c>
      <c r="H156" s="30">
        <v>16785</v>
      </c>
      <c r="I156" s="30">
        <v>19352</v>
      </c>
      <c r="J156" s="30">
        <v>11503</v>
      </c>
      <c r="K156" s="30">
        <v>12917</v>
      </c>
      <c r="L156" s="30">
        <v>15484</v>
      </c>
      <c r="M156" s="30">
        <v>13549</v>
      </c>
      <c r="N156" s="30">
        <v>13266</v>
      </c>
      <c r="O156" s="30">
        <v>-19024</v>
      </c>
      <c r="P156" s="30">
        <v>14520</v>
      </c>
      <c r="Q156" s="30">
        <v>-1964</v>
      </c>
      <c r="R156" s="32">
        <f t="shared" si="2"/>
        <v>123901</v>
      </c>
      <c r="S156" s="28" t="s">
        <v>93</v>
      </c>
      <c r="T156" s="33" t="s">
        <v>100</v>
      </c>
      <c r="U156" s="10" t="s">
        <v>101</v>
      </c>
      <c r="V156" s="34" t="s">
        <v>95</v>
      </c>
      <c r="W156" s="170" t="s">
        <v>103</v>
      </c>
      <c r="X156" s="170" t="s">
        <v>104</v>
      </c>
      <c r="Y156" s="170" t="s">
        <v>37</v>
      </c>
      <c r="Z156" s="165" t="e">
        <f>VLOOKUP(Table42[[#This Row],[COA]],#REF!,11,FALSE)</f>
        <v>#REF!</v>
      </c>
    </row>
    <row r="157" spans="1:26" ht="14.5" x14ac:dyDescent="0.35">
      <c r="A157" s="28">
        <v>156</v>
      </c>
      <c r="B157" s="35" t="s">
        <v>90</v>
      </c>
      <c r="C157" s="35">
        <v>52113000</v>
      </c>
      <c r="D157" s="35" t="s">
        <v>98</v>
      </c>
      <c r="E157" s="55" t="s">
        <v>92</v>
      </c>
      <c r="F157" s="30">
        <v>395</v>
      </c>
      <c r="G157" s="30">
        <v>982</v>
      </c>
      <c r="H157" s="30">
        <v>-42</v>
      </c>
      <c r="I157" s="30">
        <v>403</v>
      </c>
      <c r="J157" s="30">
        <v>1096</v>
      </c>
      <c r="K157" s="30">
        <v>424</v>
      </c>
      <c r="L157" s="30">
        <v>1189</v>
      </c>
      <c r="M157" s="30">
        <v>1145</v>
      </c>
      <c r="N157" s="30">
        <v>833</v>
      </c>
      <c r="O157" s="30">
        <v>991</v>
      </c>
      <c r="P157" s="30">
        <v>1434</v>
      </c>
      <c r="Q157" s="30">
        <v>1764</v>
      </c>
      <c r="R157" s="32">
        <f t="shared" si="2"/>
        <v>10614</v>
      </c>
      <c r="S157" s="28" t="s">
        <v>93</v>
      </c>
      <c r="T157" s="33" t="s">
        <v>100</v>
      </c>
      <c r="U157" s="10" t="s">
        <v>101</v>
      </c>
      <c r="V157" s="34" t="s">
        <v>95</v>
      </c>
      <c r="W157" s="170" t="s">
        <v>103</v>
      </c>
      <c r="X157" s="170" t="s">
        <v>104</v>
      </c>
      <c r="Y157" s="170" t="s">
        <v>37</v>
      </c>
      <c r="Z157" s="165" t="e">
        <f>VLOOKUP(Table42[[#This Row],[COA]],#REF!,11,FALSE)</f>
        <v>#REF!</v>
      </c>
    </row>
    <row r="158" spans="1:26" ht="14.5" x14ac:dyDescent="0.35">
      <c r="A158" s="28">
        <v>157</v>
      </c>
      <c r="B158" s="35" t="s">
        <v>90</v>
      </c>
      <c r="C158" s="35">
        <v>52114000</v>
      </c>
      <c r="D158" s="35" t="s">
        <v>98</v>
      </c>
      <c r="E158" s="55" t="s">
        <v>92</v>
      </c>
      <c r="F158" s="30">
        <v>3898</v>
      </c>
      <c r="G158" s="30">
        <v>3308</v>
      </c>
      <c r="H158" s="30">
        <v>2953</v>
      </c>
      <c r="I158" s="30">
        <v>-949</v>
      </c>
      <c r="J158" s="30">
        <v>2270</v>
      </c>
      <c r="K158" s="30">
        <v>1958</v>
      </c>
      <c r="L158" s="30">
        <v>3535</v>
      </c>
      <c r="M158" s="30">
        <v>4574</v>
      </c>
      <c r="N158" s="30">
        <v>3447</v>
      </c>
      <c r="O158" s="30">
        <v>6170</v>
      </c>
      <c r="P158" s="30">
        <v>1480</v>
      </c>
      <c r="Q158" s="30">
        <v>4373</v>
      </c>
      <c r="R158" s="32">
        <f t="shared" si="2"/>
        <v>37017</v>
      </c>
      <c r="S158" s="28" t="s">
        <v>93</v>
      </c>
      <c r="T158" s="33" t="s">
        <v>100</v>
      </c>
      <c r="U158" s="10" t="s">
        <v>101</v>
      </c>
      <c r="V158" s="34" t="s">
        <v>95</v>
      </c>
      <c r="W158" s="170" t="s">
        <v>103</v>
      </c>
      <c r="X158" s="170" t="s">
        <v>104</v>
      </c>
      <c r="Y158" s="170" t="s">
        <v>37</v>
      </c>
      <c r="Z158" s="165" t="e">
        <f>VLOOKUP(Table42[[#This Row],[COA]],#REF!,11,FALSE)</f>
        <v>#REF!</v>
      </c>
    </row>
    <row r="159" spans="1:26" ht="14.5" x14ac:dyDescent="0.35">
      <c r="A159" s="28">
        <v>158</v>
      </c>
      <c r="B159" s="35" t="s">
        <v>90</v>
      </c>
      <c r="C159" s="35">
        <v>52121000</v>
      </c>
      <c r="D159" s="35" t="s">
        <v>98</v>
      </c>
      <c r="E159" s="55" t="s">
        <v>92</v>
      </c>
      <c r="F159" s="30">
        <v>-30</v>
      </c>
      <c r="G159" s="30">
        <v>26</v>
      </c>
      <c r="H159" s="30">
        <v>29</v>
      </c>
      <c r="I159" s="30">
        <v>12</v>
      </c>
      <c r="J159" s="30">
        <v>87</v>
      </c>
      <c r="K159" s="30">
        <v>69</v>
      </c>
      <c r="L159" s="30">
        <v>79</v>
      </c>
      <c r="M159" s="30">
        <v>161</v>
      </c>
      <c r="N159" s="30">
        <v>76</v>
      </c>
      <c r="O159" s="30">
        <v>-47</v>
      </c>
      <c r="P159" s="30">
        <v>-91</v>
      </c>
      <c r="Q159" s="30">
        <v>395</v>
      </c>
      <c r="R159" s="32">
        <f t="shared" si="2"/>
        <v>766</v>
      </c>
      <c r="S159" s="28" t="s">
        <v>93</v>
      </c>
      <c r="T159" s="33" t="s">
        <v>100</v>
      </c>
      <c r="U159" s="10" t="s">
        <v>101</v>
      </c>
      <c r="V159" s="34" t="s">
        <v>95</v>
      </c>
      <c r="W159" s="170" t="s">
        <v>103</v>
      </c>
      <c r="X159" s="170" t="s">
        <v>104</v>
      </c>
      <c r="Y159" s="170" t="s">
        <v>37</v>
      </c>
      <c r="Z159" s="165" t="e">
        <f>VLOOKUP(Table42[[#This Row],[COA]],#REF!,11,FALSE)</f>
        <v>#REF!</v>
      </c>
    </row>
    <row r="160" spans="1:26" ht="14.5" x14ac:dyDescent="0.35">
      <c r="A160" s="28">
        <v>159</v>
      </c>
      <c r="B160" s="35" t="s">
        <v>90</v>
      </c>
      <c r="C160" s="35">
        <v>52141000</v>
      </c>
      <c r="D160" s="35" t="s">
        <v>98</v>
      </c>
      <c r="E160" s="55" t="s">
        <v>92</v>
      </c>
      <c r="F160" s="30">
        <v>143</v>
      </c>
      <c r="G160" s="30">
        <v>6</v>
      </c>
      <c r="H160" s="30">
        <v>98</v>
      </c>
      <c r="I160" s="30">
        <v>41</v>
      </c>
      <c r="J160" s="30">
        <v>93</v>
      </c>
      <c r="K160" s="30">
        <v>101</v>
      </c>
      <c r="L160" s="30">
        <v>178</v>
      </c>
      <c r="M160" s="30">
        <v>36</v>
      </c>
      <c r="N160" s="30">
        <v>115</v>
      </c>
      <c r="O160" s="30">
        <v>175</v>
      </c>
      <c r="P160" s="30">
        <v>495</v>
      </c>
      <c r="Q160" s="30">
        <v>294</v>
      </c>
      <c r="R160" s="32">
        <f t="shared" si="2"/>
        <v>1775</v>
      </c>
      <c r="S160" s="28" t="s">
        <v>93</v>
      </c>
      <c r="T160" s="33" t="s">
        <v>100</v>
      </c>
      <c r="U160" s="10" t="s">
        <v>101</v>
      </c>
      <c r="V160" s="34" t="s">
        <v>95</v>
      </c>
      <c r="W160" s="170" t="s">
        <v>103</v>
      </c>
      <c r="X160" s="170" t="s">
        <v>104</v>
      </c>
      <c r="Y160" s="170" t="s">
        <v>37</v>
      </c>
      <c r="Z160" s="165" t="e">
        <f>VLOOKUP(Table42[[#This Row],[COA]],#REF!,11,FALSE)</f>
        <v>#REF!</v>
      </c>
    </row>
    <row r="161" spans="1:26" ht="14.5" x14ac:dyDescent="0.35">
      <c r="A161" s="28">
        <v>160</v>
      </c>
      <c r="B161" s="35" t="s">
        <v>90</v>
      </c>
      <c r="C161" s="35">
        <v>52151000</v>
      </c>
      <c r="D161" s="35" t="s">
        <v>98</v>
      </c>
      <c r="E161" s="55" t="s">
        <v>92</v>
      </c>
      <c r="F161" s="30">
        <v>3695</v>
      </c>
      <c r="G161" s="30">
        <v>4143</v>
      </c>
      <c r="H161" s="30">
        <v>3801</v>
      </c>
      <c r="I161" s="30">
        <v>1654</v>
      </c>
      <c r="J161" s="30">
        <v>4495</v>
      </c>
      <c r="K161" s="30">
        <v>5043</v>
      </c>
      <c r="L161" s="30">
        <v>2616</v>
      </c>
      <c r="M161" s="30">
        <v>1904</v>
      </c>
      <c r="N161" s="30">
        <v>2443</v>
      </c>
      <c r="O161" s="30">
        <v>12060</v>
      </c>
      <c r="P161" s="30">
        <v>8127</v>
      </c>
      <c r="Q161" s="30">
        <v>2955</v>
      </c>
      <c r="R161" s="32">
        <f t="shared" si="2"/>
        <v>52936</v>
      </c>
      <c r="S161" s="28" t="s">
        <v>93</v>
      </c>
      <c r="T161" s="33" t="s">
        <v>100</v>
      </c>
      <c r="U161" s="10" t="s">
        <v>101</v>
      </c>
      <c r="V161" s="34" t="s">
        <v>95</v>
      </c>
      <c r="W161" s="170" t="s">
        <v>103</v>
      </c>
      <c r="X161" s="170" t="s">
        <v>104</v>
      </c>
      <c r="Y161" s="170" t="s">
        <v>37</v>
      </c>
      <c r="Z161" s="165" t="e">
        <f>VLOOKUP(Table42[[#This Row],[COA]],#REF!,11,FALSE)</f>
        <v>#REF!</v>
      </c>
    </row>
    <row r="162" spans="1:26" ht="14.5" x14ac:dyDescent="0.35">
      <c r="A162" s="28">
        <v>161</v>
      </c>
      <c r="B162" s="35" t="s">
        <v>90</v>
      </c>
      <c r="C162" s="35">
        <v>52152000</v>
      </c>
      <c r="D162" s="35" t="s">
        <v>98</v>
      </c>
      <c r="E162" s="55" t="s">
        <v>92</v>
      </c>
      <c r="F162" s="30">
        <v>0</v>
      </c>
      <c r="G162" s="30">
        <v>2</v>
      </c>
      <c r="H162" s="30">
        <v>2</v>
      </c>
      <c r="I162" s="30">
        <v>1</v>
      </c>
      <c r="J162" s="30">
        <v>1</v>
      </c>
      <c r="K162" s="30">
        <v>11</v>
      </c>
      <c r="L162" s="30">
        <v>7</v>
      </c>
      <c r="M162" s="30">
        <v>-5</v>
      </c>
      <c r="N162" s="30">
        <v>0</v>
      </c>
      <c r="O162" s="30">
        <v>5</v>
      </c>
      <c r="P162" s="30">
        <v>31</v>
      </c>
      <c r="Q162" s="30">
        <v>-23</v>
      </c>
      <c r="R162" s="32">
        <f t="shared" si="2"/>
        <v>32</v>
      </c>
      <c r="S162" s="28" t="s">
        <v>93</v>
      </c>
      <c r="T162" s="33" t="s">
        <v>100</v>
      </c>
      <c r="U162" s="10" t="s">
        <v>101</v>
      </c>
      <c r="V162" s="34" t="s">
        <v>95</v>
      </c>
      <c r="W162" s="170" t="s">
        <v>103</v>
      </c>
      <c r="X162" s="170" t="s">
        <v>104</v>
      </c>
      <c r="Y162" s="170" t="s">
        <v>37</v>
      </c>
      <c r="Z162" s="165" t="e">
        <f>VLOOKUP(Table42[[#This Row],[COA]],#REF!,11,FALSE)</f>
        <v>#REF!</v>
      </c>
    </row>
    <row r="163" spans="1:26" ht="14.5" x14ac:dyDescent="0.35">
      <c r="A163" s="28">
        <v>162</v>
      </c>
      <c r="B163" s="35" t="s">
        <v>90</v>
      </c>
      <c r="C163" s="35">
        <v>52171000</v>
      </c>
      <c r="D163" s="35" t="s">
        <v>98</v>
      </c>
      <c r="E163" s="55" t="s">
        <v>92</v>
      </c>
      <c r="F163" s="30">
        <v>5702</v>
      </c>
      <c r="G163" s="30">
        <v>4767</v>
      </c>
      <c r="H163" s="30">
        <v>7002</v>
      </c>
      <c r="I163" s="30">
        <v>4451</v>
      </c>
      <c r="J163" s="30">
        <v>4566</v>
      </c>
      <c r="K163" s="30">
        <v>2783</v>
      </c>
      <c r="L163" s="30">
        <v>4752</v>
      </c>
      <c r="M163" s="30">
        <v>4587</v>
      </c>
      <c r="N163" s="30">
        <v>3379</v>
      </c>
      <c r="O163" s="30">
        <v>6386</v>
      </c>
      <c r="P163" s="30">
        <v>5189</v>
      </c>
      <c r="Q163" s="30">
        <v>8379</v>
      </c>
      <c r="R163" s="32">
        <f t="shared" si="2"/>
        <v>61943</v>
      </c>
      <c r="S163" s="28" t="s">
        <v>93</v>
      </c>
      <c r="T163" s="33" t="s">
        <v>100</v>
      </c>
      <c r="U163" s="10" t="s">
        <v>101</v>
      </c>
      <c r="V163" s="34" t="s">
        <v>95</v>
      </c>
      <c r="W163" s="170" t="s">
        <v>103</v>
      </c>
      <c r="X163" s="170" t="s">
        <v>104</v>
      </c>
      <c r="Y163" s="170" t="s">
        <v>37</v>
      </c>
      <c r="Z163" s="165" t="e">
        <f>VLOOKUP(Table42[[#This Row],[COA]],#REF!,11,FALSE)</f>
        <v>#REF!</v>
      </c>
    </row>
    <row r="164" spans="1:26" ht="14.5" x14ac:dyDescent="0.35">
      <c r="A164" s="28">
        <v>163</v>
      </c>
      <c r="B164" s="35" t="s">
        <v>90</v>
      </c>
      <c r="C164" s="35">
        <v>52181000</v>
      </c>
      <c r="D164" s="35" t="s">
        <v>98</v>
      </c>
      <c r="E164" s="55" t="s">
        <v>92</v>
      </c>
      <c r="F164" s="30">
        <v>17141</v>
      </c>
      <c r="G164" s="30">
        <v>18027</v>
      </c>
      <c r="H164" s="30">
        <v>17652</v>
      </c>
      <c r="I164" s="30">
        <v>19336</v>
      </c>
      <c r="J164" s="30">
        <v>17893</v>
      </c>
      <c r="K164" s="30">
        <v>19522</v>
      </c>
      <c r="L164" s="30">
        <v>22051</v>
      </c>
      <c r="M164" s="30">
        <v>14473</v>
      </c>
      <c r="N164" s="30">
        <v>18278</v>
      </c>
      <c r="O164" s="30">
        <v>16516</v>
      </c>
      <c r="P164" s="30">
        <v>23329</v>
      </c>
      <c r="Q164" s="30">
        <v>21437</v>
      </c>
      <c r="R164" s="32">
        <f t="shared" si="2"/>
        <v>225655</v>
      </c>
      <c r="S164" s="28" t="s">
        <v>93</v>
      </c>
      <c r="T164" s="33" t="s">
        <v>100</v>
      </c>
      <c r="U164" s="10" t="s">
        <v>101</v>
      </c>
      <c r="V164" s="34" t="s">
        <v>95</v>
      </c>
      <c r="W164" s="170" t="s">
        <v>103</v>
      </c>
      <c r="X164" s="170" t="s">
        <v>104</v>
      </c>
      <c r="Y164" s="170" t="s">
        <v>37</v>
      </c>
      <c r="Z164" s="165" t="e">
        <f>VLOOKUP(Table42[[#This Row],[COA]],#REF!,11,FALSE)</f>
        <v>#REF!</v>
      </c>
    </row>
    <row r="165" spans="1:26" ht="14.5" x14ac:dyDescent="0.35">
      <c r="A165" s="28">
        <v>164</v>
      </c>
      <c r="B165" s="35" t="s">
        <v>90</v>
      </c>
      <c r="C165" s="35">
        <v>52182000</v>
      </c>
      <c r="D165" s="35" t="s">
        <v>98</v>
      </c>
      <c r="E165" s="55" t="s">
        <v>92</v>
      </c>
      <c r="F165" s="30">
        <v>1464</v>
      </c>
      <c r="G165" s="30">
        <v>1686</v>
      </c>
      <c r="H165" s="30">
        <v>3498</v>
      </c>
      <c r="I165" s="30">
        <v>2121</v>
      </c>
      <c r="J165" s="30">
        <v>946</v>
      </c>
      <c r="K165" s="30">
        <v>2390</v>
      </c>
      <c r="L165" s="30">
        <v>1607</v>
      </c>
      <c r="M165" s="30">
        <v>1356</v>
      </c>
      <c r="N165" s="30">
        <v>1850</v>
      </c>
      <c r="O165" s="30">
        <v>1284</v>
      </c>
      <c r="P165" s="30">
        <v>1097</v>
      </c>
      <c r="Q165" s="30">
        <v>1911</v>
      </c>
      <c r="R165" s="32">
        <f t="shared" si="2"/>
        <v>21210</v>
      </c>
      <c r="S165" s="28" t="s">
        <v>93</v>
      </c>
      <c r="T165" s="33" t="s">
        <v>100</v>
      </c>
      <c r="U165" s="10" t="s">
        <v>101</v>
      </c>
      <c r="V165" s="34" t="s">
        <v>95</v>
      </c>
      <c r="W165" s="170" t="s">
        <v>103</v>
      </c>
      <c r="X165" s="170" t="s">
        <v>104</v>
      </c>
      <c r="Y165" s="170" t="s">
        <v>37</v>
      </c>
      <c r="Z165" s="165" t="e">
        <f>VLOOKUP(Table42[[#This Row],[COA]],#REF!,11,FALSE)</f>
        <v>#REF!</v>
      </c>
    </row>
    <row r="166" spans="1:26" ht="14.5" x14ac:dyDescent="0.35">
      <c r="A166" s="28">
        <v>165</v>
      </c>
      <c r="B166" s="35" t="s">
        <v>90</v>
      </c>
      <c r="C166" s="35">
        <v>52183000</v>
      </c>
      <c r="D166" s="35" t="s">
        <v>98</v>
      </c>
      <c r="E166" s="55" t="s">
        <v>92</v>
      </c>
      <c r="F166" s="30">
        <v>39713</v>
      </c>
      <c r="G166" s="30">
        <v>52913</v>
      </c>
      <c r="H166" s="30">
        <v>52174</v>
      </c>
      <c r="I166" s="30">
        <v>57292</v>
      </c>
      <c r="J166" s="30">
        <v>41909</v>
      </c>
      <c r="K166" s="30">
        <v>44396</v>
      </c>
      <c r="L166" s="30">
        <v>43757</v>
      </c>
      <c r="M166" s="30">
        <v>59357</v>
      </c>
      <c r="N166" s="30">
        <v>44078</v>
      </c>
      <c r="O166" s="30">
        <v>42553</v>
      </c>
      <c r="P166" s="30">
        <v>50009</v>
      </c>
      <c r="Q166" s="30">
        <v>50697</v>
      </c>
      <c r="R166" s="32">
        <f t="shared" si="2"/>
        <v>578848</v>
      </c>
      <c r="S166" s="28" t="s">
        <v>93</v>
      </c>
      <c r="T166" s="33" t="s">
        <v>100</v>
      </c>
      <c r="U166" s="10" t="s">
        <v>101</v>
      </c>
      <c r="V166" s="34" t="s">
        <v>95</v>
      </c>
      <c r="W166" s="170" t="s">
        <v>103</v>
      </c>
      <c r="X166" s="170" t="s">
        <v>104</v>
      </c>
      <c r="Y166" s="170" t="s">
        <v>37</v>
      </c>
      <c r="Z166" s="165" t="e">
        <f>VLOOKUP(Table42[[#This Row],[COA]],#REF!,11,FALSE)</f>
        <v>#REF!</v>
      </c>
    </row>
    <row r="167" spans="1:26" ht="14.5" x14ac:dyDescent="0.35">
      <c r="A167" s="28">
        <v>166</v>
      </c>
      <c r="B167" s="35" t="s">
        <v>90</v>
      </c>
      <c r="C167" s="35">
        <v>52191000</v>
      </c>
      <c r="D167" s="35" t="s">
        <v>98</v>
      </c>
      <c r="E167" s="55" t="s">
        <v>92</v>
      </c>
      <c r="F167" s="30">
        <v>211</v>
      </c>
      <c r="G167" s="30">
        <v>171</v>
      </c>
      <c r="H167" s="30">
        <v>264</v>
      </c>
      <c r="I167" s="30">
        <v>159</v>
      </c>
      <c r="J167" s="30">
        <v>253</v>
      </c>
      <c r="K167" s="30">
        <v>152</v>
      </c>
      <c r="L167" s="30">
        <v>173</v>
      </c>
      <c r="M167" s="30">
        <v>180</v>
      </c>
      <c r="N167" s="30">
        <v>130</v>
      </c>
      <c r="O167" s="30">
        <v>245</v>
      </c>
      <c r="P167" s="30">
        <v>196</v>
      </c>
      <c r="Q167" s="30">
        <v>302</v>
      </c>
      <c r="R167" s="32">
        <f t="shared" si="2"/>
        <v>2436</v>
      </c>
      <c r="S167" s="28" t="s">
        <v>93</v>
      </c>
      <c r="T167" s="33" t="s">
        <v>100</v>
      </c>
      <c r="U167" s="10" t="s">
        <v>101</v>
      </c>
      <c r="V167" s="34" t="s">
        <v>95</v>
      </c>
      <c r="W167" s="170" t="s">
        <v>103</v>
      </c>
      <c r="X167" s="170" t="s">
        <v>104</v>
      </c>
      <c r="Y167" s="170" t="s">
        <v>37</v>
      </c>
      <c r="Z167" s="165" t="e">
        <f>VLOOKUP(Table42[[#This Row],[COA]],#REF!,11,FALSE)</f>
        <v>#REF!</v>
      </c>
    </row>
    <row r="168" spans="1:26" ht="14.5" x14ac:dyDescent="0.35">
      <c r="A168" s="28">
        <v>167</v>
      </c>
      <c r="B168" s="35" t="s">
        <v>90</v>
      </c>
      <c r="C168" s="35">
        <v>52192000</v>
      </c>
      <c r="D168" s="35" t="s">
        <v>98</v>
      </c>
      <c r="E168" s="55" t="s">
        <v>92</v>
      </c>
      <c r="F168" s="30">
        <v>685</v>
      </c>
      <c r="G168" s="30">
        <v>674</v>
      </c>
      <c r="H168" s="30">
        <v>912</v>
      </c>
      <c r="I168" s="30">
        <v>662</v>
      </c>
      <c r="J168" s="30">
        <v>578</v>
      </c>
      <c r="K168" s="30">
        <v>545</v>
      </c>
      <c r="L168" s="30">
        <v>424</v>
      </c>
      <c r="M168" s="30">
        <v>729</v>
      </c>
      <c r="N168" s="30">
        <v>374</v>
      </c>
      <c r="O168" s="30">
        <v>749</v>
      </c>
      <c r="P168" s="30">
        <v>676</v>
      </c>
      <c r="Q168" s="30">
        <v>663</v>
      </c>
      <c r="R168" s="32">
        <f t="shared" si="2"/>
        <v>7671</v>
      </c>
      <c r="S168" s="28" t="s">
        <v>93</v>
      </c>
      <c r="T168" s="33" t="s">
        <v>100</v>
      </c>
      <c r="U168" s="10" t="s">
        <v>101</v>
      </c>
      <c r="V168" s="34" t="s">
        <v>95</v>
      </c>
      <c r="W168" s="170" t="s">
        <v>103</v>
      </c>
      <c r="X168" s="170" t="s">
        <v>104</v>
      </c>
      <c r="Y168" s="170" t="s">
        <v>37</v>
      </c>
      <c r="Z168" s="165" t="e">
        <f>VLOOKUP(Table42[[#This Row],[COA]],#REF!,11,FALSE)</f>
        <v>#REF!</v>
      </c>
    </row>
    <row r="169" spans="1:26" ht="14.5" x14ac:dyDescent="0.35">
      <c r="A169" s="28">
        <v>168</v>
      </c>
      <c r="B169" s="35" t="s">
        <v>90</v>
      </c>
      <c r="C169" s="35">
        <v>52194000</v>
      </c>
      <c r="D169" s="35" t="s">
        <v>98</v>
      </c>
      <c r="E169" s="55" t="s">
        <v>92</v>
      </c>
      <c r="F169" s="30">
        <v>8</v>
      </c>
      <c r="G169" s="30">
        <v>9</v>
      </c>
      <c r="H169" s="30">
        <v>12</v>
      </c>
      <c r="I169" s="30">
        <v>8</v>
      </c>
      <c r="J169" s="30">
        <v>10</v>
      </c>
      <c r="K169" s="30">
        <v>9</v>
      </c>
      <c r="L169" s="30">
        <v>7</v>
      </c>
      <c r="M169" s="30">
        <v>8</v>
      </c>
      <c r="N169" s="30">
        <v>7</v>
      </c>
      <c r="O169" s="30">
        <v>6</v>
      </c>
      <c r="P169" s="30">
        <v>4</v>
      </c>
      <c r="Q169" s="30">
        <v>3</v>
      </c>
      <c r="R169" s="32">
        <f t="shared" si="2"/>
        <v>91</v>
      </c>
      <c r="S169" s="28" t="s">
        <v>93</v>
      </c>
      <c r="T169" s="33" t="s">
        <v>100</v>
      </c>
      <c r="U169" s="10" t="s">
        <v>101</v>
      </c>
      <c r="V169" s="34" t="s">
        <v>95</v>
      </c>
      <c r="W169" s="170" t="s">
        <v>103</v>
      </c>
      <c r="X169" s="170" t="s">
        <v>104</v>
      </c>
      <c r="Y169" s="170" t="s">
        <v>37</v>
      </c>
      <c r="Z169" s="165" t="e">
        <f>VLOOKUP(Table42[[#This Row],[COA]],#REF!,11,FALSE)</f>
        <v>#REF!</v>
      </c>
    </row>
    <row r="170" spans="1:26" ht="14.5" x14ac:dyDescent="0.35">
      <c r="A170" s="28">
        <v>169</v>
      </c>
      <c r="B170" s="35" t="s">
        <v>90</v>
      </c>
      <c r="C170" s="35">
        <v>52195000</v>
      </c>
      <c r="D170" s="35" t="s">
        <v>98</v>
      </c>
      <c r="E170" s="55" t="s">
        <v>92</v>
      </c>
      <c r="F170" s="30">
        <v>489</v>
      </c>
      <c r="G170" s="30">
        <v>824</v>
      </c>
      <c r="H170" s="30">
        <v>1319</v>
      </c>
      <c r="I170" s="30">
        <v>830</v>
      </c>
      <c r="J170" s="30">
        <v>994</v>
      </c>
      <c r="K170" s="30">
        <v>854</v>
      </c>
      <c r="L170" s="30">
        <v>584</v>
      </c>
      <c r="M170" s="30">
        <v>863</v>
      </c>
      <c r="N170" s="30">
        <v>572</v>
      </c>
      <c r="O170" s="30">
        <v>772</v>
      </c>
      <c r="P170" s="30">
        <v>980</v>
      </c>
      <c r="Q170" s="30">
        <v>867</v>
      </c>
      <c r="R170" s="32">
        <f t="shared" si="2"/>
        <v>9948</v>
      </c>
      <c r="S170" s="28" t="s">
        <v>93</v>
      </c>
      <c r="T170" s="33" t="s">
        <v>100</v>
      </c>
      <c r="U170" s="10" t="s">
        <v>101</v>
      </c>
      <c r="V170" s="34" t="s">
        <v>95</v>
      </c>
      <c r="W170" s="170" t="s">
        <v>103</v>
      </c>
      <c r="X170" s="170" t="s">
        <v>104</v>
      </c>
      <c r="Y170" s="170" t="s">
        <v>37</v>
      </c>
      <c r="Z170" s="165" t="e">
        <f>VLOOKUP(Table42[[#This Row],[COA]],#REF!,11,FALSE)</f>
        <v>#REF!</v>
      </c>
    </row>
    <row r="171" spans="1:26" ht="14.5" x14ac:dyDescent="0.35">
      <c r="A171" s="28">
        <v>170</v>
      </c>
      <c r="B171" s="35" t="s">
        <v>90</v>
      </c>
      <c r="C171" s="35">
        <v>52196000</v>
      </c>
      <c r="D171" s="35" t="s">
        <v>98</v>
      </c>
      <c r="E171" s="55" t="s">
        <v>92</v>
      </c>
      <c r="F171" s="30">
        <v>207</v>
      </c>
      <c r="G171" s="30">
        <v>275</v>
      </c>
      <c r="H171" s="30">
        <v>307</v>
      </c>
      <c r="I171" s="30">
        <v>299</v>
      </c>
      <c r="J171" s="30">
        <v>293</v>
      </c>
      <c r="K171" s="30">
        <v>262</v>
      </c>
      <c r="L171" s="30">
        <v>298</v>
      </c>
      <c r="M171" s="30">
        <v>275</v>
      </c>
      <c r="N171" s="30">
        <v>237</v>
      </c>
      <c r="O171" s="30">
        <v>186</v>
      </c>
      <c r="P171" s="30">
        <v>229</v>
      </c>
      <c r="Q171" s="30">
        <v>339</v>
      </c>
      <c r="R171" s="32">
        <f t="shared" si="2"/>
        <v>3207</v>
      </c>
      <c r="S171" s="28" t="s">
        <v>93</v>
      </c>
      <c r="T171" s="33" t="s">
        <v>100</v>
      </c>
      <c r="U171" s="10" t="s">
        <v>101</v>
      </c>
      <c r="V171" s="34" t="s">
        <v>95</v>
      </c>
      <c r="W171" s="170" t="s">
        <v>103</v>
      </c>
      <c r="X171" s="170" t="s">
        <v>104</v>
      </c>
      <c r="Y171" s="170" t="s">
        <v>37</v>
      </c>
      <c r="Z171" s="165" t="e">
        <f>VLOOKUP(Table42[[#This Row],[COA]],#REF!,11,FALSE)</f>
        <v>#REF!</v>
      </c>
    </row>
    <row r="172" spans="1:26" ht="14.5" x14ac:dyDescent="0.35">
      <c r="A172" s="28">
        <v>171</v>
      </c>
      <c r="B172" s="35" t="s">
        <v>90</v>
      </c>
      <c r="C172" s="35">
        <v>52197000</v>
      </c>
      <c r="D172" s="35" t="s">
        <v>98</v>
      </c>
      <c r="E172" s="55" t="s">
        <v>92</v>
      </c>
      <c r="F172" s="30">
        <v>577</v>
      </c>
      <c r="G172" s="30">
        <v>716</v>
      </c>
      <c r="H172" s="30">
        <v>793</v>
      </c>
      <c r="I172" s="30">
        <v>775</v>
      </c>
      <c r="J172" s="30">
        <v>34</v>
      </c>
      <c r="K172" s="30">
        <v>612</v>
      </c>
      <c r="L172" s="30">
        <v>699</v>
      </c>
      <c r="M172" s="30">
        <v>717</v>
      </c>
      <c r="N172" s="30">
        <v>709</v>
      </c>
      <c r="O172" s="30">
        <v>597</v>
      </c>
      <c r="P172" s="30">
        <v>624</v>
      </c>
      <c r="Q172" s="30">
        <v>2100</v>
      </c>
      <c r="R172" s="32">
        <f t="shared" si="2"/>
        <v>8953</v>
      </c>
      <c r="S172" s="28" t="s">
        <v>93</v>
      </c>
      <c r="T172" s="33" t="s">
        <v>100</v>
      </c>
      <c r="U172" s="10" t="s">
        <v>101</v>
      </c>
      <c r="V172" s="34" t="s">
        <v>95</v>
      </c>
      <c r="W172" s="170" t="s">
        <v>103</v>
      </c>
      <c r="X172" s="170" t="s">
        <v>104</v>
      </c>
      <c r="Y172" s="170" t="s">
        <v>37</v>
      </c>
      <c r="Z172" s="165" t="e">
        <f>VLOOKUP(Table42[[#This Row],[COA]],#REF!,11,FALSE)</f>
        <v>#REF!</v>
      </c>
    </row>
    <row r="173" spans="1:26" ht="14.5" x14ac:dyDescent="0.35">
      <c r="A173" s="28">
        <v>172</v>
      </c>
      <c r="B173" s="35" t="s">
        <v>90</v>
      </c>
      <c r="C173" s="35">
        <v>52221000</v>
      </c>
      <c r="D173" s="35" t="s">
        <v>98</v>
      </c>
      <c r="E173" s="55" t="s">
        <v>92</v>
      </c>
      <c r="F173" s="30">
        <v>75</v>
      </c>
      <c r="G173" s="30">
        <v>147</v>
      </c>
      <c r="H173" s="30">
        <v>110</v>
      </c>
      <c r="I173" s="30">
        <v>59</v>
      </c>
      <c r="J173" s="30">
        <v>30</v>
      </c>
      <c r="K173" s="30">
        <v>-24</v>
      </c>
      <c r="L173" s="30">
        <v>131</v>
      </c>
      <c r="M173" s="30">
        <v>11</v>
      </c>
      <c r="N173" s="30">
        <v>34</v>
      </c>
      <c r="O173" s="30">
        <v>98</v>
      </c>
      <c r="P173" s="30">
        <v>55</v>
      </c>
      <c r="Q173" s="30">
        <v>56</v>
      </c>
      <c r="R173" s="32">
        <f t="shared" si="2"/>
        <v>782</v>
      </c>
      <c r="S173" s="28" t="s">
        <v>93</v>
      </c>
      <c r="T173" s="33" t="s">
        <v>100</v>
      </c>
      <c r="U173" s="10" t="s">
        <v>101</v>
      </c>
      <c r="V173" s="34" t="s">
        <v>95</v>
      </c>
      <c r="W173" s="170" t="s">
        <v>103</v>
      </c>
      <c r="X173" s="170" t="s">
        <v>104</v>
      </c>
      <c r="Y173" s="170" t="s">
        <v>37</v>
      </c>
      <c r="Z173" s="165" t="e">
        <f>VLOOKUP(Table42[[#This Row],[COA]],#REF!,11,FALSE)</f>
        <v>#REF!</v>
      </c>
    </row>
    <row r="174" spans="1:26" ht="14.5" x14ac:dyDescent="0.35">
      <c r="A174" s="28">
        <v>173</v>
      </c>
      <c r="B174" s="35" t="s">
        <v>90</v>
      </c>
      <c r="C174" s="35">
        <v>52222000</v>
      </c>
      <c r="D174" s="35" t="s">
        <v>98</v>
      </c>
      <c r="E174" s="55" t="s">
        <v>92</v>
      </c>
      <c r="F174" s="30">
        <v>15</v>
      </c>
      <c r="G174" s="30">
        <v>16</v>
      </c>
      <c r="H174" s="30">
        <v>-24</v>
      </c>
      <c r="I174" s="30">
        <v>2</v>
      </c>
      <c r="J174" s="30">
        <v>1</v>
      </c>
      <c r="K174" s="30">
        <v>0</v>
      </c>
      <c r="L174" s="30">
        <v>1</v>
      </c>
      <c r="M174" s="30">
        <v>1</v>
      </c>
      <c r="N174" s="30">
        <v>1</v>
      </c>
      <c r="O174" s="30">
        <v>2</v>
      </c>
      <c r="P174" s="30">
        <v>3</v>
      </c>
      <c r="Q174" s="30">
        <v>2</v>
      </c>
      <c r="R174" s="32">
        <f t="shared" si="2"/>
        <v>20</v>
      </c>
      <c r="S174" s="28" t="s">
        <v>93</v>
      </c>
      <c r="T174" s="33" t="s">
        <v>100</v>
      </c>
      <c r="U174" s="10" t="s">
        <v>101</v>
      </c>
      <c r="V174" s="34" t="s">
        <v>95</v>
      </c>
      <c r="W174" s="170" t="s">
        <v>103</v>
      </c>
      <c r="X174" s="170" t="s">
        <v>104</v>
      </c>
      <c r="Y174" s="170" t="s">
        <v>37</v>
      </c>
      <c r="Z174" s="165" t="e">
        <f>VLOOKUP(Table42[[#This Row],[COA]],#REF!,11,FALSE)</f>
        <v>#REF!</v>
      </c>
    </row>
    <row r="175" spans="1:26" ht="14.5" x14ac:dyDescent="0.35">
      <c r="A175" s="28">
        <v>174</v>
      </c>
      <c r="B175" s="35" t="s">
        <v>90</v>
      </c>
      <c r="C175" s="35">
        <v>52223000</v>
      </c>
      <c r="D175" s="35" t="s">
        <v>98</v>
      </c>
      <c r="E175" s="55" t="s">
        <v>92</v>
      </c>
      <c r="F175" s="30">
        <v>9</v>
      </c>
      <c r="G175" s="30">
        <v>2</v>
      </c>
      <c r="H175" s="30">
        <v>-1</v>
      </c>
      <c r="I175" s="30">
        <v>22</v>
      </c>
      <c r="J175" s="30">
        <v>7</v>
      </c>
      <c r="K175" s="30">
        <v>5</v>
      </c>
      <c r="L175" s="30">
        <v>11</v>
      </c>
      <c r="M175" s="30">
        <v>-17</v>
      </c>
      <c r="N175" s="30">
        <v>6</v>
      </c>
      <c r="O175" s="30">
        <v>127</v>
      </c>
      <c r="P175" s="30">
        <v>14</v>
      </c>
      <c r="Q175" s="30">
        <v>-115</v>
      </c>
      <c r="R175" s="32">
        <f t="shared" si="2"/>
        <v>70</v>
      </c>
      <c r="S175" s="28" t="s">
        <v>93</v>
      </c>
      <c r="T175" s="33" t="s">
        <v>100</v>
      </c>
      <c r="U175" s="10" t="s">
        <v>101</v>
      </c>
      <c r="V175" s="34" t="s">
        <v>95</v>
      </c>
      <c r="W175" s="170" t="s">
        <v>103</v>
      </c>
      <c r="X175" s="170" t="s">
        <v>104</v>
      </c>
      <c r="Y175" s="170" t="s">
        <v>37</v>
      </c>
      <c r="Z175" s="165" t="e">
        <f>VLOOKUP(Table42[[#This Row],[COA]],#REF!,11,FALSE)</f>
        <v>#REF!</v>
      </c>
    </row>
    <row r="176" spans="1:26" ht="14.5" x14ac:dyDescent="0.35">
      <c r="A176" s="28">
        <v>175</v>
      </c>
      <c r="B176" s="35" t="s">
        <v>90</v>
      </c>
      <c r="C176" s="35">
        <v>52225000</v>
      </c>
      <c r="D176" s="35" t="s">
        <v>98</v>
      </c>
      <c r="E176" s="55" t="s">
        <v>92</v>
      </c>
      <c r="F176" s="30">
        <v>95</v>
      </c>
      <c r="G176" s="30">
        <v>49</v>
      </c>
      <c r="H176" s="30">
        <v>49</v>
      </c>
      <c r="I176" s="30">
        <v>77</v>
      </c>
      <c r="J176" s="30">
        <v>51</v>
      </c>
      <c r="K176" s="30">
        <v>62</v>
      </c>
      <c r="L176" s="30">
        <v>107</v>
      </c>
      <c r="M176" s="30">
        <v>77</v>
      </c>
      <c r="N176" s="30">
        <v>84</v>
      </c>
      <c r="O176" s="30">
        <v>71</v>
      </c>
      <c r="P176" s="30">
        <v>127</v>
      </c>
      <c r="Q176" s="30">
        <v>308</v>
      </c>
      <c r="R176" s="32">
        <f t="shared" si="2"/>
        <v>1157</v>
      </c>
      <c r="S176" s="28" t="s">
        <v>93</v>
      </c>
      <c r="T176" s="33" t="s">
        <v>100</v>
      </c>
      <c r="U176" s="10" t="s">
        <v>101</v>
      </c>
      <c r="V176" s="34" t="s">
        <v>95</v>
      </c>
      <c r="W176" s="170" t="s">
        <v>103</v>
      </c>
      <c r="X176" s="170" t="s">
        <v>104</v>
      </c>
      <c r="Y176" s="170" t="s">
        <v>37</v>
      </c>
      <c r="Z176" s="165" t="e">
        <f>VLOOKUP(Table42[[#This Row],[COA]],#REF!,11,FALSE)</f>
        <v>#REF!</v>
      </c>
    </row>
    <row r="177" spans="1:26" ht="14.5" x14ac:dyDescent="0.35">
      <c r="A177" s="28">
        <v>176</v>
      </c>
      <c r="B177" s="35" t="s">
        <v>90</v>
      </c>
      <c r="C177" s="35">
        <v>52241000</v>
      </c>
      <c r="D177" s="35" t="s">
        <v>115</v>
      </c>
      <c r="E177" s="55" t="s">
        <v>92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2">
        <f t="shared" si="2"/>
        <v>0</v>
      </c>
      <c r="S177" s="28" t="s">
        <v>93</v>
      </c>
      <c r="T177" s="33" t="s">
        <v>100</v>
      </c>
      <c r="U177" s="10" t="s">
        <v>112</v>
      </c>
      <c r="V177" s="34" t="s">
        <v>95</v>
      </c>
      <c r="W177" s="170" t="s">
        <v>103</v>
      </c>
      <c r="X177" s="170" t="s">
        <v>104</v>
      </c>
      <c r="Y177" s="170" t="s">
        <v>37</v>
      </c>
      <c r="Z177" s="165" t="e">
        <f>VLOOKUP(Table42[[#This Row],[COA]],#REF!,11,FALSE)</f>
        <v>#REF!</v>
      </c>
    </row>
    <row r="178" spans="1:26" ht="14.5" x14ac:dyDescent="0.35">
      <c r="A178" s="28">
        <v>177</v>
      </c>
      <c r="B178" s="35" t="s">
        <v>90</v>
      </c>
      <c r="C178" s="35">
        <v>52241000</v>
      </c>
      <c r="D178" s="35" t="s">
        <v>116</v>
      </c>
      <c r="E178" s="55" t="s">
        <v>92</v>
      </c>
      <c r="F178" s="30">
        <v>100</v>
      </c>
      <c r="G178" s="30">
        <v>4</v>
      </c>
      <c r="H178" s="30">
        <v>10</v>
      </c>
      <c r="I178" s="30">
        <v>8</v>
      </c>
      <c r="J178" s="30">
        <v>13</v>
      </c>
      <c r="K178" s="30">
        <v>-89</v>
      </c>
      <c r="L178" s="30">
        <v>13</v>
      </c>
      <c r="M178" s="30">
        <v>8</v>
      </c>
      <c r="N178" s="30">
        <v>12</v>
      </c>
      <c r="O178" s="30">
        <v>11</v>
      </c>
      <c r="P178" s="30">
        <v>11</v>
      </c>
      <c r="Q178" s="30">
        <v>14</v>
      </c>
      <c r="R178" s="32">
        <f t="shared" si="2"/>
        <v>115</v>
      </c>
      <c r="S178" s="28" t="s">
        <v>93</v>
      </c>
      <c r="T178" s="33" t="s">
        <v>106</v>
      </c>
      <c r="U178" s="10" t="s">
        <v>107</v>
      </c>
      <c r="V178" s="34" t="s">
        <v>95</v>
      </c>
      <c r="W178" s="170" t="s">
        <v>103</v>
      </c>
      <c r="X178" s="170" t="s">
        <v>117</v>
      </c>
      <c r="Y178" s="170" t="s">
        <v>118</v>
      </c>
      <c r="Z178" s="165" t="e">
        <f>VLOOKUP(Table42[[#This Row],[COA]],#REF!,11,FALSE)</f>
        <v>#REF!</v>
      </c>
    </row>
    <row r="179" spans="1:26" ht="14.5" x14ac:dyDescent="0.35">
      <c r="A179" s="28">
        <v>178</v>
      </c>
      <c r="B179" s="35" t="s">
        <v>90</v>
      </c>
      <c r="C179" s="35">
        <v>52241000</v>
      </c>
      <c r="D179" s="35" t="s">
        <v>98</v>
      </c>
      <c r="E179" s="55" t="s">
        <v>92</v>
      </c>
      <c r="F179" s="30">
        <v>4046</v>
      </c>
      <c r="G179" s="30">
        <v>1567</v>
      </c>
      <c r="H179" s="30">
        <v>5340</v>
      </c>
      <c r="I179" s="30">
        <v>7657</v>
      </c>
      <c r="J179" s="30">
        <v>3882</v>
      </c>
      <c r="K179" s="30">
        <v>5142</v>
      </c>
      <c r="L179" s="30">
        <v>9226</v>
      </c>
      <c r="M179" s="30">
        <v>2168</v>
      </c>
      <c r="N179" s="30">
        <v>4671</v>
      </c>
      <c r="O179" s="30">
        <v>5176</v>
      </c>
      <c r="P179" s="30">
        <v>5897</v>
      </c>
      <c r="Q179" s="30">
        <v>8160</v>
      </c>
      <c r="R179" s="32">
        <f t="shared" si="2"/>
        <v>62932</v>
      </c>
      <c r="S179" s="28" t="s">
        <v>93</v>
      </c>
      <c r="T179" s="33" t="s">
        <v>100</v>
      </c>
      <c r="U179" s="10" t="s">
        <v>101</v>
      </c>
      <c r="V179" s="34" t="s">
        <v>95</v>
      </c>
      <c r="W179" s="170" t="s">
        <v>103</v>
      </c>
      <c r="X179" s="170" t="s">
        <v>104</v>
      </c>
      <c r="Y179" s="170" t="s">
        <v>37</v>
      </c>
      <c r="Z179" s="165" t="e">
        <f>VLOOKUP(Table42[[#This Row],[COA]],#REF!,11,FALSE)</f>
        <v>#REF!</v>
      </c>
    </row>
    <row r="180" spans="1:26" ht="14.5" x14ac:dyDescent="0.35">
      <c r="A180" s="28">
        <v>179</v>
      </c>
      <c r="B180" s="35" t="s">
        <v>90</v>
      </c>
      <c r="C180" s="35">
        <v>52241000</v>
      </c>
      <c r="D180" s="35" t="s">
        <v>160</v>
      </c>
      <c r="E180" s="55" t="s">
        <v>92</v>
      </c>
      <c r="F180" s="30">
        <v>6055</v>
      </c>
      <c r="G180" s="30">
        <v>6656</v>
      </c>
      <c r="H180" s="30">
        <v>5729</v>
      </c>
      <c r="I180" s="30">
        <v>5592</v>
      </c>
      <c r="J180" s="30">
        <v>6162</v>
      </c>
      <c r="K180" s="30">
        <v>5001</v>
      </c>
      <c r="L180" s="30">
        <v>2897</v>
      </c>
      <c r="M180" s="30">
        <v>7208</v>
      </c>
      <c r="N180" s="30">
        <v>6665</v>
      </c>
      <c r="O180" s="30">
        <v>5586</v>
      </c>
      <c r="P180" s="30">
        <v>6264</v>
      </c>
      <c r="Q180" s="57">
        <v>6966</v>
      </c>
      <c r="R180" s="32">
        <f t="shared" si="2"/>
        <v>70781</v>
      </c>
      <c r="S180" s="28" t="s">
        <v>93</v>
      </c>
      <c r="T180" s="33" t="s">
        <v>100</v>
      </c>
      <c r="U180" s="10" t="s">
        <v>101</v>
      </c>
      <c r="V180" s="34" t="s">
        <v>95</v>
      </c>
      <c r="W180" s="170" t="s">
        <v>96</v>
      </c>
      <c r="X180" s="170" t="s">
        <v>114</v>
      </c>
      <c r="Y180" s="170" t="s">
        <v>14</v>
      </c>
      <c r="Z180" s="165" t="e">
        <f>VLOOKUP(Table42[[#This Row],[COA]],#REF!,11,FALSE)</f>
        <v>#REF!</v>
      </c>
    </row>
    <row r="181" spans="1:26" ht="14.5" x14ac:dyDescent="0.35">
      <c r="A181" s="28">
        <v>180</v>
      </c>
      <c r="B181" s="35" t="s">
        <v>90</v>
      </c>
      <c r="C181" s="35">
        <v>53111000</v>
      </c>
      <c r="D181" s="35" t="s">
        <v>98</v>
      </c>
      <c r="E181" s="55" t="s">
        <v>92</v>
      </c>
      <c r="F181" s="30">
        <v>8390</v>
      </c>
      <c r="G181" s="30">
        <v>8469</v>
      </c>
      <c r="H181" s="30">
        <v>8411</v>
      </c>
      <c r="I181" s="30">
        <v>8558</v>
      </c>
      <c r="J181" s="30">
        <v>7785</v>
      </c>
      <c r="K181" s="30">
        <v>7977</v>
      </c>
      <c r="L181" s="30">
        <v>7968</v>
      </c>
      <c r="M181" s="30">
        <v>8181</v>
      </c>
      <c r="N181" s="30">
        <v>8431</v>
      </c>
      <c r="O181" s="30">
        <v>10313</v>
      </c>
      <c r="P181" s="30">
        <v>13612</v>
      </c>
      <c r="Q181" s="30">
        <v>19748</v>
      </c>
      <c r="R181" s="32">
        <f t="shared" si="2"/>
        <v>117843</v>
      </c>
      <c r="S181" s="28" t="s">
        <v>93</v>
      </c>
      <c r="T181" s="33" t="s">
        <v>100</v>
      </c>
      <c r="U181" s="10" t="s">
        <v>101</v>
      </c>
      <c r="V181" s="34" t="s">
        <v>119</v>
      </c>
      <c r="W181" s="170" t="s">
        <v>103</v>
      </c>
      <c r="X181" s="170" t="s">
        <v>104</v>
      </c>
      <c r="Y181" s="170" t="s">
        <v>37</v>
      </c>
      <c r="Z181" s="165" t="e">
        <f>VLOOKUP(Table42[[#This Row],[COA]],#REF!,11,FALSE)</f>
        <v>#REF!</v>
      </c>
    </row>
    <row r="182" spans="1:26" ht="14.5" x14ac:dyDescent="0.35">
      <c r="A182" s="28">
        <v>181</v>
      </c>
      <c r="B182" s="35" t="s">
        <v>90</v>
      </c>
      <c r="C182" s="35">
        <v>53111000</v>
      </c>
      <c r="D182" s="35" t="s">
        <v>120</v>
      </c>
      <c r="E182" s="55" t="s">
        <v>92</v>
      </c>
      <c r="F182" s="30">
        <v>537</v>
      </c>
      <c r="G182" s="30">
        <v>537</v>
      </c>
      <c r="H182" s="30">
        <v>537</v>
      </c>
      <c r="I182" s="30">
        <v>537</v>
      </c>
      <c r="J182" s="30">
        <v>537</v>
      </c>
      <c r="K182" s="30">
        <v>537</v>
      </c>
      <c r="L182" s="30">
        <v>537</v>
      </c>
      <c r="M182" s="30">
        <v>537</v>
      </c>
      <c r="N182" s="30">
        <v>0</v>
      </c>
      <c r="O182" s="30">
        <v>537</v>
      </c>
      <c r="P182" s="30">
        <v>1481</v>
      </c>
      <c r="Q182" s="30">
        <v>5895</v>
      </c>
      <c r="R182" s="32">
        <f t="shared" si="2"/>
        <v>12209</v>
      </c>
      <c r="S182" s="28" t="s">
        <v>93</v>
      </c>
      <c r="T182" s="33" t="s">
        <v>106</v>
      </c>
      <c r="U182" s="10" t="s">
        <v>107</v>
      </c>
      <c r="V182" s="34" t="s">
        <v>119</v>
      </c>
      <c r="W182" s="170" t="s">
        <v>103</v>
      </c>
      <c r="X182" s="170" t="s">
        <v>121</v>
      </c>
      <c r="Y182" s="170" t="s">
        <v>37</v>
      </c>
      <c r="Z182" s="165" t="e">
        <f>VLOOKUP(Table42[[#This Row],[COA]],#REF!,11,FALSE)</f>
        <v>#REF!</v>
      </c>
    </row>
    <row r="183" spans="1:26" ht="14.5" x14ac:dyDescent="0.35">
      <c r="A183" s="28">
        <v>182</v>
      </c>
      <c r="B183" s="35" t="s">
        <v>90</v>
      </c>
      <c r="C183" s="35">
        <v>53112000</v>
      </c>
      <c r="D183" s="35" t="s">
        <v>98</v>
      </c>
      <c r="E183" s="55" t="s">
        <v>92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30">
        <v>0</v>
      </c>
      <c r="R183" s="32">
        <f t="shared" si="2"/>
        <v>0</v>
      </c>
      <c r="S183" s="28" t="s">
        <v>93</v>
      </c>
      <c r="T183" s="33" t="s">
        <v>100</v>
      </c>
      <c r="U183" s="10" t="s">
        <v>101</v>
      </c>
      <c r="V183" s="34" t="s">
        <v>119</v>
      </c>
      <c r="W183" s="170" t="s">
        <v>103</v>
      </c>
      <c r="X183" s="170" t="s">
        <v>104</v>
      </c>
      <c r="Y183" s="170" t="s">
        <v>37</v>
      </c>
      <c r="Z183" s="165" t="e">
        <f>VLOOKUP(Table42[[#This Row],[COA]],#REF!,11,FALSE)</f>
        <v>#REF!</v>
      </c>
    </row>
    <row r="184" spans="1:26" ht="14.5" x14ac:dyDescent="0.35">
      <c r="A184" s="28">
        <v>183</v>
      </c>
      <c r="B184" s="35" t="s">
        <v>90</v>
      </c>
      <c r="C184" s="35">
        <v>53161000</v>
      </c>
      <c r="D184" s="35" t="s">
        <v>98</v>
      </c>
      <c r="E184" s="55" t="s">
        <v>92</v>
      </c>
      <c r="F184" s="30">
        <v>29047</v>
      </c>
      <c r="G184" s="30">
        <v>26534</v>
      </c>
      <c r="H184" s="30">
        <v>30515</v>
      </c>
      <c r="I184" s="30">
        <v>28127</v>
      </c>
      <c r="J184" s="30">
        <v>29036</v>
      </c>
      <c r="K184" s="30">
        <v>29403</v>
      </c>
      <c r="L184" s="30">
        <v>28654</v>
      </c>
      <c r="M184" s="30">
        <v>36270</v>
      </c>
      <c r="N184" s="30">
        <v>29893</v>
      </c>
      <c r="O184" s="30">
        <v>27997</v>
      </c>
      <c r="P184" s="30">
        <v>22434</v>
      </c>
      <c r="Q184" s="30">
        <v>38857</v>
      </c>
      <c r="R184" s="32">
        <f t="shared" si="2"/>
        <v>356767</v>
      </c>
      <c r="S184" s="28" t="s">
        <v>93</v>
      </c>
      <c r="T184" s="33" t="s">
        <v>100</v>
      </c>
      <c r="U184" s="10" t="s">
        <v>101</v>
      </c>
      <c r="V184" s="34" t="s">
        <v>119</v>
      </c>
      <c r="W184" s="170" t="s">
        <v>103</v>
      </c>
      <c r="X184" s="170" t="s">
        <v>104</v>
      </c>
      <c r="Y184" s="170" t="s">
        <v>37</v>
      </c>
      <c r="Z184" s="165" t="e">
        <f>VLOOKUP(Table42[[#This Row],[COA]],#REF!,11,FALSE)</f>
        <v>#REF!</v>
      </c>
    </row>
    <row r="185" spans="1:26" ht="14.5" x14ac:dyDescent="0.35">
      <c r="A185" s="28">
        <v>184</v>
      </c>
      <c r="B185" s="35" t="s">
        <v>90</v>
      </c>
      <c r="C185" s="35">
        <v>53562000</v>
      </c>
      <c r="D185" s="35" t="s">
        <v>122</v>
      </c>
      <c r="E185" s="55" t="s">
        <v>92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30">
        <v>0</v>
      </c>
      <c r="R185" s="32">
        <f t="shared" si="2"/>
        <v>0</v>
      </c>
      <c r="S185" s="28" t="s">
        <v>93</v>
      </c>
      <c r="T185" s="33" t="s">
        <v>106</v>
      </c>
      <c r="U185" s="10" t="s">
        <v>107</v>
      </c>
      <c r="V185" s="34" t="s">
        <v>95</v>
      </c>
      <c r="W185" s="170" t="s">
        <v>103</v>
      </c>
      <c r="X185" s="170" t="s">
        <v>123</v>
      </c>
      <c r="Y185" s="170" t="s">
        <v>32</v>
      </c>
      <c r="Z185" s="165" t="e">
        <f>VLOOKUP(Table42[[#This Row],[COA]],#REF!,11,FALSE)</f>
        <v>#REF!</v>
      </c>
    </row>
    <row r="186" spans="1:26" ht="14.5" x14ac:dyDescent="0.35">
      <c r="A186" s="28">
        <v>185</v>
      </c>
      <c r="B186" s="35" t="s">
        <v>90</v>
      </c>
      <c r="C186" s="35">
        <v>53581000</v>
      </c>
      <c r="D186" s="35" t="s">
        <v>120</v>
      </c>
      <c r="E186" s="55" t="s">
        <v>92</v>
      </c>
      <c r="F186" s="30">
        <v>0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0</v>
      </c>
      <c r="Q186" s="30">
        <v>0</v>
      </c>
      <c r="R186" s="32">
        <f t="shared" si="2"/>
        <v>0</v>
      </c>
      <c r="S186" s="28" t="s">
        <v>93</v>
      </c>
      <c r="T186" s="33" t="s">
        <v>106</v>
      </c>
      <c r="U186" s="10" t="s">
        <v>107</v>
      </c>
      <c r="V186" s="34" t="s">
        <v>119</v>
      </c>
      <c r="W186" s="170" t="s">
        <v>103</v>
      </c>
      <c r="X186" s="170" t="s">
        <v>121</v>
      </c>
      <c r="Y186" s="170" t="s">
        <v>37</v>
      </c>
      <c r="Z186" s="165" t="e">
        <f>VLOOKUP(Table42[[#This Row],[COA]],#REF!,11,FALSE)</f>
        <v>#REF!</v>
      </c>
    </row>
    <row r="187" spans="1:26" ht="14.5" x14ac:dyDescent="0.35">
      <c r="A187" s="28">
        <v>186</v>
      </c>
      <c r="B187" s="35" t="s">
        <v>90</v>
      </c>
      <c r="C187" s="35">
        <v>53583000</v>
      </c>
      <c r="D187" s="35" t="s">
        <v>120</v>
      </c>
      <c r="E187" s="55" t="s">
        <v>92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0">
        <v>-1</v>
      </c>
      <c r="Q187" s="30">
        <v>0</v>
      </c>
      <c r="R187" s="32">
        <f t="shared" si="2"/>
        <v>-1</v>
      </c>
      <c r="S187" s="28" t="s">
        <v>93</v>
      </c>
      <c r="T187" s="33" t="s">
        <v>106</v>
      </c>
      <c r="U187" s="10" t="s">
        <v>107</v>
      </c>
      <c r="V187" s="34" t="s">
        <v>119</v>
      </c>
      <c r="W187" s="170" t="s">
        <v>103</v>
      </c>
      <c r="X187" s="170" t="s">
        <v>121</v>
      </c>
      <c r="Y187" s="170" t="s">
        <v>37</v>
      </c>
      <c r="Z187" s="165" t="e">
        <f>VLOOKUP(Table42[[#This Row],[COA]],#REF!,11,FALSE)</f>
        <v>#REF!</v>
      </c>
    </row>
    <row r="188" spans="1:26" ht="14.5" x14ac:dyDescent="0.35">
      <c r="A188" s="28">
        <v>187</v>
      </c>
      <c r="B188" s="35" t="s">
        <v>90</v>
      </c>
      <c r="C188" s="35">
        <v>54116000</v>
      </c>
      <c r="D188" s="35" t="s">
        <v>125</v>
      </c>
      <c r="E188" s="55" t="s">
        <v>92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30">
        <v>0</v>
      </c>
      <c r="R188" s="32">
        <f t="shared" si="2"/>
        <v>0</v>
      </c>
      <c r="S188" s="28" t="s">
        <v>99</v>
      </c>
      <c r="T188" s="33" t="s">
        <v>106</v>
      </c>
      <c r="U188" s="10" t="s">
        <v>107</v>
      </c>
      <c r="V188" s="34" t="s">
        <v>102</v>
      </c>
      <c r="W188" s="170" t="s">
        <v>103</v>
      </c>
      <c r="X188" s="170" t="s">
        <v>123</v>
      </c>
      <c r="Y188" s="170" t="s">
        <v>32</v>
      </c>
      <c r="Z188" s="165" t="e">
        <f>VLOOKUP(Table42[[#This Row],[COA]],#REF!,11,FALSE)</f>
        <v>#REF!</v>
      </c>
    </row>
    <row r="189" spans="1:26" ht="14.5" x14ac:dyDescent="0.35">
      <c r="A189" s="28">
        <v>188</v>
      </c>
      <c r="B189" s="35" t="s">
        <v>90</v>
      </c>
      <c r="C189" s="35">
        <v>54116000</v>
      </c>
      <c r="D189" s="35" t="s">
        <v>124</v>
      </c>
      <c r="E189" s="55" t="s">
        <v>92</v>
      </c>
      <c r="F189" s="30">
        <v>0</v>
      </c>
      <c r="G189" s="30">
        <v>0</v>
      </c>
      <c r="H189" s="30">
        <v>0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30">
        <v>0</v>
      </c>
      <c r="P189" s="30">
        <v>1</v>
      </c>
      <c r="Q189" s="30">
        <v>-1</v>
      </c>
      <c r="R189" s="32">
        <f t="shared" si="2"/>
        <v>0</v>
      </c>
      <c r="S189" s="28" t="s">
        <v>99</v>
      </c>
      <c r="T189" s="33" t="s">
        <v>106</v>
      </c>
      <c r="U189" s="10" t="s">
        <v>107</v>
      </c>
      <c r="V189" s="34" t="s">
        <v>102</v>
      </c>
      <c r="W189" s="170" t="s">
        <v>103</v>
      </c>
      <c r="X189" s="170" t="s">
        <v>123</v>
      </c>
      <c r="Y189" s="170" t="s">
        <v>32</v>
      </c>
      <c r="Z189" s="165" t="e">
        <f>VLOOKUP(Table42[[#This Row],[COA]],#REF!,11,FALSE)</f>
        <v>#REF!</v>
      </c>
    </row>
    <row r="190" spans="1:26" ht="14.5" x14ac:dyDescent="0.35">
      <c r="A190" s="28">
        <v>189</v>
      </c>
      <c r="B190" s="35" t="s">
        <v>90</v>
      </c>
      <c r="C190" s="35">
        <v>54116000</v>
      </c>
      <c r="D190" s="35" t="s">
        <v>98</v>
      </c>
      <c r="E190" s="55" t="s">
        <v>92</v>
      </c>
      <c r="F190" s="30">
        <v>4</v>
      </c>
      <c r="G190" s="30">
        <v>0</v>
      </c>
      <c r="H190" s="30">
        <v>0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0</v>
      </c>
      <c r="P190" s="30">
        <v>0</v>
      </c>
      <c r="Q190" s="30">
        <v>0</v>
      </c>
      <c r="R190" s="32">
        <f t="shared" si="2"/>
        <v>4</v>
      </c>
      <c r="S190" s="28" t="s">
        <v>99</v>
      </c>
      <c r="T190" s="33" t="s">
        <v>100</v>
      </c>
      <c r="U190" s="10" t="s">
        <v>101</v>
      </c>
      <c r="V190" s="34" t="s">
        <v>102</v>
      </c>
      <c r="W190" s="170" t="s">
        <v>103</v>
      </c>
      <c r="X190" s="170" t="s">
        <v>104</v>
      </c>
      <c r="Y190" s="170" t="s">
        <v>37</v>
      </c>
      <c r="Z190" s="165" t="e">
        <f>VLOOKUP(Table42[[#This Row],[COA]],#REF!,11,FALSE)</f>
        <v>#REF!</v>
      </c>
    </row>
    <row r="191" spans="1:26" ht="14.5" x14ac:dyDescent="0.35">
      <c r="A191" s="28">
        <v>190</v>
      </c>
      <c r="B191" s="35" t="s">
        <v>90</v>
      </c>
      <c r="C191" s="35">
        <v>54151000</v>
      </c>
      <c r="D191" s="35" t="s">
        <v>160</v>
      </c>
      <c r="E191" s="55" t="s">
        <v>92</v>
      </c>
      <c r="F191" s="30">
        <v>14</v>
      </c>
      <c r="G191" s="30">
        <v>7973</v>
      </c>
      <c r="H191" s="30">
        <v>5378</v>
      </c>
      <c r="I191" s="30">
        <v>4403</v>
      </c>
      <c r="J191" s="30">
        <v>4438</v>
      </c>
      <c r="K191" s="30">
        <v>3142</v>
      </c>
      <c r="L191" s="30">
        <v>4928</v>
      </c>
      <c r="M191" s="30">
        <v>4247</v>
      </c>
      <c r="N191" s="30">
        <v>4270</v>
      </c>
      <c r="O191" s="30">
        <v>4433</v>
      </c>
      <c r="P191" s="30">
        <v>3952</v>
      </c>
      <c r="Q191" s="57">
        <v>3940</v>
      </c>
      <c r="R191" s="32">
        <f t="shared" si="2"/>
        <v>51118</v>
      </c>
      <c r="S191" s="28" t="s">
        <v>93</v>
      </c>
      <c r="T191" s="33" t="s">
        <v>100</v>
      </c>
      <c r="U191" s="10" t="s">
        <v>101</v>
      </c>
      <c r="V191" s="34" t="s">
        <v>95</v>
      </c>
      <c r="W191" s="170" t="s">
        <v>96</v>
      </c>
      <c r="X191" s="170" t="s">
        <v>114</v>
      </c>
      <c r="Y191" s="170" t="s">
        <v>14</v>
      </c>
      <c r="Z191" s="165" t="e">
        <f>VLOOKUP(Table42[[#This Row],[COA]],#REF!,11,FALSE)</f>
        <v>#REF!</v>
      </c>
    </row>
    <row r="192" spans="1:26" ht="14.5" x14ac:dyDescent="0.35">
      <c r="A192" s="28">
        <v>191</v>
      </c>
      <c r="B192" s="35" t="s">
        <v>90</v>
      </c>
      <c r="C192" s="35">
        <v>54154000</v>
      </c>
      <c r="D192" s="35" t="s">
        <v>98</v>
      </c>
      <c r="E192" s="55" t="s">
        <v>92</v>
      </c>
      <c r="F192" s="30">
        <v>310</v>
      </c>
      <c r="G192" s="30">
        <v>268</v>
      </c>
      <c r="H192" s="30">
        <v>0</v>
      </c>
      <c r="I192" s="30">
        <v>308</v>
      </c>
      <c r="J192" s="30">
        <v>0</v>
      </c>
      <c r="K192" s="30">
        <v>0</v>
      </c>
      <c r="L192" s="30">
        <v>325</v>
      </c>
      <c r="M192" s="30">
        <v>0</v>
      </c>
      <c r="N192" s="30">
        <v>0</v>
      </c>
      <c r="O192" s="30">
        <v>148</v>
      </c>
      <c r="P192" s="30">
        <v>313</v>
      </c>
      <c r="Q192" s="30">
        <v>0</v>
      </c>
      <c r="R192" s="32">
        <f t="shared" si="2"/>
        <v>1672</v>
      </c>
      <c r="S192" s="28" t="s">
        <v>93</v>
      </c>
      <c r="T192" s="33" t="s">
        <v>100</v>
      </c>
      <c r="U192" s="10" t="s">
        <v>101</v>
      </c>
      <c r="V192" s="34" t="s">
        <v>95</v>
      </c>
      <c r="W192" s="170" t="s">
        <v>103</v>
      </c>
      <c r="X192" s="170" t="s">
        <v>104</v>
      </c>
      <c r="Y192" s="170" t="s">
        <v>37</v>
      </c>
      <c r="Z192" s="165" t="e">
        <f>VLOOKUP(Table42[[#This Row],[COA]],#REF!,11,FALSE)</f>
        <v>#REF!</v>
      </c>
    </row>
    <row r="193" spans="1:26" ht="14.5" x14ac:dyDescent="0.35">
      <c r="A193" s="28">
        <v>192</v>
      </c>
      <c r="B193" s="35" t="s">
        <v>90</v>
      </c>
      <c r="C193" s="35">
        <v>54156000</v>
      </c>
      <c r="D193" s="35" t="s">
        <v>131</v>
      </c>
      <c r="E193" s="55" t="s">
        <v>92</v>
      </c>
      <c r="F193" s="30">
        <v>118966</v>
      </c>
      <c r="G193" s="30">
        <v>98502</v>
      </c>
      <c r="H193" s="30">
        <v>36056</v>
      </c>
      <c r="I193" s="30">
        <v>32570</v>
      </c>
      <c r="J193" s="30">
        <v>30461</v>
      </c>
      <c r="K193" s="30">
        <v>30483</v>
      </c>
      <c r="L193" s="30">
        <v>27463</v>
      </c>
      <c r="M193" s="30">
        <v>27565</v>
      </c>
      <c r="N193" s="30">
        <v>24185</v>
      </c>
      <c r="O193" s="30">
        <v>26764</v>
      </c>
      <c r="P193" s="30">
        <v>44200</v>
      </c>
      <c r="Q193" s="30">
        <v>53562</v>
      </c>
      <c r="R193" s="32">
        <f t="shared" si="2"/>
        <v>550777</v>
      </c>
      <c r="S193" s="28" t="s">
        <v>93</v>
      </c>
      <c r="T193" s="33" t="s">
        <v>106</v>
      </c>
      <c r="U193" s="10" t="s">
        <v>107</v>
      </c>
      <c r="V193" s="34" t="s">
        <v>95</v>
      </c>
      <c r="W193" s="170" t="s">
        <v>103</v>
      </c>
      <c r="X193" s="170" t="s">
        <v>130</v>
      </c>
      <c r="Y193" s="170" t="s">
        <v>35</v>
      </c>
      <c r="Z193" s="165" t="e">
        <f>VLOOKUP(Table42[[#This Row],[COA]],#REF!,11,FALSE)</f>
        <v>#REF!</v>
      </c>
    </row>
    <row r="194" spans="1:26" ht="14.5" x14ac:dyDescent="0.35">
      <c r="A194" s="28">
        <v>193</v>
      </c>
      <c r="B194" s="35" t="s">
        <v>90</v>
      </c>
      <c r="C194" s="35">
        <v>54156000</v>
      </c>
      <c r="D194" s="35" t="s">
        <v>128</v>
      </c>
      <c r="E194" s="55" t="s">
        <v>92</v>
      </c>
      <c r="F194" s="30">
        <v>2083</v>
      </c>
      <c r="G194" s="30">
        <v>2083</v>
      </c>
      <c r="H194" s="30">
        <v>2083</v>
      </c>
      <c r="I194" s="30">
        <v>2083</v>
      </c>
      <c r="J194" s="30">
        <v>2083</v>
      </c>
      <c r="K194" s="30">
        <v>2083</v>
      </c>
      <c r="L194" s="30">
        <v>2083</v>
      </c>
      <c r="M194" s="30">
        <v>2083</v>
      </c>
      <c r="N194" s="30">
        <v>2083</v>
      </c>
      <c r="O194" s="30">
        <v>2083</v>
      </c>
      <c r="P194" s="30">
        <v>2083</v>
      </c>
      <c r="Q194" s="30">
        <v>2083</v>
      </c>
      <c r="R194" s="32">
        <f t="shared" ref="R194:R257" si="3">SUM(F194:Q194)</f>
        <v>24996</v>
      </c>
      <c r="S194" s="28" t="s">
        <v>93</v>
      </c>
      <c r="T194" s="33" t="s">
        <v>106</v>
      </c>
      <c r="U194" s="10" t="s">
        <v>107</v>
      </c>
      <c r="V194" s="34" t="s">
        <v>95</v>
      </c>
      <c r="W194" s="170" t="s">
        <v>103</v>
      </c>
      <c r="X194" s="170" t="s">
        <v>127</v>
      </c>
      <c r="Y194" s="170" t="s">
        <v>34</v>
      </c>
      <c r="Z194" s="165" t="e">
        <f>VLOOKUP(Table42[[#This Row],[COA]],#REF!,11,FALSE)</f>
        <v>#REF!</v>
      </c>
    </row>
    <row r="195" spans="1:26" ht="14.5" x14ac:dyDescent="0.35">
      <c r="A195" s="28">
        <v>194</v>
      </c>
      <c r="B195" s="35" t="s">
        <v>90</v>
      </c>
      <c r="C195" s="35">
        <v>54156000</v>
      </c>
      <c r="D195" s="35" t="s">
        <v>129</v>
      </c>
      <c r="E195" s="55" t="s">
        <v>92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2">
        <f t="shared" si="3"/>
        <v>0</v>
      </c>
      <c r="S195" s="28" t="s">
        <v>93</v>
      </c>
      <c r="T195" s="33" t="s">
        <v>106</v>
      </c>
      <c r="U195" s="10" t="s">
        <v>107</v>
      </c>
      <c r="V195" s="34" t="s">
        <v>95</v>
      </c>
      <c r="W195" s="170" t="s">
        <v>103</v>
      </c>
      <c r="X195" s="170" t="s">
        <v>130</v>
      </c>
      <c r="Y195" s="170" t="s">
        <v>35</v>
      </c>
      <c r="Z195" s="165" t="e">
        <f>VLOOKUP(Table42[[#This Row],[COA]],#REF!,11,FALSE)</f>
        <v>#REF!</v>
      </c>
    </row>
    <row r="196" spans="1:26" ht="14.5" x14ac:dyDescent="0.35">
      <c r="A196" s="28">
        <v>195</v>
      </c>
      <c r="B196" s="35" t="s">
        <v>90</v>
      </c>
      <c r="C196" s="35">
        <v>54156000</v>
      </c>
      <c r="D196" s="35" t="s">
        <v>126</v>
      </c>
      <c r="E196" s="55" t="s">
        <v>92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2">
        <f t="shared" si="3"/>
        <v>0</v>
      </c>
      <c r="S196" s="28" t="s">
        <v>93</v>
      </c>
      <c r="T196" s="33" t="s">
        <v>106</v>
      </c>
      <c r="U196" s="10" t="s">
        <v>107</v>
      </c>
      <c r="V196" s="34" t="s">
        <v>95</v>
      </c>
      <c r="W196" s="170" t="s">
        <v>103</v>
      </c>
      <c r="X196" s="170" t="s">
        <v>127</v>
      </c>
      <c r="Y196" s="170" t="s">
        <v>34</v>
      </c>
      <c r="Z196" s="165" t="e">
        <f>VLOOKUP(Table42[[#This Row],[COA]],#REF!,11,FALSE)</f>
        <v>#REF!</v>
      </c>
    </row>
    <row r="197" spans="1:26" ht="14.5" x14ac:dyDescent="0.35">
      <c r="A197" s="28">
        <v>196</v>
      </c>
      <c r="B197" s="35" t="s">
        <v>90</v>
      </c>
      <c r="C197" s="35">
        <v>54156000</v>
      </c>
      <c r="D197" s="35" t="s">
        <v>98</v>
      </c>
      <c r="E197" s="55" t="s">
        <v>92</v>
      </c>
      <c r="F197" s="30">
        <v>200</v>
      </c>
      <c r="G197" s="30">
        <v>0</v>
      </c>
      <c r="H197" s="30">
        <v>50</v>
      </c>
      <c r="I197" s="30">
        <v>200</v>
      </c>
      <c r="J197" s="30">
        <v>50</v>
      </c>
      <c r="K197" s="30">
        <v>200</v>
      </c>
      <c r="L197" s="30">
        <v>70</v>
      </c>
      <c r="M197" s="30">
        <v>0</v>
      </c>
      <c r="N197" s="30">
        <v>0</v>
      </c>
      <c r="O197" s="30">
        <v>230</v>
      </c>
      <c r="P197" s="30">
        <v>0</v>
      </c>
      <c r="Q197" s="30">
        <v>0</v>
      </c>
      <c r="R197" s="32">
        <f t="shared" si="3"/>
        <v>1000</v>
      </c>
      <c r="S197" s="28" t="s">
        <v>93</v>
      </c>
      <c r="T197" s="33" t="s">
        <v>100</v>
      </c>
      <c r="U197" s="10" t="s">
        <v>101</v>
      </c>
      <c r="V197" s="34" t="s">
        <v>95</v>
      </c>
      <c r="W197" s="170" t="s">
        <v>103</v>
      </c>
      <c r="X197" s="170" t="s">
        <v>104</v>
      </c>
      <c r="Y197" s="170" t="s">
        <v>37</v>
      </c>
      <c r="Z197" s="165" t="e">
        <f>VLOOKUP(Table42[[#This Row],[COA]],#REF!,11,FALSE)</f>
        <v>#REF!</v>
      </c>
    </row>
    <row r="198" spans="1:26" ht="14.5" x14ac:dyDescent="0.35">
      <c r="A198" s="58">
        <v>197</v>
      </c>
      <c r="B198" s="59" t="s">
        <v>90</v>
      </c>
      <c r="C198" s="59">
        <v>54612000</v>
      </c>
      <c r="D198" s="59" t="s">
        <v>161</v>
      </c>
      <c r="E198" s="60" t="s">
        <v>92</v>
      </c>
      <c r="F198" s="61">
        <v>-134.92274</v>
      </c>
      <c r="G198" s="61">
        <v>-66.286029999999997</v>
      </c>
      <c r="H198" s="61">
        <v>111.03608</v>
      </c>
      <c r="I198" s="61">
        <v>-4943.1358000000009</v>
      </c>
      <c r="J198" s="61">
        <v>-476.23072999999999</v>
      </c>
      <c r="K198" s="61">
        <v>-211.47071999999997</v>
      </c>
      <c r="L198" s="61">
        <v>-43.358420000000002</v>
      </c>
      <c r="M198" s="61">
        <v>0.82015000000000016</v>
      </c>
      <c r="N198" s="61">
        <v>-11.932169999999999</v>
      </c>
      <c r="O198" s="61">
        <v>184.23848000000001</v>
      </c>
      <c r="P198" s="61">
        <v>-3.0979099999999997</v>
      </c>
      <c r="Q198" s="61">
        <v>-13755.39831</v>
      </c>
      <c r="R198" s="62">
        <f t="shared" si="3"/>
        <v>-19349.738120000002</v>
      </c>
      <c r="S198" s="58" t="s">
        <v>93</v>
      </c>
      <c r="T198" s="63" t="s">
        <v>106</v>
      </c>
      <c r="U198" s="64" t="s">
        <v>107</v>
      </c>
      <c r="V198" s="65" t="s">
        <v>95</v>
      </c>
      <c r="W198" s="174" t="s">
        <v>103</v>
      </c>
      <c r="X198" s="174" t="s">
        <v>162</v>
      </c>
      <c r="Y198" s="174" t="s">
        <v>16</v>
      </c>
      <c r="Z198" s="165" t="e">
        <f>VLOOKUP(Table42[[#This Row],[COA]],#REF!,11,FALSE)</f>
        <v>#REF!</v>
      </c>
    </row>
    <row r="199" spans="1:26" ht="14.5" x14ac:dyDescent="0.35">
      <c r="A199" s="28">
        <v>198</v>
      </c>
      <c r="B199" s="35" t="s">
        <v>90</v>
      </c>
      <c r="C199" s="35">
        <v>54612000</v>
      </c>
      <c r="D199" s="35" t="s">
        <v>163</v>
      </c>
      <c r="E199" s="55" t="s">
        <v>92</v>
      </c>
      <c r="F199" s="30">
        <v>0</v>
      </c>
      <c r="G199" s="30">
        <v>0</v>
      </c>
      <c r="H199" s="30">
        <v>0</v>
      </c>
      <c r="I199" s="30">
        <v>215</v>
      </c>
      <c r="J199" s="30">
        <v>54</v>
      </c>
      <c r="K199" s="30">
        <v>54</v>
      </c>
      <c r="L199" s="30">
        <v>54</v>
      </c>
      <c r="M199" s="30">
        <v>54</v>
      </c>
      <c r="N199" s="30">
        <v>54</v>
      </c>
      <c r="O199" s="30">
        <v>54</v>
      </c>
      <c r="P199" s="30">
        <v>54</v>
      </c>
      <c r="Q199" s="30">
        <v>54</v>
      </c>
      <c r="R199" s="32">
        <f t="shared" si="3"/>
        <v>647</v>
      </c>
      <c r="S199" s="28" t="s">
        <v>93</v>
      </c>
      <c r="T199" s="33" t="s">
        <v>106</v>
      </c>
      <c r="U199" s="10" t="s">
        <v>107</v>
      </c>
      <c r="V199" s="34" t="s">
        <v>95</v>
      </c>
      <c r="W199" s="170" t="s">
        <v>96</v>
      </c>
      <c r="X199" s="170" t="s">
        <v>133</v>
      </c>
      <c r="Y199" s="170" t="s">
        <v>134</v>
      </c>
      <c r="Z199" s="165" t="e">
        <f>VLOOKUP(Table42[[#This Row],[COA]],#REF!,11,FALSE)</f>
        <v>#REF!</v>
      </c>
    </row>
    <row r="200" spans="1:26" ht="14.5" x14ac:dyDescent="0.35">
      <c r="A200" s="28">
        <v>199</v>
      </c>
      <c r="B200" s="35" t="s">
        <v>90</v>
      </c>
      <c r="C200" s="35">
        <v>54612000</v>
      </c>
      <c r="D200" s="35" t="s">
        <v>164</v>
      </c>
      <c r="E200" s="55" t="s">
        <v>92</v>
      </c>
      <c r="F200" s="30">
        <v>0</v>
      </c>
      <c r="G200" s="30">
        <v>0</v>
      </c>
      <c r="H200" s="30">
        <v>0</v>
      </c>
      <c r="I200" s="30">
        <v>11899</v>
      </c>
      <c r="J200" s="30">
        <v>2975</v>
      </c>
      <c r="K200" s="30">
        <v>2975</v>
      </c>
      <c r="L200" s="30">
        <v>2975</v>
      </c>
      <c r="M200" s="30">
        <v>2975</v>
      </c>
      <c r="N200" s="30">
        <v>2975</v>
      </c>
      <c r="O200" s="30">
        <v>2975</v>
      </c>
      <c r="P200" s="30">
        <v>2975</v>
      </c>
      <c r="Q200" s="30">
        <v>2975</v>
      </c>
      <c r="R200" s="32">
        <f t="shared" si="3"/>
        <v>35699</v>
      </c>
      <c r="S200" s="28" t="s">
        <v>93</v>
      </c>
      <c r="T200" s="33" t="s">
        <v>106</v>
      </c>
      <c r="U200" s="10" t="s">
        <v>107</v>
      </c>
      <c r="V200" s="34" t="s">
        <v>95</v>
      </c>
      <c r="W200" s="170" t="s">
        <v>96</v>
      </c>
      <c r="X200" s="170" t="s">
        <v>133</v>
      </c>
      <c r="Y200" s="170" t="s">
        <v>134</v>
      </c>
      <c r="Z200" s="165" t="e">
        <f>VLOOKUP(Table42[[#This Row],[COA]],#REF!,11,FALSE)</f>
        <v>#REF!</v>
      </c>
    </row>
    <row r="201" spans="1:26" ht="14.5" x14ac:dyDescent="0.35">
      <c r="A201" s="28">
        <v>200</v>
      </c>
      <c r="B201" s="35" t="s">
        <v>90</v>
      </c>
      <c r="C201" s="35">
        <v>54612000</v>
      </c>
      <c r="D201" s="35" t="s">
        <v>132</v>
      </c>
      <c r="E201" s="55" t="s">
        <v>92</v>
      </c>
      <c r="F201" s="30">
        <v>0</v>
      </c>
      <c r="G201" s="30">
        <v>0</v>
      </c>
      <c r="H201" s="30">
        <v>0</v>
      </c>
      <c r="I201" s="30">
        <v>9557</v>
      </c>
      <c r="J201" s="30">
        <v>2389</v>
      </c>
      <c r="K201" s="30">
        <v>2389</v>
      </c>
      <c r="L201" s="30">
        <v>2389</v>
      </c>
      <c r="M201" s="30">
        <v>2389</v>
      </c>
      <c r="N201" s="30">
        <v>2389</v>
      </c>
      <c r="O201" s="30">
        <v>2389</v>
      </c>
      <c r="P201" s="30">
        <v>2389</v>
      </c>
      <c r="Q201" s="30">
        <v>2389</v>
      </c>
      <c r="R201" s="32">
        <f t="shared" si="3"/>
        <v>28669</v>
      </c>
      <c r="S201" s="28" t="s">
        <v>93</v>
      </c>
      <c r="T201" s="33" t="s">
        <v>106</v>
      </c>
      <c r="U201" s="10" t="s">
        <v>107</v>
      </c>
      <c r="V201" s="34" t="s">
        <v>95</v>
      </c>
      <c r="W201" s="170" t="s">
        <v>96</v>
      </c>
      <c r="X201" s="170" t="s">
        <v>133</v>
      </c>
      <c r="Y201" s="170" t="s">
        <v>134</v>
      </c>
      <c r="Z201" s="165" t="e">
        <f>VLOOKUP(Table42[[#This Row],[COA]],#REF!,11,FALSE)</f>
        <v>#REF!</v>
      </c>
    </row>
    <row r="202" spans="1:26" ht="14.5" x14ac:dyDescent="0.35">
      <c r="A202" s="28">
        <v>201</v>
      </c>
      <c r="B202" s="35" t="s">
        <v>90</v>
      </c>
      <c r="C202" s="35">
        <v>54612000</v>
      </c>
      <c r="D202" s="35" t="s">
        <v>135</v>
      </c>
      <c r="E202" s="55" t="s">
        <v>92</v>
      </c>
      <c r="F202" s="30">
        <v>0</v>
      </c>
      <c r="G202" s="30">
        <v>0</v>
      </c>
      <c r="H202" s="30">
        <v>0</v>
      </c>
      <c r="I202" s="30">
        <v>49628</v>
      </c>
      <c r="J202" s="30">
        <v>12407</v>
      </c>
      <c r="K202" s="30">
        <v>12407</v>
      </c>
      <c r="L202" s="30">
        <v>12407</v>
      </c>
      <c r="M202" s="30">
        <v>12407</v>
      </c>
      <c r="N202" s="30">
        <v>12407</v>
      </c>
      <c r="O202" s="30">
        <v>12407</v>
      </c>
      <c r="P202" s="30">
        <v>12407</v>
      </c>
      <c r="Q202" s="30">
        <v>12407</v>
      </c>
      <c r="R202" s="32">
        <f t="shared" si="3"/>
        <v>148884</v>
      </c>
      <c r="S202" s="28" t="s">
        <v>93</v>
      </c>
      <c r="T202" s="33" t="s">
        <v>106</v>
      </c>
      <c r="U202" s="10" t="s">
        <v>107</v>
      </c>
      <c r="V202" s="34" t="s">
        <v>95</v>
      </c>
      <c r="W202" s="170" t="s">
        <v>96</v>
      </c>
      <c r="X202" s="170" t="s">
        <v>133</v>
      </c>
      <c r="Y202" s="170" t="s">
        <v>134</v>
      </c>
      <c r="Z202" s="165" t="e">
        <f>VLOOKUP(Table42[[#This Row],[COA]],#REF!,11,FALSE)</f>
        <v>#REF!</v>
      </c>
    </row>
    <row r="203" spans="1:26" ht="14.5" x14ac:dyDescent="0.35">
      <c r="A203" s="28">
        <v>202</v>
      </c>
      <c r="B203" s="35" t="s">
        <v>90</v>
      </c>
      <c r="C203" s="35">
        <v>54612000</v>
      </c>
      <c r="D203" s="35" t="s">
        <v>136</v>
      </c>
      <c r="E203" s="55" t="s">
        <v>92</v>
      </c>
      <c r="F203" s="30">
        <v>0</v>
      </c>
      <c r="G203" s="30">
        <v>0</v>
      </c>
      <c r="H203" s="30">
        <v>0</v>
      </c>
      <c r="I203" s="30">
        <v>334927</v>
      </c>
      <c r="J203" s="30">
        <v>83732</v>
      </c>
      <c r="K203" s="30">
        <v>83732</v>
      </c>
      <c r="L203" s="30">
        <v>83732</v>
      </c>
      <c r="M203" s="30">
        <v>83732</v>
      </c>
      <c r="N203" s="30">
        <v>83732</v>
      </c>
      <c r="O203" s="30">
        <v>83732</v>
      </c>
      <c r="P203" s="30">
        <v>83732</v>
      </c>
      <c r="Q203" s="30">
        <v>83732</v>
      </c>
      <c r="R203" s="32">
        <f t="shared" si="3"/>
        <v>1004783</v>
      </c>
      <c r="S203" s="28" t="s">
        <v>93</v>
      </c>
      <c r="T203" s="33" t="s">
        <v>106</v>
      </c>
      <c r="U203" s="10" t="s">
        <v>107</v>
      </c>
      <c r="V203" s="34" t="s">
        <v>95</v>
      </c>
      <c r="W203" s="170" t="s">
        <v>96</v>
      </c>
      <c r="X203" s="170" t="s">
        <v>133</v>
      </c>
      <c r="Y203" s="170" t="s">
        <v>134</v>
      </c>
      <c r="Z203" s="165" t="e">
        <f>VLOOKUP(Table42[[#This Row],[COA]],#REF!,11,FALSE)</f>
        <v>#REF!</v>
      </c>
    </row>
    <row r="204" spans="1:26" ht="14.5" x14ac:dyDescent="0.35">
      <c r="A204" s="28">
        <v>203</v>
      </c>
      <c r="B204" s="35" t="s">
        <v>90</v>
      </c>
      <c r="C204" s="35">
        <v>54612000</v>
      </c>
      <c r="D204" s="35" t="s">
        <v>143</v>
      </c>
      <c r="E204" s="55" t="s">
        <v>92</v>
      </c>
      <c r="F204" s="30">
        <v>0</v>
      </c>
      <c r="G204" s="30">
        <v>0</v>
      </c>
      <c r="H204" s="30">
        <v>0</v>
      </c>
      <c r="I204" s="30">
        <v>1507846</v>
      </c>
      <c r="J204" s="30">
        <v>376962</v>
      </c>
      <c r="K204" s="30">
        <v>376962</v>
      </c>
      <c r="L204" s="30">
        <v>376962</v>
      </c>
      <c r="M204" s="30">
        <v>376962</v>
      </c>
      <c r="N204" s="30">
        <v>376962</v>
      </c>
      <c r="O204" s="30">
        <v>376962</v>
      </c>
      <c r="P204" s="30">
        <v>376962</v>
      </c>
      <c r="Q204" s="30">
        <v>376962</v>
      </c>
      <c r="R204" s="32">
        <f t="shared" si="3"/>
        <v>4523542</v>
      </c>
      <c r="S204" s="28" t="s">
        <v>93</v>
      </c>
      <c r="T204" s="33" t="s">
        <v>106</v>
      </c>
      <c r="U204" s="10" t="s">
        <v>107</v>
      </c>
      <c r="V204" s="34" t="s">
        <v>95</v>
      </c>
      <c r="W204" s="170" t="s">
        <v>96</v>
      </c>
      <c r="X204" s="170" t="s">
        <v>133</v>
      </c>
      <c r="Y204" s="170" t="s">
        <v>134</v>
      </c>
      <c r="Z204" s="165" t="e">
        <f>VLOOKUP(Table42[[#This Row],[COA]],#REF!,11,FALSE)</f>
        <v>#REF!</v>
      </c>
    </row>
    <row r="205" spans="1:26" ht="14.5" x14ac:dyDescent="0.35">
      <c r="A205" s="28">
        <v>204</v>
      </c>
      <c r="B205" s="35" t="s">
        <v>90</v>
      </c>
      <c r="C205" s="35">
        <v>54612000</v>
      </c>
      <c r="D205" s="35" t="s">
        <v>146</v>
      </c>
      <c r="E205" s="55" t="s">
        <v>92</v>
      </c>
      <c r="F205" s="30">
        <v>0</v>
      </c>
      <c r="G205" s="30">
        <v>0</v>
      </c>
      <c r="H205" s="30">
        <v>0</v>
      </c>
      <c r="I205" s="30">
        <v>8280</v>
      </c>
      <c r="J205" s="30">
        <v>2070</v>
      </c>
      <c r="K205" s="30">
        <v>2070</v>
      </c>
      <c r="L205" s="30">
        <v>2070</v>
      </c>
      <c r="M205" s="30">
        <v>2070</v>
      </c>
      <c r="N205" s="30">
        <v>2070</v>
      </c>
      <c r="O205" s="30">
        <v>2070</v>
      </c>
      <c r="P205" s="30">
        <v>2070</v>
      </c>
      <c r="Q205" s="30">
        <v>2070</v>
      </c>
      <c r="R205" s="32">
        <f t="shared" si="3"/>
        <v>24840</v>
      </c>
      <c r="S205" s="28" t="s">
        <v>93</v>
      </c>
      <c r="T205" s="33" t="s">
        <v>106</v>
      </c>
      <c r="U205" s="10" t="s">
        <v>107</v>
      </c>
      <c r="V205" s="34" t="s">
        <v>95</v>
      </c>
      <c r="W205" s="170" t="s">
        <v>96</v>
      </c>
      <c r="X205" s="170" t="s">
        <v>133</v>
      </c>
      <c r="Y205" s="170" t="s">
        <v>134</v>
      </c>
      <c r="Z205" s="165" t="e">
        <f>VLOOKUP(Table42[[#This Row],[COA]],#REF!,11,FALSE)</f>
        <v>#REF!</v>
      </c>
    </row>
    <row r="206" spans="1:26" ht="14.5" x14ac:dyDescent="0.35">
      <c r="A206" s="28">
        <v>205</v>
      </c>
      <c r="B206" s="35" t="s">
        <v>90</v>
      </c>
      <c r="C206" s="35">
        <v>54612000</v>
      </c>
      <c r="D206" s="35" t="s">
        <v>137</v>
      </c>
      <c r="E206" s="55" t="s">
        <v>92</v>
      </c>
      <c r="F206" s="30">
        <v>0</v>
      </c>
      <c r="G206" s="30">
        <v>0</v>
      </c>
      <c r="H206" s="30">
        <v>0</v>
      </c>
      <c r="I206" s="30">
        <v>71801</v>
      </c>
      <c r="J206" s="30">
        <v>17950</v>
      </c>
      <c r="K206" s="30">
        <v>17950</v>
      </c>
      <c r="L206" s="30">
        <v>17950</v>
      </c>
      <c r="M206" s="30">
        <v>17950</v>
      </c>
      <c r="N206" s="30">
        <v>17950</v>
      </c>
      <c r="O206" s="30">
        <v>17950</v>
      </c>
      <c r="P206" s="30">
        <v>17950</v>
      </c>
      <c r="Q206" s="30">
        <v>17950</v>
      </c>
      <c r="R206" s="32">
        <f t="shared" si="3"/>
        <v>215401</v>
      </c>
      <c r="S206" s="28" t="s">
        <v>93</v>
      </c>
      <c r="T206" s="33" t="s">
        <v>106</v>
      </c>
      <c r="U206" s="10" t="s">
        <v>107</v>
      </c>
      <c r="V206" s="34" t="s">
        <v>95</v>
      </c>
      <c r="W206" s="170" t="s">
        <v>96</v>
      </c>
      <c r="X206" s="170" t="s">
        <v>133</v>
      </c>
      <c r="Y206" s="170" t="s">
        <v>134</v>
      </c>
      <c r="Z206" s="165" t="e">
        <f>VLOOKUP(Table42[[#This Row],[COA]],#REF!,11,FALSE)</f>
        <v>#REF!</v>
      </c>
    </row>
    <row r="207" spans="1:26" ht="14.5" x14ac:dyDescent="0.35">
      <c r="A207" s="28">
        <v>206</v>
      </c>
      <c r="B207" s="35" t="s">
        <v>90</v>
      </c>
      <c r="C207" s="35">
        <v>54612000</v>
      </c>
      <c r="D207" s="35" t="s">
        <v>145</v>
      </c>
      <c r="E207" s="55" t="s">
        <v>92</v>
      </c>
      <c r="F207" s="30">
        <v>0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0">
        <v>0</v>
      </c>
      <c r="Q207" s="30">
        <v>0</v>
      </c>
      <c r="R207" s="32">
        <f t="shared" si="3"/>
        <v>0</v>
      </c>
      <c r="S207" s="28" t="s">
        <v>93</v>
      </c>
      <c r="T207" s="33" t="s">
        <v>106</v>
      </c>
      <c r="U207" s="10" t="s">
        <v>107</v>
      </c>
      <c r="V207" s="34" t="s">
        <v>95</v>
      </c>
      <c r="W207" s="170" t="s">
        <v>96</v>
      </c>
      <c r="X207" s="170" t="s">
        <v>133</v>
      </c>
      <c r="Y207" s="170" t="s">
        <v>134</v>
      </c>
      <c r="Z207" s="165" t="e">
        <f>VLOOKUP(Table42[[#This Row],[COA]],#REF!,11,FALSE)</f>
        <v>#REF!</v>
      </c>
    </row>
    <row r="208" spans="1:26" ht="14.5" x14ac:dyDescent="0.35">
      <c r="A208" s="28">
        <v>207</v>
      </c>
      <c r="B208" s="35" t="s">
        <v>90</v>
      </c>
      <c r="C208" s="35">
        <v>54612000</v>
      </c>
      <c r="D208" s="35" t="s">
        <v>142</v>
      </c>
      <c r="E208" s="55" t="s">
        <v>92</v>
      </c>
      <c r="F208" s="30">
        <v>0</v>
      </c>
      <c r="G208" s="30">
        <v>0</v>
      </c>
      <c r="H208" s="30">
        <v>0</v>
      </c>
      <c r="I208" s="30">
        <v>1603943</v>
      </c>
      <c r="J208" s="30">
        <v>400986</v>
      </c>
      <c r="K208" s="30">
        <v>400986</v>
      </c>
      <c r="L208" s="30">
        <v>400986</v>
      </c>
      <c r="M208" s="30">
        <v>400986</v>
      </c>
      <c r="N208" s="30">
        <v>400986</v>
      </c>
      <c r="O208" s="30">
        <v>400986</v>
      </c>
      <c r="P208" s="30">
        <v>400986</v>
      </c>
      <c r="Q208" s="30">
        <v>400986</v>
      </c>
      <c r="R208" s="32">
        <f t="shared" si="3"/>
        <v>4811831</v>
      </c>
      <c r="S208" s="28" t="s">
        <v>93</v>
      </c>
      <c r="T208" s="33" t="s">
        <v>106</v>
      </c>
      <c r="U208" s="10" t="s">
        <v>107</v>
      </c>
      <c r="V208" s="34" t="s">
        <v>95</v>
      </c>
      <c r="W208" s="170" t="s">
        <v>96</v>
      </c>
      <c r="X208" s="170" t="s">
        <v>133</v>
      </c>
      <c r="Y208" s="170" t="s">
        <v>134</v>
      </c>
      <c r="Z208" s="165" t="e">
        <f>VLOOKUP(Table42[[#This Row],[COA]],#REF!,11,FALSE)</f>
        <v>#REF!</v>
      </c>
    </row>
    <row r="209" spans="1:26" ht="14.5" x14ac:dyDescent="0.35">
      <c r="A209" s="28">
        <v>208</v>
      </c>
      <c r="B209" s="35" t="s">
        <v>90</v>
      </c>
      <c r="C209" s="35">
        <v>54612000</v>
      </c>
      <c r="D209" s="35" t="s">
        <v>140</v>
      </c>
      <c r="E209" s="55" t="s">
        <v>92</v>
      </c>
      <c r="F209" s="30">
        <v>0</v>
      </c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30">
        <v>0</v>
      </c>
      <c r="R209" s="32">
        <f t="shared" si="3"/>
        <v>0</v>
      </c>
      <c r="S209" s="28" t="s">
        <v>93</v>
      </c>
      <c r="T209" s="33" t="s">
        <v>106</v>
      </c>
      <c r="U209" s="10" t="s">
        <v>107</v>
      </c>
      <c r="V209" s="34" t="s">
        <v>95</v>
      </c>
      <c r="W209" s="170" t="s">
        <v>96</v>
      </c>
      <c r="X209" s="170" t="s">
        <v>141</v>
      </c>
      <c r="Y209" s="170" t="s">
        <v>39</v>
      </c>
      <c r="Z209" s="165" t="e">
        <f>VLOOKUP(Table42[[#This Row],[COA]],#REF!,11,FALSE)</f>
        <v>#REF!</v>
      </c>
    </row>
    <row r="210" spans="1:26" ht="14.5" x14ac:dyDescent="0.35">
      <c r="A210" s="28">
        <v>209</v>
      </c>
      <c r="B210" s="35" t="s">
        <v>90</v>
      </c>
      <c r="C210" s="35">
        <v>54612000</v>
      </c>
      <c r="D210" s="35" t="s">
        <v>138</v>
      </c>
      <c r="E210" s="55" t="s">
        <v>92</v>
      </c>
      <c r="F210" s="30">
        <v>0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30">
        <v>0</v>
      </c>
      <c r="R210" s="32">
        <f t="shared" si="3"/>
        <v>0</v>
      </c>
      <c r="S210" s="28" t="s">
        <v>93</v>
      </c>
      <c r="T210" s="33" t="s">
        <v>106</v>
      </c>
      <c r="U210" s="10" t="s">
        <v>107</v>
      </c>
      <c r="V210" s="34" t="s">
        <v>95</v>
      </c>
      <c r="W210" s="170" t="s">
        <v>96</v>
      </c>
      <c r="X210" s="170" t="s">
        <v>133</v>
      </c>
      <c r="Y210" s="170" t="s">
        <v>134</v>
      </c>
      <c r="Z210" s="165" t="e">
        <f>VLOOKUP(Table42[[#This Row],[COA]],#REF!,11,FALSE)</f>
        <v>#REF!</v>
      </c>
    </row>
    <row r="211" spans="1:26" ht="14.5" x14ac:dyDescent="0.35">
      <c r="A211" s="28">
        <v>210</v>
      </c>
      <c r="B211" s="35" t="s">
        <v>90</v>
      </c>
      <c r="C211" s="35">
        <v>54612000</v>
      </c>
      <c r="D211" s="35" t="s">
        <v>139</v>
      </c>
      <c r="E211" s="55" t="s">
        <v>92</v>
      </c>
      <c r="F211" s="30">
        <v>0</v>
      </c>
      <c r="G211" s="30">
        <v>0</v>
      </c>
      <c r="H211" s="30">
        <v>0</v>
      </c>
      <c r="I211" s="30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0</v>
      </c>
      <c r="Q211" s="30">
        <v>0</v>
      </c>
      <c r="R211" s="32">
        <f t="shared" si="3"/>
        <v>0</v>
      </c>
      <c r="S211" s="28" t="s">
        <v>93</v>
      </c>
      <c r="T211" s="33" t="s">
        <v>106</v>
      </c>
      <c r="U211" s="10" t="s">
        <v>107</v>
      </c>
      <c r="V211" s="34" t="s">
        <v>95</v>
      </c>
      <c r="W211" s="170" t="s">
        <v>96</v>
      </c>
      <c r="X211" s="170" t="s">
        <v>133</v>
      </c>
      <c r="Y211" s="170" t="s">
        <v>134</v>
      </c>
      <c r="Z211" s="165" t="e">
        <f>VLOOKUP(Table42[[#This Row],[COA]],#REF!,11,FALSE)</f>
        <v>#REF!</v>
      </c>
    </row>
    <row r="212" spans="1:26" ht="14.5" x14ac:dyDescent="0.35">
      <c r="A212" s="28">
        <v>211</v>
      </c>
      <c r="B212" s="35" t="s">
        <v>90</v>
      </c>
      <c r="C212" s="35">
        <v>54612000</v>
      </c>
      <c r="D212" s="35" t="s">
        <v>147</v>
      </c>
      <c r="E212" s="55" t="s">
        <v>92</v>
      </c>
      <c r="F212" s="30">
        <v>0</v>
      </c>
      <c r="G212" s="30">
        <v>0</v>
      </c>
      <c r="H212" s="30">
        <v>0</v>
      </c>
      <c r="I212" s="30">
        <v>205246</v>
      </c>
      <c r="J212" s="30">
        <v>51311</v>
      </c>
      <c r="K212" s="30">
        <v>51311</v>
      </c>
      <c r="L212" s="30">
        <v>51311</v>
      </c>
      <c r="M212" s="30">
        <v>51311</v>
      </c>
      <c r="N212" s="30">
        <v>51311</v>
      </c>
      <c r="O212" s="30">
        <v>51311</v>
      </c>
      <c r="P212" s="30">
        <v>51311</v>
      </c>
      <c r="Q212" s="30">
        <v>51311</v>
      </c>
      <c r="R212" s="32">
        <f t="shared" si="3"/>
        <v>615734</v>
      </c>
      <c r="S212" s="28" t="s">
        <v>93</v>
      </c>
      <c r="T212" s="33" t="s">
        <v>106</v>
      </c>
      <c r="U212" s="10" t="s">
        <v>107</v>
      </c>
      <c r="V212" s="34" t="s">
        <v>95</v>
      </c>
      <c r="W212" s="170" t="s">
        <v>96</v>
      </c>
      <c r="X212" s="170" t="s">
        <v>133</v>
      </c>
      <c r="Y212" s="170" t="s">
        <v>134</v>
      </c>
      <c r="Z212" s="165" t="e">
        <f>VLOOKUP(Table42[[#This Row],[COA]],#REF!,11,FALSE)</f>
        <v>#REF!</v>
      </c>
    </row>
    <row r="213" spans="1:26" ht="14.5" x14ac:dyDescent="0.35">
      <c r="A213" s="28">
        <v>212</v>
      </c>
      <c r="B213" s="35" t="s">
        <v>90</v>
      </c>
      <c r="C213" s="35">
        <v>54612000</v>
      </c>
      <c r="D213" s="35" t="s">
        <v>148</v>
      </c>
      <c r="E213" s="55" t="s">
        <v>92</v>
      </c>
      <c r="F213" s="30">
        <v>0</v>
      </c>
      <c r="G213" s="30">
        <v>0</v>
      </c>
      <c r="H213" s="30">
        <v>0</v>
      </c>
      <c r="I213" s="30">
        <v>147</v>
      </c>
      <c r="J213" s="30">
        <v>37</v>
      </c>
      <c r="K213" s="30">
        <v>37</v>
      </c>
      <c r="L213" s="30">
        <v>37</v>
      </c>
      <c r="M213" s="30">
        <v>37</v>
      </c>
      <c r="N213" s="30">
        <v>37</v>
      </c>
      <c r="O213" s="30">
        <v>220</v>
      </c>
      <c r="P213" s="30">
        <v>55</v>
      </c>
      <c r="Q213" s="30">
        <v>55</v>
      </c>
      <c r="R213" s="32">
        <f t="shared" si="3"/>
        <v>662</v>
      </c>
      <c r="S213" s="28" t="s">
        <v>93</v>
      </c>
      <c r="T213" s="33" t="s">
        <v>106</v>
      </c>
      <c r="U213" s="10" t="s">
        <v>107</v>
      </c>
      <c r="V213" s="34" t="s">
        <v>95</v>
      </c>
      <c r="W213" s="170" t="s">
        <v>96</v>
      </c>
      <c r="X213" s="170" t="s">
        <v>133</v>
      </c>
      <c r="Y213" s="170" t="s">
        <v>134</v>
      </c>
      <c r="Z213" s="165" t="e">
        <f>VLOOKUP(Table42[[#This Row],[COA]],#REF!,11,FALSE)</f>
        <v>#REF!</v>
      </c>
    </row>
    <row r="214" spans="1:26" ht="14.5" x14ac:dyDescent="0.35">
      <c r="A214" s="28">
        <v>213</v>
      </c>
      <c r="B214" s="35" t="s">
        <v>90</v>
      </c>
      <c r="C214" s="35">
        <v>54612000</v>
      </c>
      <c r="D214" s="35" t="s">
        <v>144</v>
      </c>
      <c r="E214" s="55" t="s">
        <v>92</v>
      </c>
      <c r="F214" s="30">
        <v>0</v>
      </c>
      <c r="G214" s="30">
        <v>0</v>
      </c>
      <c r="H214" s="30">
        <v>0</v>
      </c>
      <c r="I214" s="30">
        <v>17327</v>
      </c>
      <c r="J214" s="30">
        <v>4332</v>
      </c>
      <c r="K214" s="30">
        <v>4332</v>
      </c>
      <c r="L214" s="30">
        <v>4332</v>
      </c>
      <c r="M214" s="30">
        <v>4332</v>
      </c>
      <c r="N214" s="30">
        <v>4332</v>
      </c>
      <c r="O214" s="30">
        <v>4332</v>
      </c>
      <c r="P214" s="30">
        <v>4332</v>
      </c>
      <c r="Q214" s="30">
        <v>4332</v>
      </c>
      <c r="R214" s="32">
        <f t="shared" si="3"/>
        <v>51983</v>
      </c>
      <c r="S214" s="28" t="s">
        <v>93</v>
      </c>
      <c r="T214" s="33" t="s">
        <v>106</v>
      </c>
      <c r="U214" s="10" t="s">
        <v>107</v>
      </c>
      <c r="V214" s="34" t="s">
        <v>95</v>
      </c>
      <c r="W214" s="170" t="s">
        <v>96</v>
      </c>
      <c r="X214" s="170" t="s">
        <v>133</v>
      </c>
      <c r="Y214" s="170" t="s">
        <v>134</v>
      </c>
      <c r="Z214" s="165" t="e">
        <f>VLOOKUP(Table42[[#This Row],[COA]],#REF!,11,FALSE)</f>
        <v>#REF!</v>
      </c>
    </row>
    <row r="215" spans="1:26" ht="14.5" x14ac:dyDescent="0.35">
      <c r="A215" s="28">
        <v>214</v>
      </c>
      <c r="B215" s="35" t="s">
        <v>90</v>
      </c>
      <c r="C215" s="35">
        <v>54612000</v>
      </c>
      <c r="D215" s="35" t="s">
        <v>98</v>
      </c>
      <c r="E215" s="55" t="s">
        <v>92</v>
      </c>
      <c r="F215" s="30">
        <v>0</v>
      </c>
      <c r="G215" s="30">
        <v>0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0</v>
      </c>
      <c r="R215" s="32">
        <f t="shared" si="3"/>
        <v>0</v>
      </c>
      <c r="S215" s="28" t="s">
        <v>93</v>
      </c>
      <c r="T215" s="33" t="s">
        <v>100</v>
      </c>
      <c r="U215" s="10" t="s">
        <v>101</v>
      </c>
      <c r="V215" s="34" t="s">
        <v>95</v>
      </c>
      <c r="W215" s="170" t="s">
        <v>103</v>
      </c>
      <c r="X215" s="170" t="s">
        <v>104</v>
      </c>
      <c r="Y215" s="170" t="s">
        <v>37</v>
      </c>
      <c r="Z215" s="165" t="e">
        <f>VLOOKUP(Table42[[#This Row],[COA]],#REF!,11,FALSE)</f>
        <v>#REF!</v>
      </c>
    </row>
    <row r="216" spans="1:26" s="74" customFormat="1" ht="14.5" x14ac:dyDescent="0.35">
      <c r="A216" s="66">
        <v>215</v>
      </c>
      <c r="B216" s="67" t="s">
        <v>90</v>
      </c>
      <c r="C216" s="67">
        <v>55112000</v>
      </c>
      <c r="D216" s="67" t="s">
        <v>165</v>
      </c>
      <c r="E216" s="68" t="s">
        <v>92</v>
      </c>
      <c r="F216" s="69">
        <v>1.3728</v>
      </c>
      <c r="G216" s="69">
        <v>286595.5428</v>
      </c>
      <c r="H216" s="69">
        <v>59.378800000000005</v>
      </c>
      <c r="I216" s="69">
        <v>32.754799999999996</v>
      </c>
      <c r="J216" s="69">
        <v>3112.3917999999999</v>
      </c>
      <c r="K216" s="69">
        <v>1836.8228000000001</v>
      </c>
      <c r="L216" s="69">
        <v>3.3744000000000001</v>
      </c>
      <c r="M216" s="69">
        <v>252958.255</v>
      </c>
      <c r="N216" s="69">
        <v>33.125999999999998</v>
      </c>
      <c r="O216" s="69">
        <v>18.433</v>
      </c>
      <c r="P216" s="69">
        <v>209586.636</v>
      </c>
      <c r="Q216" s="69">
        <v>66.745000000000005</v>
      </c>
      <c r="R216" s="70">
        <f t="shared" si="3"/>
        <v>754304.83320000011</v>
      </c>
      <c r="S216" s="66" t="s">
        <v>93</v>
      </c>
      <c r="T216" s="71" t="s">
        <v>100</v>
      </c>
      <c r="U216" s="72" t="s">
        <v>101</v>
      </c>
      <c r="V216" s="73" t="s">
        <v>95</v>
      </c>
      <c r="W216" s="175" t="s">
        <v>103</v>
      </c>
      <c r="X216" s="175" t="s">
        <v>104</v>
      </c>
      <c r="Y216" s="175" t="s">
        <v>166</v>
      </c>
      <c r="Z216" s="165" t="e">
        <f>VLOOKUP(Table42[[#This Row],[COA]],#REF!,11,FALSE)</f>
        <v>#REF!</v>
      </c>
    </row>
    <row r="217" spans="1:26" ht="14.5" x14ac:dyDescent="0.35">
      <c r="A217" s="28">
        <v>216</v>
      </c>
      <c r="B217" s="35" t="s">
        <v>90</v>
      </c>
      <c r="C217" s="35">
        <v>55112000</v>
      </c>
      <c r="D217" s="35" t="s">
        <v>151</v>
      </c>
      <c r="E217" s="55" t="s">
        <v>92</v>
      </c>
      <c r="F217" s="30">
        <v>59961</v>
      </c>
      <c r="G217" s="30">
        <v>45055</v>
      </c>
      <c r="H217" s="30">
        <v>56780</v>
      </c>
      <c r="I217" s="30">
        <v>51646</v>
      </c>
      <c r="J217" s="30">
        <v>53004</v>
      </c>
      <c r="K217" s="30">
        <v>49183</v>
      </c>
      <c r="L217" s="30">
        <v>45780</v>
      </c>
      <c r="M217" s="30">
        <v>57284</v>
      </c>
      <c r="N217" s="30">
        <v>52516</v>
      </c>
      <c r="O217" s="30">
        <v>47416</v>
      </c>
      <c r="P217" s="30">
        <v>62089</v>
      </c>
      <c r="Q217" s="30">
        <v>54628</v>
      </c>
      <c r="R217" s="32">
        <f t="shared" si="3"/>
        <v>635342</v>
      </c>
      <c r="S217" s="28" t="s">
        <v>93</v>
      </c>
      <c r="T217" s="33" t="s">
        <v>106</v>
      </c>
      <c r="U217" s="10" t="s">
        <v>107</v>
      </c>
      <c r="V217" s="34" t="s">
        <v>95</v>
      </c>
      <c r="W217" s="170" t="s">
        <v>103</v>
      </c>
      <c r="X217" s="170" t="s">
        <v>152</v>
      </c>
      <c r="Y217" s="170" t="s">
        <v>33</v>
      </c>
      <c r="Z217" s="165" t="e">
        <f>VLOOKUP(Table42[[#This Row],[COA]],#REF!,11,FALSE)</f>
        <v>#REF!</v>
      </c>
    </row>
    <row r="218" spans="1:26" ht="14.5" x14ac:dyDescent="0.35">
      <c r="A218" s="28">
        <v>217</v>
      </c>
      <c r="B218" s="35" t="s">
        <v>90</v>
      </c>
      <c r="C218" s="35">
        <v>55112000</v>
      </c>
      <c r="D218" s="35" t="s">
        <v>156</v>
      </c>
      <c r="E218" s="55" t="s">
        <v>92</v>
      </c>
      <c r="F218" s="30">
        <v>0</v>
      </c>
      <c r="G218" s="30">
        <v>12500</v>
      </c>
      <c r="H218" s="30">
        <v>24656</v>
      </c>
      <c r="I218" s="30">
        <v>12385</v>
      </c>
      <c r="J218" s="30">
        <v>12385</v>
      </c>
      <c r="K218" s="30">
        <v>12385</v>
      </c>
      <c r="L218" s="30">
        <v>12385</v>
      </c>
      <c r="M218" s="30">
        <v>12385</v>
      </c>
      <c r="N218" s="30">
        <v>12385</v>
      </c>
      <c r="O218" s="30">
        <v>12385</v>
      </c>
      <c r="P218" s="30">
        <v>12385</v>
      </c>
      <c r="Q218" s="30">
        <v>12385</v>
      </c>
      <c r="R218" s="32">
        <f t="shared" si="3"/>
        <v>148621</v>
      </c>
      <c r="S218" s="28" t="s">
        <v>93</v>
      </c>
      <c r="T218" s="33" t="s">
        <v>106</v>
      </c>
      <c r="U218" s="10" t="s">
        <v>107</v>
      </c>
      <c r="V218" s="34" t="s">
        <v>95</v>
      </c>
      <c r="W218" s="170" t="s">
        <v>103</v>
      </c>
      <c r="X218" s="170" t="s">
        <v>127</v>
      </c>
      <c r="Y218" s="170" t="s">
        <v>34</v>
      </c>
      <c r="Z218" s="165" t="e">
        <f>VLOOKUP(Table42[[#This Row],[COA]],#REF!,11,FALSE)</f>
        <v>#REF!</v>
      </c>
    </row>
    <row r="219" spans="1:26" ht="14.5" x14ac:dyDescent="0.35">
      <c r="A219" s="28">
        <v>218</v>
      </c>
      <c r="B219" s="35" t="s">
        <v>90</v>
      </c>
      <c r="C219" s="35">
        <v>55112000</v>
      </c>
      <c r="D219" s="35" t="s">
        <v>140</v>
      </c>
      <c r="E219" s="55" t="s">
        <v>92</v>
      </c>
      <c r="F219" s="30">
        <v>742995</v>
      </c>
      <c r="G219" s="30">
        <v>737410</v>
      </c>
      <c r="H219" s="30">
        <v>749346</v>
      </c>
      <c r="I219" s="30">
        <v>723238</v>
      </c>
      <c r="J219" s="30">
        <v>784761</v>
      </c>
      <c r="K219" s="30">
        <v>613908</v>
      </c>
      <c r="L219" s="30">
        <v>626004</v>
      </c>
      <c r="M219" s="30">
        <v>598205</v>
      </c>
      <c r="N219" s="30">
        <v>578792</v>
      </c>
      <c r="O219" s="30">
        <v>556235</v>
      </c>
      <c r="P219" s="30">
        <v>477304</v>
      </c>
      <c r="Q219" s="30">
        <v>412396</v>
      </c>
      <c r="R219" s="32">
        <f t="shared" si="3"/>
        <v>7600594</v>
      </c>
      <c r="S219" s="28" t="s">
        <v>93</v>
      </c>
      <c r="T219" s="33" t="s">
        <v>106</v>
      </c>
      <c r="U219" s="10" t="s">
        <v>107</v>
      </c>
      <c r="V219" s="34" t="s">
        <v>95</v>
      </c>
      <c r="W219" s="170" t="s">
        <v>96</v>
      </c>
      <c r="X219" s="170" t="s">
        <v>141</v>
      </c>
      <c r="Y219" s="170" t="s">
        <v>39</v>
      </c>
      <c r="Z219" s="165" t="e">
        <f>VLOOKUP(Table42[[#This Row],[COA]],#REF!,11,FALSE)</f>
        <v>#REF!</v>
      </c>
    </row>
    <row r="220" spans="1:26" ht="14.5" x14ac:dyDescent="0.35">
      <c r="A220" s="28">
        <v>219</v>
      </c>
      <c r="B220" s="35" t="s">
        <v>90</v>
      </c>
      <c r="C220" s="35">
        <v>55112000</v>
      </c>
      <c r="D220" s="35" t="s">
        <v>155</v>
      </c>
      <c r="E220" s="55" t="s">
        <v>92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Q220" s="30">
        <v>0</v>
      </c>
      <c r="R220" s="32">
        <f t="shared" si="3"/>
        <v>0</v>
      </c>
      <c r="S220" s="28" t="s">
        <v>93</v>
      </c>
      <c r="T220" s="33" t="s">
        <v>106</v>
      </c>
      <c r="U220" s="10" t="s">
        <v>107</v>
      </c>
      <c r="V220" s="34" t="s">
        <v>95</v>
      </c>
      <c r="W220" s="170" t="s">
        <v>103</v>
      </c>
      <c r="X220" s="170" t="s">
        <v>127</v>
      </c>
      <c r="Y220" s="170" t="s">
        <v>34</v>
      </c>
      <c r="Z220" s="165" t="e">
        <f>VLOOKUP(Table42[[#This Row],[COA]],#REF!,11,FALSE)</f>
        <v>#REF!</v>
      </c>
    </row>
    <row r="221" spans="1:26" ht="14.5" x14ac:dyDescent="0.35">
      <c r="A221" s="28">
        <v>220</v>
      </c>
      <c r="B221" s="35" t="s">
        <v>90</v>
      </c>
      <c r="C221" s="35">
        <v>55112000</v>
      </c>
      <c r="D221" s="35" t="s">
        <v>153</v>
      </c>
      <c r="E221" s="55" t="s">
        <v>92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0</v>
      </c>
      <c r="P221" s="30">
        <v>0</v>
      </c>
      <c r="Q221" s="30">
        <v>0</v>
      </c>
      <c r="R221" s="32">
        <f t="shared" si="3"/>
        <v>0</v>
      </c>
      <c r="S221" s="28" t="s">
        <v>93</v>
      </c>
      <c r="T221" s="33" t="s">
        <v>106</v>
      </c>
      <c r="U221" s="10" t="s">
        <v>107</v>
      </c>
      <c r="V221" s="34" t="s">
        <v>95</v>
      </c>
      <c r="W221" s="170" t="s">
        <v>103</v>
      </c>
      <c r="X221" s="170" t="s">
        <v>123</v>
      </c>
      <c r="Y221" s="170" t="s">
        <v>32</v>
      </c>
      <c r="Z221" s="165" t="e">
        <f>VLOOKUP(Table42[[#This Row],[COA]],#REF!,11,FALSE)</f>
        <v>#REF!</v>
      </c>
    </row>
    <row r="222" spans="1:26" ht="14.5" x14ac:dyDescent="0.35">
      <c r="A222" s="28">
        <v>221</v>
      </c>
      <c r="B222" s="35" t="s">
        <v>90</v>
      </c>
      <c r="C222" s="35">
        <v>55112000</v>
      </c>
      <c r="D222" s="35" t="s">
        <v>154</v>
      </c>
      <c r="E222" s="55" t="s">
        <v>92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0</v>
      </c>
      <c r="R222" s="32">
        <f t="shared" si="3"/>
        <v>0</v>
      </c>
      <c r="S222" s="28" t="s">
        <v>93</v>
      </c>
      <c r="T222" s="33" t="s">
        <v>106</v>
      </c>
      <c r="U222" s="10" t="s">
        <v>107</v>
      </c>
      <c r="V222" s="34" t="s">
        <v>95</v>
      </c>
      <c r="W222" s="170" t="s">
        <v>103</v>
      </c>
      <c r="X222" s="170" t="s">
        <v>127</v>
      </c>
      <c r="Y222" s="170" t="s">
        <v>34</v>
      </c>
      <c r="Z222" s="165" t="e">
        <f>VLOOKUP(Table42[[#This Row],[COA]],#REF!,11,FALSE)</f>
        <v>#REF!</v>
      </c>
    </row>
    <row r="223" spans="1:26" ht="14.5" x14ac:dyDescent="0.35">
      <c r="A223" s="28">
        <v>222</v>
      </c>
      <c r="B223" s="35" t="s">
        <v>90</v>
      </c>
      <c r="C223" s="35">
        <v>55112000</v>
      </c>
      <c r="D223" s="35" t="s">
        <v>150</v>
      </c>
      <c r="E223" s="55" t="s">
        <v>92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2">
        <f t="shared" si="3"/>
        <v>0</v>
      </c>
      <c r="S223" s="28" t="s">
        <v>93</v>
      </c>
      <c r="T223" s="33" t="s">
        <v>106</v>
      </c>
      <c r="U223" s="10" t="s">
        <v>107</v>
      </c>
      <c r="V223" s="34" t="s">
        <v>95</v>
      </c>
      <c r="W223" s="170" t="s">
        <v>103</v>
      </c>
      <c r="X223" s="170" t="s">
        <v>123</v>
      </c>
      <c r="Y223" s="170" t="s">
        <v>32</v>
      </c>
      <c r="Z223" s="165" t="e">
        <f>VLOOKUP(Table42[[#This Row],[COA]],#REF!,11,FALSE)</f>
        <v>#REF!</v>
      </c>
    </row>
    <row r="224" spans="1:26" ht="14.5" x14ac:dyDescent="0.35">
      <c r="A224" s="28">
        <v>223</v>
      </c>
      <c r="B224" s="35" t="s">
        <v>90</v>
      </c>
      <c r="C224" s="35">
        <v>55112000</v>
      </c>
      <c r="D224" s="35" t="s">
        <v>149</v>
      </c>
      <c r="E224" s="55" t="s">
        <v>92</v>
      </c>
      <c r="F224" s="30">
        <v>347</v>
      </c>
      <c r="G224" s="30">
        <v>372</v>
      </c>
      <c r="H224" s="30">
        <v>366</v>
      </c>
      <c r="I224" s="30">
        <v>381</v>
      </c>
      <c r="J224" s="30">
        <v>381</v>
      </c>
      <c r="K224" s="30">
        <v>328</v>
      </c>
      <c r="L224" s="30">
        <v>348</v>
      </c>
      <c r="M224" s="30">
        <v>333</v>
      </c>
      <c r="N224" s="30">
        <v>342</v>
      </c>
      <c r="O224" s="30">
        <v>349</v>
      </c>
      <c r="P224" s="30">
        <v>325</v>
      </c>
      <c r="Q224" s="30">
        <v>348</v>
      </c>
      <c r="R224" s="32">
        <f t="shared" si="3"/>
        <v>4220</v>
      </c>
      <c r="S224" s="28" t="s">
        <v>93</v>
      </c>
      <c r="T224" s="33" t="s">
        <v>106</v>
      </c>
      <c r="U224" s="10" t="s">
        <v>107</v>
      </c>
      <c r="V224" s="34" t="s">
        <v>95</v>
      </c>
      <c r="W224" s="170" t="s">
        <v>96</v>
      </c>
      <c r="X224" s="170" t="s">
        <v>133</v>
      </c>
      <c r="Y224" s="170" t="s">
        <v>134</v>
      </c>
      <c r="Z224" s="165" t="e">
        <f>VLOOKUP(Table42[[#This Row],[COA]],#REF!,11,FALSE)</f>
        <v>#REF!</v>
      </c>
    </row>
    <row r="225" spans="1:26" ht="14.5" x14ac:dyDescent="0.35">
      <c r="A225" s="28">
        <v>224</v>
      </c>
      <c r="B225" s="35" t="s">
        <v>90</v>
      </c>
      <c r="C225" s="35">
        <v>55112000</v>
      </c>
      <c r="D225" s="35" t="s">
        <v>124</v>
      </c>
      <c r="E225" s="55" t="s">
        <v>92</v>
      </c>
      <c r="F225" s="30">
        <v>0</v>
      </c>
      <c r="G225" s="30">
        <v>0</v>
      </c>
      <c r="H225" s="30">
        <v>0</v>
      </c>
      <c r="I225" s="30">
        <v>0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O225" s="30">
        <v>0</v>
      </c>
      <c r="P225" s="30">
        <v>0</v>
      </c>
      <c r="Q225" s="30">
        <v>0</v>
      </c>
      <c r="R225" s="32">
        <f t="shared" si="3"/>
        <v>0</v>
      </c>
      <c r="S225" s="28" t="s">
        <v>93</v>
      </c>
      <c r="T225" s="33" t="s">
        <v>106</v>
      </c>
      <c r="U225" s="10" t="s">
        <v>107</v>
      </c>
      <c r="V225" s="34" t="s">
        <v>95</v>
      </c>
      <c r="W225" s="170" t="s">
        <v>103</v>
      </c>
      <c r="X225" s="170" t="s">
        <v>123</v>
      </c>
      <c r="Y225" s="170" t="s">
        <v>32</v>
      </c>
      <c r="Z225" s="165" t="e">
        <f>VLOOKUP(Table42[[#This Row],[COA]],#REF!,11,FALSE)</f>
        <v>#REF!</v>
      </c>
    </row>
    <row r="226" spans="1:26" ht="14.5" x14ac:dyDescent="0.35">
      <c r="A226" s="28">
        <v>225</v>
      </c>
      <c r="B226" s="35" t="s">
        <v>90</v>
      </c>
      <c r="C226" s="35">
        <v>55112000</v>
      </c>
      <c r="D226" s="35" t="s">
        <v>122</v>
      </c>
      <c r="E226" s="55" t="s">
        <v>92</v>
      </c>
      <c r="F226" s="30">
        <v>1012780</v>
      </c>
      <c r="G226" s="30">
        <v>1080037</v>
      </c>
      <c r="H226" s="30">
        <v>1046863</v>
      </c>
      <c r="I226" s="30">
        <v>1084235</v>
      </c>
      <c r="J226" s="30">
        <v>1087641</v>
      </c>
      <c r="K226" s="30">
        <v>1005713</v>
      </c>
      <c r="L226" s="30">
        <v>1042542</v>
      </c>
      <c r="M226" s="30">
        <v>1012853</v>
      </c>
      <c r="N226" s="30">
        <v>1042434</v>
      </c>
      <c r="O226" s="30">
        <v>1050042</v>
      </c>
      <c r="P226" s="30">
        <v>986163</v>
      </c>
      <c r="Q226" s="30">
        <v>1058844</v>
      </c>
      <c r="R226" s="32">
        <f t="shared" si="3"/>
        <v>12510147</v>
      </c>
      <c r="S226" s="28" t="s">
        <v>93</v>
      </c>
      <c r="T226" s="33" t="s">
        <v>106</v>
      </c>
      <c r="U226" s="10" t="s">
        <v>107</v>
      </c>
      <c r="V226" s="34" t="s">
        <v>95</v>
      </c>
      <c r="W226" s="170" t="s">
        <v>103</v>
      </c>
      <c r="X226" s="170" t="s">
        <v>123</v>
      </c>
      <c r="Y226" s="170" t="s">
        <v>32</v>
      </c>
      <c r="Z226" s="165" t="e">
        <f>VLOOKUP(Table42[[#This Row],[COA]],#REF!,11,FALSE)</f>
        <v>#REF!</v>
      </c>
    </row>
    <row r="227" spans="1:26" ht="14.5" x14ac:dyDescent="0.35">
      <c r="A227" s="28">
        <v>226</v>
      </c>
      <c r="B227" s="35" t="s">
        <v>90</v>
      </c>
      <c r="C227" s="35">
        <v>58112000</v>
      </c>
      <c r="D227" s="35" t="s">
        <v>98</v>
      </c>
      <c r="E227" s="55" t="s">
        <v>92</v>
      </c>
      <c r="F227" s="30">
        <v>7461</v>
      </c>
      <c r="G227" s="30">
        <v>5211</v>
      </c>
      <c r="H227" s="30">
        <v>-6308</v>
      </c>
      <c r="I227" s="30">
        <v>6793</v>
      </c>
      <c r="J227" s="30">
        <v>4372</v>
      </c>
      <c r="K227" s="30">
        <v>-6731</v>
      </c>
      <c r="L227" s="30">
        <v>6415</v>
      </c>
      <c r="M227" s="30">
        <v>5000</v>
      </c>
      <c r="N227" s="30">
        <v>-6646</v>
      </c>
      <c r="O227" s="30">
        <v>6033</v>
      </c>
      <c r="P227" s="30">
        <v>6054</v>
      </c>
      <c r="Q227" s="30">
        <v>-9945</v>
      </c>
      <c r="R227" s="32">
        <f t="shared" si="3"/>
        <v>17709</v>
      </c>
      <c r="S227" s="28" t="s">
        <v>93</v>
      </c>
      <c r="T227" s="33" t="s">
        <v>100</v>
      </c>
      <c r="U227" s="10" t="s">
        <v>101</v>
      </c>
      <c r="V227" s="34" t="s">
        <v>95</v>
      </c>
      <c r="W227" s="170" t="s">
        <v>103</v>
      </c>
      <c r="X227" s="170" t="s">
        <v>104</v>
      </c>
      <c r="Y227" s="170" t="s">
        <v>37</v>
      </c>
      <c r="Z227" s="165" t="e">
        <f>VLOOKUP(Table42[[#This Row],[COA]],#REF!,11,FALSE)</f>
        <v>#REF!</v>
      </c>
    </row>
    <row r="228" spans="1:26" ht="14.5" x14ac:dyDescent="0.35">
      <c r="A228" s="28">
        <v>227</v>
      </c>
      <c r="B228" s="35" t="s">
        <v>90</v>
      </c>
      <c r="C228" s="35">
        <v>58113000</v>
      </c>
      <c r="D228" s="35" t="s">
        <v>98</v>
      </c>
      <c r="E228" s="55" t="s">
        <v>92</v>
      </c>
      <c r="F228" s="30">
        <v>165</v>
      </c>
      <c r="G228" s="30">
        <v>26</v>
      </c>
      <c r="H228" s="30">
        <v>56</v>
      </c>
      <c r="I228" s="30">
        <v>60</v>
      </c>
      <c r="J228" s="30">
        <v>62</v>
      </c>
      <c r="K228" s="30">
        <v>57</v>
      </c>
      <c r="L228" s="30">
        <v>65</v>
      </c>
      <c r="M228" s="30">
        <v>3</v>
      </c>
      <c r="N228" s="30">
        <v>5</v>
      </c>
      <c r="O228" s="30">
        <v>57</v>
      </c>
      <c r="P228" s="30">
        <v>4</v>
      </c>
      <c r="Q228" s="30">
        <v>12</v>
      </c>
      <c r="R228" s="32">
        <f t="shared" si="3"/>
        <v>572</v>
      </c>
      <c r="S228" s="28" t="s">
        <v>93</v>
      </c>
      <c r="T228" s="33" t="s">
        <v>100</v>
      </c>
      <c r="U228" s="10" t="s">
        <v>101</v>
      </c>
      <c r="V228" s="34" t="s">
        <v>95</v>
      </c>
      <c r="W228" s="170" t="s">
        <v>103</v>
      </c>
      <c r="X228" s="170" t="s">
        <v>104</v>
      </c>
      <c r="Y228" s="170" t="s">
        <v>37</v>
      </c>
      <c r="Z228" s="165" t="e">
        <f>VLOOKUP(Table42[[#This Row],[COA]],#REF!,11,FALSE)</f>
        <v>#REF!</v>
      </c>
    </row>
    <row r="229" spans="1:26" ht="14.5" x14ac:dyDescent="0.35">
      <c r="A229" s="28">
        <v>228</v>
      </c>
      <c r="B229" s="35" t="s">
        <v>90</v>
      </c>
      <c r="C229" s="35">
        <v>58114000</v>
      </c>
      <c r="D229" s="35" t="s">
        <v>98</v>
      </c>
      <c r="E229" s="55" t="s">
        <v>92</v>
      </c>
      <c r="F229" s="30">
        <v>-15</v>
      </c>
      <c r="G229" s="30">
        <v>-24</v>
      </c>
      <c r="H229" s="30">
        <v>-30</v>
      </c>
      <c r="I229" s="30">
        <v>-49</v>
      </c>
      <c r="J229" s="30">
        <v>-35</v>
      </c>
      <c r="K229" s="30">
        <v>-16</v>
      </c>
      <c r="L229" s="30">
        <v>-2</v>
      </c>
      <c r="M229" s="30">
        <v>-12</v>
      </c>
      <c r="N229" s="30">
        <v>-3</v>
      </c>
      <c r="O229" s="30">
        <v>1</v>
      </c>
      <c r="P229" s="30">
        <v>33</v>
      </c>
      <c r="Q229" s="30">
        <v>21</v>
      </c>
      <c r="R229" s="32">
        <f t="shared" si="3"/>
        <v>-131</v>
      </c>
      <c r="S229" s="28" t="s">
        <v>93</v>
      </c>
      <c r="T229" s="33" t="s">
        <v>100</v>
      </c>
      <c r="U229" s="10" t="s">
        <v>101</v>
      </c>
      <c r="V229" s="34" t="s">
        <v>95</v>
      </c>
      <c r="W229" s="170" t="s">
        <v>103</v>
      </c>
      <c r="X229" s="170" t="s">
        <v>104</v>
      </c>
      <c r="Y229" s="170" t="s">
        <v>37</v>
      </c>
      <c r="Z229" s="165" t="e">
        <f>VLOOKUP(Table42[[#This Row],[COA]],#REF!,11,FALSE)</f>
        <v>#REF!</v>
      </c>
    </row>
    <row r="230" spans="1:26" ht="14.5" x14ac:dyDescent="0.35">
      <c r="A230" s="28">
        <v>229</v>
      </c>
      <c r="B230" s="35" t="s">
        <v>90</v>
      </c>
      <c r="C230" s="35">
        <v>58122000</v>
      </c>
      <c r="D230" s="35" t="s">
        <v>98</v>
      </c>
      <c r="E230" s="55" t="s">
        <v>92</v>
      </c>
      <c r="F230" s="30">
        <v>9481</v>
      </c>
      <c r="G230" s="30">
        <v>7057</v>
      </c>
      <c r="H230" s="30">
        <v>4515</v>
      </c>
      <c r="I230" s="30">
        <v>6371</v>
      </c>
      <c r="J230" s="30">
        <v>6644</v>
      </c>
      <c r="K230" s="30">
        <v>5485</v>
      </c>
      <c r="L230" s="30">
        <v>5146</v>
      </c>
      <c r="M230" s="30">
        <v>4783</v>
      </c>
      <c r="N230" s="30">
        <v>6122</v>
      </c>
      <c r="O230" s="30">
        <v>4278</v>
      </c>
      <c r="P230" s="30">
        <v>4308</v>
      </c>
      <c r="Q230" s="30">
        <v>5207</v>
      </c>
      <c r="R230" s="32">
        <f t="shared" si="3"/>
        <v>69397</v>
      </c>
      <c r="S230" s="28" t="s">
        <v>93</v>
      </c>
      <c r="T230" s="33" t="s">
        <v>100</v>
      </c>
      <c r="U230" s="10" t="s">
        <v>101</v>
      </c>
      <c r="V230" s="34" t="s">
        <v>95</v>
      </c>
      <c r="W230" s="170" t="s">
        <v>103</v>
      </c>
      <c r="X230" s="170" t="s">
        <v>104</v>
      </c>
      <c r="Y230" s="170" t="s">
        <v>37</v>
      </c>
      <c r="Z230" s="165" t="e">
        <f>VLOOKUP(Table42[[#This Row],[COA]],#REF!,11,FALSE)</f>
        <v>#REF!</v>
      </c>
    </row>
    <row r="231" spans="1:26" ht="14.5" x14ac:dyDescent="0.35">
      <c r="A231" s="28">
        <v>230</v>
      </c>
      <c r="B231" s="35" t="s">
        <v>90</v>
      </c>
      <c r="C231" s="35">
        <v>58131000</v>
      </c>
      <c r="D231" s="35" t="s">
        <v>98</v>
      </c>
      <c r="E231" s="55" t="s">
        <v>92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2">
        <f t="shared" si="3"/>
        <v>0</v>
      </c>
      <c r="S231" s="28" t="s">
        <v>93</v>
      </c>
      <c r="T231" s="33" t="s">
        <v>100</v>
      </c>
      <c r="U231" s="10" t="s">
        <v>101</v>
      </c>
      <c r="V231" s="34" t="s">
        <v>95</v>
      </c>
      <c r="W231" s="170" t="s">
        <v>103</v>
      </c>
      <c r="X231" s="170" t="s">
        <v>104</v>
      </c>
      <c r="Y231" s="170" t="s">
        <v>37</v>
      </c>
      <c r="Z231" s="165" t="e">
        <f>VLOOKUP(Table42[[#This Row],[COA]],#REF!,11,FALSE)</f>
        <v>#REF!</v>
      </c>
    </row>
    <row r="232" spans="1:26" ht="14.5" x14ac:dyDescent="0.35">
      <c r="A232" s="28">
        <v>231</v>
      </c>
      <c r="B232" s="35" t="s">
        <v>90</v>
      </c>
      <c r="C232" s="35">
        <v>58211000</v>
      </c>
      <c r="D232" s="35" t="s">
        <v>120</v>
      </c>
      <c r="E232" s="55" t="s">
        <v>92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2">
        <f t="shared" si="3"/>
        <v>0</v>
      </c>
      <c r="S232" s="28" t="s">
        <v>93</v>
      </c>
      <c r="T232" s="33" t="s">
        <v>106</v>
      </c>
      <c r="U232" s="10" t="s">
        <v>107</v>
      </c>
      <c r="V232" s="34" t="s">
        <v>95</v>
      </c>
      <c r="W232" s="170" t="s">
        <v>103</v>
      </c>
      <c r="X232" s="170" t="s">
        <v>121</v>
      </c>
      <c r="Y232" s="170" t="s">
        <v>37</v>
      </c>
      <c r="Z232" s="165" t="e">
        <f>VLOOKUP(Table42[[#This Row],[COA]],#REF!,11,FALSE)</f>
        <v>#REF!</v>
      </c>
    </row>
    <row r="233" spans="1:26" ht="14.5" x14ac:dyDescent="0.35">
      <c r="A233" s="28">
        <v>232</v>
      </c>
      <c r="B233" s="35" t="s">
        <v>90</v>
      </c>
      <c r="C233" s="35">
        <v>58221000</v>
      </c>
      <c r="D233" s="35" t="s">
        <v>120</v>
      </c>
      <c r="E233" s="55" t="s">
        <v>92</v>
      </c>
      <c r="F233" s="30">
        <v>0</v>
      </c>
      <c r="G233" s="30">
        <v>0</v>
      </c>
      <c r="H233" s="30">
        <v>5416</v>
      </c>
      <c r="I233" s="30">
        <v>0</v>
      </c>
      <c r="J233" s="30">
        <v>0</v>
      </c>
      <c r="K233" s="30">
        <v>-2099</v>
      </c>
      <c r="L233" s="30">
        <v>0</v>
      </c>
      <c r="M233" s="30">
        <v>0</v>
      </c>
      <c r="N233" s="30">
        <v>-10952</v>
      </c>
      <c r="O233" s="30">
        <v>0</v>
      </c>
      <c r="P233" s="30">
        <v>0</v>
      </c>
      <c r="Q233" s="30">
        <v>-11113</v>
      </c>
      <c r="R233" s="32">
        <f t="shared" si="3"/>
        <v>-18748</v>
      </c>
      <c r="S233" s="28" t="s">
        <v>93</v>
      </c>
      <c r="T233" s="33" t="s">
        <v>106</v>
      </c>
      <c r="U233" s="10" t="s">
        <v>107</v>
      </c>
      <c r="V233" s="34" t="s">
        <v>95</v>
      </c>
      <c r="W233" s="170" t="s">
        <v>103</v>
      </c>
      <c r="X233" s="170" t="s">
        <v>121</v>
      </c>
      <c r="Y233" s="170" t="s">
        <v>37</v>
      </c>
      <c r="Z233" s="165" t="e">
        <f>VLOOKUP(Table42[[#This Row],[COA]],#REF!,11,FALSE)</f>
        <v>#REF!</v>
      </c>
    </row>
    <row r="234" spans="1:26" ht="14.5" x14ac:dyDescent="0.35">
      <c r="A234" s="28">
        <v>233</v>
      </c>
      <c r="B234" s="35" t="s">
        <v>90</v>
      </c>
      <c r="C234" s="35">
        <v>58229000</v>
      </c>
      <c r="D234" s="35" t="s">
        <v>150</v>
      </c>
      <c r="E234" s="55" t="s">
        <v>92</v>
      </c>
      <c r="F234" s="30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  <c r="R234" s="32">
        <f t="shared" si="3"/>
        <v>0</v>
      </c>
      <c r="S234" s="28" t="s">
        <v>93</v>
      </c>
      <c r="T234" s="33" t="s">
        <v>106</v>
      </c>
      <c r="U234" s="10" t="s">
        <v>107</v>
      </c>
      <c r="V234" s="34" t="s">
        <v>95</v>
      </c>
      <c r="W234" s="170" t="s">
        <v>103</v>
      </c>
      <c r="X234" s="170" t="s">
        <v>123</v>
      </c>
      <c r="Y234" s="170" t="s">
        <v>32</v>
      </c>
      <c r="Z234" s="165" t="e">
        <f>VLOOKUP(Table42[[#This Row],[COA]],#REF!,11,FALSE)</f>
        <v>#REF!</v>
      </c>
    </row>
    <row r="235" spans="1:26" ht="14.5" x14ac:dyDescent="0.35">
      <c r="A235" s="28">
        <v>234</v>
      </c>
      <c r="B235" s="35" t="s">
        <v>90</v>
      </c>
      <c r="C235" s="35">
        <v>58229000</v>
      </c>
      <c r="D235" s="35" t="s">
        <v>124</v>
      </c>
      <c r="E235" s="55" t="s">
        <v>92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2">
        <f t="shared" si="3"/>
        <v>0</v>
      </c>
      <c r="S235" s="28" t="s">
        <v>93</v>
      </c>
      <c r="T235" s="33" t="s">
        <v>106</v>
      </c>
      <c r="U235" s="10" t="s">
        <v>107</v>
      </c>
      <c r="V235" s="34" t="s">
        <v>95</v>
      </c>
      <c r="W235" s="170" t="s">
        <v>103</v>
      </c>
      <c r="X235" s="170" t="s">
        <v>123</v>
      </c>
      <c r="Y235" s="170" t="s">
        <v>32</v>
      </c>
      <c r="Z235" s="165" t="e">
        <f>VLOOKUP(Table42[[#This Row],[COA]],#REF!,11,FALSE)</f>
        <v>#REF!</v>
      </c>
    </row>
    <row r="236" spans="1:26" ht="14.5" x14ac:dyDescent="0.35">
      <c r="A236" s="28">
        <v>235</v>
      </c>
      <c r="B236" s="35" t="s">
        <v>90</v>
      </c>
      <c r="C236" s="35">
        <v>58229000</v>
      </c>
      <c r="D236" s="35" t="s">
        <v>98</v>
      </c>
      <c r="E236" s="55" t="s">
        <v>92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2">
        <f t="shared" si="3"/>
        <v>0</v>
      </c>
      <c r="S236" s="28" t="s">
        <v>93</v>
      </c>
      <c r="T236" s="33" t="s">
        <v>100</v>
      </c>
      <c r="U236" s="10" t="s">
        <v>101</v>
      </c>
      <c r="V236" s="34" t="s">
        <v>95</v>
      </c>
      <c r="W236" s="170" t="s">
        <v>103</v>
      </c>
      <c r="X236" s="170" t="s">
        <v>104</v>
      </c>
      <c r="Y236" s="170" t="s">
        <v>37</v>
      </c>
      <c r="Z236" s="165" t="e">
        <f>VLOOKUP(Table42[[#This Row],[COA]],#REF!,11,FALSE)</f>
        <v>#REF!</v>
      </c>
    </row>
    <row r="237" spans="1:26" ht="14.5" x14ac:dyDescent="0.35">
      <c r="A237" s="28">
        <v>236</v>
      </c>
      <c r="B237" s="35" t="s">
        <v>90</v>
      </c>
      <c r="C237" s="35">
        <v>58229000</v>
      </c>
      <c r="D237" s="35" t="s">
        <v>120</v>
      </c>
      <c r="E237" s="55" t="s">
        <v>92</v>
      </c>
      <c r="F237" s="30">
        <v>0</v>
      </c>
      <c r="G237" s="30">
        <v>0</v>
      </c>
      <c r="H237" s="30">
        <v>-3953</v>
      </c>
      <c r="I237" s="30">
        <v>0</v>
      </c>
      <c r="J237" s="30">
        <v>0</v>
      </c>
      <c r="K237" s="30">
        <v>687</v>
      </c>
      <c r="L237" s="30">
        <v>0</v>
      </c>
      <c r="M237" s="30">
        <v>0</v>
      </c>
      <c r="N237" s="30">
        <v>554</v>
      </c>
      <c r="O237" s="30">
        <v>0</v>
      </c>
      <c r="P237" s="30">
        <v>0</v>
      </c>
      <c r="Q237" s="30">
        <v>5270</v>
      </c>
      <c r="R237" s="32">
        <f t="shared" si="3"/>
        <v>2558</v>
      </c>
      <c r="S237" s="28" t="s">
        <v>93</v>
      </c>
      <c r="T237" s="33" t="s">
        <v>106</v>
      </c>
      <c r="U237" s="10" t="s">
        <v>107</v>
      </c>
      <c r="V237" s="34" t="s">
        <v>95</v>
      </c>
      <c r="W237" s="170" t="s">
        <v>103</v>
      </c>
      <c r="X237" s="170" t="s">
        <v>121</v>
      </c>
      <c r="Y237" s="170" t="s">
        <v>37</v>
      </c>
      <c r="Z237" s="165" t="e">
        <f>VLOOKUP(Table42[[#This Row],[COA]],#REF!,11,FALSE)</f>
        <v>#REF!</v>
      </c>
    </row>
    <row r="238" spans="1:26" ht="14.5" x14ac:dyDescent="0.35">
      <c r="A238" s="28">
        <v>237</v>
      </c>
      <c r="B238" s="35" t="s">
        <v>90</v>
      </c>
      <c r="C238" s="35">
        <v>58311000</v>
      </c>
      <c r="D238" s="35" t="s">
        <v>98</v>
      </c>
      <c r="E238" s="55" t="s">
        <v>92</v>
      </c>
      <c r="F238" s="30">
        <v>0</v>
      </c>
      <c r="G238" s="30">
        <v>-34</v>
      </c>
      <c r="H238" s="30">
        <v>0</v>
      </c>
      <c r="I238" s="30">
        <v>-6</v>
      </c>
      <c r="J238" s="30">
        <v>-20</v>
      </c>
      <c r="K238" s="30">
        <v>-19</v>
      </c>
      <c r="L238" s="30">
        <v>-20</v>
      </c>
      <c r="M238" s="30">
        <v>-21</v>
      </c>
      <c r="N238" s="30">
        <v>-59</v>
      </c>
      <c r="O238" s="30">
        <v>-40</v>
      </c>
      <c r="P238" s="30">
        <v>-25</v>
      </c>
      <c r="Q238" s="30">
        <v>-515</v>
      </c>
      <c r="R238" s="32">
        <f t="shared" si="3"/>
        <v>-759</v>
      </c>
      <c r="S238" s="28" t="s">
        <v>93</v>
      </c>
      <c r="T238" s="33" t="s">
        <v>100</v>
      </c>
      <c r="U238" s="10" t="s">
        <v>101</v>
      </c>
      <c r="V238" s="34" t="s">
        <v>95</v>
      </c>
      <c r="W238" s="170" t="s">
        <v>103</v>
      </c>
      <c r="X238" s="170" t="s">
        <v>104</v>
      </c>
      <c r="Y238" s="170" t="s">
        <v>37</v>
      </c>
      <c r="Z238" s="165" t="e">
        <f>VLOOKUP(Table42[[#This Row],[COA]],#REF!,11,FALSE)</f>
        <v>#REF!</v>
      </c>
    </row>
    <row r="239" spans="1:26" ht="14.5" x14ac:dyDescent="0.35">
      <c r="A239" s="28">
        <v>238</v>
      </c>
      <c r="B239" s="35" t="s">
        <v>90</v>
      </c>
      <c r="C239" s="35">
        <v>58321000</v>
      </c>
      <c r="D239" s="35" t="s">
        <v>98</v>
      </c>
      <c r="E239" s="55" t="s">
        <v>92</v>
      </c>
      <c r="F239" s="30">
        <v>-100</v>
      </c>
      <c r="G239" s="30">
        <v>2590</v>
      </c>
      <c r="H239" s="30">
        <v>138</v>
      </c>
      <c r="I239" s="30">
        <v>55</v>
      </c>
      <c r="J239" s="30">
        <v>578</v>
      </c>
      <c r="K239" s="30">
        <v>-102</v>
      </c>
      <c r="L239" s="30">
        <v>7</v>
      </c>
      <c r="M239" s="30">
        <v>233</v>
      </c>
      <c r="N239" s="30">
        <v>5954</v>
      </c>
      <c r="O239" s="30">
        <v>5566</v>
      </c>
      <c r="P239" s="30">
        <v>1</v>
      </c>
      <c r="Q239" s="30">
        <v>57</v>
      </c>
      <c r="R239" s="32">
        <f t="shared" si="3"/>
        <v>14977</v>
      </c>
      <c r="S239" s="28" t="s">
        <v>93</v>
      </c>
      <c r="T239" s="33" t="s">
        <v>100</v>
      </c>
      <c r="U239" s="10" t="s">
        <v>101</v>
      </c>
      <c r="V239" s="34" t="s">
        <v>95</v>
      </c>
      <c r="W239" s="170" t="s">
        <v>103</v>
      </c>
      <c r="X239" s="170" t="s">
        <v>104</v>
      </c>
      <c r="Y239" s="170" t="s">
        <v>37</v>
      </c>
      <c r="Z239" s="165" t="e">
        <f>VLOOKUP(Table42[[#This Row],[COA]],#REF!,11,FALSE)</f>
        <v>#REF!</v>
      </c>
    </row>
    <row r="240" spans="1:26" ht="14.5" x14ac:dyDescent="0.35">
      <c r="A240" s="28">
        <v>239</v>
      </c>
      <c r="B240" s="35" t="s">
        <v>90</v>
      </c>
      <c r="C240" s="35">
        <v>58611000</v>
      </c>
      <c r="D240" s="35" t="s">
        <v>98</v>
      </c>
      <c r="E240" s="55" t="s">
        <v>92</v>
      </c>
      <c r="F240" s="30">
        <v>0</v>
      </c>
      <c r="G240" s="30">
        <v>0</v>
      </c>
      <c r="H240" s="30">
        <v>0</v>
      </c>
      <c r="I240" s="30">
        <v>0</v>
      </c>
      <c r="J240" s="30">
        <v>0</v>
      </c>
      <c r="K240" s="30">
        <v>0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30">
        <v>0</v>
      </c>
      <c r="R240" s="32">
        <f t="shared" si="3"/>
        <v>0</v>
      </c>
      <c r="S240" s="28" t="s">
        <v>93</v>
      </c>
      <c r="T240" s="33" t="s">
        <v>100</v>
      </c>
      <c r="U240" s="10" t="s">
        <v>101</v>
      </c>
      <c r="V240" s="34" t="s">
        <v>95</v>
      </c>
      <c r="W240" s="170" t="s">
        <v>103</v>
      </c>
      <c r="X240" s="170" t="s">
        <v>104</v>
      </c>
      <c r="Y240" s="170" t="s">
        <v>37</v>
      </c>
      <c r="Z240" s="165" t="e">
        <f>VLOOKUP(Table42[[#This Row],[COA]],#REF!,11,FALSE)</f>
        <v>#REF!</v>
      </c>
    </row>
    <row r="241" spans="1:26" ht="14.5" x14ac:dyDescent="0.35">
      <c r="A241" s="28">
        <v>240</v>
      </c>
      <c r="B241" s="35" t="s">
        <v>90</v>
      </c>
      <c r="C241" s="35">
        <v>59121000</v>
      </c>
      <c r="D241" s="35" t="s">
        <v>98</v>
      </c>
      <c r="E241" s="55" t="s">
        <v>92</v>
      </c>
      <c r="F241" s="30">
        <v>3608</v>
      </c>
      <c r="G241" s="30">
        <v>4273</v>
      </c>
      <c r="H241" s="30">
        <v>2838</v>
      </c>
      <c r="I241" s="30">
        <v>2202</v>
      </c>
      <c r="J241" s="30">
        <v>1875</v>
      </c>
      <c r="K241" s="30">
        <v>2852</v>
      </c>
      <c r="L241" s="30">
        <v>2335</v>
      </c>
      <c r="M241" s="30">
        <v>2389</v>
      </c>
      <c r="N241" s="30">
        <v>815</v>
      </c>
      <c r="O241" s="30">
        <v>2358</v>
      </c>
      <c r="P241" s="30">
        <v>1399</v>
      </c>
      <c r="Q241" s="30">
        <v>2168</v>
      </c>
      <c r="R241" s="32">
        <f t="shared" si="3"/>
        <v>29112</v>
      </c>
      <c r="S241" s="28" t="s">
        <v>93</v>
      </c>
      <c r="T241" s="33" t="s">
        <v>100</v>
      </c>
      <c r="U241" s="10" t="s">
        <v>101</v>
      </c>
      <c r="V241" s="34" t="s">
        <v>95</v>
      </c>
      <c r="W241" s="170" t="s">
        <v>103</v>
      </c>
      <c r="X241" s="170" t="s">
        <v>104</v>
      </c>
      <c r="Y241" s="170" t="s">
        <v>37</v>
      </c>
      <c r="Z241" s="165" t="e">
        <f>VLOOKUP(Table42[[#This Row],[COA]],#REF!,11,FALSE)</f>
        <v>#REF!</v>
      </c>
    </row>
    <row r="242" spans="1:26" ht="14.5" x14ac:dyDescent="0.35">
      <c r="A242" s="28">
        <v>241</v>
      </c>
      <c r="B242" s="35" t="s">
        <v>90</v>
      </c>
      <c r="C242" s="35">
        <v>62113000</v>
      </c>
      <c r="D242" s="35" t="s">
        <v>120</v>
      </c>
      <c r="E242" s="55" t="s">
        <v>92</v>
      </c>
      <c r="F242" s="30">
        <v>0</v>
      </c>
      <c r="G242" s="30">
        <v>0</v>
      </c>
      <c r="H242" s="30">
        <v>0</v>
      </c>
      <c r="I242" s="30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0</v>
      </c>
      <c r="P242" s="30">
        <v>0</v>
      </c>
      <c r="Q242" s="30">
        <v>0</v>
      </c>
      <c r="R242" s="32">
        <f t="shared" si="3"/>
        <v>0</v>
      </c>
      <c r="S242" s="28" t="s">
        <v>93</v>
      </c>
      <c r="T242" s="33" t="s">
        <v>106</v>
      </c>
      <c r="U242" s="10" t="s">
        <v>107</v>
      </c>
      <c r="V242" s="34" t="s">
        <v>95</v>
      </c>
      <c r="W242" s="170" t="s">
        <v>103</v>
      </c>
      <c r="X242" s="170" t="s">
        <v>121</v>
      </c>
      <c r="Y242" s="170" t="s">
        <v>37</v>
      </c>
      <c r="Z242" s="165" t="e">
        <f>VLOOKUP(Table42[[#This Row],[COA]],#REF!,11,FALSE)</f>
        <v>#REF!</v>
      </c>
    </row>
    <row r="243" spans="1:26" ht="14.5" x14ac:dyDescent="0.35">
      <c r="A243" s="28">
        <v>242</v>
      </c>
      <c r="B243" s="35" t="s">
        <v>90</v>
      </c>
      <c r="C243" s="35">
        <v>62516000</v>
      </c>
      <c r="D243" s="35" t="s">
        <v>98</v>
      </c>
      <c r="E243" s="55" t="s">
        <v>92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2">
        <f t="shared" si="3"/>
        <v>0</v>
      </c>
      <c r="S243" s="28" t="s">
        <v>93</v>
      </c>
      <c r="T243" s="33" t="s">
        <v>100</v>
      </c>
      <c r="U243" s="10" t="s">
        <v>101</v>
      </c>
      <c r="V243" s="34" t="s">
        <v>95</v>
      </c>
      <c r="W243" s="170" t="s">
        <v>103</v>
      </c>
      <c r="X243" s="170" t="s">
        <v>104</v>
      </c>
      <c r="Y243" s="170" t="s">
        <v>37</v>
      </c>
      <c r="Z243" s="165" t="e">
        <f>VLOOKUP(Table42[[#This Row],[COA]],#REF!,11,FALSE)</f>
        <v>#REF!</v>
      </c>
    </row>
    <row r="244" spans="1:26" ht="14.5" x14ac:dyDescent="0.35">
      <c r="A244" s="28">
        <v>243</v>
      </c>
      <c r="B244" s="35" t="s">
        <v>90</v>
      </c>
      <c r="C244" s="35">
        <v>91439000</v>
      </c>
      <c r="D244" s="35" t="s">
        <v>159</v>
      </c>
      <c r="E244" s="55" t="s">
        <v>92</v>
      </c>
      <c r="F244" s="30">
        <v>1155</v>
      </c>
      <c r="G244" s="30">
        <v>346</v>
      </c>
      <c r="H244" s="30">
        <v>2632</v>
      </c>
      <c r="I244" s="30">
        <v>892</v>
      </c>
      <c r="J244" s="30">
        <v>1252</v>
      </c>
      <c r="K244" s="30">
        <v>2709</v>
      </c>
      <c r="L244" s="30">
        <v>1414</v>
      </c>
      <c r="M244" s="30">
        <v>1282</v>
      </c>
      <c r="N244" s="30">
        <v>669</v>
      </c>
      <c r="O244" s="30">
        <v>-3222</v>
      </c>
      <c r="P244" s="30">
        <v>312</v>
      </c>
      <c r="Q244" s="61">
        <v>5288</v>
      </c>
      <c r="R244" s="32">
        <f t="shared" si="3"/>
        <v>14729</v>
      </c>
      <c r="S244" s="28" t="s">
        <v>93</v>
      </c>
      <c r="T244" s="33" t="s">
        <v>100</v>
      </c>
      <c r="U244" s="10" t="s">
        <v>101</v>
      </c>
      <c r="V244" s="34" t="s">
        <v>95</v>
      </c>
      <c r="W244" s="170" t="s">
        <v>103</v>
      </c>
      <c r="X244" s="170" t="s">
        <v>158</v>
      </c>
      <c r="Y244" s="170" t="s">
        <v>38</v>
      </c>
      <c r="Z244" s="165" t="e">
        <f>VLOOKUP(Table42[[#This Row],[COA]],#REF!,11,FALSE)</f>
        <v>#REF!</v>
      </c>
    </row>
    <row r="245" spans="1:26" ht="14.5" x14ac:dyDescent="0.35">
      <c r="A245" s="28">
        <v>244</v>
      </c>
      <c r="B245" s="35" t="s">
        <v>90</v>
      </c>
      <c r="C245" s="35">
        <v>91445000</v>
      </c>
      <c r="D245" s="35" t="s">
        <v>124</v>
      </c>
      <c r="E245" s="55" t="s">
        <v>92</v>
      </c>
      <c r="F245" s="30">
        <v>0</v>
      </c>
      <c r="G245" s="30">
        <v>0</v>
      </c>
      <c r="H245" s="30">
        <v>0</v>
      </c>
      <c r="I245" s="30">
        <v>1</v>
      </c>
      <c r="J245" s="30">
        <v>0</v>
      </c>
      <c r="K245" s="30">
        <v>0</v>
      </c>
      <c r="L245" s="30">
        <v>1</v>
      </c>
      <c r="M245" s="30">
        <v>0</v>
      </c>
      <c r="N245" s="30">
        <v>0</v>
      </c>
      <c r="O245" s="30">
        <v>1</v>
      </c>
      <c r="P245" s="30">
        <v>0</v>
      </c>
      <c r="Q245" s="30">
        <v>0</v>
      </c>
      <c r="R245" s="32">
        <f t="shared" si="3"/>
        <v>3</v>
      </c>
      <c r="S245" s="28" t="s">
        <v>99</v>
      </c>
      <c r="T245" s="33" t="s">
        <v>106</v>
      </c>
      <c r="U245" s="10" t="s">
        <v>107</v>
      </c>
      <c r="V245" s="34" t="s">
        <v>102</v>
      </c>
      <c r="W245" s="170" t="s">
        <v>103</v>
      </c>
      <c r="X245" s="170" t="s">
        <v>123</v>
      </c>
      <c r="Y245" s="170" t="s">
        <v>32</v>
      </c>
      <c r="Z245" s="165" t="e">
        <f>VLOOKUP(Table42[[#This Row],[COA]],#REF!,11,FALSE)</f>
        <v>#REF!</v>
      </c>
    </row>
    <row r="246" spans="1:26" ht="14.5" x14ac:dyDescent="0.35">
      <c r="A246" s="28">
        <v>245</v>
      </c>
      <c r="B246" s="35" t="s">
        <v>90</v>
      </c>
      <c r="C246" s="35">
        <v>14812000</v>
      </c>
      <c r="D246" s="35" t="s">
        <v>98</v>
      </c>
      <c r="E246" s="55" t="s">
        <v>92</v>
      </c>
      <c r="F246" s="30">
        <v>42665</v>
      </c>
      <c r="G246" s="30">
        <v>47829</v>
      </c>
      <c r="H246" s="30">
        <v>51436</v>
      </c>
      <c r="I246" s="30">
        <v>45164</v>
      </c>
      <c r="J246" s="30">
        <v>51181</v>
      </c>
      <c r="K246" s="30">
        <v>50320</v>
      </c>
      <c r="L246" s="30">
        <v>47602</v>
      </c>
      <c r="M246" s="30">
        <v>44193</v>
      </c>
      <c r="N246" s="30">
        <v>42684</v>
      </c>
      <c r="O246" s="30">
        <v>50440</v>
      </c>
      <c r="P246" s="30">
        <v>45034</v>
      </c>
      <c r="Q246" s="30">
        <v>90767</v>
      </c>
      <c r="R246" s="32">
        <f t="shared" si="3"/>
        <v>609315</v>
      </c>
      <c r="S246" s="28" t="s">
        <v>99</v>
      </c>
      <c r="T246" s="33" t="s">
        <v>100</v>
      </c>
      <c r="U246" s="10" t="s">
        <v>101</v>
      </c>
      <c r="V246" s="34" t="s">
        <v>102</v>
      </c>
      <c r="W246" s="170" t="s">
        <v>103</v>
      </c>
      <c r="X246" s="170" t="s">
        <v>104</v>
      </c>
      <c r="Y246" s="170" t="s">
        <v>37</v>
      </c>
      <c r="Z246" s="165" t="e">
        <f>VLOOKUP(Table42[[#This Row],[COA]],#REF!,11,FALSE)</f>
        <v>#REF!</v>
      </c>
    </row>
    <row r="247" spans="1:26" ht="14.5" x14ac:dyDescent="0.35">
      <c r="A247" s="28">
        <v>246</v>
      </c>
      <c r="B247" s="35" t="s">
        <v>90</v>
      </c>
      <c r="C247" s="35">
        <v>11212000</v>
      </c>
      <c r="D247" s="35" t="s">
        <v>98</v>
      </c>
      <c r="E247" s="55" t="s">
        <v>92</v>
      </c>
      <c r="F247" s="30">
        <v>0</v>
      </c>
      <c r="G247" s="30">
        <v>0</v>
      </c>
      <c r="H247" s="30">
        <v>0</v>
      </c>
      <c r="I247" s="30">
        <v>0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0</v>
      </c>
      <c r="P247" s="30">
        <v>0</v>
      </c>
      <c r="Q247" s="30">
        <v>138000</v>
      </c>
      <c r="R247" s="32">
        <f>SUM(F247:Q247)</f>
        <v>138000</v>
      </c>
      <c r="S247" s="28" t="s">
        <v>99</v>
      </c>
      <c r="T247" s="33" t="s">
        <v>100</v>
      </c>
      <c r="U247" s="10" t="s">
        <v>101</v>
      </c>
      <c r="V247" s="34" t="s">
        <v>102</v>
      </c>
      <c r="W247" s="170" t="s">
        <v>103</v>
      </c>
      <c r="X247" s="170" t="s">
        <v>104</v>
      </c>
      <c r="Y247" s="170" t="s">
        <v>37</v>
      </c>
      <c r="Z247" s="165" t="e">
        <f>VLOOKUP(Table42[[#This Row],[COA]],#REF!,11,FALSE)</f>
        <v>#REF!</v>
      </c>
    </row>
    <row r="248" spans="1:26" ht="14.5" x14ac:dyDescent="0.35">
      <c r="A248" s="28">
        <v>247</v>
      </c>
      <c r="B248" s="35" t="s">
        <v>90</v>
      </c>
      <c r="C248" s="35">
        <v>11712500</v>
      </c>
      <c r="D248" s="35" t="s">
        <v>98</v>
      </c>
      <c r="E248" s="55" t="s">
        <v>92</v>
      </c>
      <c r="F248" s="30">
        <v>2198</v>
      </c>
      <c r="G248" s="30">
        <v>-268</v>
      </c>
      <c r="H248" s="30">
        <v>2207</v>
      </c>
      <c r="I248" s="30">
        <v>-762</v>
      </c>
      <c r="J248" s="30">
        <v>2769</v>
      </c>
      <c r="K248" s="30">
        <v>2250</v>
      </c>
      <c r="L248" s="30">
        <v>2202</v>
      </c>
      <c r="M248" s="30">
        <v>-628</v>
      </c>
      <c r="N248" s="30">
        <v>650</v>
      </c>
      <c r="O248" s="30">
        <v>-983</v>
      </c>
      <c r="P248" s="30">
        <v>914</v>
      </c>
      <c r="Q248" s="30">
        <v>1135</v>
      </c>
      <c r="R248" s="32">
        <f t="shared" si="3"/>
        <v>11684</v>
      </c>
      <c r="S248" s="28" t="s">
        <v>99</v>
      </c>
      <c r="T248" s="33" t="s">
        <v>100</v>
      </c>
      <c r="U248" s="10" t="s">
        <v>101</v>
      </c>
      <c r="V248" s="34" t="s">
        <v>102</v>
      </c>
      <c r="W248" s="170" t="s">
        <v>103</v>
      </c>
      <c r="X248" s="170" t="s">
        <v>104</v>
      </c>
      <c r="Y248" s="170" t="s">
        <v>37</v>
      </c>
      <c r="Z248" s="165" t="e">
        <f>VLOOKUP(Table42[[#This Row],[COA]],#REF!,11,FALSE)</f>
        <v>#REF!</v>
      </c>
    </row>
    <row r="249" spans="1:26" ht="14.5" x14ac:dyDescent="0.35">
      <c r="A249" s="28">
        <v>248</v>
      </c>
      <c r="B249" s="35" t="s">
        <v>90</v>
      </c>
      <c r="C249" s="35">
        <v>12212000</v>
      </c>
      <c r="D249" s="35" t="s">
        <v>98</v>
      </c>
      <c r="E249" s="55" t="s">
        <v>92</v>
      </c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0</v>
      </c>
      <c r="P249" s="30">
        <v>0</v>
      </c>
      <c r="Q249" s="30">
        <v>0</v>
      </c>
      <c r="R249" s="32">
        <f t="shared" si="3"/>
        <v>0</v>
      </c>
      <c r="S249" s="28" t="s">
        <v>99</v>
      </c>
      <c r="T249" s="33" t="s">
        <v>100</v>
      </c>
      <c r="U249" s="10" t="s">
        <v>101</v>
      </c>
      <c r="V249" s="34" t="s">
        <v>102</v>
      </c>
      <c r="W249" s="170" t="s">
        <v>103</v>
      </c>
      <c r="X249" s="170" t="s">
        <v>104</v>
      </c>
      <c r="Y249" s="170" t="s">
        <v>37</v>
      </c>
      <c r="Z249" s="165" t="e">
        <f>VLOOKUP(Table42[[#This Row],[COA]],#REF!,11,FALSE)</f>
        <v>#REF!</v>
      </c>
    </row>
    <row r="250" spans="1:26" ht="14.5" x14ac:dyDescent="0.35">
      <c r="A250" s="28">
        <v>249</v>
      </c>
      <c r="B250" s="35" t="s">
        <v>90</v>
      </c>
      <c r="C250" s="35">
        <v>44818000</v>
      </c>
      <c r="D250" s="35" t="s">
        <v>98</v>
      </c>
      <c r="E250" s="55" t="s">
        <v>92</v>
      </c>
      <c r="F250" s="30">
        <v>0</v>
      </c>
      <c r="G250" s="30">
        <v>0</v>
      </c>
      <c r="H250" s="30">
        <v>0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30">
        <v>0</v>
      </c>
      <c r="R250" s="32">
        <f t="shared" si="3"/>
        <v>0</v>
      </c>
      <c r="S250" s="28" t="s">
        <v>93</v>
      </c>
      <c r="T250" s="33" t="s">
        <v>100</v>
      </c>
      <c r="U250" s="10" t="s">
        <v>101</v>
      </c>
      <c r="V250" s="34" t="s">
        <v>95</v>
      </c>
      <c r="W250" s="170" t="s">
        <v>103</v>
      </c>
      <c r="X250" s="170" t="s">
        <v>104</v>
      </c>
      <c r="Y250" s="170" t="s">
        <v>37</v>
      </c>
      <c r="Z250" s="165" t="e">
        <f>VLOOKUP(Table42[[#This Row],[COA]],#REF!,11,FALSE)</f>
        <v>#REF!</v>
      </c>
    </row>
    <row r="251" spans="1:26" ht="14.5" x14ac:dyDescent="0.35">
      <c r="A251" s="28">
        <v>250</v>
      </c>
      <c r="B251" s="35" t="s">
        <v>90</v>
      </c>
      <c r="C251" s="35">
        <v>44821100</v>
      </c>
      <c r="D251" s="35" t="s">
        <v>98</v>
      </c>
      <c r="E251" s="55" t="s">
        <v>92</v>
      </c>
      <c r="F251" s="30">
        <v>-103</v>
      </c>
      <c r="G251" s="30">
        <v>-124</v>
      </c>
      <c r="H251" s="30">
        <v>-17</v>
      </c>
      <c r="I251" s="30">
        <v>-151</v>
      </c>
      <c r="J251" s="30">
        <v>-26</v>
      </c>
      <c r="K251" s="30">
        <v>-85</v>
      </c>
      <c r="L251" s="30">
        <v>-120</v>
      </c>
      <c r="M251" s="30">
        <v>-86</v>
      </c>
      <c r="N251" s="30">
        <v>-86</v>
      </c>
      <c r="O251" s="30">
        <v>-93</v>
      </c>
      <c r="P251" s="30">
        <v>-88</v>
      </c>
      <c r="Q251" s="30">
        <v>-69</v>
      </c>
      <c r="R251" s="32">
        <f t="shared" si="3"/>
        <v>-1048</v>
      </c>
      <c r="S251" s="28" t="s">
        <v>93</v>
      </c>
      <c r="T251" s="33" t="s">
        <v>100</v>
      </c>
      <c r="U251" s="10" t="s">
        <v>101</v>
      </c>
      <c r="V251" s="34" t="s">
        <v>95</v>
      </c>
      <c r="W251" s="170" t="s">
        <v>103</v>
      </c>
      <c r="X251" s="170" t="s">
        <v>104</v>
      </c>
      <c r="Y251" s="170" t="s">
        <v>37</v>
      </c>
      <c r="Z251" s="165" t="e">
        <f>VLOOKUP(Table42[[#This Row],[COA]],#REF!,11,FALSE)</f>
        <v>#REF!</v>
      </c>
    </row>
    <row r="252" spans="1:26" ht="14.5" x14ac:dyDescent="0.35">
      <c r="A252" s="28">
        <v>251</v>
      </c>
      <c r="B252" s="35" t="s">
        <v>90</v>
      </c>
      <c r="C252" s="35">
        <v>58124000</v>
      </c>
      <c r="D252" s="35" t="s">
        <v>98</v>
      </c>
      <c r="E252" s="55" t="s">
        <v>92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0</v>
      </c>
      <c r="P252" s="30">
        <v>0</v>
      </c>
      <c r="Q252" s="30">
        <v>0</v>
      </c>
      <c r="R252" s="32">
        <f t="shared" si="3"/>
        <v>0</v>
      </c>
      <c r="S252" s="28" t="s">
        <v>93</v>
      </c>
      <c r="T252" s="33" t="s">
        <v>100</v>
      </c>
      <c r="U252" s="10" t="s">
        <v>101</v>
      </c>
      <c r="V252" s="34" t="s">
        <v>95</v>
      </c>
      <c r="W252" s="170" t="s">
        <v>103</v>
      </c>
      <c r="X252" s="170" t="s">
        <v>104</v>
      </c>
      <c r="Y252" s="170" t="s">
        <v>37</v>
      </c>
      <c r="Z252" s="165" t="e">
        <f>VLOOKUP(Table42[[#This Row],[COA]],#REF!,11,FALSE)</f>
        <v>#REF!</v>
      </c>
    </row>
    <row r="253" spans="1:26" ht="14.5" x14ac:dyDescent="0.35">
      <c r="A253" s="28">
        <v>252</v>
      </c>
      <c r="B253" s="35" t="s">
        <v>90</v>
      </c>
      <c r="C253" s="35">
        <v>52184000</v>
      </c>
      <c r="D253" s="35" t="s">
        <v>98</v>
      </c>
      <c r="E253" s="55" t="s">
        <v>92</v>
      </c>
      <c r="F253" s="30">
        <v>126</v>
      </c>
      <c r="G253" s="30">
        <v>1171</v>
      </c>
      <c r="H253" s="30">
        <v>-150</v>
      </c>
      <c r="I253" s="30">
        <v>19</v>
      </c>
      <c r="J253" s="30">
        <v>187</v>
      </c>
      <c r="K253" s="30">
        <v>19</v>
      </c>
      <c r="L253" s="30">
        <v>19</v>
      </c>
      <c r="M253" s="30">
        <v>19</v>
      </c>
      <c r="N253" s="30">
        <v>18</v>
      </c>
      <c r="O253" s="30">
        <v>19</v>
      </c>
      <c r="P253" s="30">
        <v>19</v>
      </c>
      <c r="Q253" s="30">
        <v>-352</v>
      </c>
      <c r="R253" s="32">
        <f t="shared" si="3"/>
        <v>1114</v>
      </c>
      <c r="S253" s="28" t="s">
        <v>93</v>
      </c>
      <c r="T253" s="33" t="s">
        <v>100</v>
      </c>
      <c r="U253" s="10" t="s">
        <v>101</v>
      </c>
      <c r="V253" s="34" t="s">
        <v>95</v>
      </c>
      <c r="W253" s="75" t="s">
        <v>103</v>
      </c>
      <c r="X253" s="75" t="s">
        <v>104</v>
      </c>
      <c r="Y253" s="75" t="s">
        <v>37</v>
      </c>
      <c r="Z253" s="165" t="e">
        <f>VLOOKUP(Table42[[#This Row],[COA]],#REF!,11,FALSE)</f>
        <v>#REF!</v>
      </c>
    </row>
    <row r="254" spans="1:26" ht="14.5" x14ac:dyDescent="0.35">
      <c r="A254" s="28">
        <v>253</v>
      </c>
      <c r="B254" s="35" t="s">
        <v>90</v>
      </c>
      <c r="C254" s="35">
        <v>52224000</v>
      </c>
      <c r="D254" s="35" t="s">
        <v>98</v>
      </c>
      <c r="E254" s="55" t="s">
        <v>92</v>
      </c>
      <c r="F254" s="30">
        <v>0</v>
      </c>
      <c r="G254" s="30">
        <v>0</v>
      </c>
      <c r="H254" s="30">
        <v>0</v>
      </c>
      <c r="I254" s="30">
        <v>0</v>
      </c>
      <c r="J254" s="30">
        <v>0</v>
      </c>
      <c r="K254" s="30">
        <v>0</v>
      </c>
      <c r="L254" s="30">
        <v>0</v>
      </c>
      <c r="M254" s="30">
        <v>0</v>
      </c>
      <c r="N254" s="30">
        <v>0</v>
      </c>
      <c r="O254" s="30">
        <v>0</v>
      </c>
      <c r="P254" s="30">
        <v>0</v>
      </c>
      <c r="Q254" s="30">
        <v>0</v>
      </c>
      <c r="R254" s="32">
        <f t="shared" si="3"/>
        <v>0</v>
      </c>
      <c r="S254" s="28" t="s">
        <v>93</v>
      </c>
      <c r="T254" s="33" t="s">
        <v>100</v>
      </c>
      <c r="U254" s="10" t="s">
        <v>101</v>
      </c>
      <c r="V254" s="34" t="s">
        <v>95</v>
      </c>
      <c r="W254" s="170" t="s">
        <v>103</v>
      </c>
      <c r="X254" s="170" t="s">
        <v>104</v>
      </c>
      <c r="Y254" s="170" t="s">
        <v>37</v>
      </c>
      <c r="Z254" s="165" t="e">
        <f>VLOOKUP(Table42[[#This Row],[COA]],#REF!,11,FALSE)</f>
        <v>#REF!</v>
      </c>
    </row>
    <row r="255" spans="1:26" ht="15" thickBot="1" x14ac:dyDescent="0.4">
      <c r="A255" s="44">
        <v>254</v>
      </c>
      <c r="B255" s="39" t="s">
        <v>90</v>
      </c>
      <c r="C255" s="39">
        <v>52153000</v>
      </c>
      <c r="D255" s="39" t="s">
        <v>98</v>
      </c>
      <c r="E255" s="76" t="s">
        <v>92</v>
      </c>
      <c r="F255" s="30">
        <v>955</v>
      </c>
      <c r="G255" s="30">
        <v>956</v>
      </c>
      <c r="H255" s="30">
        <v>941</v>
      </c>
      <c r="I255" s="30">
        <v>945</v>
      </c>
      <c r="J255" s="30">
        <v>944</v>
      </c>
      <c r="K255" s="30">
        <v>932</v>
      </c>
      <c r="L255" s="30">
        <v>928</v>
      </c>
      <c r="M255" s="30">
        <v>928</v>
      </c>
      <c r="N255" s="30">
        <v>917</v>
      </c>
      <c r="O255" s="30">
        <v>918</v>
      </c>
      <c r="P255" s="30">
        <v>711</v>
      </c>
      <c r="Q255" s="30">
        <v>777</v>
      </c>
      <c r="R255" s="43">
        <f t="shared" si="3"/>
        <v>10852</v>
      </c>
      <c r="S255" s="44" t="s">
        <v>93</v>
      </c>
      <c r="T255" s="45" t="s">
        <v>100</v>
      </c>
      <c r="U255" s="38" t="s">
        <v>101</v>
      </c>
      <c r="V255" s="46" t="s">
        <v>95</v>
      </c>
      <c r="W255" s="171" t="s">
        <v>103</v>
      </c>
      <c r="X255" s="171" t="s">
        <v>104</v>
      </c>
      <c r="Y255" s="171" t="s">
        <v>37</v>
      </c>
      <c r="Z255" s="165" t="e">
        <f>VLOOKUP(Table42[[#This Row],[COA]],#REF!,11,FALSE)</f>
        <v>#REF!</v>
      </c>
    </row>
    <row r="256" spans="1:26" ht="14.5" x14ac:dyDescent="0.35">
      <c r="A256" s="47">
        <v>255</v>
      </c>
      <c r="B256" s="48" t="s">
        <v>90</v>
      </c>
      <c r="C256" s="48">
        <v>51111000</v>
      </c>
      <c r="D256" s="48" t="s">
        <v>167</v>
      </c>
      <c r="E256" s="49" t="s">
        <v>92</v>
      </c>
      <c r="F256" s="77">
        <v>73</v>
      </c>
      <c r="G256" s="50">
        <v>73</v>
      </c>
      <c r="H256" s="50">
        <v>61</v>
      </c>
      <c r="I256" s="50">
        <v>56</v>
      </c>
      <c r="J256" s="50">
        <v>49</v>
      </c>
      <c r="K256" s="50">
        <v>48</v>
      </c>
      <c r="L256" s="50">
        <v>51</v>
      </c>
      <c r="M256" s="50">
        <v>57</v>
      </c>
      <c r="N256" s="50">
        <v>42</v>
      </c>
      <c r="O256" s="50">
        <v>50</v>
      </c>
      <c r="P256" s="50">
        <v>50</v>
      </c>
      <c r="Q256" s="78">
        <v>50</v>
      </c>
      <c r="R256" s="51">
        <f t="shared" si="3"/>
        <v>660</v>
      </c>
      <c r="S256" s="47" t="s">
        <v>93</v>
      </c>
      <c r="T256" s="52" t="s">
        <v>100</v>
      </c>
      <c r="U256" s="53" t="s">
        <v>112</v>
      </c>
      <c r="V256" s="54" t="s">
        <v>95</v>
      </c>
      <c r="W256" s="173" t="s">
        <v>103</v>
      </c>
      <c r="X256" s="173" t="s">
        <v>104</v>
      </c>
      <c r="Y256" s="173" t="s">
        <v>37</v>
      </c>
      <c r="Z256" s="165" t="e">
        <f>VLOOKUP(Table42[[#This Row],[COA]],#REF!,11,FALSE)</f>
        <v>#REF!</v>
      </c>
    </row>
    <row r="257" spans="1:26" ht="14.5" x14ac:dyDescent="0.35">
      <c r="A257" s="28">
        <v>256</v>
      </c>
      <c r="B257" s="35" t="s">
        <v>90</v>
      </c>
      <c r="C257" s="35">
        <v>52241000</v>
      </c>
      <c r="D257" s="35" t="s">
        <v>167</v>
      </c>
      <c r="E257" s="55" t="s">
        <v>92</v>
      </c>
      <c r="F257" s="29">
        <v>0</v>
      </c>
      <c r="G257" s="30">
        <v>0</v>
      </c>
      <c r="H257" s="30">
        <v>0</v>
      </c>
      <c r="I257" s="30">
        <v>-1</v>
      </c>
      <c r="J257" s="30">
        <v>-1</v>
      </c>
      <c r="K257" s="30">
        <v>0</v>
      </c>
      <c r="L257" s="30">
        <v>2</v>
      </c>
      <c r="M257" s="30">
        <v>0</v>
      </c>
      <c r="N257" s="30">
        <v>0</v>
      </c>
      <c r="O257" s="30">
        <v>0</v>
      </c>
      <c r="P257" s="30">
        <v>0</v>
      </c>
      <c r="Q257" s="31">
        <v>0</v>
      </c>
      <c r="R257" s="32">
        <f t="shared" si="3"/>
        <v>0</v>
      </c>
      <c r="S257" s="28" t="s">
        <v>93</v>
      </c>
      <c r="T257" s="33" t="s">
        <v>100</v>
      </c>
      <c r="U257" s="10" t="s">
        <v>112</v>
      </c>
      <c r="V257" s="34" t="s">
        <v>95</v>
      </c>
      <c r="W257" s="170" t="s">
        <v>103</v>
      </c>
      <c r="X257" s="170" t="s">
        <v>104</v>
      </c>
      <c r="Y257" s="170" t="s">
        <v>37</v>
      </c>
      <c r="Z257" s="165" t="e">
        <f>VLOOKUP(Table42[[#This Row],[COA]],#REF!,11,FALSE)</f>
        <v>#REF!</v>
      </c>
    </row>
    <row r="258" spans="1:26" ht="14.5" x14ac:dyDescent="0.35">
      <c r="A258" s="28">
        <v>257</v>
      </c>
      <c r="B258" s="35" t="s">
        <v>90</v>
      </c>
      <c r="C258" s="35">
        <v>51111000</v>
      </c>
      <c r="D258" s="35" t="s">
        <v>168</v>
      </c>
      <c r="E258" s="55" t="s">
        <v>92</v>
      </c>
      <c r="F258" s="29">
        <v>698</v>
      </c>
      <c r="G258" s="30">
        <v>642</v>
      </c>
      <c r="H258" s="30">
        <v>635</v>
      </c>
      <c r="I258" s="30">
        <v>653</v>
      </c>
      <c r="J258" s="30">
        <v>656</v>
      </c>
      <c r="K258" s="30">
        <v>817</v>
      </c>
      <c r="L258" s="30">
        <v>1000</v>
      </c>
      <c r="M258" s="30">
        <v>1132</v>
      </c>
      <c r="N258" s="30">
        <v>1609</v>
      </c>
      <c r="O258" s="30">
        <v>1493</v>
      </c>
      <c r="P258" s="30">
        <v>1537</v>
      </c>
      <c r="Q258" s="31">
        <v>1754</v>
      </c>
      <c r="R258" s="32">
        <f t="shared" ref="R258:R321" si="4">SUM(F258:Q258)</f>
        <v>12626</v>
      </c>
      <c r="S258" s="28" t="s">
        <v>93</v>
      </c>
      <c r="T258" s="33" t="s">
        <v>100</v>
      </c>
      <c r="U258" s="10" t="s">
        <v>101</v>
      </c>
      <c r="V258" s="34" t="s">
        <v>95</v>
      </c>
      <c r="W258" s="170" t="s">
        <v>103</v>
      </c>
      <c r="X258" s="170" t="s">
        <v>104</v>
      </c>
      <c r="Y258" s="170" t="s">
        <v>37</v>
      </c>
      <c r="Z258" s="165" t="e">
        <f>VLOOKUP(Table42[[#This Row],[COA]],#REF!,11,FALSE)</f>
        <v>#REF!</v>
      </c>
    </row>
    <row r="259" spans="1:26" ht="14.5" x14ac:dyDescent="0.35">
      <c r="A259" s="28">
        <v>258</v>
      </c>
      <c r="B259" s="35" t="s">
        <v>90</v>
      </c>
      <c r="C259" s="35">
        <v>52241000</v>
      </c>
      <c r="D259" s="35" t="s">
        <v>168</v>
      </c>
      <c r="E259" s="55" t="s">
        <v>92</v>
      </c>
      <c r="F259" s="29">
        <v>555</v>
      </c>
      <c r="G259" s="30">
        <v>656</v>
      </c>
      <c r="H259" s="30">
        <v>511</v>
      </c>
      <c r="I259" s="30">
        <v>346</v>
      </c>
      <c r="J259" s="30">
        <v>767</v>
      </c>
      <c r="K259" s="30">
        <v>1194</v>
      </c>
      <c r="L259" s="30">
        <v>819</v>
      </c>
      <c r="M259" s="30">
        <v>759</v>
      </c>
      <c r="N259" s="30">
        <v>996</v>
      </c>
      <c r="O259" s="30">
        <v>873</v>
      </c>
      <c r="P259" s="30">
        <v>1169</v>
      </c>
      <c r="Q259" s="31">
        <v>603</v>
      </c>
      <c r="R259" s="32">
        <f t="shared" si="4"/>
        <v>9248</v>
      </c>
      <c r="S259" s="28" t="s">
        <v>93</v>
      </c>
      <c r="T259" s="33" t="s">
        <v>100</v>
      </c>
      <c r="U259" s="10" t="s">
        <v>101</v>
      </c>
      <c r="V259" s="34" t="s">
        <v>95</v>
      </c>
      <c r="W259" s="170" t="s">
        <v>103</v>
      </c>
      <c r="X259" s="170" t="s">
        <v>104</v>
      </c>
      <c r="Y259" s="170" t="s">
        <v>37</v>
      </c>
      <c r="Z259" s="165" t="e">
        <f>VLOOKUP(Table42[[#This Row],[COA]],#REF!,11,FALSE)</f>
        <v>#REF!</v>
      </c>
    </row>
    <row r="260" spans="1:26" ht="14.5" x14ac:dyDescent="0.35">
      <c r="A260" s="28">
        <v>259</v>
      </c>
      <c r="B260" s="35" t="s">
        <v>90</v>
      </c>
      <c r="C260" s="35">
        <v>11612000</v>
      </c>
      <c r="D260" s="35" t="s">
        <v>168</v>
      </c>
      <c r="E260" s="55" t="s">
        <v>92</v>
      </c>
      <c r="F260" s="29">
        <v>0</v>
      </c>
      <c r="G260" s="30">
        <v>-45</v>
      </c>
      <c r="H260" s="30">
        <v>48</v>
      </c>
      <c r="I260" s="30">
        <v>-3</v>
      </c>
      <c r="J260" s="30">
        <v>0</v>
      </c>
      <c r="K260" s="30">
        <v>21</v>
      </c>
      <c r="L260" s="30">
        <v>93</v>
      </c>
      <c r="M260" s="30">
        <v>153</v>
      </c>
      <c r="N260" s="30">
        <v>39</v>
      </c>
      <c r="O260" s="30">
        <v>95</v>
      </c>
      <c r="P260" s="30">
        <v>59</v>
      </c>
      <c r="Q260" s="31">
        <v>31</v>
      </c>
      <c r="R260" s="32">
        <f t="shared" si="4"/>
        <v>491</v>
      </c>
      <c r="S260" s="28" t="s">
        <v>99</v>
      </c>
      <c r="T260" s="33" t="s">
        <v>100</v>
      </c>
      <c r="U260" s="10" t="s">
        <v>101</v>
      </c>
      <c r="V260" s="34" t="s">
        <v>102</v>
      </c>
      <c r="W260" s="170" t="s">
        <v>103</v>
      </c>
      <c r="X260" s="170" t="s">
        <v>104</v>
      </c>
      <c r="Y260" s="170" t="s">
        <v>37</v>
      </c>
      <c r="Z260" s="165" t="e">
        <f>VLOOKUP(Table42[[#This Row],[COA]],#REF!,11,FALSE)</f>
        <v>#REF!</v>
      </c>
    </row>
    <row r="261" spans="1:26" ht="14.5" x14ac:dyDescent="0.35">
      <c r="A261" s="28">
        <v>260</v>
      </c>
      <c r="B261" s="35" t="s">
        <v>90</v>
      </c>
      <c r="C261" s="35">
        <v>51111000</v>
      </c>
      <c r="D261" s="35" t="s">
        <v>169</v>
      </c>
      <c r="E261" s="55" t="s">
        <v>92</v>
      </c>
      <c r="F261" s="29">
        <v>43</v>
      </c>
      <c r="G261" s="30">
        <v>44</v>
      </c>
      <c r="H261" s="30">
        <v>43</v>
      </c>
      <c r="I261" s="30">
        <v>55</v>
      </c>
      <c r="J261" s="30">
        <v>45</v>
      </c>
      <c r="K261" s="30">
        <v>58</v>
      </c>
      <c r="L261" s="30">
        <v>51</v>
      </c>
      <c r="M261" s="30">
        <v>44</v>
      </c>
      <c r="N261" s="30">
        <v>42</v>
      </c>
      <c r="O261" s="30">
        <v>41</v>
      </c>
      <c r="P261" s="30">
        <v>38</v>
      </c>
      <c r="Q261" s="31">
        <v>42</v>
      </c>
      <c r="R261" s="32">
        <f t="shared" si="4"/>
        <v>546</v>
      </c>
      <c r="S261" s="28" t="s">
        <v>93</v>
      </c>
      <c r="T261" s="33" t="s">
        <v>100</v>
      </c>
      <c r="U261" s="10" t="s">
        <v>101</v>
      </c>
      <c r="V261" s="34" t="s">
        <v>95</v>
      </c>
      <c r="W261" s="170" t="s">
        <v>103</v>
      </c>
      <c r="X261" s="170" t="s">
        <v>104</v>
      </c>
      <c r="Y261" s="170" t="s">
        <v>37</v>
      </c>
      <c r="Z261" s="165" t="e">
        <f>VLOOKUP(Table42[[#This Row],[COA]],#REF!,11,FALSE)</f>
        <v>#REF!</v>
      </c>
    </row>
    <row r="262" spans="1:26" ht="14.5" x14ac:dyDescent="0.35">
      <c r="A262" s="28">
        <v>261</v>
      </c>
      <c r="B262" s="35" t="s">
        <v>90</v>
      </c>
      <c r="C262" s="35">
        <v>52241000</v>
      </c>
      <c r="D262" s="35" t="s">
        <v>169</v>
      </c>
      <c r="E262" s="55" t="s">
        <v>92</v>
      </c>
      <c r="F262" s="29">
        <v>745</v>
      </c>
      <c r="G262" s="30">
        <v>830</v>
      </c>
      <c r="H262" s="30">
        <v>1129</v>
      </c>
      <c r="I262" s="30">
        <v>2012</v>
      </c>
      <c r="J262" s="30">
        <v>1526</v>
      </c>
      <c r="K262" s="30">
        <v>1462</v>
      </c>
      <c r="L262" s="30">
        <v>1386</v>
      </c>
      <c r="M262" s="30">
        <v>1403</v>
      </c>
      <c r="N262" s="30">
        <v>1554</v>
      </c>
      <c r="O262" s="30">
        <v>1249</v>
      </c>
      <c r="P262" s="30">
        <v>1048</v>
      </c>
      <c r="Q262" s="31">
        <v>1794</v>
      </c>
      <c r="R262" s="32">
        <f t="shared" si="4"/>
        <v>16138</v>
      </c>
      <c r="S262" s="28" t="s">
        <v>93</v>
      </c>
      <c r="T262" s="33" t="s">
        <v>100</v>
      </c>
      <c r="U262" s="10" t="s">
        <v>101</v>
      </c>
      <c r="V262" s="34" t="s">
        <v>95</v>
      </c>
      <c r="W262" s="170" t="s">
        <v>103</v>
      </c>
      <c r="X262" s="170" t="s">
        <v>104</v>
      </c>
      <c r="Y262" s="170" t="s">
        <v>37</v>
      </c>
      <c r="Z262" s="165" t="e">
        <f>VLOOKUP(Table42[[#This Row],[COA]],#REF!,11,FALSE)</f>
        <v>#REF!</v>
      </c>
    </row>
    <row r="263" spans="1:26" ht="14.5" x14ac:dyDescent="0.35">
      <c r="A263" s="28">
        <v>262</v>
      </c>
      <c r="B263" s="35" t="s">
        <v>90</v>
      </c>
      <c r="C263" s="35">
        <v>52241000</v>
      </c>
      <c r="D263" s="35" t="s">
        <v>170</v>
      </c>
      <c r="E263" s="55" t="s">
        <v>92</v>
      </c>
      <c r="F263" s="29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1">
        <v>0</v>
      </c>
      <c r="R263" s="32">
        <f t="shared" si="4"/>
        <v>0</v>
      </c>
      <c r="S263" s="28" t="s">
        <v>93</v>
      </c>
      <c r="T263" s="33" t="s">
        <v>100</v>
      </c>
      <c r="U263" s="10" t="s">
        <v>101</v>
      </c>
      <c r="V263" s="34" t="s">
        <v>95</v>
      </c>
      <c r="W263" s="170" t="s">
        <v>103</v>
      </c>
      <c r="X263" s="170" t="s">
        <v>104</v>
      </c>
      <c r="Y263" s="170" t="s">
        <v>37</v>
      </c>
      <c r="Z263" s="165" t="e">
        <f>VLOOKUP(Table42[[#This Row],[COA]],#REF!,11,FALSE)</f>
        <v>#REF!</v>
      </c>
    </row>
    <row r="264" spans="1:26" ht="14.5" x14ac:dyDescent="0.35">
      <c r="A264" s="28">
        <v>263</v>
      </c>
      <c r="B264" s="35" t="s">
        <v>90</v>
      </c>
      <c r="C264" s="35">
        <v>51111000</v>
      </c>
      <c r="D264" s="35" t="s">
        <v>115</v>
      </c>
      <c r="E264" s="55" t="s">
        <v>92</v>
      </c>
      <c r="F264" s="29">
        <v>62</v>
      </c>
      <c r="G264" s="30">
        <v>54</v>
      </c>
      <c r="H264" s="30">
        <v>58</v>
      </c>
      <c r="I264" s="30">
        <v>58</v>
      </c>
      <c r="J264" s="30">
        <v>58</v>
      </c>
      <c r="K264" s="30">
        <v>77</v>
      </c>
      <c r="L264" s="30">
        <v>84</v>
      </c>
      <c r="M264" s="30">
        <v>78</v>
      </c>
      <c r="N264" s="30">
        <v>64</v>
      </c>
      <c r="O264" s="30">
        <v>64</v>
      </c>
      <c r="P264" s="30">
        <v>64</v>
      </c>
      <c r="Q264" s="31">
        <v>64</v>
      </c>
      <c r="R264" s="32">
        <f t="shared" si="4"/>
        <v>785</v>
      </c>
      <c r="S264" s="28" t="s">
        <v>93</v>
      </c>
      <c r="T264" s="33" t="s">
        <v>100</v>
      </c>
      <c r="U264" s="10" t="s">
        <v>112</v>
      </c>
      <c r="V264" s="34" t="s">
        <v>95</v>
      </c>
      <c r="W264" s="170" t="s">
        <v>103</v>
      </c>
      <c r="X264" s="170" t="s">
        <v>104</v>
      </c>
      <c r="Y264" s="170" t="s">
        <v>37</v>
      </c>
      <c r="Z264" s="165" t="e">
        <f>VLOOKUP(Table42[[#This Row],[COA]],#REF!,11,FALSE)</f>
        <v>#REF!</v>
      </c>
    </row>
    <row r="265" spans="1:26" ht="14.5" x14ac:dyDescent="0.35">
      <c r="A265" s="28">
        <v>264</v>
      </c>
      <c r="B265" s="35" t="s">
        <v>90</v>
      </c>
      <c r="C265" s="35">
        <v>51111000</v>
      </c>
      <c r="D265" s="35" t="s">
        <v>171</v>
      </c>
      <c r="E265" s="55" t="s">
        <v>92</v>
      </c>
      <c r="F265" s="29">
        <v>34</v>
      </c>
      <c r="G265" s="30">
        <v>19</v>
      </c>
      <c r="H265" s="30">
        <v>74</v>
      </c>
      <c r="I265" s="30">
        <v>325</v>
      </c>
      <c r="J265" s="30">
        <v>140</v>
      </c>
      <c r="K265" s="30">
        <v>156</v>
      </c>
      <c r="L265" s="30">
        <v>144</v>
      </c>
      <c r="M265" s="30">
        <v>135</v>
      </c>
      <c r="N265" s="30">
        <v>133</v>
      </c>
      <c r="O265" s="30">
        <v>204</v>
      </c>
      <c r="P265" s="30">
        <v>185</v>
      </c>
      <c r="Q265" s="31">
        <v>193</v>
      </c>
      <c r="R265" s="32">
        <f t="shared" si="4"/>
        <v>1742</v>
      </c>
      <c r="S265" s="28" t="s">
        <v>93</v>
      </c>
      <c r="T265" s="33" t="s">
        <v>100</v>
      </c>
      <c r="U265" s="10" t="s">
        <v>101</v>
      </c>
      <c r="V265" s="34" t="s">
        <v>95</v>
      </c>
      <c r="W265" s="170" t="s">
        <v>103</v>
      </c>
      <c r="X265" s="170" t="s">
        <v>104</v>
      </c>
      <c r="Y265" s="170" t="s">
        <v>37</v>
      </c>
      <c r="Z265" s="165" t="e">
        <f>VLOOKUP(Table42[[#This Row],[COA]],#REF!,11,FALSE)</f>
        <v>#REF!</v>
      </c>
    </row>
    <row r="266" spans="1:26" ht="14.5" x14ac:dyDescent="0.35">
      <c r="A266" s="28">
        <v>265</v>
      </c>
      <c r="B266" s="35" t="s">
        <v>90</v>
      </c>
      <c r="C266" s="35">
        <v>52241000</v>
      </c>
      <c r="D266" s="35" t="s">
        <v>171</v>
      </c>
      <c r="E266" s="55" t="s">
        <v>92</v>
      </c>
      <c r="F266" s="29">
        <v>2707</v>
      </c>
      <c r="G266" s="30">
        <v>2511</v>
      </c>
      <c r="H266" s="30">
        <v>2605</v>
      </c>
      <c r="I266" s="30">
        <v>2778</v>
      </c>
      <c r="J266" s="30">
        <v>2804</v>
      </c>
      <c r="K266" s="30">
        <v>3063</v>
      </c>
      <c r="L266" s="30">
        <v>2842</v>
      </c>
      <c r="M266" s="30">
        <v>2629</v>
      </c>
      <c r="N266" s="30">
        <v>2429</v>
      </c>
      <c r="O266" s="30">
        <v>1951</v>
      </c>
      <c r="P266" s="30">
        <v>2274</v>
      </c>
      <c r="Q266" s="31">
        <v>2642</v>
      </c>
      <c r="R266" s="32">
        <f t="shared" si="4"/>
        <v>31235</v>
      </c>
      <c r="S266" s="28" t="s">
        <v>93</v>
      </c>
      <c r="T266" s="33" t="s">
        <v>100</v>
      </c>
      <c r="U266" s="10" t="s">
        <v>101</v>
      </c>
      <c r="V266" s="34" t="s">
        <v>95</v>
      </c>
      <c r="W266" s="170" t="s">
        <v>103</v>
      </c>
      <c r="X266" s="170" t="s">
        <v>104</v>
      </c>
      <c r="Y266" s="170" t="s">
        <v>37</v>
      </c>
      <c r="Z266" s="165" t="e">
        <f>VLOOKUP(Table42[[#This Row],[COA]],#REF!,11,FALSE)</f>
        <v>#REF!</v>
      </c>
    </row>
    <row r="267" spans="1:26" ht="14.5" x14ac:dyDescent="0.35">
      <c r="A267" s="28">
        <v>266</v>
      </c>
      <c r="B267" s="35" t="s">
        <v>90</v>
      </c>
      <c r="C267" s="35">
        <v>11612000</v>
      </c>
      <c r="D267" s="35" t="s">
        <v>171</v>
      </c>
      <c r="E267" s="55" t="s">
        <v>92</v>
      </c>
      <c r="F267" s="29">
        <v>26</v>
      </c>
      <c r="G267" s="30">
        <v>13</v>
      </c>
      <c r="H267" s="30">
        <v>-13</v>
      </c>
      <c r="I267" s="30">
        <v>-27</v>
      </c>
      <c r="J267" s="30">
        <v>39</v>
      </c>
      <c r="K267" s="30">
        <v>118</v>
      </c>
      <c r="L267" s="30">
        <v>33</v>
      </c>
      <c r="M267" s="30">
        <v>-31</v>
      </c>
      <c r="N267" s="30">
        <v>1</v>
      </c>
      <c r="O267" s="30">
        <v>-26</v>
      </c>
      <c r="P267" s="30">
        <v>2</v>
      </c>
      <c r="Q267" s="31">
        <v>-26</v>
      </c>
      <c r="R267" s="32">
        <f t="shared" si="4"/>
        <v>109</v>
      </c>
      <c r="S267" s="28" t="s">
        <v>99</v>
      </c>
      <c r="T267" s="33" t="s">
        <v>100</v>
      </c>
      <c r="U267" s="10" t="s">
        <v>101</v>
      </c>
      <c r="V267" s="34" t="s">
        <v>102</v>
      </c>
      <c r="W267" s="170" t="s">
        <v>103</v>
      </c>
      <c r="X267" s="170" t="s">
        <v>104</v>
      </c>
      <c r="Y267" s="170" t="s">
        <v>37</v>
      </c>
      <c r="Z267" s="165" t="e">
        <f>VLOOKUP(Table42[[#This Row],[COA]],#REF!,11,FALSE)</f>
        <v>#REF!</v>
      </c>
    </row>
    <row r="268" spans="1:26" ht="14.5" x14ac:dyDescent="0.35">
      <c r="A268" s="28">
        <v>267</v>
      </c>
      <c r="B268" s="35" t="s">
        <v>90</v>
      </c>
      <c r="C268" s="35">
        <v>52241000</v>
      </c>
      <c r="D268" s="35" t="s">
        <v>172</v>
      </c>
      <c r="E268" s="55" t="s">
        <v>92</v>
      </c>
      <c r="F268" s="29">
        <v>0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O268" s="30">
        <v>0</v>
      </c>
      <c r="P268" s="30">
        <v>0</v>
      </c>
      <c r="Q268" s="31">
        <v>0</v>
      </c>
      <c r="R268" s="32">
        <f t="shared" si="4"/>
        <v>0</v>
      </c>
      <c r="S268" s="28" t="s">
        <v>93</v>
      </c>
      <c r="T268" s="33" t="s">
        <v>100</v>
      </c>
      <c r="U268" s="10" t="s">
        <v>101</v>
      </c>
      <c r="V268" s="34" t="s">
        <v>95</v>
      </c>
      <c r="W268" s="170" t="s">
        <v>103</v>
      </c>
      <c r="X268" s="170" t="s">
        <v>104</v>
      </c>
      <c r="Y268" s="170" t="s">
        <v>37</v>
      </c>
      <c r="Z268" s="165" t="e">
        <f>VLOOKUP(Table42[[#This Row],[COA]],#REF!,11,FALSE)</f>
        <v>#REF!</v>
      </c>
    </row>
    <row r="269" spans="1:26" ht="14.5" x14ac:dyDescent="0.35">
      <c r="A269" s="28">
        <v>268</v>
      </c>
      <c r="B269" s="35" t="s">
        <v>90</v>
      </c>
      <c r="C269" s="35">
        <v>51111000</v>
      </c>
      <c r="D269" s="35" t="s">
        <v>172</v>
      </c>
      <c r="E269" s="55" t="s">
        <v>92</v>
      </c>
      <c r="F269" s="29">
        <v>797</v>
      </c>
      <c r="G269" s="30">
        <v>808</v>
      </c>
      <c r="H269" s="30">
        <v>763</v>
      </c>
      <c r="I269" s="30">
        <v>1037</v>
      </c>
      <c r="J269" s="30">
        <v>777</v>
      </c>
      <c r="K269" s="30">
        <v>793</v>
      </c>
      <c r="L269" s="30">
        <v>997</v>
      </c>
      <c r="M269" s="30">
        <v>883</v>
      </c>
      <c r="N269" s="30">
        <v>848</v>
      </c>
      <c r="O269" s="30">
        <v>859</v>
      </c>
      <c r="P269" s="30">
        <v>830</v>
      </c>
      <c r="Q269" s="31">
        <v>782</v>
      </c>
      <c r="R269" s="32">
        <f t="shared" si="4"/>
        <v>10174</v>
      </c>
      <c r="S269" s="28" t="s">
        <v>93</v>
      </c>
      <c r="T269" s="33" t="s">
        <v>100</v>
      </c>
      <c r="U269" s="10" t="s">
        <v>101</v>
      </c>
      <c r="V269" s="34" t="s">
        <v>95</v>
      </c>
      <c r="W269" s="170" t="s">
        <v>103</v>
      </c>
      <c r="X269" s="170" t="s">
        <v>104</v>
      </c>
      <c r="Y269" s="170" t="s">
        <v>37</v>
      </c>
      <c r="Z269" s="165" t="e">
        <f>VLOOKUP(Table42[[#This Row],[COA]],#REF!,11,FALSE)</f>
        <v>#REF!</v>
      </c>
    </row>
    <row r="270" spans="1:26" ht="14.5" x14ac:dyDescent="0.35">
      <c r="A270" s="28">
        <v>269</v>
      </c>
      <c r="B270" s="35" t="s">
        <v>90</v>
      </c>
      <c r="C270" s="35">
        <v>52241000</v>
      </c>
      <c r="D270" s="35" t="s">
        <v>172</v>
      </c>
      <c r="E270" s="55" t="s">
        <v>92</v>
      </c>
      <c r="F270" s="29">
        <v>11</v>
      </c>
      <c r="G270" s="30">
        <v>4</v>
      </c>
      <c r="H270" s="30">
        <v>10</v>
      </c>
      <c r="I270" s="30">
        <v>9</v>
      </c>
      <c r="J270" s="30">
        <v>25</v>
      </c>
      <c r="K270" s="30">
        <v>0</v>
      </c>
      <c r="L270" s="30">
        <v>3</v>
      </c>
      <c r="M270" s="30">
        <v>21</v>
      </c>
      <c r="N270" s="30">
        <v>3</v>
      </c>
      <c r="O270" s="30">
        <v>3</v>
      </c>
      <c r="P270" s="30">
        <v>19</v>
      </c>
      <c r="Q270" s="31">
        <v>5</v>
      </c>
      <c r="R270" s="32">
        <f t="shared" si="4"/>
        <v>113</v>
      </c>
      <c r="S270" s="28" t="s">
        <v>93</v>
      </c>
      <c r="T270" s="33" t="s">
        <v>100</v>
      </c>
      <c r="U270" s="10" t="s">
        <v>101</v>
      </c>
      <c r="V270" s="34" t="s">
        <v>95</v>
      </c>
      <c r="W270" s="170" t="s">
        <v>103</v>
      </c>
      <c r="X270" s="170" t="s">
        <v>104</v>
      </c>
      <c r="Y270" s="170" t="s">
        <v>37</v>
      </c>
      <c r="Z270" s="165" t="e">
        <f>VLOOKUP(Table42[[#This Row],[COA]],#REF!,11,FALSE)</f>
        <v>#REF!</v>
      </c>
    </row>
    <row r="271" spans="1:26" ht="14.5" x14ac:dyDescent="0.35">
      <c r="A271" s="28">
        <v>270</v>
      </c>
      <c r="B271" s="35" t="s">
        <v>90</v>
      </c>
      <c r="C271" s="35">
        <v>52241000</v>
      </c>
      <c r="D271" s="35" t="s">
        <v>172</v>
      </c>
      <c r="E271" s="55" t="s">
        <v>92</v>
      </c>
      <c r="F271" s="29">
        <v>0</v>
      </c>
      <c r="G271" s="30">
        <v>0</v>
      </c>
      <c r="H271" s="30">
        <v>0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0">
        <v>0</v>
      </c>
      <c r="Q271" s="31">
        <v>0</v>
      </c>
      <c r="R271" s="32">
        <f t="shared" si="4"/>
        <v>0</v>
      </c>
      <c r="S271" s="28" t="s">
        <v>93</v>
      </c>
      <c r="T271" s="33" t="s">
        <v>100</v>
      </c>
      <c r="U271" s="10" t="s">
        <v>101</v>
      </c>
      <c r="V271" s="34" t="s">
        <v>95</v>
      </c>
      <c r="W271" s="170" t="s">
        <v>103</v>
      </c>
      <c r="X271" s="170" t="s">
        <v>104</v>
      </c>
      <c r="Y271" s="170" t="s">
        <v>37</v>
      </c>
      <c r="Z271" s="165" t="e">
        <f>VLOOKUP(Table42[[#This Row],[COA]],#REF!,11,FALSE)</f>
        <v>#REF!</v>
      </c>
    </row>
    <row r="272" spans="1:26" ht="14.5" x14ac:dyDescent="0.35">
      <c r="A272" s="28">
        <v>271</v>
      </c>
      <c r="B272" s="35" t="s">
        <v>90</v>
      </c>
      <c r="C272" s="35">
        <v>51111000</v>
      </c>
      <c r="D272" s="35" t="s">
        <v>172</v>
      </c>
      <c r="E272" s="55" t="s">
        <v>92</v>
      </c>
      <c r="F272" s="29">
        <v>15812</v>
      </c>
      <c r="G272" s="30">
        <v>15660</v>
      </c>
      <c r="H272" s="30">
        <v>26396</v>
      </c>
      <c r="I272" s="30">
        <v>24144</v>
      </c>
      <c r="J272" s="30">
        <v>20054</v>
      </c>
      <c r="K272" s="30">
        <v>21343</v>
      </c>
      <c r="L272" s="30">
        <v>21230</v>
      </c>
      <c r="M272" s="30">
        <v>21441</v>
      </c>
      <c r="N272" s="30">
        <v>20915</v>
      </c>
      <c r="O272" s="30">
        <v>19655</v>
      </c>
      <c r="P272" s="30">
        <v>19854</v>
      </c>
      <c r="Q272" s="31">
        <v>19839</v>
      </c>
      <c r="R272" s="32">
        <f t="shared" si="4"/>
        <v>246343</v>
      </c>
      <c r="S272" s="28" t="s">
        <v>93</v>
      </c>
      <c r="T272" s="33" t="s">
        <v>100</v>
      </c>
      <c r="U272" s="10" t="s">
        <v>101</v>
      </c>
      <c r="V272" s="34" t="s">
        <v>95</v>
      </c>
      <c r="W272" s="170" t="s">
        <v>103</v>
      </c>
      <c r="X272" s="170" t="s">
        <v>104</v>
      </c>
      <c r="Y272" s="170" t="s">
        <v>37</v>
      </c>
      <c r="Z272" s="165" t="e">
        <f>VLOOKUP(Table42[[#This Row],[COA]],#REF!,11,FALSE)</f>
        <v>#REF!</v>
      </c>
    </row>
    <row r="273" spans="1:26" ht="14.5" x14ac:dyDescent="0.35">
      <c r="A273" s="28">
        <v>272</v>
      </c>
      <c r="B273" s="35" t="s">
        <v>90</v>
      </c>
      <c r="C273" s="35">
        <v>52241000</v>
      </c>
      <c r="D273" s="35" t="s">
        <v>172</v>
      </c>
      <c r="E273" s="55" t="s">
        <v>92</v>
      </c>
      <c r="F273" s="29">
        <v>25845</v>
      </c>
      <c r="G273" s="30">
        <v>29638</v>
      </c>
      <c r="H273" s="30">
        <v>32407</v>
      </c>
      <c r="I273" s="30">
        <v>30809</v>
      </c>
      <c r="J273" s="30">
        <v>29282</v>
      </c>
      <c r="K273" s="30">
        <v>26353</v>
      </c>
      <c r="L273" s="30">
        <v>30151</v>
      </c>
      <c r="M273" s="30">
        <v>27693</v>
      </c>
      <c r="N273" s="30">
        <v>27061</v>
      </c>
      <c r="O273" s="30">
        <v>22076</v>
      </c>
      <c r="P273" s="30">
        <v>32185</v>
      </c>
      <c r="Q273" s="31">
        <v>20602</v>
      </c>
      <c r="R273" s="32">
        <f t="shared" si="4"/>
        <v>334102</v>
      </c>
      <c r="S273" s="28" t="s">
        <v>93</v>
      </c>
      <c r="T273" s="33" t="s">
        <v>100</v>
      </c>
      <c r="U273" s="10" t="s">
        <v>101</v>
      </c>
      <c r="V273" s="34" t="s">
        <v>95</v>
      </c>
      <c r="W273" s="170" t="s">
        <v>103</v>
      </c>
      <c r="X273" s="170" t="s">
        <v>104</v>
      </c>
      <c r="Y273" s="170" t="s">
        <v>37</v>
      </c>
      <c r="Z273" s="165" t="e">
        <f>VLOOKUP(Table42[[#This Row],[COA]],#REF!,11,FALSE)</f>
        <v>#REF!</v>
      </c>
    </row>
    <row r="274" spans="1:26" ht="14.5" x14ac:dyDescent="0.35">
      <c r="A274" s="28">
        <v>273</v>
      </c>
      <c r="B274" s="35" t="s">
        <v>90</v>
      </c>
      <c r="C274" s="35">
        <v>11612000</v>
      </c>
      <c r="D274" s="35" t="s">
        <v>172</v>
      </c>
      <c r="E274" s="55" t="s">
        <v>92</v>
      </c>
      <c r="F274" s="29">
        <v>26989</v>
      </c>
      <c r="G274" s="30">
        <v>24133</v>
      </c>
      <c r="H274" s="30">
        <v>26075</v>
      </c>
      <c r="I274" s="30">
        <v>26730</v>
      </c>
      <c r="J274" s="30">
        <v>31221</v>
      </c>
      <c r="K274" s="30">
        <v>29234</v>
      </c>
      <c r="L274" s="30">
        <v>25658</v>
      </c>
      <c r="M274" s="30">
        <v>26572</v>
      </c>
      <c r="N274" s="30">
        <v>22179</v>
      </c>
      <c r="O274" s="30">
        <v>24016</v>
      </c>
      <c r="P274" s="30">
        <v>23094</v>
      </c>
      <c r="Q274" s="31">
        <v>22264</v>
      </c>
      <c r="R274" s="32">
        <f t="shared" si="4"/>
        <v>308165</v>
      </c>
      <c r="S274" s="28" t="s">
        <v>99</v>
      </c>
      <c r="T274" s="33" t="s">
        <v>100</v>
      </c>
      <c r="U274" s="10" t="s">
        <v>101</v>
      </c>
      <c r="V274" s="34" t="s">
        <v>102</v>
      </c>
      <c r="W274" s="170" t="s">
        <v>103</v>
      </c>
      <c r="X274" s="170" t="s">
        <v>104</v>
      </c>
      <c r="Y274" s="170" t="s">
        <v>37</v>
      </c>
      <c r="Z274" s="165" t="e">
        <f>VLOOKUP(Table42[[#This Row],[COA]],#REF!,11,FALSE)</f>
        <v>#REF!</v>
      </c>
    </row>
    <row r="275" spans="1:26" ht="14.5" x14ac:dyDescent="0.35">
      <c r="A275" s="28">
        <v>274</v>
      </c>
      <c r="B275" s="35" t="s">
        <v>90</v>
      </c>
      <c r="C275" s="35">
        <v>51111000</v>
      </c>
      <c r="D275" s="35" t="s">
        <v>172</v>
      </c>
      <c r="E275" s="55" t="s">
        <v>92</v>
      </c>
      <c r="F275" s="29">
        <v>0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1">
        <v>0</v>
      </c>
      <c r="R275" s="32">
        <f t="shared" si="4"/>
        <v>0</v>
      </c>
      <c r="S275" s="28" t="s">
        <v>93</v>
      </c>
      <c r="T275" s="33" t="s">
        <v>100</v>
      </c>
      <c r="U275" s="10" t="s">
        <v>101</v>
      </c>
      <c r="V275" s="34" t="s">
        <v>95</v>
      </c>
      <c r="W275" s="170" t="s">
        <v>103</v>
      </c>
      <c r="X275" s="170" t="s">
        <v>104</v>
      </c>
      <c r="Y275" s="170" t="s">
        <v>37</v>
      </c>
      <c r="Z275" s="165" t="e">
        <f>VLOOKUP(Table42[[#This Row],[COA]],#REF!,11,FALSE)</f>
        <v>#REF!</v>
      </c>
    </row>
    <row r="276" spans="1:26" ht="14.5" x14ac:dyDescent="0.35">
      <c r="A276" s="28">
        <v>275</v>
      </c>
      <c r="B276" s="35" t="s">
        <v>90</v>
      </c>
      <c r="C276" s="35">
        <v>52241000</v>
      </c>
      <c r="D276" s="35" t="s">
        <v>172</v>
      </c>
      <c r="E276" s="55" t="s">
        <v>92</v>
      </c>
      <c r="F276" s="29">
        <v>25</v>
      </c>
      <c r="G276" s="30">
        <v>26</v>
      </c>
      <c r="H276" s="30">
        <v>18</v>
      </c>
      <c r="I276" s="30">
        <v>12</v>
      </c>
      <c r="J276" s="30">
        <v>11</v>
      </c>
      <c r="K276" s="30">
        <v>12</v>
      </c>
      <c r="L276" s="30">
        <v>13</v>
      </c>
      <c r="M276" s="30">
        <v>20</v>
      </c>
      <c r="N276" s="30">
        <v>22</v>
      </c>
      <c r="O276" s="30">
        <v>11</v>
      </c>
      <c r="P276" s="30">
        <v>114</v>
      </c>
      <c r="Q276" s="31">
        <v>118</v>
      </c>
      <c r="R276" s="32">
        <f t="shared" si="4"/>
        <v>402</v>
      </c>
      <c r="S276" s="28" t="s">
        <v>93</v>
      </c>
      <c r="T276" s="33" t="s">
        <v>100</v>
      </c>
      <c r="U276" s="10" t="s">
        <v>101</v>
      </c>
      <c r="V276" s="34" t="s">
        <v>95</v>
      </c>
      <c r="W276" s="170" t="s">
        <v>103</v>
      </c>
      <c r="X276" s="170" t="s">
        <v>104</v>
      </c>
      <c r="Y276" s="170" t="s">
        <v>37</v>
      </c>
      <c r="Z276" s="165" t="e">
        <f>VLOOKUP(Table42[[#This Row],[COA]],#REF!,11,FALSE)</f>
        <v>#REF!</v>
      </c>
    </row>
    <row r="277" spans="1:26" ht="14.5" x14ac:dyDescent="0.35">
      <c r="A277" s="28">
        <v>276</v>
      </c>
      <c r="B277" s="35" t="s">
        <v>90</v>
      </c>
      <c r="C277" s="35">
        <v>11612000</v>
      </c>
      <c r="D277" s="35" t="s">
        <v>172</v>
      </c>
      <c r="E277" s="55" t="s">
        <v>92</v>
      </c>
      <c r="F277" s="29">
        <v>398</v>
      </c>
      <c r="G277" s="30">
        <v>326</v>
      </c>
      <c r="H277" s="30">
        <v>288</v>
      </c>
      <c r="I277" s="30">
        <v>248</v>
      </c>
      <c r="J277" s="30">
        <v>-42</v>
      </c>
      <c r="K277" s="30">
        <v>13</v>
      </c>
      <c r="L277" s="30">
        <v>105</v>
      </c>
      <c r="M277" s="30">
        <v>2</v>
      </c>
      <c r="N277" s="30">
        <v>-6</v>
      </c>
      <c r="O277" s="30">
        <v>5</v>
      </c>
      <c r="P277" s="30">
        <v>8</v>
      </c>
      <c r="Q277" s="31">
        <v>3</v>
      </c>
      <c r="R277" s="32">
        <f t="shared" si="4"/>
        <v>1348</v>
      </c>
      <c r="S277" s="28" t="s">
        <v>99</v>
      </c>
      <c r="T277" s="33" t="s">
        <v>100</v>
      </c>
      <c r="U277" s="10" t="s">
        <v>101</v>
      </c>
      <c r="V277" s="34" t="s">
        <v>102</v>
      </c>
      <c r="W277" s="170" t="s">
        <v>103</v>
      </c>
      <c r="X277" s="170" t="s">
        <v>104</v>
      </c>
      <c r="Y277" s="170" t="s">
        <v>37</v>
      </c>
      <c r="Z277" s="165" t="e">
        <f>VLOOKUP(Table42[[#This Row],[COA]],#REF!,11,FALSE)</f>
        <v>#REF!</v>
      </c>
    </row>
    <row r="278" spans="1:26" ht="14.5" x14ac:dyDescent="0.35">
      <c r="A278" s="28">
        <v>277</v>
      </c>
      <c r="B278" s="35" t="s">
        <v>90</v>
      </c>
      <c r="C278" s="35">
        <v>51111000</v>
      </c>
      <c r="D278" s="35" t="s">
        <v>172</v>
      </c>
      <c r="E278" s="55" t="s">
        <v>92</v>
      </c>
      <c r="F278" s="29">
        <v>0</v>
      </c>
      <c r="G278" s="30">
        <v>0</v>
      </c>
      <c r="H278" s="30">
        <v>0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0">
        <v>0</v>
      </c>
      <c r="Q278" s="31">
        <v>0</v>
      </c>
      <c r="R278" s="32">
        <f t="shared" si="4"/>
        <v>0</v>
      </c>
      <c r="S278" s="28" t="s">
        <v>93</v>
      </c>
      <c r="T278" s="33" t="s">
        <v>100</v>
      </c>
      <c r="U278" s="10" t="s">
        <v>101</v>
      </c>
      <c r="V278" s="34" t="s">
        <v>95</v>
      </c>
      <c r="W278" s="170" t="s">
        <v>103</v>
      </c>
      <c r="X278" s="170" t="s">
        <v>104</v>
      </c>
      <c r="Y278" s="170" t="s">
        <v>37</v>
      </c>
      <c r="Z278" s="165" t="e">
        <f>VLOOKUP(Table42[[#This Row],[COA]],#REF!,11,FALSE)</f>
        <v>#REF!</v>
      </c>
    </row>
    <row r="279" spans="1:26" ht="14.5" x14ac:dyDescent="0.35">
      <c r="A279" s="28">
        <v>278</v>
      </c>
      <c r="B279" s="35" t="s">
        <v>90</v>
      </c>
      <c r="C279" s="35">
        <v>51111000</v>
      </c>
      <c r="D279" s="35" t="s">
        <v>172</v>
      </c>
      <c r="E279" s="55" t="s">
        <v>92</v>
      </c>
      <c r="F279" s="29">
        <v>9</v>
      </c>
      <c r="G279" s="30">
        <v>9</v>
      </c>
      <c r="H279" s="30">
        <v>46</v>
      </c>
      <c r="I279" s="30">
        <v>21</v>
      </c>
      <c r="J279" s="30">
        <v>21</v>
      </c>
      <c r="K279" s="30">
        <v>22</v>
      </c>
      <c r="L279" s="30">
        <v>16</v>
      </c>
      <c r="M279" s="30">
        <v>18</v>
      </c>
      <c r="N279" s="30">
        <v>19</v>
      </c>
      <c r="O279" s="30">
        <v>16</v>
      </c>
      <c r="P279" s="30">
        <v>16</v>
      </c>
      <c r="Q279" s="31">
        <v>16</v>
      </c>
      <c r="R279" s="32">
        <f t="shared" si="4"/>
        <v>229</v>
      </c>
      <c r="S279" s="28" t="s">
        <v>93</v>
      </c>
      <c r="T279" s="33" t="s">
        <v>100</v>
      </c>
      <c r="U279" s="10" t="s">
        <v>101</v>
      </c>
      <c r="V279" s="34" t="s">
        <v>95</v>
      </c>
      <c r="W279" s="170" t="s">
        <v>103</v>
      </c>
      <c r="X279" s="170" t="s">
        <v>104</v>
      </c>
      <c r="Y279" s="170" t="s">
        <v>37</v>
      </c>
      <c r="Z279" s="165" t="e">
        <f>VLOOKUP(Table42[[#This Row],[COA]],#REF!,11,FALSE)</f>
        <v>#REF!</v>
      </c>
    </row>
    <row r="280" spans="1:26" ht="14.5" x14ac:dyDescent="0.35">
      <c r="A280" s="28">
        <v>279</v>
      </c>
      <c r="B280" s="35" t="s">
        <v>90</v>
      </c>
      <c r="C280" s="35">
        <v>52241000</v>
      </c>
      <c r="D280" s="35" t="s">
        <v>172</v>
      </c>
      <c r="E280" s="55" t="s">
        <v>92</v>
      </c>
      <c r="F280" s="29">
        <v>4</v>
      </c>
      <c r="G280" s="30">
        <v>1</v>
      </c>
      <c r="H280" s="30">
        <v>2</v>
      </c>
      <c r="I280" s="30">
        <v>0</v>
      </c>
      <c r="J280" s="30">
        <v>-11</v>
      </c>
      <c r="K280" s="30">
        <v>0</v>
      </c>
      <c r="L280" s="30">
        <v>0</v>
      </c>
      <c r="M280" s="30">
        <v>0</v>
      </c>
      <c r="N280" s="30">
        <v>0</v>
      </c>
      <c r="O280" s="30">
        <v>-3</v>
      </c>
      <c r="P280" s="30">
        <v>0</v>
      </c>
      <c r="Q280" s="31">
        <v>0</v>
      </c>
      <c r="R280" s="32">
        <f t="shared" si="4"/>
        <v>-7</v>
      </c>
      <c r="S280" s="28" t="s">
        <v>93</v>
      </c>
      <c r="T280" s="33" t="s">
        <v>100</v>
      </c>
      <c r="U280" s="10" t="s">
        <v>101</v>
      </c>
      <c r="V280" s="34" t="s">
        <v>95</v>
      </c>
      <c r="W280" s="170" t="s">
        <v>103</v>
      </c>
      <c r="X280" s="170" t="s">
        <v>104</v>
      </c>
      <c r="Y280" s="170" t="s">
        <v>37</v>
      </c>
      <c r="Z280" s="165" t="e">
        <f>VLOOKUP(Table42[[#This Row],[COA]],#REF!,11,FALSE)</f>
        <v>#REF!</v>
      </c>
    </row>
    <row r="281" spans="1:26" ht="14.5" x14ac:dyDescent="0.35">
      <c r="A281" s="28">
        <v>280</v>
      </c>
      <c r="B281" s="35" t="s">
        <v>90</v>
      </c>
      <c r="C281" s="35">
        <v>11612000</v>
      </c>
      <c r="D281" s="35" t="s">
        <v>172</v>
      </c>
      <c r="E281" s="55" t="s">
        <v>92</v>
      </c>
      <c r="F281" s="29">
        <v>0</v>
      </c>
      <c r="G281" s="30">
        <v>0</v>
      </c>
      <c r="H281" s="30">
        <v>0</v>
      </c>
      <c r="I281" s="30">
        <v>0</v>
      </c>
      <c r="J281" s="30">
        <v>-6</v>
      </c>
      <c r="K281" s="30">
        <v>-32</v>
      </c>
      <c r="L281" s="30">
        <v>1</v>
      </c>
      <c r="M281" s="30">
        <v>0</v>
      </c>
      <c r="N281" s="30">
        <v>0</v>
      </c>
      <c r="O281" s="30">
        <v>0</v>
      </c>
      <c r="P281" s="30">
        <v>0</v>
      </c>
      <c r="Q281" s="31">
        <v>0</v>
      </c>
      <c r="R281" s="32">
        <f t="shared" si="4"/>
        <v>-37</v>
      </c>
      <c r="S281" s="28" t="s">
        <v>99</v>
      </c>
      <c r="T281" s="33" t="s">
        <v>100</v>
      </c>
      <c r="U281" s="10" t="s">
        <v>101</v>
      </c>
      <c r="V281" s="34" t="s">
        <v>102</v>
      </c>
      <c r="W281" s="170" t="s">
        <v>103</v>
      </c>
      <c r="X281" s="170" t="s">
        <v>104</v>
      </c>
      <c r="Y281" s="170" t="s">
        <v>37</v>
      </c>
      <c r="Z281" s="165" t="e">
        <f>VLOOKUP(Table42[[#This Row],[COA]],#REF!,11,FALSE)</f>
        <v>#REF!</v>
      </c>
    </row>
    <row r="282" spans="1:26" ht="14.5" x14ac:dyDescent="0.35">
      <c r="A282" s="28">
        <v>281</v>
      </c>
      <c r="B282" s="35" t="s">
        <v>90</v>
      </c>
      <c r="C282" s="35">
        <v>51111000</v>
      </c>
      <c r="D282" s="35" t="s">
        <v>170</v>
      </c>
      <c r="E282" s="55" t="s">
        <v>92</v>
      </c>
      <c r="F282" s="29">
        <v>309</v>
      </c>
      <c r="G282" s="30">
        <v>360</v>
      </c>
      <c r="H282" s="30">
        <v>331</v>
      </c>
      <c r="I282" s="30">
        <v>399</v>
      </c>
      <c r="J282" s="30">
        <v>167</v>
      </c>
      <c r="K282" s="30">
        <v>326</v>
      </c>
      <c r="L282" s="30">
        <v>424</v>
      </c>
      <c r="M282" s="30">
        <v>385</v>
      </c>
      <c r="N282" s="30">
        <v>378</v>
      </c>
      <c r="O282" s="30">
        <v>341</v>
      </c>
      <c r="P282" s="30">
        <v>338</v>
      </c>
      <c r="Q282" s="31">
        <v>343</v>
      </c>
      <c r="R282" s="32">
        <f t="shared" si="4"/>
        <v>4101</v>
      </c>
      <c r="S282" s="28" t="s">
        <v>93</v>
      </c>
      <c r="T282" s="33" t="s">
        <v>100</v>
      </c>
      <c r="U282" s="10" t="s">
        <v>101</v>
      </c>
      <c r="V282" s="34" t="s">
        <v>95</v>
      </c>
      <c r="W282" s="170" t="s">
        <v>103</v>
      </c>
      <c r="X282" s="170" t="s">
        <v>104</v>
      </c>
      <c r="Y282" s="170" t="s">
        <v>37</v>
      </c>
      <c r="Z282" s="165" t="e">
        <f>VLOOKUP(Table42[[#This Row],[COA]],#REF!,11,FALSE)</f>
        <v>#REF!</v>
      </c>
    </row>
    <row r="283" spans="1:26" ht="14.5" x14ac:dyDescent="0.35">
      <c r="A283" s="28">
        <v>282</v>
      </c>
      <c r="B283" s="35" t="s">
        <v>90</v>
      </c>
      <c r="C283" s="35">
        <v>52241000</v>
      </c>
      <c r="D283" s="35" t="s">
        <v>170</v>
      </c>
      <c r="E283" s="55" t="s">
        <v>92</v>
      </c>
      <c r="F283" s="29">
        <v>497</v>
      </c>
      <c r="G283" s="30">
        <v>795</v>
      </c>
      <c r="H283" s="30">
        <v>964</v>
      </c>
      <c r="I283" s="30">
        <v>1299</v>
      </c>
      <c r="J283" s="30">
        <v>-1452</v>
      </c>
      <c r="K283" s="30">
        <v>76</v>
      </c>
      <c r="L283" s="30">
        <v>440</v>
      </c>
      <c r="M283" s="30">
        <v>276</v>
      </c>
      <c r="N283" s="30">
        <v>146</v>
      </c>
      <c r="O283" s="30">
        <v>568</v>
      </c>
      <c r="P283" s="30">
        <v>247</v>
      </c>
      <c r="Q283" s="31">
        <v>264</v>
      </c>
      <c r="R283" s="32">
        <f t="shared" si="4"/>
        <v>4120</v>
      </c>
      <c r="S283" s="28" t="s">
        <v>93</v>
      </c>
      <c r="T283" s="33" t="s">
        <v>100</v>
      </c>
      <c r="U283" s="10" t="s">
        <v>101</v>
      </c>
      <c r="V283" s="34" t="s">
        <v>95</v>
      </c>
      <c r="W283" s="170" t="s">
        <v>103</v>
      </c>
      <c r="X283" s="170" t="s">
        <v>104</v>
      </c>
      <c r="Y283" s="170" t="s">
        <v>37</v>
      </c>
      <c r="Z283" s="165" t="e">
        <f>VLOOKUP(Table42[[#This Row],[COA]],#REF!,11,FALSE)</f>
        <v>#REF!</v>
      </c>
    </row>
    <row r="284" spans="1:26" ht="14.5" x14ac:dyDescent="0.35">
      <c r="A284" s="28">
        <v>283</v>
      </c>
      <c r="B284" s="35" t="s">
        <v>90</v>
      </c>
      <c r="C284" s="35">
        <v>11612000</v>
      </c>
      <c r="D284" s="35" t="s">
        <v>170</v>
      </c>
      <c r="E284" s="55" t="s">
        <v>92</v>
      </c>
      <c r="F284" s="29">
        <v>833</v>
      </c>
      <c r="G284" s="30">
        <v>764</v>
      </c>
      <c r="H284" s="30">
        <v>523</v>
      </c>
      <c r="I284" s="30">
        <v>209</v>
      </c>
      <c r="J284" s="30">
        <v>2345</v>
      </c>
      <c r="K284" s="30">
        <v>1417</v>
      </c>
      <c r="L284" s="30">
        <v>1079</v>
      </c>
      <c r="M284" s="30">
        <v>500</v>
      </c>
      <c r="N284" s="30">
        <v>2452</v>
      </c>
      <c r="O284" s="30">
        <v>1588</v>
      </c>
      <c r="P284" s="30">
        <v>1699</v>
      </c>
      <c r="Q284" s="31">
        <v>2309</v>
      </c>
      <c r="R284" s="32">
        <f t="shared" si="4"/>
        <v>15718</v>
      </c>
      <c r="S284" s="28" t="s">
        <v>99</v>
      </c>
      <c r="T284" s="33" t="s">
        <v>100</v>
      </c>
      <c r="U284" s="10" t="s">
        <v>101</v>
      </c>
      <c r="V284" s="34" t="s">
        <v>102</v>
      </c>
      <c r="W284" s="170" t="s">
        <v>103</v>
      </c>
      <c r="X284" s="170" t="s">
        <v>104</v>
      </c>
      <c r="Y284" s="170" t="s">
        <v>37</v>
      </c>
      <c r="Z284" s="165" t="e">
        <f>VLOOKUP(Table42[[#This Row],[COA]],#REF!,11,FALSE)</f>
        <v>#REF!</v>
      </c>
    </row>
    <row r="285" spans="1:26" ht="14.5" x14ac:dyDescent="0.35">
      <c r="A285" s="28">
        <v>284</v>
      </c>
      <c r="B285" s="35" t="s">
        <v>90</v>
      </c>
      <c r="C285" s="35">
        <v>51111000</v>
      </c>
      <c r="D285" s="35" t="s">
        <v>173</v>
      </c>
      <c r="E285" s="55" t="s">
        <v>92</v>
      </c>
      <c r="F285" s="29">
        <v>20</v>
      </c>
      <c r="G285" s="30">
        <v>20</v>
      </c>
      <c r="H285" s="30">
        <v>20</v>
      </c>
      <c r="I285" s="30">
        <v>20</v>
      </c>
      <c r="J285" s="30">
        <v>20</v>
      </c>
      <c r="K285" s="30">
        <v>20</v>
      </c>
      <c r="L285" s="30">
        <v>20</v>
      </c>
      <c r="M285" s="30">
        <v>20</v>
      </c>
      <c r="N285" s="30">
        <v>11</v>
      </c>
      <c r="O285" s="30">
        <v>20</v>
      </c>
      <c r="P285" s="30">
        <v>20</v>
      </c>
      <c r="Q285" s="31">
        <v>22</v>
      </c>
      <c r="R285" s="32">
        <f t="shared" si="4"/>
        <v>233</v>
      </c>
      <c r="S285" s="28" t="s">
        <v>93</v>
      </c>
      <c r="T285" s="33" t="s">
        <v>100</v>
      </c>
      <c r="U285" s="10" t="s">
        <v>112</v>
      </c>
      <c r="V285" s="34" t="s">
        <v>95</v>
      </c>
      <c r="W285" s="170" t="s">
        <v>103</v>
      </c>
      <c r="X285" s="170" t="s">
        <v>104</v>
      </c>
      <c r="Y285" s="170" t="s">
        <v>37</v>
      </c>
      <c r="Z285" s="165" t="e">
        <f>VLOOKUP(Table42[[#This Row],[COA]],#REF!,11,FALSE)</f>
        <v>#REF!</v>
      </c>
    </row>
    <row r="286" spans="1:26" ht="14.5" x14ac:dyDescent="0.35">
      <c r="A286" s="28">
        <v>285</v>
      </c>
      <c r="B286" s="35" t="s">
        <v>90</v>
      </c>
      <c r="C286" s="35">
        <v>52241000</v>
      </c>
      <c r="D286" s="35" t="s">
        <v>173</v>
      </c>
      <c r="E286" s="55" t="s">
        <v>92</v>
      </c>
      <c r="F286" s="29">
        <v>122</v>
      </c>
      <c r="G286" s="30">
        <v>29</v>
      </c>
      <c r="H286" s="30">
        <v>28</v>
      </c>
      <c r="I286" s="30">
        <v>29</v>
      </c>
      <c r="J286" s="30">
        <v>28</v>
      </c>
      <c r="K286" s="30">
        <v>29</v>
      </c>
      <c r="L286" s="30">
        <v>28</v>
      </c>
      <c r="M286" s="30">
        <v>29</v>
      </c>
      <c r="N286" s="30">
        <v>28</v>
      </c>
      <c r="O286" s="30">
        <v>29</v>
      </c>
      <c r="P286" s="30">
        <v>28</v>
      </c>
      <c r="Q286" s="31">
        <v>29</v>
      </c>
      <c r="R286" s="32">
        <f t="shared" si="4"/>
        <v>436</v>
      </c>
      <c r="S286" s="28" t="s">
        <v>93</v>
      </c>
      <c r="T286" s="33" t="s">
        <v>100</v>
      </c>
      <c r="U286" s="10" t="s">
        <v>112</v>
      </c>
      <c r="V286" s="34" t="s">
        <v>95</v>
      </c>
      <c r="W286" s="170" t="s">
        <v>103</v>
      </c>
      <c r="X286" s="170" t="s">
        <v>104</v>
      </c>
      <c r="Y286" s="170" t="s">
        <v>37</v>
      </c>
      <c r="Z286" s="165" t="e">
        <f>VLOOKUP(Table42[[#This Row],[COA]],#REF!,11,FALSE)</f>
        <v>#REF!</v>
      </c>
    </row>
    <row r="287" spans="1:26" ht="14.5" x14ac:dyDescent="0.35">
      <c r="A287" s="28">
        <v>286</v>
      </c>
      <c r="B287" s="35" t="s">
        <v>90</v>
      </c>
      <c r="C287" s="35">
        <v>51111000</v>
      </c>
      <c r="D287" s="35" t="s">
        <v>170</v>
      </c>
      <c r="E287" s="55" t="s">
        <v>92</v>
      </c>
      <c r="F287" s="29">
        <v>756</v>
      </c>
      <c r="G287" s="30">
        <v>880</v>
      </c>
      <c r="H287" s="30">
        <v>2865</v>
      </c>
      <c r="I287" s="30">
        <v>1589</v>
      </c>
      <c r="J287" s="30">
        <v>1612</v>
      </c>
      <c r="K287" s="30">
        <v>1655</v>
      </c>
      <c r="L287" s="30">
        <v>1327</v>
      </c>
      <c r="M287" s="30">
        <v>1716</v>
      </c>
      <c r="N287" s="30">
        <v>1772</v>
      </c>
      <c r="O287" s="30">
        <v>1615</v>
      </c>
      <c r="P287" s="30">
        <v>1637</v>
      </c>
      <c r="Q287" s="31">
        <v>1259</v>
      </c>
      <c r="R287" s="32">
        <f t="shared" si="4"/>
        <v>18683</v>
      </c>
      <c r="S287" s="28" t="s">
        <v>93</v>
      </c>
      <c r="T287" s="33" t="s">
        <v>100</v>
      </c>
      <c r="U287" s="10" t="s">
        <v>101</v>
      </c>
      <c r="V287" s="34" t="s">
        <v>95</v>
      </c>
      <c r="W287" s="170" t="s">
        <v>103</v>
      </c>
      <c r="X287" s="170" t="s">
        <v>104</v>
      </c>
      <c r="Y287" s="170" t="s">
        <v>37</v>
      </c>
      <c r="Z287" s="165" t="e">
        <f>VLOOKUP(Table42[[#This Row],[COA]],#REF!,11,FALSE)</f>
        <v>#REF!</v>
      </c>
    </row>
    <row r="288" spans="1:26" ht="14.5" x14ac:dyDescent="0.35">
      <c r="A288" s="28">
        <v>287</v>
      </c>
      <c r="B288" s="35" t="s">
        <v>90</v>
      </c>
      <c r="C288" s="35">
        <v>52241000</v>
      </c>
      <c r="D288" s="35" t="s">
        <v>170</v>
      </c>
      <c r="E288" s="55" t="s">
        <v>92</v>
      </c>
      <c r="F288" s="29">
        <v>700</v>
      </c>
      <c r="G288" s="30">
        <v>175</v>
      </c>
      <c r="H288" s="30">
        <v>201</v>
      </c>
      <c r="I288" s="30">
        <v>186</v>
      </c>
      <c r="J288" s="30">
        <v>178</v>
      </c>
      <c r="K288" s="30">
        <v>186</v>
      </c>
      <c r="L288" s="30">
        <v>210</v>
      </c>
      <c r="M288" s="30">
        <v>186</v>
      </c>
      <c r="N288" s="30">
        <v>186</v>
      </c>
      <c r="O288" s="30">
        <v>184</v>
      </c>
      <c r="P288" s="30">
        <v>193</v>
      </c>
      <c r="Q288" s="31">
        <v>188</v>
      </c>
      <c r="R288" s="32">
        <f t="shared" si="4"/>
        <v>2773</v>
      </c>
      <c r="S288" s="28" t="s">
        <v>93</v>
      </c>
      <c r="T288" s="33" t="s">
        <v>100</v>
      </c>
      <c r="U288" s="10" t="s">
        <v>101</v>
      </c>
      <c r="V288" s="34" t="s">
        <v>95</v>
      </c>
      <c r="W288" s="170" t="s">
        <v>103</v>
      </c>
      <c r="X288" s="170" t="s">
        <v>104</v>
      </c>
      <c r="Y288" s="170" t="s">
        <v>37</v>
      </c>
      <c r="Z288" s="165" t="e">
        <f>VLOOKUP(Table42[[#This Row],[COA]],#REF!,11,FALSE)</f>
        <v>#REF!</v>
      </c>
    </row>
    <row r="289" spans="1:26" ht="14.5" x14ac:dyDescent="0.35">
      <c r="A289" s="28">
        <v>288</v>
      </c>
      <c r="B289" s="35" t="s">
        <v>90</v>
      </c>
      <c r="C289" s="35">
        <v>11612000</v>
      </c>
      <c r="D289" s="35" t="s">
        <v>170</v>
      </c>
      <c r="E289" s="55" t="s">
        <v>92</v>
      </c>
      <c r="F289" s="29">
        <v>0</v>
      </c>
      <c r="G289" s="30">
        <v>0</v>
      </c>
      <c r="H289" s="30">
        <v>0</v>
      </c>
      <c r="I289" s="30">
        <v>0</v>
      </c>
      <c r="J289" s="30">
        <v>0</v>
      </c>
      <c r="K289" s="30">
        <v>0</v>
      </c>
      <c r="L289" s="30">
        <v>-17</v>
      </c>
      <c r="M289" s="30">
        <v>0</v>
      </c>
      <c r="N289" s="30">
        <v>0</v>
      </c>
      <c r="O289" s="30">
        <v>0</v>
      </c>
      <c r="P289" s="30">
        <v>0</v>
      </c>
      <c r="Q289" s="31">
        <v>0</v>
      </c>
      <c r="R289" s="32">
        <f t="shared" si="4"/>
        <v>-17</v>
      </c>
      <c r="S289" s="28" t="s">
        <v>99</v>
      </c>
      <c r="T289" s="33" t="s">
        <v>100</v>
      </c>
      <c r="U289" s="10" t="s">
        <v>101</v>
      </c>
      <c r="V289" s="34" t="s">
        <v>102</v>
      </c>
      <c r="W289" s="170" t="s">
        <v>103</v>
      </c>
      <c r="X289" s="170" t="s">
        <v>104</v>
      </c>
      <c r="Y289" s="170" t="s">
        <v>37</v>
      </c>
      <c r="Z289" s="165" t="e">
        <f>VLOOKUP(Table42[[#This Row],[COA]],#REF!,11,FALSE)</f>
        <v>#REF!</v>
      </c>
    </row>
    <row r="290" spans="1:26" ht="14.5" x14ac:dyDescent="0.35">
      <c r="A290" s="28">
        <v>289</v>
      </c>
      <c r="B290" s="35" t="s">
        <v>90</v>
      </c>
      <c r="C290" s="35">
        <v>51111000</v>
      </c>
      <c r="D290" s="35" t="s">
        <v>172</v>
      </c>
      <c r="E290" s="55" t="s">
        <v>92</v>
      </c>
      <c r="F290" s="29">
        <v>13</v>
      </c>
      <c r="G290" s="30">
        <v>12</v>
      </c>
      <c r="H290" s="30">
        <v>12</v>
      </c>
      <c r="I290" s="30">
        <v>12</v>
      </c>
      <c r="J290" s="30">
        <v>12</v>
      </c>
      <c r="K290" s="30">
        <v>12</v>
      </c>
      <c r="L290" s="30">
        <v>12</v>
      </c>
      <c r="M290" s="30">
        <v>14</v>
      </c>
      <c r="N290" s="30">
        <v>12</v>
      </c>
      <c r="O290" s="30">
        <v>12</v>
      </c>
      <c r="P290" s="30">
        <v>12</v>
      </c>
      <c r="Q290" s="31">
        <v>12</v>
      </c>
      <c r="R290" s="32">
        <f t="shared" si="4"/>
        <v>147</v>
      </c>
      <c r="S290" s="28" t="s">
        <v>93</v>
      </c>
      <c r="T290" s="33" t="s">
        <v>100</v>
      </c>
      <c r="U290" s="10" t="s">
        <v>101</v>
      </c>
      <c r="V290" s="34" t="s">
        <v>95</v>
      </c>
      <c r="W290" s="170" t="s">
        <v>103</v>
      </c>
      <c r="X290" s="170" t="s">
        <v>104</v>
      </c>
      <c r="Y290" s="170" t="s">
        <v>37</v>
      </c>
      <c r="Z290" s="165" t="e">
        <f>VLOOKUP(Table42[[#This Row],[COA]],#REF!,11,FALSE)</f>
        <v>#REF!</v>
      </c>
    </row>
    <row r="291" spans="1:26" ht="14.5" x14ac:dyDescent="0.35">
      <c r="A291" s="28">
        <v>290</v>
      </c>
      <c r="B291" s="35" t="s">
        <v>90</v>
      </c>
      <c r="C291" s="35">
        <v>52241000</v>
      </c>
      <c r="D291" s="35" t="s">
        <v>172</v>
      </c>
      <c r="E291" s="55" t="s">
        <v>92</v>
      </c>
      <c r="F291" s="29">
        <v>10</v>
      </c>
      <c r="G291" s="30">
        <v>10</v>
      </c>
      <c r="H291" s="30">
        <v>10</v>
      </c>
      <c r="I291" s="30">
        <v>10</v>
      </c>
      <c r="J291" s="30">
        <v>10</v>
      </c>
      <c r="K291" s="30">
        <v>10</v>
      </c>
      <c r="L291" s="30">
        <v>10</v>
      </c>
      <c r="M291" s="30">
        <v>8</v>
      </c>
      <c r="N291" s="30">
        <v>8</v>
      </c>
      <c r="O291" s="30">
        <v>0</v>
      </c>
      <c r="P291" s="30">
        <v>8</v>
      </c>
      <c r="Q291" s="31">
        <v>16</v>
      </c>
      <c r="R291" s="32">
        <f t="shared" si="4"/>
        <v>110</v>
      </c>
      <c r="S291" s="28" t="s">
        <v>93</v>
      </c>
      <c r="T291" s="33" t="s">
        <v>100</v>
      </c>
      <c r="U291" s="10" t="s">
        <v>101</v>
      </c>
      <c r="V291" s="34" t="s">
        <v>95</v>
      </c>
      <c r="W291" s="170" t="s">
        <v>103</v>
      </c>
      <c r="X291" s="170" t="s">
        <v>104</v>
      </c>
      <c r="Y291" s="170" t="s">
        <v>37</v>
      </c>
      <c r="Z291" s="165" t="e">
        <f>VLOOKUP(Table42[[#This Row],[COA]],#REF!,11,FALSE)</f>
        <v>#REF!</v>
      </c>
    </row>
    <row r="292" spans="1:26" ht="14.5" x14ac:dyDescent="0.35">
      <c r="A292" s="28">
        <v>291</v>
      </c>
      <c r="B292" s="35" t="s">
        <v>90</v>
      </c>
      <c r="C292" s="35">
        <v>51111000</v>
      </c>
      <c r="D292" s="35" t="s">
        <v>172</v>
      </c>
      <c r="E292" s="55" t="s">
        <v>92</v>
      </c>
      <c r="F292" s="29">
        <v>177</v>
      </c>
      <c r="G292" s="30">
        <v>178</v>
      </c>
      <c r="H292" s="30">
        <v>1465</v>
      </c>
      <c r="I292" s="30">
        <v>668</v>
      </c>
      <c r="J292" s="30">
        <v>648</v>
      </c>
      <c r="K292" s="30">
        <v>493</v>
      </c>
      <c r="L292" s="30">
        <v>450</v>
      </c>
      <c r="M292" s="30">
        <v>464</v>
      </c>
      <c r="N292" s="30">
        <v>527</v>
      </c>
      <c r="O292" s="30">
        <v>479</v>
      </c>
      <c r="P292" s="30">
        <v>501</v>
      </c>
      <c r="Q292" s="31">
        <v>436</v>
      </c>
      <c r="R292" s="32">
        <f t="shared" si="4"/>
        <v>6486</v>
      </c>
      <c r="S292" s="28" t="s">
        <v>93</v>
      </c>
      <c r="T292" s="33" t="s">
        <v>100</v>
      </c>
      <c r="U292" s="10" t="s">
        <v>101</v>
      </c>
      <c r="V292" s="34" t="s">
        <v>95</v>
      </c>
      <c r="W292" s="170" t="s">
        <v>103</v>
      </c>
      <c r="X292" s="170" t="s">
        <v>104</v>
      </c>
      <c r="Y292" s="170" t="s">
        <v>37</v>
      </c>
      <c r="Z292" s="165" t="e">
        <f>VLOOKUP(Table42[[#This Row],[COA]],#REF!,11,FALSE)</f>
        <v>#REF!</v>
      </c>
    </row>
    <row r="293" spans="1:26" ht="14.5" x14ac:dyDescent="0.35">
      <c r="A293" s="28">
        <v>292</v>
      </c>
      <c r="B293" s="35" t="s">
        <v>90</v>
      </c>
      <c r="C293" s="35">
        <v>52241000</v>
      </c>
      <c r="D293" s="35" t="s">
        <v>172</v>
      </c>
      <c r="E293" s="55" t="s">
        <v>92</v>
      </c>
      <c r="F293" s="29">
        <v>57</v>
      </c>
      <c r="G293" s="30">
        <v>59</v>
      </c>
      <c r="H293" s="30">
        <v>70</v>
      </c>
      <c r="I293" s="30">
        <v>65</v>
      </c>
      <c r="J293" s="30">
        <v>66</v>
      </c>
      <c r="K293" s="30">
        <v>63</v>
      </c>
      <c r="L293" s="30">
        <v>66</v>
      </c>
      <c r="M293" s="30">
        <v>58</v>
      </c>
      <c r="N293" s="30">
        <v>55</v>
      </c>
      <c r="O293" s="30">
        <v>7</v>
      </c>
      <c r="P293" s="30">
        <v>56</v>
      </c>
      <c r="Q293" s="31">
        <v>191</v>
      </c>
      <c r="R293" s="32">
        <f t="shared" si="4"/>
        <v>813</v>
      </c>
      <c r="S293" s="28" t="s">
        <v>93</v>
      </c>
      <c r="T293" s="33" t="s">
        <v>100</v>
      </c>
      <c r="U293" s="10" t="s">
        <v>101</v>
      </c>
      <c r="V293" s="34" t="s">
        <v>95</v>
      </c>
      <c r="W293" s="170" t="s">
        <v>103</v>
      </c>
      <c r="X293" s="170" t="s">
        <v>104</v>
      </c>
      <c r="Y293" s="170" t="s">
        <v>37</v>
      </c>
      <c r="Z293" s="165" t="e">
        <f>VLOOKUP(Table42[[#This Row],[COA]],#REF!,11,FALSE)</f>
        <v>#REF!</v>
      </c>
    </row>
    <row r="294" spans="1:26" ht="14.5" x14ac:dyDescent="0.35">
      <c r="A294" s="28">
        <v>293</v>
      </c>
      <c r="B294" s="35" t="s">
        <v>90</v>
      </c>
      <c r="C294" s="35">
        <v>51111000</v>
      </c>
      <c r="D294" s="35" t="s">
        <v>170</v>
      </c>
      <c r="E294" s="55" t="s">
        <v>92</v>
      </c>
      <c r="F294" s="29">
        <v>440</v>
      </c>
      <c r="G294" s="30">
        <v>365</v>
      </c>
      <c r="H294" s="30">
        <v>358</v>
      </c>
      <c r="I294" s="30">
        <v>610</v>
      </c>
      <c r="J294" s="30">
        <v>622</v>
      </c>
      <c r="K294" s="30">
        <v>526</v>
      </c>
      <c r="L294" s="30">
        <v>623</v>
      </c>
      <c r="M294" s="30">
        <v>529</v>
      </c>
      <c r="N294" s="30">
        <v>477</v>
      </c>
      <c r="O294" s="30">
        <v>464</v>
      </c>
      <c r="P294" s="30">
        <v>428</v>
      </c>
      <c r="Q294" s="31">
        <v>443</v>
      </c>
      <c r="R294" s="32">
        <f t="shared" si="4"/>
        <v>5885</v>
      </c>
      <c r="S294" s="28" t="s">
        <v>93</v>
      </c>
      <c r="T294" s="33" t="s">
        <v>100</v>
      </c>
      <c r="U294" s="10" t="s">
        <v>101</v>
      </c>
      <c r="V294" s="34" t="s">
        <v>95</v>
      </c>
      <c r="W294" s="170" t="s">
        <v>103</v>
      </c>
      <c r="X294" s="170" t="s">
        <v>104</v>
      </c>
      <c r="Y294" s="170" t="s">
        <v>37</v>
      </c>
      <c r="Z294" s="165" t="e">
        <f>VLOOKUP(Table42[[#This Row],[COA]],#REF!,11,FALSE)</f>
        <v>#REF!</v>
      </c>
    </row>
    <row r="295" spans="1:26" ht="14.5" x14ac:dyDescent="0.35">
      <c r="A295" s="28">
        <v>294</v>
      </c>
      <c r="B295" s="35" t="s">
        <v>90</v>
      </c>
      <c r="C295" s="35">
        <v>52241000</v>
      </c>
      <c r="D295" s="35" t="s">
        <v>170</v>
      </c>
      <c r="E295" s="55" t="s">
        <v>92</v>
      </c>
      <c r="F295" s="29">
        <v>-626</v>
      </c>
      <c r="G295" s="30">
        <v>1788</v>
      </c>
      <c r="H295" s="30">
        <v>559</v>
      </c>
      <c r="I295" s="30">
        <v>443</v>
      </c>
      <c r="J295" s="30">
        <v>347</v>
      </c>
      <c r="K295" s="30">
        <v>508</v>
      </c>
      <c r="L295" s="30">
        <v>114</v>
      </c>
      <c r="M295" s="30">
        <v>193</v>
      </c>
      <c r="N295" s="30">
        <v>267</v>
      </c>
      <c r="O295" s="30">
        <v>255</v>
      </c>
      <c r="P295" s="30">
        <v>560</v>
      </c>
      <c r="Q295" s="31">
        <v>-78</v>
      </c>
      <c r="R295" s="32">
        <f t="shared" si="4"/>
        <v>4330</v>
      </c>
      <c r="S295" s="28" t="s">
        <v>93</v>
      </c>
      <c r="T295" s="33" t="s">
        <v>100</v>
      </c>
      <c r="U295" s="10" t="s">
        <v>101</v>
      </c>
      <c r="V295" s="34" t="s">
        <v>95</v>
      </c>
      <c r="W295" s="170" t="s">
        <v>103</v>
      </c>
      <c r="X295" s="170" t="s">
        <v>104</v>
      </c>
      <c r="Y295" s="170" t="s">
        <v>37</v>
      </c>
      <c r="Z295" s="165" t="e">
        <f>VLOOKUP(Table42[[#This Row],[COA]],#REF!,11,FALSE)</f>
        <v>#REF!</v>
      </c>
    </row>
    <row r="296" spans="1:26" ht="14.5" x14ac:dyDescent="0.35">
      <c r="A296" s="28">
        <v>295</v>
      </c>
      <c r="B296" s="35" t="s">
        <v>90</v>
      </c>
      <c r="C296" s="35">
        <v>11612000</v>
      </c>
      <c r="D296" s="35" t="s">
        <v>170</v>
      </c>
      <c r="E296" s="55" t="s">
        <v>92</v>
      </c>
      <c r="F296" s="29">
        <v>78</v>
      </c>
      <c r="G296" s="30">
        <v>1767</v>
      </c>
      <c r="H296" s="30">
        <v>997</v>
      </c>
      <c r="I296" s="30">
        <v>583</v>
      </c>
      <c r="J296" s="30">
        <v>689</v>
      </c>
      <c r="K296" s="30">
        <v>909</v>
      </c>
      <c r="L296" s="30">
        <v>1308</v>
      </c>
      <c r="M296" s="30">
        <v>1089</v>
      </c>
      <c r="N296" s="30">
        <v>975</v>
      </c>
      <c r="O296" s="30">
        <v>1253</v>
      </c>
      <c r="P296" s="30">
        <v>1635</v>
      </c>
      <c r="Q296" s="31">
        <v>1963</v>
      </c>
      <c r="R296" s="32">
        <f t="shared" si="4"/>
        <v>13246</v>
      </c>
      <c r="S296" s="28" t="s">
        <v>99</v>
      </c>
      <c r="T296" s="33" t="s">
        <v>100</v>
      </c>
      <c r="U296" s="10" t="s">
        <v>101</v>
      </c>
      <c r="V296" s="34" t="s">
        <v>102</v>
      </c>
      <c r="W296" s="170" t="s">
        <v>103</v>
      </c>
      <c r="X296" s="170" t="s">
        <v>104</v>
      </c>
      <c r="Y296" s="170" t="s">
        <v>37</v>
      </c>
      <c r="Z296" s="165" t="e">
        <f>VLOOKUP(Table42[[#This Row],[COA]],#REF!,11,FALSE)</f>
        <v>#REF!</v>
      </c>
    </row>
    <row r="297" spans="1:26" ht="14.5" x14ac:dyDescent="0.35">
      <c r="A297" s="28">
        <v>296</v>
      </c>
      <c r="B297" s="35" t="s">
        <v>90</v>
      </c>
      <c r="C297" s="35">
        <v>51111000</v>
      </c>
      <c r="D297" s="35" t="s">
        <v>173</v>
      </c>
      <c r="E297" s="55" t="s">
        <v>92</v>
      </c>
      <c r="F297" s="29">
        <v>17</v>
      </c>
      <c r="G297" s="30">
        <v>37</v>
      </c>
      <c r="H297" s="30">
        <v>10</v>
      </c>
      <c r="I297" s="30">
        <v>44</v>
      </c>
      <c r="J297" s="30">
        <v>27</v>
      </c>
      <c r="K297" s="30">
        <v>27</v>
      </c>
      <c r="L297" s="30">
        <v>27</v>
      </c>
      <c r="M297" s="30">
        <v>14</v>
      </c>
      <c r="N297" s="30">
        <v>10</v>
      </c>
      <c r="O297" s="30">
        <v>10</v>
      </c>
      <c r="P297" s="30">
        <v>128</v>
      </c>
      <c r="Q297" s="31">
        <v>-18</v>
      </c>
      <c r="R297" s="32">
        <f t="shared" si="4"/>
        <v>333</v>
      </c>
      <c r="S297" s="28" t="s">
        <v>93</v>
      </c>
      <c r="T297" s="33" t="s">
        <v>100</v>
      </c>
      <c r="U297" s="10" t="s">
        <v>112</v>
      </c>
      <c r="V297" s="34" t="s">
        <v>95</v>
      </c>
      <c r="W297" s="170" t="s">
        <v>103</v>
      </c>
      <c r="X297" s="170" t="s">
        <v>104</v>
      </c>
      <c r="Y297" s="170" t="s">
        <v>37</v>
      </c>
      <c r="Z297" s="165" t="e">
        <f>VLOOKUP(Table42[[#This Row],[COA]],#REF!,11,FALSE)</f>
        <v>#REF!</v>
      </c>
    </row>
    <row r="298" spans="1:26" ht="14.5" x14ac:dyDescent="0.35">
      <c r="A298" s="28">
        <v>297</v>
      </c>
      <c r="B298" s="35" t="s">
        <v>90</v>
      </c>
      <c r="C298" s="35">
        <v>52241000</v>
      </c>
      <c r="D298" s="35" t="s">
        <v>173</v>
      </c>
      <c r="E298" s="55" t="s">
        <v>92</v>
      </c>
      <c r="F298" s="29">
        <v>79</v>
      </c>
      <c r="G298" s="30">
        <v>80</v>
      </c>
      <c r="H298" s="30">
        <v>80</v>
      </c>
      <c r="I298" s="30">
        <v>80</v>
      </c>
      <c r="J298" s="30">
        <v>80</v>
      </c>
      <c r="K298" s="30">
        <v>80</v>
      </c>
      <c r="L298" s="30">
        <v>80</v>
      </c>
      <c r="M298" s="30">
        <v>80</v>
      </c>
      <c r="N298" s="30">
        <v>80</v>
      </c>
      <c r="O298" s="30">
        <v>80</v>
      </c>
      <c r="P298" s="30">
        <v>80</v>
      </c>
      <c r="Q298" s="31">
        <v>80</v>
      </c>
      <c r="R298" s="32">
        <f t="shared" si="4"/>
        <v>959</v>
      </c>
      <c r="S298" s="28" t="s">
        <v>93</v>
      </c>
      <c r="T298" s="33" t="s">
        <v>100</v>
      </c>
      <c r="U298" s="10" t="s">
        <v>112</v>
      </c>
      <c r="V298" s="34" t="s">
        <v>95</v>
      </c>
      <c r="W298" s="170" t="s">
        <v>103</v>
      </c>
      <c r="X298" s="170" t="s">
        <v>104</v>
      </c>
      <c r="Y298" s="170" t="s">
        <v>37</v>
      </c>
      <c r="Z298" s="165" t="e">
        <f>VLOOKUP(Table42[[#This Row],[COA]],#REF!,11,FALSE)</f>
        <v>#REF!</v>
      </c>
    </row>
    <row r="299" spans="1:26" ht="14.5" x14ac:dyDescent="0.35">
      <c r="A299" s="28">
        <v>298</v>
      </c>
      <c r="B299" s="35" t="s">
        <v>90</v>
      </c>
      <c r="C299" s="35">
        <v>51111000</v>
      </c>
      <c r="D299" s="35" t="s">
        <v>170</v>
      </c>
      <c r="E299" s="55" t="s">
        <v>92</v>
      </c>
      <c r="F299" s="29">
        <v>1701</v>
      </c>
      <c r="G299" s="30">
        <v>1713</v>
      </c>
      <c r="H299" s="30">
        <v>7972</v>
      </c>
      <c r="I299" s="30">
        <v>3806</v>
      </c>
      <c r="J299" s="30">
        <v>3836</v>
      </c>
      <c r="K299" s="30">
        <v>4991</v>
      </c>
      <c r="L299" s="30">
        <v>3836</v>
      </c>
      <c r="M299" s="30">
        <v>4441</v>
      </c>
      <c r="N299" s="30">
        <v>4717</v>
      </c>
      <c r="O299" s="30">
        <v>4059</v>
      </c>
      <c r="P299" s="30">
        <v>3975</v>
      </c>
      <c r="Q299" s="31">
        <v>4036</v>
      </c>
      <c r="R299" s="32">
        <f t="shared" si="4"/>
        <v>49083</v>
      </c>
      <c r="S299" s="28" t="s">
        <v>93</v>
      </c>
      <c r="T299" s="33" t="s">
        <v>100</v>
      </c>
      <c r="U299" s="10" t="s">
        <v>101</v>
      </c>
      <c r="V299" s="34" t="s">
        <v>95</v>
      </c>
      <c r="W299" s="170" t="s">
        <v>103</v>
      </c>
      <c r="X299" s="170" t="s">
        <v>104</v>
      </c>
      <c r="Y299" s="170" t="s">
        <v>37</v>
      </c>
      <c r="Z299" s="165" t="e">
        <f>VLOOKUP(Table42[[#This Row],[COA]],#REF!,11,FALSE)</f>
        <v>#REF!</v>
      </c>
    </row>
    <row r="300" spans="1:26" ht="14.5" x14ac:dyDescent="0.35">
      <c r="A300" s="28">
        <v>299</v>
      </c>
      <c r="B300" s="35" t="s">
        <v>90</v>
      </c>
      <c r="C300" s="35">
        <v>52241000</v>
      </c>
      <c r="D300" s="35" t="s">
        <v>170</v>
      </c>
      <c r="E300" s="55" t="s">
        <v>92</v>
      </c>
      <c r="F300" s="29">
        <v>1484</v>
      </c>
      <c r="G300" s="30">
        <v>1792</v>
      </c>
      <c r="H300" s="30">
        <v>1713</v>
      </c>
      <c r="I300" s="30">
        <v>3997</v>
      </c>
      <c r="J300" s="30">
        <v>3168</v>
      </c>
      <c r="K300" s="30">
        <v>3343</v>
      </c>
      <c r="L300" s="30">
        <v>4499</v>
      </c>
      <c r="M300" s="30">
        <v>3461</v>
      </c>
      <c r="N300" s="30">
        <v>3584</v>
      </c>
      <c r="O300" s="30">
        <v>1184</v>
      </c>
      <c r="P300" s="30">
        <v>3234</v>
      </c>
      <c r="Q300" s="31">
        <v>3880</v>
      </c>
      <c r="R300" s="32">
        <f t="shared" si="4"/>
        <v>35339</v>
      </c>
      <c r="S300" s="28" t="s">
        <v>93</v>
      </c>
      <c r="T300" s="33" t="s">
        <v>100</v>
      </c>
      <c r="U300" s="10" t="s">
        <v>101</v>
      </c>
      <c r="V300" s="34" t="s">
        <v>95</v>
      </c>
      <c r="W300" s="170" t="s">
        <v>103</v>
      </c>
      <c r="X300" s="170" t="s">
        <v>104</v>
      </c>
      <c r="Y300" s="170" t="s">
        <v>37</v>
      </c>
      <c r="Z300" s="165" t="e">
        <f>VLOOKUP(Table42[[#This Row],[COA]],#REF!,11,FALSE)</f>
        <v>#REF!</v>
      </c>
    </row>
    <row r="301" spans="1:26" ht="14.5" x14ac:dyDescent="0.35">
      <c r="A301" s="28">
        <v>300</v>
      </c>
      <c r="B301" s="35" t="s">
        <v>90</v>
      </c>
      <c r="C301" s="35">
        <v>51111000</v>
      </c>
      <c r="D301" s="35" t="s">
        <v>173</v>
      </c>
      <c r="E301" s="55" t="s">
        <v>92</v>
      </c>
      <c r="F301" s="29">
        <v>0</v>
      </c>
      <c r="G301" s="30">
        <v>15</v>
      </c>
      <c r="H301" s="30">
        <v>8</v>
      </c>
      <c r="I301" s="30">
        <v>8</v>
      </c>
      <c r="J301" s="30">
        <v>8</v>
      </c>
      <c r="K301" s="30">
        <v>8</v>
      </c>
      <c r="L301" s="30">
        <v>8</v>
      </c>
      <c r="M301" s="30">
        <v>8</v>
      </c>
      <c r="N301" s="30">
        <v>8</v>
      </c>
      <c r="O301" s="30">
        <v>8</v>
      </c>
      <c r="P301" s="30">
        <v>8</v>
      </c>
      <c r="Q301" s="31">
        <v>8</v>
      </c>
      <c r="R301" s="32">
        <f t="shared" si="4"/>
        <v>95</v>
      </c>
      <c r="S301" s="28" t="s">
        <v>93</v>
      </c>
      <c r="T301" s="33" t="s">
        <v>100</v>
      </c>
      <c r="U301" s="10" t="s">
        <v>112</v>
      </c>
      <c r="V301" s="34" t="s">
        <v>95</v>
      </c>
      <c r="W301" s="170" t="s">
        <v>103</v>
      </c>
      <c r="X301" s="170" t="s">
        <v>104</v>
      </c>
      <c r="Y301" s="170" t="s">
        <v>37</v>
      </c>
      <c r="Z301" s="165" t="e">
        <f>VLOOKUP(Table42[[#This Row],[COA]],#REF!,11,FALSE)</f>
        <v>#REF!</v>
      </c>
    </row>
    <row r="302" spans="1:26" ht="14.5" x14ac:dyDescent="0.35">
      <c r="A302" s="28">
        <v>301</v>
      </c>
      <c r="B302" s="35" t="s">
        <v>90</v>
      </c>
      <c r="C302" s="35">
        <v>52241000</v>
      </c>
      <c r="D302" s="35" t="s">
        <v>173</v>
      </c>
      <c r="E302" s="55" t="s">
        <v>92</v>
      </c>
      <c r="F302" s="29">
        <v>27</v>
      </c>
      <c r="G302" s="30">
        <v>26</v>
      </c>
      <c r="H302" s="30">
        <v>26</v>
      </c>
      <c r="I302" s="30">
        <v>26</v>
      </c>
      <c r="J302" s="30">
        <v>26</v>
      </c>
      <c r="K302" s="30">
        <v>26</v>
      </c>
      <c r="L302" s="30">
        <v>26</v>
      </c>
      <c r="M302" s="30">
        <v>26</v>
      </c>
      <c r="N302" s="30">
        <v>25</v>
      </c>
      <c r="O302" s="30">
        <v>26</v>
      </c>
      <c r="P302" s="30">
        <v>26</v>
      </c>
      <c r="Q302" s="31">
        <v>26</v>
      </c>
      <c r="R302" s="32">
        <f t="shared" si="4"/>
        <v>312</v>
      </c>
      <c r="S302" s="28" t="s">
        <v>93</v>
      </c>
      <c r="T302" s="33" t="s">
        <v>100</v>
      </c>
      <c r="U302" s="10" t="s">
        <v>112</v>
      </c>
      <c r="V302" s="34" t="s">
        <v>95</v>
      </c>
      <c r="W302" s="170" t="s">
        <v>103</v>
      </c>
      <c r="X302" s="170" t="s">
        <v>104</v>
      </c>
      <c r="Y302" s="170" t="s">
        <v>37</v>
      </c>
      <c r="Z302" s="165" t="e">
        <f>VLOOKUP(Table42[[#This Row],[COA]],#REF!,11,FALSE)</f>
        <v>#REF!</v>
      </c>
    </row>
    <row r="303" spans="1:26" ht="14.5" x14ac:dyDescent="0.35">
      <c r="A303" s="28">
        <v>302</v>
      </c>
      <c r="B303" s="35" t="s">
        <v>90</v>
      </c>
      <c r="C303" s="35">
        <v>51111000</v>
      </c>
      <c r="D303" s="35" t="s">
        <v>170</v>
      </c>
      <c r="E303" s="55" t="s">
        <v>92</v>
      </c>
      <c r="F303" s="29">
        <v>0</v>
      </c>
      <c r="G303" s="30">
        <v>9</v>
      </c>
      <c r="H303" s="30">
        <v>5019</v>
      </c>
      <c r="I303" s="30">
        <v>1689</v>
      </c>
      <c r="J303" s="30">
        <v>2427</v>
      </c>
      <c r="K303" s="30">
        <v>1700</v>
      </c>
      <c r="L303" s="30">
        <v>1700</v>
      </c>
      <c r="M303" s="30">
        <v>1699</v>
      </c>
      <c r="N303" s="30">
        <v>2204</v>
      </c>
      <c r="O303" s="30">
        <v>1813</v>
      </c>
      <c r="P303" s="30">
        <v>1817</v>
      </c>
      <c r="Q303" s="31">
        <v>1764</v>
      </c>
      <c r="R303" s="32">
        <f t="shared" si="4"/>
        <v>21841</v>
      </c>
      <c r="S303" s="28" t="s">
        <v>93</v>
      </c>
      <c r="T303" s="33" t="s">
        <v>100</v>
      </c>
      <c r="U303" s="10" t="s">
        <v>101</v>
      </c>
      <c r="V303" s="34" t="s">
        <v>95</v>
      </c>
      <c r="W303" s="170" t="s">
        <v>103</v>
      </c>
      <c r="X303" s="170" t="s">
        <v>104</v>
      </c>
      <c r="Y303" s="170" t="s">
        <v>37</v>
      </c>
      <c r="Z303" s="165" t="e">
        <f>VLOOKUP(Table42[[#This Row],[COA]],#REF!,11,FALSE)</f>
        <v>#REF!</v>
      </c>
    </row>
    <row r="304" spans="1:26" ht="14.5" x14ac:dyDescent="0.35">
      <c r="A304" s="28">
        <v>303</v>
      </c>
      <c r="B304" s="35" t="s">
        <v>90</v>
      </c>
      <c r="C304" s="35">
        <v>52241000</v>
      </c>
      <c r="D304" s="35" t="s">
        <v>170</v>
      </c>
      <c r="E304" s="55" t="s">
        <v>92</v>
      </c>
      <c r="F304" s="29">
        <v>155</v>
      </c>
      <c r="G304" s="30">
        <v>145</v>
      </c>
      <c r="H304" s="30">
        <v>182</v>
      </c>
      <c r="I304" s="30">
        <v>169</v>
      </c>
      <c r="J304" s="30">
        <v>170</v>
      </c>
      <c r="K304" s="30">
        <v>187</v>
      </c>
      <c r="L304" s="30">
        <v>167</v>
      </c>
      <c r="M304" s="30">
        <v>168</v>
      </c>
      <c r="N304" s="30">
        <v>169</v>
      </c>
      <c r="O304" s="30">
        <v>166</v>
      </c>
      <c r="P304" s="30">
        <v>166</v>
      </c>
      <c r="Q304" s="31">
        <v>169</v>
      </c>
      <c r="R304" s="32">
        <f t="shared" si="4"/>
        <v>2013</v>
      </c>
      <c r="S304" s="28" t="s">
        <v>93</v>
      </c>
      <c r="T304" s="33" t="s">
        <v>100</v>
      </c>
      <c r="U304" s="10" t="s">
        <v>101</v>
      </c>
      <c r="V304" s="34" t="s">
        <v>95</v>
      </c>
      <c r="W304" s="170" t="s">
        <v>103</v>
      </c>
      <c r="X304" s="170" t="s">
        <v>104</v>
      </c>
      <c r="Y304" s="170" t="s">
        <v>37</v>
      </c>
      <c r="Z304" s="165" t="e">
        <f>VLOOKUP(Table42[[#This Row],[COA]],#REF!,11,FALSE)</f>
        <v>#REF!</v>
      </c>
    </row>
    <row r="305" spans="1:26" ht="14.5" x14ac:dyDescent="0.35">
      <c r="A305" s="28">
        <v>304</v>
      </c>
      <c r="B305" s="35" t="s">
        <v>90</v>
      </c>
      <c r="C305" s="35">
        <v>51111000</v>
      </c>
      <c r="D305" s="35" t="s">
        <v>173</v>
      </c>
      <c r="E305" s="55" t="s">
        <v>92</v>
      </c>
      <c r="F305" s="29">
        <v>2</v>
      </c>
      <c r="G305" s="30">
        <v>15</v>
      </c>
      <c r="H305" s="30">
        <v>9</v>
      </c>
      <c r="I305" s="30">
        <v>9</v>
      </c>
      <c r="J305" s="30">
        <v>9</v>
      </c>
      <c r="K305" s="30">
        <v>9</v>
      </c>
      <c r="L305" s="30">
        <v>9</v>
      </c>
      <c r="M305" s="30">
        <v>9</v>
      </c>
      <c r="N305" s="30">
        <v>9</v>
      </c>
      <c r="O305" s="30">
        <v>9</v>
      </c>
      <c r="P305" s="30">
        <v>9</v>
      </c>
      <c r="Q305" s="31">
        <v>9</v>
      </c>
      <c r="R305" s="32">
        <f t="shared" si="4"/>
        <v>107</v>
      </c>
      <c r="S305" s="28" t="s">
        <v>93</v>
      </c>
      <c r="T305" s="33" t="s">
        <v>100</v>
      </c>
      <c r="U305" s="10" t="s">
        <v>112</v>
      </c>
      <c r="V305" s="34" t="s">
        <v>95</v>
      </c>
      <c r="W305" s="170" t="s">
        <v>103</v>
      </c>
      <c r="X305" s="170" t="s">
        <v>104</v>
      </c>
      <c r="Y305" s="170" t="s">
        <v>37</v>
      </c>
      <c r="Z305" s="165" t="e">
        <f>VLOOKUP(Table42[[#This Row],[COA]],#REF!,11,FALSE)</f>
        <v>#REF!</v>
      </c>
    </row>
    <row r="306" spans="1:26" ht="14.5" x14ac:dyDescent="0.35">
      <c r="A306" s="28">
        <v>305</v>
      </c>
      <c r="B306" s="35" t="s">
        <v>90</v>
      </c>
      <c r="C306" s="35">
        <v>52241000</v>
      </c>
      <c r="D306" s="35" t="s">
        <v>173</v>
      </c>
      <c r="E306" s="55" t="s">
        <v>92</v>
      </c>
      <c r="F306" s="29">
        <v>18</v>
      </c>
      <c r="G306" s="30">
        <v>21</v>
      </c>
      <c r="H306" s="30">
        <v>21</v>
      </c>
      <c r="I306" s="30">
        <v>21</v>
      </c>
      <c r="J306" s="30">
        <v>21</v>
      </c>
      <c r="K306" s="30">
        <v>21</v>
      </c>
      <c r="L306" s="30">
        <v>21</v>
      </c>
      <c r="M306" s="30">
        <v>21</v>
      </c>
      <c r="N306" s="30">
        <v>21</v>
      </c>
      <c r="O306" s="30">
        <v>21</v>
      </c>
      <c r="P306" s="30">
        <v>21</v>
      </c>
      <c r="Q306" s="31">
        <v>21</v>
      </c>
      <c r="R306" s="32">
        <f t="shared" si="4"/>
        <v>249</v>
      </c>
      <c r="S306" s="28" t="s">
        <v>93</v>
      </c>
      <c r="T306" s="33" t="s">
        <v>100</v>
      </c>
      <c r="U306" s="10" t="s">
        <v>112</v>
      </c>
      <c r="V306" s="34" t="s">
        <v>95</v>
      </c>
      <c r="W306" s="170" t="s">
        <v>103</v>
      </c>
      <c r="X306" s="170" t="s">
        <v>104</v>
      </c>
      <c r="Y306" s="170" t="s">
        <v>37</v>
      </c>
      <c r="Z306" s="165" t="e">
        <f>VLOOKUP(Table42[[#This Row],[COA]],#REF!,11,FALSE)</f>
        <v>#REF!</v>
      </c>
    </row>
    <row r="307" spans="1:26" ht="14.5" x14ac:dyDescent="0.35">
      <c r="A307" s="28">
        <v>306</v>
      </c>
      <c r="B307" s="35" t="s">
        <v>90</v>
      </c>
      <c r="C307" s="35">
        <v>51111000</v>
      </c>
      <c r="D307" s="35" t="s">
        <v>170</v>
      </c>
      <c r="E307" s="55" t="s">
        <v>92</v>
      </c>
      <c r="F307" s="29">
        <v>48</v>
      </c>
      <c r="G307" s="30">
        <v>56</v>
      </c>
      <c r="H307" s="30">
        <v>5711</v>
      </c>
      <c r="I307" s="30">
        <v>1825</v>
      </c>
      <c r="J307" s="30">
        <v>1817</v>
      </c>
      <c r="K307" s="30">
        <v>1817</v>
      </c>
      <c r="L307" s="30">
        <v>1817</v>
      </c>
      <c r="M307" s="30">
        <v>1829</v>
      </c>
      <c r="N307" s="30">
        <v>2451</v>
      </c>
      <c r="O307" s="30">
        <v>1897</v>
      </c>
      <c r="P307" s="30">
        <v>1897</v>
      </c>
      <c r="Q307" s="31">
        <v>1890</v>
      </c>
      <c r="R307" s="32">
        <f t="shared" si="4"/>
        <v>23055</v>
      </c>
      <c r="S307" s="28" t="s">
        <v>93</v>
      </c>
      <c r="T307" s="33" t="s">
        <v>100</v>
      </c>
      <c r="U307" s="10" t="s">
        <v>101</v>
      </c>
      <c r="V307" s="34" t="s">
        <v>95</v>
      </c>
      <c r="W307" s="170" t="s">
        <v>103</v>
      </c>
      <c r="X307" s="170" t="s">
        <v>104</v>
      </c>
      <c r="Y307" s="170" t="s">
        <v>37</v>
      </c>
      <c r="Z307" s="165" t="e">
        <f>VLOOKUP(Table42[[#This Row],[COA]],#REF!,11,FALSE)</f>
        <v>#REF!</v>
      </c>
    </row>
    <row r="308" spans="1:26" ht="14.5" x14ac:dyDescent="0.35">
      <c r="A308" s="28">
        <v>307</v>
      </c>
      <c r="B308" s="35" t="s">
        <v>90</v>
      </c>
      <c r="C308" s="35">
        <v>52241000</v>
      </c>
      <c r="D308" s="35" t="s">
        <v>170</v>
      </c>
      <c r="E308" s="55" t="s">
        <v>92</v>
      </c>
      <c r="F308" s="29">
        <v>104</v>
      </c>
      <c r="G308" s="30">
        <v>129</v>
      </c>
      <c r="H308" s="30">
        <v>475</v>
      </c>
      <c r="I308" s="30">
        <v>360</v>
      </c>
      <c r="J308" s="30">
        <v>590</v>
      </c>
      <c r="K308" s="30">
        <v>337</v>
      </c>
      <c r="L308" s="30">
        <v>298</v>
      </c>
      <c r="M308" s="30">
        <v>606</v>
      </c>
      <c r="N308" s="30">
        <v>439</v>
      </c>
      <c r="O308" s="30">
        <v>441</v>
      </c>
      <c r="P308" s="30">
        <v>476</v>
      </c>
      <c r="Q308" s="31">
        <v>451</v>
      </c>
      <c r="R308" s="32">
        <f t="shared" si="4"/>
        <v>4706</v>
      </c>
      <c r="S308" s="28" t="s">
        <v>93</v>
      </c>
      <c r="T308" s="33" t="s">
        <v>100</v>
      </c>
      <c r="U308" s="10" t="s">
        <v>101</v>
      </c>
      <c r="V308" s="34" t="s">
        <v>95</v>
      </c>
      <c r="W308" s="170" t="s">
        <v>103</v>
      </c>
      <c r="X308" s="170" t="s">
        <v>104</v>
      </c>
      <c r="Y308" s="170" t="s">
        <v>37</v>
      </c>
      <c r="Z308" s="165" t="e">
        <f>VLOOKUP(Table42[[#This Row],[COA]],#REF!,11,FALSE)</f>
        <v>#REF!</v>
      </c>
    </row>
    <row r="309" spans="1:26" ht="14.5" x14ac:dyDescent="0.35">
      <c r="A309" s="28">
        <v>308</v>
      </c>
      <c r="B309" s="35" t="s">
        <v>90</v>
      </c>
      <c r="C309" s="35">
        <v>11612000</v>
      </c>
      <c r="D309" s="35" t="s">
        <v>170</v>
      </c>
      <c r="E309" s="55" t="s">
        <v>92</v>
      </c>
      <c r="F309" s="29">
        <v>0</v>
      </c>
      <c r="G309" s="30">
        <v>0</v>
      </c>
      <c r="H309" s="30">
        <v>0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27</v>
      </c>
      <c r="P309" s="30">
        <v>0</v>
      </c>
      <c r="Q309" s="31">
        <v>0</v>
      </c>
      <c r="R309" s="32">
        <f t="shared" si="4"/>
        <v>27</v>
      </c>
      <c r="S309" s="28" t="s">
        <v>99</v>
      </c>
      <c r="T309" s="33" t="s">
        <v>100</v>
      </c>
      <c r="U309" s="10" t="s">
        <v>101</v>
      </c>
      <c r="V309" s="34" t="s">
        <v>102</v>
      </c>
      <c r="W309" s="170" t="s">
        <v>103</v>
      </c>
      <c r="X309" s="170" t="s">
        <v>104</v>
      </c>
      <c r="Y309" s="170" t="s">
        <v>37</v>
      </c>
      <c r="Z309" s="165" t="e">
        <f>VLOOKUP(Table42[[#This Row],[COA]],#REF!,11,FALSE)</f>
        <v>#REF!</v>
      </c>
    </row>
    <row r="310" spans="1:26" ht="14.5" x14ac:dyDescent="0.35">
      <c r="A310" s="28">
        <v>309</v>
      </c>
      <c r="B310" s="35" t="s">
        <v>90</v>
      </c>
      <c r="C310" s="35">
        <v>51111000</v>
      </c>
      <c r="D310" s="35" t="s">
        <v>173</v>
      </c>
      <c r="E310" s="55" t="s">
        <v>92</v>
      </c>
      <c r="F310" s="29">
        <v>16</v>
      </c>
      <c r="G310" s="30">
        <v>123</v>
      </c>
      <c r="H310" s="30">
        <v>70</v>
      </c>
      <c r="I310" s="30">
        <v>70</v>
      </c>
      <c r="J310" s="30">
        <v>70</v>
      </c>
      <c r="K310" s="30">
        <v>72</v>
      </c>
      <c r="L310" s="30">
        <v>70</v>
      </c>
      <c r="M310" s="30">
        <v>77</v>
      </c>
      <c r="N310" s="30">
        <v>70</v>
      </c>
      <c r="O310" s="30">
        <v>70</v>
      </c>
      <c r="P310" s="30">
        <v>70</v>
      </c>
      <c r="Q310" s="31">
        <v>70</v>
      </c>
      <c r="R310" s="32">
        <f t="shared" si="4"/>
        <v>848</v>
      </c>
      <c r="S310" s="28" t="s">
        <v>93</v>
      </c>
      <c r="T310" s="33" t="s">
        <v>100</v>
      </c>
      <c r="U310" s="10" t="s">
        <v>112</v>
      </c>
      <c r="V310" s="34" t="s">
        <v>95</v>
      </c>
      <c r="W310" s="170" t="s">
        <v>103</v>
      </c>
      <c r="X310" s="170" t="s">
        <v>104</v>
      </c>
      <c r="Y310" s="170" t="s">
        <v>37</v>
      </c>
      <c r="Z310" s="165" t="e">
        <f>VLOOKUP(Table42[[#This Row],[COA]],#REF!,11,FALSE)</f>
        <v>#REF!</v>
      </c>
    </row>
    <row r="311" spans="1:26" ht="14.5" x14ac:dyDescent="0.35">
      <c r="A311" s="28">
        <v>310</v>
      </c>
      <c r="B311" s="35" t="s">
        <v>90</v>
      </c>
      <c r="C311" s="35">
        <v>52241000</v>
      </c>
      <c r="D311" s="35" t="s">
        <v>173</v>
      </c>
      <c r="E311" s="55" t="s">
        <v>92</v>
      </c>
      <c r="F311" s="29">
        <v>195</v>
      </c>
      <c r="G311" s="30">
        <v>228</v>
      </c>
      <c r="H311" s="30">
        <v>228</v>
      </c>
      <c r="I311" s="30">
        <v>228</v>
      </c>
      <c r="J311" s="30">
        <v>228</v>
      </c>
      <c r="K311" s="30">
        <v>228</v>
      </c>
      <c r="L311" s="30">
        <v>228</v>
      </c>
      <c r="M311" s="30">
        <v>228</v>
      </c>
      <c r="N311" s="30">
        <v>228</v>
      </c>
      <c r="O311" s="30">
        <v>228</v>
      </c>
      <c r="P311" s="30">
        <v>228</v>
      </c>
      <c r="Q311" s="31">
        <v>228</v>
      </c>
      <c r="R311" s="32">
        <f t="shared" si="4"/>
        <v>2703</v>
      </c>
      <c r="S311" s="28" t="s">
        <v>93</v>
      </c>
      <c r="T311" s="33" t="s">
        <v>100</v>
      </c>
      <c r="U311" s="10" t="s">
        <v>112</v>
      </c>
      <c r="V311" s="34" t="s">
        <v>95</v>
      </c>
      <c r="W311" s="170" t="s">
        <v>103</v>
      </c>
      <c r="X311" s="170" t="s">
        <v>104</v>
      </c>
      <c r="Y311" s="170" t="s">
        <v>37</v>
      </c>
      <c r="Z311" s="165" t="e">
        <f>VLOOKUP(Table42[[#This Row],[COA]],#REF!,11,FALSE)</f>
        <v>#REF!</v>
      </c>
    </row>
    <row r="312" spans="1:26" ht="14.5" x14ac:dyDescent="0.35">
      <c r="A312" s="28">
        <v>311</v>
      </c>
      <c r="B312" s="35" t="s">
        <v>90</v>
      </c>
      <c r="C312" s="35">
        <v>51111000</v>
      </c>
      <c r="D312" s="35" t="s">
        <v>170</v>
      </c>
      <c r="E312" s="55" t="s">
        <v>92</v>
      </c>
      <c r="F312" s="29">
        <v>322</v>
      </c>
      <c r="G312" s="30">
        <v>739</v>
      </c>
      <c r="H312" s="30">
        <v>47014</v>
      </c>
      <c r="I312" s="30">
        <v>38310</v>
      </c>
      <c r="J312" s="30">
        <v>20959</v>
      </c>
      <c r="K312" s="30">
        <v>21039</v>
      </c>
      <c r="L312" s="30">
        <v>20811</v>
      </c>
      <c r="M312" s="30">
        <v>21031</v>
      </c>
      <c r="N312" s="30">
        <v>27503</v>
      </c>
      <c r="O312" s="30">
        <v>21982</v>
      </c>
      <c r="P312" s="30">
        <v>21993</v>
      </c>
      <c r="Q312" s="31">
        <v>21990</v>
      </c>
      <c r="R312" s="32">
        <f t="shared" si="4"/>
        <v>263693</v>
      </c>
      <c r="S312" s="28" t="s">
        <v>93</v>
      </c>
      <c r="T312" s="33" t="s">
        <v>100</v>
      </c>
      <c r="U312" s="10" t="s">
        <v>101</v>
      </c>
      <c r="V312" s="34" t="s">
        <v>95</v>
      </c>
      <c r="W312" s="170" t="s">
        <v>103</v>
      </c>
      <c r="X312" s="170" t="s">
        <v>104</v>
      </c>
      <c r="Y312" s="170" t="s">
        <v>37</v>
      </c>
      <c r="Z312" s="165" t="e">
        <f>VLOOKUP(Table42[[#This Row],[COA]],#REF!,11,FALSE)</f>
        <v>#REF!</v>
      </c>
    </row>
    <row r="313" spans="1:26" ht="14.5" x14ac:dyDescent="0.35">
      <c r="A313" s="28">
        <v>312</v>
      </c>
      <c r="B313" s="35" t="s">
        <v>90</v>
      </c>
      <c r="C313" s="35">
        <v>52241000</v>
      </c>
      <c r="D313" s="35" t="s">
        <v>170</v>
      </c>
      <c r="E313" s="55" t="s">
        <v>92</v>
      </c>
      <c r="F313" s="29">
        <v>1273</v>
      </c>
      <c r="G313" s="30">
        <v>2044</v>
      </c>
      <c r="H313" s="30">
        <v>3399</v>
      </c>
      <c r="I313" s="30">
        <v>2010</v>
      </c>
      <c r="J313" s="30">
        <v>1984</v>
      </c>
      <c r="K313" s="30">
        <v>2094</v>
      </c>
      <c r="L313" s="30">
        <v>1956</v>
      </c>
      <c r="M313" s="30">
        <v>2122</v>
      </c>
      <c r="N313" s="30">
        <v>1992</v>
      </c>
      <c r="O313" s="30">
        <v>1966</v>
      </c>
      <c r="P313" s="30">
        <v>1754</v>
      </c>
      <c r="Q313" s="31">
        <v>2357</v>
      </c>
      <c r="R313" s="32">
        <f t="shared" si="4"/>
        <v>24951</v>
      </c>
      <c r="S313" s="28" t="s">
        <v>93</v>
      </c>
      <c r="T313" s="33" t="s">
        <v>100</v>
      </c>
      <c r="U313" s="10" t="s">
        <v>101</v>
      </c>
      <c r="V313" s="34" t="s">
        <v>95</v>
      </c>
      <c r="W313" s="170" t="s">
        <v>103</v>
      </c>
      <c r="X313" s="170" t="s">
        <v>104</v>
      </c>
      <c r="Y313" s="170" t="s">
        <v>37</v>
      </c>
      <c r="Z313" s="165" t="e">
        <f>VLOOKUP(Table42[[#This Row],[COA]],#REF!,11,FALSE)</f>
        <v>#REF!</v>
      </c>
    </row>
    <row r="314" spans="1:26" ht="14.5" x14ac:dyDescent="0.35">
      <c r="A314" s="28">
        <v>313</v>
      </c>
      <c r="B314" s="35" t="s">
        <v>90</v>
      </c>
      <c r="C314" s="35">
        <v>51111000</v>
      </c>
      <c r="D314" s="35" t="s">
        <v>173</v>
      </c>
      <c r="E314" s="55" t="s">
        <v>92</v>
      </c>
      <c r="F314" s="29">
        <v>0</v>
      </c>
      <c r="G314" s="30">
        <v>0</v>
      </c>
      <c r="H314" s="30">
        <v>0</v>
      </c>
      <c r="I314" s="30">
        <v>0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O314" s="30">
        <v>0</v>
      </c>
      <c r="P314" s="30">
        <v>0</v>
      </c>
      <c r="Q314" s="31">
        <v>0</v>
      </c>
      <c r="R314" s="32">
        <f t="shared" si="4"/>
        <v>0</v>
      </c>
      <c r="S314" s="28" t="s">
        <v>93</v>
      </c>
      <c r="T314" s="33" t="s">
        <v>100</v>
      </c>
      <c r="U314" s="10" t="s">
        <v>112</v>
      </c>
      <c r="V314" s="34" t="s">
        <v>95</v>
      </c>
      <c r="W314" s="170" t="s">
        <v>103</v>
      </c>
      <c r="X314" s="170" t="s">
        <v>104</v>
      </c>
      <c r="Y314" s="170" t="s">
        <v>37</v>
      </c>
      <c r="Z314" s="165" t="e">
        <f>VLOOKUP(Table42[[#This Row],[COA]],#REF!,11,FALSE)</f>
        <v>#REF!</v>
      </c>
    </row>
    <row r="315" spans="1:26" ht="14.5" x14ac:dyDescent="0.35">
      <c r="A315" s="28">
        <v>314</v>
      </c>
      <c r="B315" s="35" t="s">
        <v>90</v>
      </c>
      <c r="C315" s="35">
        <v>52241000</v>
      </c>
      <c r="D315" s="35" t="s">
        <v>173</v>
      </c>
      <c r="E315" s="55" t="s">
        <v>92</v>
      </c>
      <c r="F315" s="29">
        <v>2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1">
        <v>0</v>
      </c>
      <c r="R315" s="32">
        <f t="shared" si="4"/>
        <v>2</v>
      </c>
      <c r="S315" s="28" t="s">
        <v>93</v>
      </c>
      <c r="T315" s="33" t="s">
        <v>100</v>
      </c>
      <c r="U315" s="10" t="s">
        <v>112</v>
      </c>
      <c r="V315" s="34" t="s">
        <v>95</v>
      </c>
      <c r="W315" s="170" t="s">
        <v>103</v>
      </c>
      <c r="X315" s="170" t="s">
        <v>104</v>
      </c>
      <c r="Y315" s="170" t="s">
        <v>37</v>
      </c>
      <c r="Z315" s="165" t="e">
        <f>VLOOKUP(Table42[[#This Row],[COA]],#REF!,11,FALSE)</f>
        <v>#REF!</v>
      </c>
    </row>
    <row r="316" spans="1:26" ht="14.5" x14ac:dyDescent="0.35">
      <c r="A316" s="28">
        <v>315</v>
      </c>
      <c r="B316" s="35" t="s">
        <v>90</v>
      </c>
      <c r="C316" s="35">
        <v>51111000</v>
      </c>
      <c r="D316" s="35" t="s">
        <v>170</v>
      </c>
      <c r="E316" s="55" t="s">
        <v>92</v>
      </c>
      <c r="F316" s="29">
        <v>262</v>
      </c>
      <c r="G316" s="30">
        <v>243</v>
      </c>
      <c r="H316" s="30">
        <v>247</v>
      </c>
      <c r="I316" s="30">
        <v>331</v>
      </c>
      <c r="J316" s="30">
        <v>267</v>
      </c>
      <c r="K316" s="30">
        <v>187</v>
      </c>
      <c r="L316" s="30">
        <v>287</v>
      </c>
      <c r="M316" s="30">
        <v>277</v>
      </c>
      <c r="N316" s="30">
        <v>283</v>
      </c>
      <c r="O316" s="30">
        <v>269</v>
      </c>
      <c r="P316" s="30">
        <v>267</v>
      </c>
      <c r="Q316" s="31">
        <v>257</v>
      </c>
      <c r="R316" s="32">
        <f t="shared" si="4"/>
        <v>3177</v>
      </c>
      <c r="S316" s="28" t="s">
        <v>93</v>
      </c>
      <c r="T316" s="33" t="s">
        <v>100</v>
      </c>
      <c r="U316" s="10" t="s">
        <v>101</v>
      </c>
      <c r="V316" s="34" t="s">
        <v>95</v>
      </c>
      <c r="W316" s="170" t="s">
        <v>103</v>
      </c>
      <c r="X316" s="170" t="s">
        <v>104</v>
      </c>
      <c r="Y316" s="170" t="s">
        <v>37</v>
      </c>
      <c r="Z316" s="165" t="e">
        <f>VLOOKUP(Table42[[#This Row],[COA]],#REF!,11,FALSE)</f>
        <v>#REF!</v>
      </c>
    </row>
    <row r="317" spans="1:26" ht="14.5" x14ac:dyDescent="0.35">
      <c r="A317" s="28">
        <v>316</v>
      </c>
      <c r="B317" s="35" t="s">
        <v>90</v>
      </c>
      <c r="C317" s="35">
        <v>52241000</v>
      </c>
      <c r="D317" s="35" t="s">
        <v>170</v>
      </c>
      <c r="E317" s="55" t="s">
        <v>92</v>
      </c>
      <c r="F317" s="29">
        <v>15</v>
      </c>
      <c r="G317" s="30">
        <v>16</v>
      </c>
      <c r="H317" s="30">
        <v>4</v>
      </c>
      <c r="I317" s="30">
        <v>5</v>
      </c>
      <c r="J317" s="30">
        <v>3</v>
      </c>
      <c r="K317" s="30">
        <v>0</v>
      </c>
      <c r="L317" s="30">
        <v>1</v>
      </c>
      <c r="M317" s="30">
        <v>1</v>
      </c>
      <c r="N317" s="30">
        <v>1</v>
      </c>
      <c r="O317" s="30">
        <v>1</v>
      </c>
      <c r="P317" s="30">
        <v>1</v>
      </c>
      <c r="Q317" s="31">
        <v>2</v>
      </c>
      <c r="R317" s="32">
        <f t="shared" si="4"/>
        <v>50</v>
      </c>
      <c r="S317" s="28" t="s">
        <v>93</v>
      </c>
      <c r="T317" s="33" t="s">
        <v>100</v>
      </c>
      <c r="U317" s="10" t="s">
        <v>101</v>
      </c>
      <c r="V317" s="34" t="s">
        <v>95</v>
      </c>
      <c r="W317" s="170" t="s">
        <v>103</v>
      </c>
      <c r="X317" s="170" t="s">
        <v>104</v>
      </c>
      <c r="Y317" s="170" t="s">
        <v>37</v>
      </c>
      <c r="Z317" s="165" t="e">
        <f>VLOOKUP(Table42[[#This Row],[COA]],#REF!,11,FALSE)</f>
        <v>#REF!</v>
      </c>
    </row>
    <row r="318" spans="1:26" ht="14.5" x14ac:dyDescent="0.35">
      <c r="A318" s="28">
        <v>317</v>
      </c>
      <c r="B318" s="35" t="s">
        <v>90</v>
      </c>
      <c r="C318" s="35">
        <v>51111000</v>
      </c>
      <c r="D318" s="35" t="s">
        <v>173</v>
      </c>
      <c r="E318" s="55" t="s">
        <v>92</v>
      </c>
      <c r="F318" s="29">
        <v>25</v>
      </c>
      <c r="G318" s="30">
        <v>25</v>
      </c>
      <c r="H318" s="30">
        <v>25</v>
      </c>
      <c r="I318" s="30">
        <v>25</v>
      </c>
      <c r="J318" s="30">
        <v>25</v>
      </c>
      <c r="K318" s="30">
        <v>25</v>
      </c>
      <c r="L318" s="30">
        <v>25</v>
      </c>
      <c r="M318" s="30">
        <v>25</v>
      </c>
      <c r="N318" s="30">
        <v>25</v>
      </c>
      <c r="O318" s="30">
        <v>25</v>
      </c>
      <c r="P318" s="30">
        <v>25</v>
      </c>
      <c r="Q318" s="31">
        <v>25</v>
      </c>
      <c r="R318" s="32">
        <f t="shared" si="4"/>
        <v>300</v>
      </c>
      <c r="S318" s="28" t="s">
        <v>93</v>
      </c>
      <c r="T318" s="33" t="s">
        <v>100</v>
      </c>
      <c r="U318" s="10" t="s">
        <v>112</v>
      </c>
      <c r="V318" s="34" t="s">
        <v>95</v>
      </c>
      <c r="W318" s="170" t="s">
        <v>103</v>
      </c>
      <c r="X318" s="170" t="s">
        <v>104</v>
      </c>
      <c r="Y318" s="170" t="s">
        <v>37</v>
      </c>
      <c r="Z318" s="165" t="e">
        <f>VLOOKUP(Table42[[#This Row],[COA]],#REF!,11,FALSE)</f>
        <v>#REF!</v>
      </c>
    </row>
    <row r="319" spans="1:26" ht="14.5" x14ac:dyDescent="0.35">
      <c r="A319" s="28">
        <v>318</v>
      </c>
      <c r="B319" s="35" t="s">
        <v>90</v>
      </c>
      <c r="C319" s="35">
        <v>52241000</v>
      </c>
      <c r="D319" s="35" t="s">
        <v>173</v>
      </c>
      <c r="E319" s="55" t="s">
        <v>92</v>
      </c>
      <c r="F319" s="29">
        <v>28</v>
      </c>
      <c r="G319" s="30">
        <v>10</v>
      </c>
      <c r="H319" s="30">
        <v>10</v>
      </c>
      <c r="I319" s="30">
        <v>10</v>
      </c>
      <c r="J319" s="30">
        <v>10</v>
      </c>
      <c r="K319" s="30">
        <v>10</v>
      </c>
      <c r="L319" s="30">
        <v>10</v>
      </c>
      <c r="M319" s="30">
        <v>10</v>
      </c>
      <c r="N319" s="30">
        <v>10</v>
      </c>
      <c r="O319" s="30">
        <v>10</v>
      </c>
      <c r="P319" s="30">
        <v>10</v>
      </c>
      <c r="Q319" s="31">
        <v>10</v>
      </c>
      <c r="R319" s="32">
        <f t="shared" si="4"/>
        <v>138</v>
      </c>
      <c r="S319" s="28" t="s">
        <v>93</v>
      </c>
      <c r="T319" s="33" t="s">
        <v>100</v>
      </c>
      <c r="U319" s="10" t="s">
        <v>112</v>
      </c>
      <c r="V319" s="34" t="s">
        <v>95</v>
      </c>
      <c r="W319" s="170" t="s">
        <v>103</v>
      </c>
      <c r="X319" s="170" t="s">
        <v>104</v>
      </c>
      <c r="Y319" s="170" t="s">
        <v>37</v>
      </c>
      <c r="Z319" s="165" t="e">
        <f>VLOOKUP(Table42[[#This Row],[COA]],#REF!,11,FALSE)</f>
        <v>#REF!</v>
      </c>
    </row>
    <row r="320" spans="1:26" ht="14.5" x14ac:dyDescent="0.35">
      <c r="A320" s="28">
        <v>319</v>
      </c>
      <c r="B320" s="35" t="s">
        <v>90</v>
      </c>
      <c r="C320" s="35">
        <v>51111000</v>
      </c>
      <c r="D320" s="35" t="s">
        <v>170</v>
      </c>
      <c r="E320" s="55" t="s">
        <v>92</v>
      </c>
      <c r="F320" s="29">
        <v>84</v>
      </c>
      <c r="G320" s="30">
        <v>84</v>
      </c>
      <c r="H320" s="30">
        <v>195</v>
      </c>
      <c r="I320" s="30">
        <v>125</v>
      </c>
      <c r="J320" s="30">
        <v>126</v>
      </c>
      <c r="K320" s="30">
        <v>171</v>
      </c>
      <c r="L320" s="30">
        <v>126</v>
      </c>
      <c r="M320" s="30">
        <v>147</v>
      </c>
      <c r="N320" s="30">
        <v>142</v>
      </c>
      <c r="O320" s="30">
        <v>127</v>
      </c>
      <c r="P320" s="30">
        <v>127</v>
      </c>
      <c r="Q320" s="31">
        <v>107</v>
      </c>
      <c r="R320" s="32">
        <f t="shared" si="4"/>
        <v>1561</v>
      </c>
      <c r="S320" s="28" t="s">
        <v>93</v>
      </c>
      <c r="T320" s="33" t="s">
        <v>100</v>
      </c>
      <c r="U320" s="10" t="s">
        <v>101</v>
      </c>
      <c r="V320" s="34" t="s">
        <v>95</v>
      </c>
      <c r="W320" s="170" t="s">
        <v>103</v>
      </c>
      <c r="X320" s="170" t="s">
        <v>104</v>
      </c>
      <c r="Y320" s="170" t="s">
        <v>37</v>
      </c>
      <c r="Z320" s="165" t="e">
        <f>VLOOKUP(Table42[[#This Row],[COA]],#REF!,11,FALSE)</f>
        <v>#REF!</v>
      </c>
    </row>
    <row r="321" spans="1:26" ht="14.5" x14ac:dyDescent="0.35">
      <c r="A321" s="28">
        <v>320</v>
      </c>
      <c r="B321" s="35" t="s">
        <v>90</v>
      </c>
      <c r="C321" s="35">
        <v>52241000</v>
      </c>
      <c r="D321" s="35" t="s">
        <v>170</v>
      </c>
      <c r="E321" s="55" t="s">
        <v>92</v>
      </c>
      <c r="F321" s="29">
        <v>157</v>
      </c>
      <c r="G321" s="30">
        <v>59</v>
      </c>
      <c r="H321" s="30">
        <v>63</v>
      </c>
      <c r="I321" s="30">
        <v>60</v>
      </c>
      <c r="J321" s="30">
        <v>60</v>
      </c>
      <c r="K321" s="30">
        <v>60</v>
      </c>
      <c r="L321" s="30">
        <v>60</v>
      </c>
      <c r="M321" s="30">
        <v>60</v>
      </c>
      <c r="N321" s="30">
        <v>60</v>
      </c>
      <c r="O321" s="30">
        <v>59</v>
      </c>
      <c r="P321" s="30">
        <v>59</v>
      </c>
      <c r="Q321" s="31">
        <v>59</v>
      </c>
      <c r="R321" s="32">
        <f t="shared" si="4"/>
        <v>816</v>
      </c>
      <c r="S321" s="28" t="s">
        <v>93</v>
      </c>
      <c r="T321" s="33" t="s">
        <v>100</v>
      </c>
      <c r="U321" s="10" t="s">
        <v>101</v>
      </c>
      <c r="V321" s="34" t="s">
        <v>95</v>
      </c>
      <c r="W321" s="170" t="s">
        <v>103</v>
      </c>
      <c r="X321" s="170" t="s">
        <v>104</v>
      </c>
      <c r="Y321" s="170" t="s">
        <v>37</v>
      </c>
      <c r="Z321" s="165" t="e">
        <f>VLOOKUP(Table42[[#This Row],[COA]],#REF!,11,FALSE)</f>
        <v>#REF!</v>
      </c>
    </row>
    <row r="322" spans="1:26" ht="14.5" x14ac:dyDescent="0.35">
      <c r="A322" s="28">
        <v>321</v>
      </c>
      <c r="B322" s="35" t="s">
        <v>90</v>
      </c>
      <c r="C322" s="35">
        <v>51111000</v>
      </c>
      <c r="D322" s="35" t="s">
        <v>173</v>
      </c>
      <c r="E322" s="55" t="s">
        <v>92</v>
      </c>
      <c r="F322" s="29">
        <v>0</v>
      </c>
      <c r="G322" s="30">
        <v>13</v>
      </c>
      <c r="H322" s="30">
        <v>7</v>
      </c>
      <c r="I322" s="30">
        <v>7</v>
      </c>
      <c r="J322" s="30">
        <v>7</v>
      </c>
      <c r="K322" s="30">
        <v>7</v>
      </c>
      <c r="L322" s="30">
        <v>7</v>
      </c>
      <c r="M322" s="30">
        <v>7</v>
      </c>
      <c r="N322" s="30">
        <v>7</v>
      </c>
      <c r="O322" s="30">
        <v>7</v>
      </c>
      <c r="P322" s="30">
        <v>7</v>
      </c>
      <c r="Q322" s="31">
        <v>7</v>
      </c>
      <c r="R322" s="32">
        <f t="shared" ref="R322:R385" si="5">SUM(F322:Q322)</f>
        <v>83</v>
      </c>
      <c r="S322" s="28" t="s">
        <v>93</v>
      </c>
      <c r="T322" s="33" t="s">
        <v>100</v>
      </c>
      <c r="U322" s="10" t="s">
        <v>112</v>
      </c>
      <c r="V322" s="34" t="s">
        <v>95</v>
      </c>
      <c r="W322" s="170" t="s">
        <v>103</v>
      </c>
      <c r="X322" s="170" t="s">
        <v>104</v>
      </c>
      <c r="Y322" s="170" t="s">
        <v>37</v>
      </c>
      <c r="Z322" s="165" t="e">
        <f>VLOOKUP(Table42[[#This Row],[COA]],#REF!,11,FALSE)</f>
        <v>#REF!</v>
      </c>
    </row>
    <row r="323" spans="1:26" ht="14.5" x14ac:dyDescent="0.35">
      <c r="A323" s="28">
        <v>322</v>
      </c>
      <c r="B323" s="35" t="s">
        <v>90</v>
      </c>
      <c r="C323" s="35">
        <v>52241000</v>
      </c>
      <c r="D323" s="35" t="s">
        <v>173</v>
      </c>
      <c r="E323" s="55" t="s">
        <v>92</v>
      </c>
      <c r="F323" s="29">
        <v>4</v>
      </c>
      <c r="G323" s="30">
        <v>-1</v>
      </c>
      <c r="H323" s="30">
        <v>2</v>
      </c>
      <c r="I323" s="30">
        <v>2</v>
      </c>
      <c r="J323" s="30">
        <v>2</v>
      </c>
      <c r="K323" s="30">
        <v>2</v>
      </c>
      <c r="L323" s="30">
        <v>2</v>
      </c>
      <c r="M323" s="30">
        <v>2</v>
      </c>
      <c r="N323" s="30">
        <v>2</v>
      </c>
      <c r="O323" s="30">
        <v>2</v>
      </c>
      <c r="P323" s="30">
        <v>2</v>
      </c>
      <c r="Q323" s="31">
        <v>2</v>
      </c>
      <c r="R323" s="32">
        <f t="shared" si="5"/>
        <v>23</v>
      </c>
      <c r="S323" s="28" t="s">
        <v>93</v>
      </c>
      <c r="T323" s="33" t="s">
        <v>100</v>
      </c>
      <c r="U323" s="10" t="s">
        <v>112</v>
      </c>
      <c r="V323" s="34" t="s">
        <v>95</v>
      </c>
      <c r="W323" s="170" t="s">
        <v>103</v>
      </c>
      <c r="X323" s="170" t="s">
        <v>104</v>
      </c>
      <c r="Y323" s="170" t="s">
        <v>37</v>
      </c>
      <c r="Z323" s="165" t="e">
        <f>VLOOKUP(Table42[[#This Row],[COA]],#REF!,11,FALSE)</f>
        <v>#REF!</v>
      </c>
    </row>
    <row r="324" spans="1:26" ht="14.5" x14ac:dyDescent="0.35">
      <c r="A324" s="28">
        <v>323</v>
      </c>
      <c r="B324" s="35" t="s">
        <v>90</v>
      </c>
      <c r="C324" s="35">
        <v>51111000</v>
      </c>
      <c r="D324" s="35" t="s">
        <v>170</v>
      </c>
      <c r="E324" s="55" t="s">
        <v>92</v>
      </c>
      <c r="F324" s="29">
        <v>196</v>
      </c>
      <c r="G324" s="30">
        <v>204</v>
      </c>
      <c r="H324" s="30">
        <v>1335</v>
      </c>
      <c r="I324" s="30">
        <v>578</v>
      </c>
      <c r="J324" s="30">
        <v>660</v>
      </c>
      <c r="K324" s="30">
        <v>591</v>
      </c>
      <c r="L324" s="30">
        <v>599</v>
      </c>
      <c r="M324" s="30">
        <v>632</v>
      </c>
      <c r="N324" s="30">
        <v>731</v>
      </c>
      <c r="O324" s="30">
        <v>627</v>
      </c>
      <c r="P324" s="30">
        <v>627</v>
      </c>
      <c r="Q324" s="31">
        <v>627</v>
      </c>
      <c r="R324" s="32">
        <f t="shared" si="5"/>
        <v>7407</v>
      </c>
      <c r="S324" s="28" t="s">
        <v>93</v>
      </c>
      <c r="T324" s="33" t="s">
        <v>100</v>
      </c>
      <c r="U324" s="10" t="s">
        <v>101</v>
      </c>
      <c r="V324" s="34" t="s">
        <v>95</v>
      </c>
      <c r="W324" s="170" t="s">
        <v>103</v>
      </c>
      <c r="X324" s="170" t="s">
        <v>104</v>
      </c>
      <c r="Y324" s="170" t="s">
        <v>37</v>
      </c>
      <c r="Z324" s="165" t="e">
        <f>VLOOKUP(Table42[[#This Row],[COA]],#REF!,11,FALSE)</f>
        <v>#REF!</v>
      </c>
    </row>
    <row r="325" spans="1:26" ht="14.5" x14ac:dyDescent="0.35">
      <c r="A325" s="28">
        <v>324</v>
      </c>
      <c r="B325" s="35" t="s">
        <v>90</v>
      </c>
      <c r="C325" s="35">
        <v>52241000</v>
      </c>
      <c r="D325" s="35" t="s">
        <v>170</v>
      </c>
      <c r="E325" s="55" t="s">
        <v>92</v>
      </c>
      <c r="F325" s="29">
        <v>78</v>
      </c>
      <c r="G325" s="30">
        <v>66</v>
      </c>
      <c r="H325" s="30">
        <v>63</v>
      </c>
      <c r="I325" s="30">
        <v>62</v>
      </c>
      <c r="J325" s="30">
        <v>62</v>
      </c>
      <c r="K325" s="30">
        <v>62</v>
      </c>
      <c r="L325" s="30">
        <v>62</v>
      </c>
      <c r="M325" s="30">
        <v>62</v>
      </c>
      <c r="N325" s="30">
        <v>61</v>
      </c>
      <c r="O325" s="30">
        <v>62</v>
      </c>
      <c r="P325" s="30">
        <v>62</v>
      </c>
      <c r="Q325" s="31">
        <v>43</v>
      </c>
      <c r="R325" s="32">
        <f t="shared" si="5"/>
        <v>745</v>
      </c>
      <c r="S325" s="28" t="s">
        <v>93</v>
      </c>
      <c r="T325" s="33" t="s">
        <v>100</v>
      </c>
      <c r="U325" s="10" t="s">
        <v>101</v>
      </c>
      <c r="V325" s="34" t="s">
        <v>95</v>
      </c>
      <c r="W325" s="170" t="s">
        <v>103</v>
      </c>
      <c r="X325" s="170" t="s">
        <v>104</v>
      </c>
      <c r="Y325" s="170" t="s">
        <v>37</v>
      </c>
      <c r="Z325" s="165" t="e">
        <f>VLOOKUP(Table42[[#This Row],[COA]],#REF!,11,FALSE)</f>
        <v>#REF!</v>
      </c>
    </row>
    <row r="326" spans="1:26" ht="14.5" x14ac:dyDescent="0.35">
      <c r="A326" s="28">
        <v>325</v>
      </c>
      <c r="B326" s="35" t="s">
        <v>90</v>
      </c>
      <c r="C326" s="35">
        <v>51111000</v>
      </c>
      <c r="D326" s="35" t="s">
        <v>173</v>
      </c>
      <c r="E326" s="55" t="s">
        <v>92</v>
      </c>
      <c r="F326" s="29">
        <v>10</v>
      </c>
      <c r="G326" s="30">
        <v>3</v>
      </c>
      <c r="H326" s="30">
        <v>3</v>
      </c>
      <c r="I326" s="30">
        <v>3</v>
      </c>
      <c r="J326" s="30">
        <v>3</v>
      </c>
      <c r="K326" s="30">
        <v>3</v>
      </c>
      <c r="L326" s="30">
        <v>3</v>
      </c>
      <c r="M326" s="30">
        <v>4</v>
      </c>
      <c r="N326" s="30">
        <v>3</v>
      </c>
      <c r="O326" s="30">
        <v>3</v>
      </c>
      <c r="P326" s="30">
        <v>3</v>
      </c>
      <c r="Q326" s="31">
        <v>3</v>
      </c>
      <c r="R326" s="32">
        <f t="shared" si="5"/>
        <v>44</v>
      </c>
      <c r="S326" s="28" t="s">
        <v>93</v>
      </c>
      <c r="T326" s="33" t="s">
        <v>100</v>
      </c>
      <c r="U326" s="10" t="s">
        <v>112</v>
      </c>
      <c r="V326" s="34" t="s">
        <v>95</v>
      </c>
      <c r="W326" s="170" t="s">
        <v>103</v>
      </c>
      <c r="X326" s="170" t="s">
        <v>104</v>
      </c>
      <c r="Y326" s="170" t="s">
        <v>37</v>
      </c>
      <c r="Z326" s="165" t="e">
        <f>VLOOKUP(Table42[[#This Row],[COA]],#REF!,11,FALSE)</f>
        <v>#REF!</v>
      </c>
    </row>
    <row r="327" spans="1:26" ht="14.5" x14ac:dyDescent="0.35">
      <c r="A327" s="28">
        <v>326</v>
      </c>
      <c r="B327" s="35" t="s">
        <v>90</v>
      </c>
      <c r="C327" s="35">
        <v>52241000</v>
      </c>
      <c r="D327" s="35" t="s">
        <v>173</v>
      </c>
      <c r="E327" s="55" t="s">
        <v>92</v>
      </c>
      <c r="F327" s="29">
        <v>16</v>
      </c>
      <c r="G327" s="30">
        <v>1</v>
      </c>
      <c r="H327" s="30">
        <v>1</v>
      </c>
      <c r="I327" s="30">
        <v>1</v>
      </c>
      <c r="J327" s="30">
        <v>1</v>
      </c>
      <c r="K327" s="30">
        <v>1</v>
      </c>
      <c r="L327" s="30">
        <v>1</v>
      </c>
      <c r="M327" s="30">
        <v>1</v>
      </c>
      <c r="N327" s="30">
        <v>1</v>
      </c>
      <c r="O327" s="30">
        <v>1</v>
      </c>
      <c r="P327" s="30">
        <v>1</v>
      </c>
      <c r="Q327" s="31">
        <v>1</v>
      </c>
      <c r="R327" s="32">
        <f t="shared" si="5"/>
        <v>27</v>
      </c>
      <c r="S327" s="28" t="s">
        <v>93</v>
      </c>
      <c r="T327" s="33" t="s">
        <v>100</v>
      </c>
      <c r="U327" s="10" t="s">
        <v>112</v>
      </c>
      <c r="V327" s="34" t="s">
        <v>95</v>
      </c>
      <c r="W327" s="170" t="s">
        <v>103</v>
      </c>
      <c r="X327" s="170" t="s">
        <v>104</v>
      </c>
      <c r="Y327" s="170" t="s">
        <v>37</v>
      </c>
      <c r="Z327" s="165" t="e">
        <f>VLOOKUP(Table42[[#This Row],[COA]],#REF!,11,FALSE)</f>
        <v>#REF!</v>
      </c>
    </row>
    <row r="328" spans="1:26" ht="14.5" x14ac:dyDescent="0.35">
      <c r="A328" s="28">
        <v>327</v>
      </c>
      <c r="B328" s="35" t="s">
        <v>90</v>
      </c>
      <c r="C328" s="35">
        <v>51111000</v>
      </c>
      <c r="D328" s="35" t="s">
        <v>170</v>
      </c>
      <c r="E328" s="55" t="s">
        <v>92</v>
      </c>
      <c r="F328" s="29">
        <v>31</v>
      </c>
      <c r="G328" s="30">
        <v>16</v>
      </c>
      <c r="H328" s="30">
        <v>225</v>
      </c>
      <c r="I328" s="30">
        <v>92</v>
      </c>
      <c r="J328" s="30">
        <v>92</v>
      </c>
      <c r="K328" s="30">
        <v>101</v>
      </c>
      <c r="L328" s="30">
        <v>92</v>
      </c>
      <c r="M328" s="30">
        <v>97</v>
      </c>
      <c r="N328" s="30">
        <v>115</v>
      </c>
      <c r="O328" s="30">
        <v>96</v>
      </c>
      <c r="P328" s="30">
        <v>97</v>
      </c>
      <c r="Q328" s="31">
        <v>185</v>
      </c>
      <c r="R328" s="32">
        <f t="shared" si="5"/>
        <v>1239</v>
      </c>
      <c r="S328" s="28" t="s">
        <v>93</v>
      </c>
      <c r="T328" s="33" t="s">
        <v>100</v>
      </c>
      <c r="U328" s="10" t="s">
        <v>101</v>
      </c>
      <c r="V328" s="34" t="s">
        <v>95</v>
      </c>
      <c r="W328" s="170" t="s">
        <v>103</v>
      </c>
      <c r="X328" s="170" t="s">
        <v>104</v>
      </c>
      <c r="Y328" s="170" t="s">
        <v>37</v>
      </c>
      <c r="Z328" s="165" t="e">
        <f>VLOOKUP(Table42[[#This Row],[COA]],#REF!,11,FALSE)</f>
        <v>#REF!</v>
      </c>
    </row>
    <row r="329" spans="1:26" ht="14.5" x14ac:dyDescent="0.35">
      <c r="A329" s="28">
        <v>328</v>
      </c>
      <c r="B329" s="35" t="s">
        <v>90</v>
      </c>
      <c r="C329" s="35">
        <v>52241000</v>
      </c>
      <c r="D329" s="35" t="s">
        <v>170</v>
      </c>
      <c r="E329" s="55" t="s">
        <v>92</v>
      </c>
      <c r="F329" s="29">
        <v>92</v>
      </c>
      <c r="G329" s="30">
        <v>5</v>
      </c>
      <c r="H329" s="30">
        <v>7</v>
      </c>
      <c r="I329" s="30">
        <v>5</v>
      </c>
      <c r="J329" s="30">
        <v>5</v>
      </c>
      <c r="K329" s="30">
        <v>5</v>
      </c>
      <c r="L329" s="30">
        <v>7</v>
      </c>
      <c r="M329" s="30">
        <v>5</v>
      </c>
      <c r="N329" s="30">
        <v>5</v>
      </c>
      <c r="O329" s="30">
        <v>5</v>
      </c>
      <c r="P329" s="30">
        <v>5</v>
      </c>
      <c r="Q329" s="31">
        <v>5</v>
      </c>
      <c r="R329" s="32">
        <f t="shared" si="5"/>
        <v>151</v>
      </c>
      <c r="S329" s="28" t="s">
        <v>93</v>
      </c>
      <c r="T329" s="33" t="s">
        <v>100</v>
      </c>
      <c r="U329" s="10" t="s">
        <v>101</v>
      </c>
      <c r="V329" s="34" t="s">
        <v>95</v>
      </c>
      <c r="W329" s="170" t="s">
        <v>103</v>
      </c>
      <c r="X329" s="170" t="s">
        <v>104</v>
      </c>
      <c r="Y329" s="170" t="s">
        <v>37</v>
      </c>
      <c r="Z329" s="165" t="e">
        <f>VLOOKUP(Table42[[#This Row],[COA]],#REF!,11,FALSE)</f>
        <v>#REF!</v>
      </c>
    </row>
    <row r="330" spans="1:26" ht="14.5" x14ac:dyDescent="0.35">
      <c r="A330" s="28">
        <v>329</v>
      </c>
      <c r="B330" s="35" t="s">
        <v>90</v>
      </c>
      <c r="C330" s="35">
        <v>51111000</v>
      </c>
      <c r="D330" s="35" t="s">
        <v>173</v>
      </c>
      <c r="E330" s="55" t="s">
        <v>92</v>
      </c>
      <c r="F330" s="29">
        <v>0</v>
      </c>
      <c r="G330" s="30">
        <v>0</v>
      </c>
      <c r="H330" s="30">
        <v>0</v>
      </c>
      <c r="I330" s="30">
        <v>0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O330" s="30">
        <v>0</v>
      </c>
      <c r="P330" s="30">
        <v>0</v>
      </c>
      <c r="Q330" s="31">
        <v>0</v>
      </c>
      <c r="R330" s="32">
        <f t="shared" si="5"/>
        <v>0</v>
      </c>
      <c r="S330" s="28" t="s">
        <v>93</v>
      </c>
      <c r="T330" s="33" t="s">
        <v>100</v>
      </c>
      <c r="U330" s="10" t="s">
        <v>112</v>
      </c>
      <c r="V330" s="34" t="s">
        <v>95</v>
      </c>
      <c r="W330" s="170" t="s">
        <v>103</v>
      </c>
      <c r="X330" s="170" t="s">
        <v>104</v>
      </c>
      <c r="Y330" s="170" t="s">
        <v>37</v>
      </c>
      <c r="Z330" s="165" t="e">
        <f>VLOOKUP(Table42[[#This Row],[COA]],#REF!,11,FALSE)</f>
        <v>#REF!</v>
      </c>
    </row>
    <row r="331" spans="1:26" ht="14.5" x14ac:dyDescent="0.35">
      <c r="A331" s="28">
        <v>330</v>
      </c>
      <c r="B331" s="35" t="s">
        <v>90</v>
      </c>
      <c r="C331" s="35">
        <v>52241000</v>
      </c>
      <c r="D331" s="35" t="s">
        <v>173</v>
      </c>
      <c r="E331" s="55" t="s">
        <v>92</v>
      </c>
      <c r="F331" s="29">
        <v>0</v>
      </c>
      <c r="G331" s="30">
        <v>0</v>
      </c>
      <c r="H331" s="30">
        <v>0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1">
        <v>0</v>
      </c>
      <c r="R331" s="32">
        <f t="shared" si="5"/>
        <v>0</v>
      </c>
      <c r="S331" s="28" t="s">
        <v>93</v>
      </c>
      <c r="T331" s="33" t="s">
        <v>100</v>
      </c>
      <c r="U331" s="10" t="s">
        <v>112</v>
      </c>
      <c r="V331" s="34" t="s">
        <v>95</v>
      </c>
      <c r="W331" s="170" t="s">
        <v>103</v>
      </c>
      <c r="X331" s="170" t="s">
        <v>104</v>
      </c>
      <c r="Y331" s="170" t="s">
        <v>37</v>
      </c>
      <c r="Z331" s="165" t="e">
        <f>VLOOKUP(Table42[[#This Row],[COA]],#REF!,11,FALSE)</f>
        <v>#REF!</v>
      </c>
    </row>
    <row r="332" spans="1:26" ht="14.5" x14ac:dyDescent="0.35">
      <c r="A332" s="28">
        <v>331</v>
      </c>
      <c r="B332" s="35" t="s">
        <v>90</v>
      </c>
      <c r="C332" s="35">
        <v>51111000</v>
      </c>
      <c r="D332" s="35" t="s">
        <v>170</v>
      </c>
      <c r="E332" s="55" t="s">
        <v>92</v>
      </c>
      <c r="F332" s="29">
        <v>7</v>
      </c>
      <c r="G332" s="30">
        <v>7</v>
      </c>
      <c r="H332" s="30">
        <v>7</v>
      </c>
      <c r="I332" s="30">
        <v>7</v>
      </c>
      <c r="J332" s="30">
        <v>7</v>
      </c>
      <c r="K332" s="30">
        <v>9</v>
      </c>
      <c r="L332" s="30">
        <v>7</v>
      </c>
      <c r="M332" s="30">
        <v>8</v>
      </c>
      <c r="N332" s="30">
        <v>7</v>
      </c>
      <c r="O332" s="30">
        <v>7</v>
      </c>
      <c r="P332" s="30">
        <v>7</v>
      </c>
      <c r="Q332" s="31">
        <v>7</v>
      </c>
      <c r="R332" s="32">
        <f t="shared" si="5"/>
        <v>87</v>
      </c>
      <c r="S332" s="28" t="s">
        <v>93</v>
      </c>
      <c r="T332" s="33" t="s">
        <v>100</v>
      </c>
      <c r="U332" s="10" t="s">
        <v>101</v>
      </c>
      <c r="V332" s="34" t="s">
        <v>95</v>
      </c>
      <c r="W332" s="170" t="s">
        <v>103</v>
      </c>
      <c r="X332" s="170" t="s">
        <v>104</v>
      </c>
      <c r="Y332" s="170" t="s">
        <v>37</v>
      </c>
      <c r="Z332" s="165" t="e">
        <f>VLOOKUP(Table42[[#This Row],[COA]],#REF!,11,FALSE)</f>
        <v>#REF!</v>
      </c>
    </row>
    <row r="333" spans="1:26" ht="14.5" x14ac:dyDescent="0.35">
      <c r="A333" s="28">
        <v>332</v>
      </c>
      <c r="B333" s="35" t="s">
        <v>90</v>
      </c>
      <c r="C333" s="35">
        <v>52241000</v>
      </c>
      <c r="D333" s="35" t="s">
        <v>170</v>
      </c>
      <c r="E333" s="55" t="s">
        <v>92</v>
      </c>
      <c r="F333" s="29">
        <v>3</v>
      </c>
      <c r="G333" s="30">
        <v>0</v>
      </c>
      <c r="H333" s="30">
        <v>0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0</v>
      </c>
      <c r="P333" s="30">
        <v>0</v>
      </c>
      <c r="Q333" s="31">
        <v>0</v>
      </c>
      <c r="R333" s="32">
        <f t="shared" si="5"/>
        <v>3</v>
      </c>
      <c r="S333" s="28" t="s">
        <v>93</v>
      </c>
      <c r="T333" s="33" t="s">
        <v>100</v>
      </c>
      <c r="U333" s="10" t="s">
        <v>101</v>
      </c>
      <c r="V333" s="34" t="s">
        <v>95</v>
      </c>
      <c r="W333" s="170" t="s">
        <v>103</v>
      </c>
      <c r="X333" s="170" t="s">
        <v>104</v>
      </c>
      <c r="Y333" s="170" t="s">
        <v>37</v>
      </c>
      <c r="Z333" s="165" t="e">
        <f>VLOOKUP(Table42[[#This Row],[COA]],#REF!,11,FALSE)</f>
        <v>#REF!</v>
      </c>
    </row>
    <row r="334" spans="1:26" ht="14.5" x14ac:dyDescent="0.35">
      <c r="A334" s="28">
        <v>333</v>
      </c>
      <c r="B334" s="35" t="s">
        <v>90</v>
      </c>
      <c r="C334" s="35">
        <v>51111000</v>
      </c>
      <c r="D334" s="35" t="s">
        <v>173</v>
      </c>
      <c r="E334" s="55" t="s">
        <v>92</v>
      </c>
      <c r="F334" s="29">
        <v>1</v>
      </c>
      <c r="G334" s="30">
        <v>1</v>
      </c>
      <c r="H334" s="30">
        <v>1</v>
      </c>
      <c r="I334" s="30">
        <v>1</v>
      </c>
      <c r="J334" s="30">
        <v>1</v>
      </c>
      <c r="K334" s="30">
        <v>1</v>
      </c>
      <c r="L334" s="30">
        <v>1</v>
      </c>
      <c r="M334" s="30">
        <v>1</v>
      </c>
      <c r="N334" s="30">
        <v>1</v>
      </c>
      <c r="O334" s="30">
        <v>1</v>
      </c>
      <c r="P334" s="30">
        <v>1</v>
      </c>
      <c r="Q334" s="31">
        <v>1</v>
      </c>
      <c r="R334" s="32">
        <f t="shared" si="5"/>
        <v>12</v>
      </c>
      <c r="S334" s="28" t="s">
        <v>93</v>
      </c>
      <c r="T334" s="33" t="s">
        <v>100</v>
      </c>
      <c r="U334" s="10" t="s">
        <v>112</v>
      </c>
      <c r="V334" s="34" t="s">
        <v>95</v>
      </c>
      <c r="W334" s="170" t="s">
        <v>103</v>
      </c>
      <c r="X334" s="170" t="s">
        <v>104</v>
      </c>
      <c r="Y334" s="170" t="s">
        <v>37</v>
      </c>
      <c r="Z334" s="165" t="e">
        <f>VLOOKUP(Table42[[#This Row],[COA]],#REF!,11,FALSE)</f>
        <v>#REF!</v>
      </c>
    </row>
    <row r="335" spans="1:26" ht="14.5" x14ac:dyDescent="0.35">
      <c r="A335" s="28">
        <v>334</v>
      </c>
      <c r="B335" s="35" t="s">
        <v>90</v>
      </c>
      <c r="C335" s="35">
        <v>52241000</v>
      </c>
      <c r="D335" s="35" t="s">
        <v>173</v>
      </c>
      <c r="E335" s="55" t="s">
        <v>92</v>
      </c>
      <c r="F335" s="29">
        <v>16</v>
      </c>
      <c r="G335" s="30">
        <v>1</v>
      </c>
      <c r="H335" s="30">
        <v>1</v>
      </c>
      <c r="I335" s="30">
        <v>1</v>
      </c>
      <c r="J335" s="30">
        <v>1</v>
      </c>
      <c r="K335" s="30">
        <v>1</v>
      </c>
      <c r="L335" s="30">
        <v>1</v>
      </c>
      <c r="M335" s="30">
        <v>1</v>
      </c>
      <c r="N335" s="30">
        <v>1</v>
      </c>
      <c r="O335" s="30">
        <v>1</v>
      </c>
      <c r="P335" s="30">
        <v>1</v>
      </c>
      <c r="Q335" s="31">
        <v>1</v>
      </c>
      <c r="R335" s="32">
        <f t="shared" si="5"/>
        <v>27</v>
      </c>
      <c r="S335" s="28" t="s">
        <v>93</v>
      </c>
      <c r="T335" s="33" t="s">
        <v>100</v>
      </c>
      <c r="U335" s="10" t="s">
        <v>112</v>
      </c>
      <c r="V335" s="34" t="s">
        <v>95</v>
      </c>
      <c r="W335" s="170" t="s">
        <v>103</v>
      </c>
      <c r="X335" s="170" t="s">
        <v>104</v>
      </c>
      <c r="Y335" s="170" t="s">
        <v>37</v>
      </c>
      <c r="Z335" s="165" t="e">
        <f>VLOOKUP(Table42[[#This Row],[COA]],#REF!,11,FALSE)</f>
        <v>#REF!</v>
      </c>
    </row>
    <row r="336" spans="1:26" ht="14.5" x14ac:dyDescent="0.35">
      <c r="A336" s="28">
        <v>335</v>
      </c>
      <c r="B336" s="35" t="s">
        <v>90</v>
      </c>
      <c r="C336" s="35">
        <v>51111000</v>
      </c>
      <c r="D336" s="35" t="s">
        <v>170</v>
      </c>
      <c r="E336" s="55" t="s">
        <v>92</v>
      </c>
      <c r="F336" s="29">
        <v>1</v>
      </c>
      <c r="G336" s="30">
        <v>1</v>
      </c>
      <c r="H336" s="30">
        <v>308</v>
      </c>
      <c r="I336" s="30">
        <v>116</v>
      </c>
      <c r="J336" s="30">
        <v>104</v>
      </c>
      <c r="K336" s="30">
        <v>104</v>
      </c>
      <c r="L336" s="30">
        <v>104</v>
      </c>
      <c r="M336" s="30">
        <v>104</v>
      </c>
      <c r="N336" s="30">
        <v>136</v>
      </c>
      <c r="O336" s="30">
        <v>110</v>
      </c>
      <c r="P336" s="30">
        <v>110</v>
      </c>
      <c r="Q336" s="31">
        <v>110</v>
      </c>
      <c r="R336" s="32">
        <f t="shared" si="5"/>
        <v>1308</v>
      </c>
      <c r="S336" s="28" t="s">
        <v>93</v>
      </c>
      <c r="T336" s="33" t="s">
        <v>100</v>
      </c>
      <c r="U336" s="10" t="s">
        <v>101</v>
      </c>
      <c r="V336" s="34" t="s">
        <v>95</v>
      </c>
      <c r="W336" s="170" t="s">
        <v>103</v>
      </c>
      <c r="X336" s="170" t="s">
        <v>104</v>
      </c>
      <c r="Y336" s="170" t="s">
        <v>37</v>
      </c>
      <c r="Z336" s="165" t="e">
        <f>VLOOKUP(Table42[[#This Row],[COA]],#REF!,11,FALSE)</f>
        <v>#REF!</v>
      </c>
    </row>
    <row r="337" spans="1:26" ht="14.5" x14ac:dyDescent="0.35">
      <c r="A337" s="28">
        <v>336</v>
      </c>
      <c r="B337" s="35" t="s">
        <v>90</v>
      </c>
      <c r="C337" s="35">
        <v>52241000</v>
      </c>
      <c r="D337" s="35" t="s">
        <v>170</v>
      </c>
      <c r="E337" s="55" t="s">
        <v>92</v>
      </c>
      <c r="F337" s="29">
        <v>92</v>
      </c>
      <c r="G337" s="30">
        <v>4</v>
      </c>
      <c r="H337" s="30">
        <v>6</v>
      </c>
      <c r="I337" s="30">
        <v>6</v>
      </c>
      <c r="J337" s="30">
        <v>6</v>
      </c>
      <c r="K337" s="30">
        <v>6</v>
      </c>
      <c r="L337" s="30">
        <v>6</v>
      </c>
      <c r="M337" s="30">
        <v>6</v>
      </c>
      <c r="N337" s="30">
        <v>6</v>
      </c>
      <c r="O337" s="30">
        <v>6</v>
      </c>
      <c r="P337" s="30">
        <v>6</v>
      </c>
      <c r="Q337" s="31">
        <v>6</v>
      </c>
      <c r="R337" s="32">
        <f t="shared" si="5"/>
        <v>156</v>
      </c>
      <c r="S337" s="28" t="s">
        <v>93</v>
      </c>
      <c r="T337" s="33" t="s">
        <v>100</v>
      </c>
      <c r="U337" s="10" t="s">
        <v>101</v>
      </c>
      <c r="V337" s="34" t="s">
        <v>95</v>
      </c>
      <c r="W337" s="170" t="s">
        <v>103</v>
      </c>
      <c r="X337" s="170" t="s">
        <v>104</v>
      </c>
      <c r="Y337" s="170" t="s">
        <v>37</v>
      </c>
      <c r="Z337" s="165" t="e">
        <f>VLOOKUP(Table42[[#This Row],[COA]],#REF!,11,FALSE)</f>
        <v>#REF!</v>
      </c>
    </row>
    <row r="338" spans="1:26" ht="14.5" x14ac:dyDescent="0.35">
      <c r="A338" s="28">
        <v>337</v>
      </c>
      <c r="B338" s="35" t="s">
        <v>90</v>
      </c>
      <c r="C338" s="35">
        <v>51111000</v>
      </c>
      <c r="D338" s="35" t="s">
        <v>173</v>
      </c>
      <c r="E338" s="55" t="s">
        <v>92</v>
      </c>
      <c r="F338" s="29">
        <v>22</v>
      </c>
      <c r="G338" s="30">
        <v>19</v>
      </c>
      <c r="H338" s="30">
        <v>27</v>
      </c>
      <c r="I338" s="30">
        <v>19</v>
      </c>
      <c r="J338" s="30">
        <v>19</v>
      </c>
      <c r="K338" s="30">
        <v>19</v>
      </c>
      <c r="L338" s="30">
        <v>19</v>
      </c>
      <c r="M338" s="30">
        <v>-17</v>
      </c>
      <c r="N338" s="30">
        <v>13</v>
      </c>
      <c r="O338" s="30">
        <v>13</v>
      </c>
      <c r="P338" s="30">
        <v>13</v>
      </c>
      <c r="Q338" s="31">
        <v>13</v>
      </c>
      <c r="R338" s="32">
        <f t="shared" si="5"/>
        <v>179</v>
      </c>
      <c r="S338" s="28" t="s">
        <v>93</v>
      </c>
      <c r="T338" s="33" t="s">
        <v>100</v>
      </c>
      <c r="U338" s="10" t="s">
        <v>112</v>
      </c>
      <c r="V338" s="34" t="s">
        <v>95</v>
      </c>
      <c r="W338" s="170" t="s">
        <v>103</v>
      </c>
      <c r="X338" s="170" t="s">
        <v>104</v>
      </c>
      <c r="Y338" s="170" t="s">
        <v>37</v>
      </c>
      <c r="Z338" s="165" t="e">
        <f>VLOOKUP(Table42[[#This Row],[COA]],#REF!,11,FALSE)</f>
        <v>#REF!</v>
      </c>
    </row>
    <row r="339" spans="1:26" ht="14.5" x14ac:dyDescent="0.35">
      <c r="A339" s="28">
        <v>338</v>
      </c>
      <c r="B339" s="35" t="s">
        <v>90</v>
      </c>
      <c r="C339" s="35">
        <v>52241000</v>
      </c>
      <c r="D339" s="35" t="s">
        <v>173</v>
      </c>
      <c r="E339" s="55" t="s">
        <v>92</v>
      </c>
      <c r="F339" s="29">
        <v>211</v>
      </c>
      <c r="G339" s="30">
        <v>31</v>
      </c>
      <c r="H339" s="30">
        <v>44</v>
      </c>
      <c r="I339" s="30">
        <v>32</v>
      </c>
      <c r="J339" s="30">
        <v>32</v>
      </c>
      <c r="K339" s="30">
        <v>32</v>
      </c>
      <c r="L339" s="30">
        <v>32</v>
      </c>
      <c r="M339" s="30">
        <v>32</v>
      </c>
      <c r="N339" s="30">
        <v>32</v>
      </c>
      <c r="O339" s="30">
        <v>32</v>
      </c>
      <c r="P339" s="30">
        <v>32</v>
      </c>
      <c r="Q339" s="31">
        <v>33</v>
      </c>
      <c r="R339" s="32">
        <f t="shared" si="5"/>
        <v>575</v>
      </c>
      <c r="S339" s="28" t="s">
        <v>93</v>
      </c>
      <c r="T339" s="33" t="s">
        <v>100</v>
      </c>
      <c r="U339" s="10" t="s">
        <v>112</v>
      </c>
      <c r="V339" s="34" t="s">
        <v>95</v>
      </c>
      <c r="W339" s="170" t="s">
        <v>103</v>
      </c>
      <c r="X339" s="170" t="s">
        <v>104</v>
      </c>
      <c r="Y339" s="170" t="s">
        <v>37</v>
      </c>
      <c r="Z339" s="165" t="e">
        <f>VLOOKUP(Table42[[#This Row],[COA]],#REF!,11,FALSE)</f>
        <v>#REF!</v>
      </c>
    </row>
    <row r="340" spans="1:26" ht="14.5" x14ac:dyDescent="0.35">
      <c r="A340" s="28">
        <v>339</v>
      </c>
      <c r="B340" s="35" t="s">
        <v>90</v>
      </c>
      <c r="C340" s="35">
        <v>51111000</v>
      </c>
      <c r="D340" s="35" t="s">
        <v>170</v>
      </c>
      <c r="E340" s="55" t="s">
        <v>92</v>
      </c>
      <c r="F340" s="29">
        <v>1213</v>
      </c>
      <c r="G340" s="30">
        <v>1321</v>
      </c>
      <c r="H340" s="30">
        <v>6017</v>
      </c>
      <c r="I340" s="30">
        <v>2819</v>
      </c>
      <c r="J340" s="30">
        <v>2551</v>
      </c>
      <c r="K340" s="30">
        <v>3381</v>
      </c>
      <c r="L340" s="30">
        <v>2800</v>
      </c>
      <c r="M340" s="30">
        <v>3160</v>
      </c>
      <c r="N340" s="30">
        <v>3429</v>
      </c>
      <c r="O340" s="30">
        <v>2946</v>
      </c>
      <c r="P340" s="30">
        <v>3025</v>
      </c>
      <c r="Q340" s="31">
        <v>2560</v>
      </c>
      <c r="R340" s="32">
        <f t="shared" si="5"/>
        <v>35222</v>
      </c>
      <c r="S340" s="28" t="s">
        <v>93</v>
      </c>
      <c r="T340" s="33" t="s">
        <v>100</v>
      </c>
      <c r="U340" s="10" t="s">
        <v>101</v>
      </c>
      <c r="V340" s="34" t="s">
        <v>95</v>
      </c>
      <c r="W340" s="170" t="s">
        <v>103</v>
      </c>
      <c r="X340" s="170" t="s">
        <v>104</v>
      </c>
      <c r="Y340" s="170" t="s">
        <v>37</v>
      </c>
      <c r="Z340" s="165" t="e">
        <f>VLOOKUP(Table42[[#This Row],[COA]],#REF!,11,FALSE)</f>
        <v>#REF!</v>
      </c>
    </row>
    <row r="341" spans="1:26" ht="14.5" x14ac:dyDescent="0.35">
      <c r="A341" s="28">
        <v>340</v>
      </c>
      <c r="B341" s="35" t="s">
        <v>90</v>
      </c>
      <c r="C341" s="35">
        <v>52241000</v>
      </c>
      <c r="D341" s="35" t="s">
        <v>170</v>
      </c>
      <c r="E341" s="55" t="s">
        <v>92</v>
      </c>
      <c r="F341" s="29">
        <v>1747</v>
      </c>
      <c r="G341" s="30">
        <v>403</v>
      </c>
      <c r="H341" s="30">
        <v>1029</v>
      </c>
      <c r="I341" s="30">
        <v>897</v>
      </c>
      <c r="J341" s="30">
        <v>729</v>
      </c>
      <c r="K341" s="30">
        <v>573</v>
      </c>
      <c r="L341" s="30">
        <v>654</v>
      </c>
      <c r="M341" s="30">
        <v>942</v>
      </c>
      <c r="N341" s="30">
        <v>761</v>
      </c>
      <c r="O341" s="30">
        <v>431</v>
      </c>
      <c r="P341" s="30">
        <v>1219</v>
      </c>
      <c r="Q341" s="31">
        <v>563</v>
      </c>
      <c r="R341" s="32">
        <f t="shared" si="5"/>
        <v>9948</v>
      </c>
      <c r="S341" s="28" t="s">
        <v>93</v>
      </c>
      <c r="T341" s="33" t="s">
        <v>100</v>
      </c>
      <c r="U341" s="10" t="s">
        <v>101</v>
      </c>
      <c r="V341" s="34" t="s">
        <v>95</v>
      </c>
      <c r="W341" s="170" t="s">
        <v>103</v>
      </c>
      <c r="X341" s="170" t="s">
        <v>104</v>
      </c>
      <c r="Y341" s="170" t="s">
        <v>37</v>
      </c>
      <c r="Z341" s="165" t="e">
        <f>VLOOKUP(Table42[[#This Row],[COA]],#REF!,11,FALSE)</f>
        <v>#REF!</v>
      </c>
    </row>
    <row r="342" spans="1:26" ht="14.5" x14ac:dyDescent="0.35">
      <c r="A342" s="28">
        <v>341</v>
      </c>
      <c r="B342" s="35" t="s">
        <v>90</v>
      </c>
      <c r="C342" s="35">
        <v>11612000</v>
      </c>
      <c r="D342" s="35" t="s">
        <v>170</v>
      </c>
      <c r="E342" s="55" t="s">
        <v>92</v>
      </c>
      <c r="F342" s="29">
        <v>1673</v>
      </c>
      <c r="G342" s="30">
        <v>1659</v>
      </c>
      <c r="H342" s="30">
        <v>1012</v>
      </c>
      <c r="I342" s="30">
        <v>1546</v>
      </c>
      <c r="J342" s="30">
        <v>1072</v>
      </c>
      <c r="K342" s="30">
        <v>906</v>
      </c>
      <c r="L342" s="30">
        <v>549</v>
      </c>
      <c r="M342" s="30">
        <v>528</v>
      </c>
      <c r="N342" s="30">
        <v>1248</v>
      </c>
      <c r="O342" s="30">
        <v>1746</v>
      </c>
      <c r="P342" s="30">
        <v>1776</v>
      </c>
      <c r="Q342" s="31">
        <v>1534</v>
      </c>
      <c r="R342" s="32">
        <f t="shared" si="5"/>
        <v>15249</v>
      </c>
      <c r="S342" s="28" t="s">
        <v>99</v>
      </c>
      <c r="T342" s="33" t="s">
        <v>100</v>
      </c>
      <c r="U342" s="10" t="s">
        <v>101</v>
      </c>
      <c r="V342" s="34" t="s">
        <v>102</v>
      </c>
      <c r="W342" s="170" t="s">
        <v>103</v>
      </c>
      <c r="X342" s="170" t="s">
        <v>104</v>
      </c>
      <c r="Y342" s="170" t="s">
        <v>37</v>
      </c>
      <c r="Z342" s="165" t="e">
        <f>VLOOKUP(Table42[[#This Row],[COA]],#REF!,11,FALSE)</f>
        <v>#REF!</v>
      </c>
    </row>
    <row r="343" spans="1:26" ht="14.5" x14ac:dyDescent="0.35">
      <c r="A343" s="28">
        <v>342</v>
      </c>
      <c r="B343" s="35" t="s">
        <v>90</v>
      </c>
      <c r="C343" s="35">
        <v>52241000</v>
      </c>
      <c r="D343" s="35" t="s">
        <v>173</v>
      </c>
      <c r="E343" s="55" t="s">
        <v>92</v>
      </c>
      <c r="F343" s="29">
        <v>0</v>
      </c>
      <c r="G343" s="30">
        <v>0</v>
      </c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1">
        <v>0</v>
      </c>
      <c r="R343" s="32">
        <f t="shared" si="5"/>
        <v>0</v>
      </c>
      <c r="S343" s="28" t="s">
        <v>93</v>
      </c>
      <c r="T343" s="33" t="s">
        <v>100</v>
      </c>
      <c r="U343" s="10" t="s">
        <v>112</v>
      </c>
      <c r="V343" s="34" t="s">
        <v>95</v>
      </c>
      <c r="W343" s="170" t="s">
        <v>103</v>
      </c>
      <c r="X343" s="170" t="s">
        <v>104</v>
      </c>
      <c r="Y343" s="170" t="s">
        <v>37</v>
      </c>
      <c r="Z343" s="165" t="e">
        <f>VLOOKUP(Table42[[#This Row],[COA]],#REF!,11,FALSE)</f>
        <v>#REF!</v>
      </c>
    </row>
    <row r="344" spans="1:26" ht="14.5" x14ac:dyDescent="0.35">
      <c r="A344" s="28">
        <v>343</v>
      </c>
      <c r="B344" s="35" t="s">
        <v>90</v>
      </c>
      <c r="C344" s="35">
        <v>51111000</v>
      </c>
      <c r="D344" s="35" t="s">
        <v>170</v>
      </c>
      <c r="E344" s="55" t="s">
        <v>92</v>
      </c>
      <c r="F344" s="29">
        <v>303</v>
      </c>
      <c r="G344" s="30">
        <v>330</v>
      </c>
      <c r="H344" s="30">
        <v>446</v>
      </c>
      <c r="I344" s="30">
        <v>482</v>
      </c>
      <c r="J344" s="30">
        <v>427</v>
      </c>
      <c r="K344" s="30">
        <v>438</v>
      </c>
      <c r="L344" s="30">
        <v>496</v>
      </c>
      <c r="M344" s="30">
        <v>474</v>
      </c>
      <c r="N344" s="30">
        <v>476</v>
      </c>
      <c r="O344" s="30">
        <v>465</v>
      </c>
      <c r="P344" s="30">
        <v>464</v>
      </c>
      <c r="Q344" s="31">
        <v>481</v>
      </c>
      <c r="R344" s="32">
        <f t="shared" si="5"/>
        <v>5282</v>
      </c>
      <c r="S344" s="28" t="s">
        <v>93</v>
      </c>
      <c r="T344" s="33" t="s">
        <v>100</v>
      </c>
      <c r="U344" s="10" t="s">
        <v>101</v>
      </c>
      <c r="V344" s="34" t="s">
        <v>95</v>
      </c>
      <c r="W344" s="170" t="s">
        <v>103</v>
      </c>
      <c r="X344" s="170" t="s">
        <v>104</v>
      </c>
      <c r="Y344" s="170" t="s">
        <v>37</v>
      </c>
      <c r="Z344" s="165" t="e">
        <f>VLOOKUP(Table42[[#This Row],[COA]],#REF!,11,FALSE)</f>
        <v>#REF!</v>
      </c>
    </row>
    <row r="345" spans="1:26" ht="14.5" x14ac:dyDescent="0.35">
      <c r="A345" s="28">
        <v>344</v>
      </c>
      <c r="B345" s="35" t="s">
        <v>90</v>
      </c>
      <c r="C345" s="35">
        <v>52241000</v>
      </c>
      <c r="D345" s="35" t="s">
        <v>170</v>
      </c>
      <c r="E345" s="55" t="s">
        <v>92</v>
      </c>
      <c r="F345" s="29">
        <v>257</v>
      </c>
      <c r="G345" s="30">
        <v>263</v>
      </c>
      <c r="H345" s="30">
        <v>-9</v>
      </c>
      <c r="I345" s="30">
        <v>160</v>
      </c>
      <c r="J345" s="30">
        <v>121</v>
      </c>
      <c r="K345" s="30">
        <v>29</v>
      </c>
      <c r="L345" s="30">
        <v>33</v>
      </c>
      <c r="M345" s="30">
        <v>-93</v>
      </c>
      <c r="N345" s="30">
        <v>254</v>
      </c>
      <c r="O345" s="30">
        <v>-276</v>
      </c>
      <c r="P345" s="30">
        <v>-24</v>
      </c>
      <c r="Q345" s="31">
        <v>-346</v>
      </c>
      <c r="R345" s="32">
        <f t="shared" si="5"/>
        <v>369</v>
      </c>
      <c r="S345" s="28" t="s">
        <v>93</v>
      </c>
      <c r="T345" s="33" t="s">
        <v>100</v>
      </c>
      <c r="U345" s="10" t="s">
        <v>101</v>
      </c>
      <c r="V345" s="34" t="s">
        <v>95</v>
      </c>
      <c r="W345" s="170" t="s">
        <v>103</v>
      </c>
      <c r="X345" s="170" t="s">
        <v>104</v>
      </c>
      <c r="Y345" s="170" t="s">
        <v>37</v>
      </c>
      <c r="Z345" s="165" t="e">
        <f>VLOOKUP(Table42[[#This Row],[COA]],#REF!,11,FALSE)</f>
        <v>#REF!</v>
      </c>
    </row>
    <row r="346" spans="1:26" ht="14.5" x14ac:dyDescent="0.35">
      <c r="A346" s="28">
        <v>345</v>
      </c>
      <c r="B346" s="35" t="s">
        <v>90</v>
      </c>
      <c r="C346" s="35">
        <v>11612000</v>
      </c>
      <c r="D346" s="35" t="s">
        <v>170</v>
      </c>
      <c r="E346" s="55" t="s">
        <v>92</v>
      </c>
      <c r="F346" s="29">
        <v>0</v>
      </c>
      <c r="G346" s="30">
        <v>0</v>
      </c>
      <c r="H346" s="30">
        <v>202</v>
      </c>
      <c r="I346" s="30">
        <v>314</v>
      </c>
      <c r="J346" s="30">
        <v>378</v>
      </c>
      <c r="K346" s="30">
        <v>475</v>
      </c>
      <c r="L346" s="30">
        <v>531</v>
      </c>
      <c r="M346" s="30">
        <v>639</v>
      </c>
      <c r="N346" s="30">
        <v>225</v>
      </c>
      <c r="O346" s="30">
        <v>619</v>
      </c>
      <c r="P346" s="30">
        <v>456</v>
      </c>
      <c r="Q346" s="31">
        <v>794</v>
      </c>
      <c r="R346" s="32">
        <f t="shared" si="5"/>
        <v>4633</v>
      </c>
      <c r="S346" s="28" t="s">
        <v>99</v>
      </c>
      <c r="T346" s="33" t="s">
        <v>100</v>
      </c>
      <c r="U346" s="10" t="s">
        <v>101</v>
      </c>
      <c r="V346" s="34" t="s">
        <v>102</v>
      </c>
      <c r="W346" s="170" t="s">
        <v>103</v>
      </c>
      <c r="X346" s="170" t="s">
        <v>104</v>
      </c>
      <c r="Y346" s="170" t="s">
        <v>37</v>
      </c>
      <c r="Z346" s="165" t="e">
        <f>VLOOKUP(Table42[[#This Row],[COA]],#REF!,11,FALSE)</f>
        <v>#REF!</v>
      </c>
    </row>
    <row r="347" spans="1:26" ht="14.5" x14ac:dyDescent="0.35">
      <c r="A347" s="28">
        <v>346</v>
      </c>
      <c r="B347" s="35" t="s">
        <v>90</v>
      </c>
      <c r="C347" s="35">
        <v>51111000</v>
      </c>
      <c r="D347" s="35" t="s">
        <v>173</v>
      </c>
      <c r="E347" s="55" t="s">
        <v>92</v>
      </c>
      <c r="F347" s="29">
        <v>144</v>
      </c>
      <c r="G347" s="30">
        <v>69</v>
      </c>
      <c r="H347" s="30">
        <v>20</v>
      </c>
      <c r="I347" s="30">
        <v>77</v>
      </c>
      <c r="J347" s="30">
        <v>48</v>
      </c>
      <c r="K347" s="30">
        <v>48</v>
      </c>
      <c r="L347" s="30">
        <v>48</v>
      </c>
      <c r="M347" s="30">
        <v>37</v>
      </c>
      <c r="N347" s="30">
        <v>20</v>
      </c>
      <c r="O347" s="30">
        <v>20</v>
      </c>
      <c r="P347" s="30">
        <v>93</v>
      </c>
      <c r="Q347" s="31">
        <v>96</v>
      </c>
      <c r="R347" s="32">
        <f t="shared" si="5"/>
        <v>720</v>
      </c>
      <c r="S347" s="28" t="s">
        <v>93</v>
      </c>
      <c r="T347" s="33" t="s">
        <v>100</v>
      </c>
      <c r="U347" s="10" t="s">
        <v>112</v>
      </c>
      <c r="V347" s="34" t="s">
        <v>95</v>
      </c>
      <c r="W347" s="170" t="s">
        <v>103</v>
      </c>
      <c r="X347" s="170" t="s">
        <v>104</v>
      </c>
      <c r="Y347" s="170" t="s">
        <v>37</v>
      </c>
      <c r="Z347" s="165" t="e">
        <f>VLOOKUP(Table42[[#This Row],[COA]],#REF!,11,FALSE)</f>
        <v>#REF!</v>
      </c>
    </row>
    <row r="348" spans="1:26" ht="14.5" x14ac:dyDescent="0.35">
      <c r="A348" s="28">
        <v>347</v>
      </c>
      <c r="B348" s="35" t="s">
        <v>90</v>
      </c>
      <c r="C348" s="35">
        <v>52241000</v>
      </c>
      <c r="D348" s="35" t="s">
        <v>173</v>
      </c>
      <c r="E348" s="55" t="s">
        <v>92</v>
      </c>
      <c r="F348" s="29">
        <v>74</v>
      </c>
      <c r="G348" s="30">
        <v>73</v>
      </c>
      <c r="H348" s="30">
        <v>73</v>
      </c>
      <c r="I348" s="30">
        <v>111</v>
      </c>
      <c r="J348" s="30">
        <v>65</v>
      </c>
      <c r="K348" s="30">
        <v>73</v>
      </c>
      <c r="L348" s="30">
        <v>78</v>
      </c>
      <c r="M348" s="30">
        <v>172</v>
      </c>
      <c r="N348" s="30">
        <v>101</v>
      </c>
      <c r="O348" s="30">
        <v>107</v>
      </c>
      <c r="P348" s="30">
        <v>123</v>
      </c>
      <c r="Q348" s="31">
        <v>127</v>
      </c>
      <c r="R348" s="32">
        <f t="shared" si="5"/>
        <v>1177</v>
      </c>
      <c r="S348" s="28" t="s">
        <v>93</v>
      </c>
      <c r="T348" s="33" t="s">
        <v>100</v>
      </c>
      <c r="U348" s="10" t="s">
        <v>112</v>
      </c>
      <c r="V348" s="34" t="s">
        <v>95</v>
      </c>
      <c r="W348" s="170" t="s">
        <v>103</v>
      </c>
      <c r="X348" s="170" t="s">
        <v>104</v>
      </c>
      <c r="Y348" s="170" t="s">
        <v>37</v>
      </c>
      <c r="Z348" s="165" t="e">
        <f>VLOOKUP(Table42[[#This Row],[COA]],#REF!,11,FALSE)</f>
        <v>#REF!</v>
      </c>
    </row>
    <row r="349" spans="1:26" ht="14.5" x14ac:dyDescent="0.35">
      <c r="A349" s="28">
        <v>348</v>
      </c>
      <c r="B349" s="35" t="s">
        <v>90</v>
      </c>
      <c r="C349" s="35">
        <v>51111000</v>
      </c>
      <c r="D349" s="35" t="s">
        <v>170</v>
      </c>
      <c r="E349" s="55" t="s">
        <v>92</v>
      </c>
      <c r="F349" s="29">
        <v>383</v>
      </c>
      <c r="G349" s="30">
        <v>577</v>
      </c>
      <c r="H349" s="30">
        <v>11853</v>
      </c>
      <c r="I349" s="30">
        <v>3877</v>
      </c>
      <c r="J349" s="30">
        <v>4537</v>
      </c>
      <c r="K349" s="30">
        <v>4677</v>
      </c>
      <c r="L349" s="30">
        <v>4506</v>
      </c>
      <c r="M349" s="30">
        <v>4706</v>
      </c>
      <c r="N349" s="30">
        <v>5858</v>
      </c>
      <c r="O349" s="30">
        <v>4770</v>
      </c>
      <c r="P349" s="30">
        <v>4783</v>
      </c>
      <c r="Q349" s="31">
        <v>4818</v>
      </c>
      <c r="R349" s="32">
        <f t="shared" si="5"/>
        <v>55345</v>
      </c>
      <c r="S349" s="28" t="s">
        <v>93</v>
      </c>
      <c r="T349" s="33" t="s">
        <v>100</v>
      </c>
      <c r="U349" s="10" t="s">
        <v>101</v>
      </c>
      <c r="V349" s="34" t="s">
        <v>95</v>
      </c>
      <c r="W349" s="170" t="s">
        <v>103</v>
      </c>
      <c r="X349" s="170" t="s">
        <v>104</v>
      </c>
      <c r="Y349" s="170" t="s">
        <v>37</v>
      </c>
      <c r="Z349" s="165" t="e">
        <f>VLOOKUP(Table42[[#This Row],[COA]],#REF!,11,FALSE)</f>
        <v>#REF!</v>
      </c>
    </row>
    <row r="350" spans="1:26" ht="14.5" x14ac:dyDescent="0.35">
      <c r="A350" s="28">
        <v>349</v>
      </c>
      <c r="B350" s="35" t="s">
        <v>90</v>
      </c>
      <c r="C350" s="35">
        <v>52241000</v>
      </c>
      <c r="D350" s="35" t="s">
        <v>170</v>
      </c>
      <c r="E350" s="55" t="s">
        <v>92</v>
      </c>
      <c r="F350" s="29">
        <v>407</v>
      </c>
      <c r="G350" s="30">
        <v>424</v>
      </c>
      <c r="H350" s="30">
        <v>474</v>
      </c>
      <c r="I350" s="30">
        <v>488</v>
      </c>
      <c r="J350" s="30">
        <v>460</v>
      </c>
      <c r="K350" s="30">
        <v>426</v>
      </c>
      <c r="L350" s="30">
        <v>491</v>
      </c>
      <c r="M350" s="30">
        <v>370</v>
      </c>
      <c r="N350" s="30">
        <v>667</v>
      </c>
      <c r="O350" s="30">
        <v>624</v>
      </c>
      <c r="P350" s="30">
        <v>633</v>
      </c>
      <c r="Q350" s="31">
        <v>661</v>
      </c>
      <c r="R350" s="32">
        <f t="shared" si="5"/>
        <v>6125</v>
      </c>
      <c r="S350" s="28" t="s">
        <v>93</v>
      </c>
      <c r="T350" s="33" t="s">
        <v>100</v>
      </c>
      <c r="U350" s="10" t="s">
        <v>101</v>
      </c>
      <c r="V350" s="34" t="s">
        <v>95</v>
      </c>
      <c r="W350" s="170" t="s">
        <v>103</v>
      </c>
      <c r="X350" s="170" t="s">
        <v>104</v>
      </c>
      <c r="Y350" s="170" t="s">
        <v>37</v>
      </c>
      <c r="Z350" s="165" t="e">
        <f>VLOOKUP(Table42[[#This Row],[COA]],#REF!,11,FALSE)</f>
        <v>#REF!</v>
      </c>
    </row>
    <row r="351" spans="1:26" ht="14.5" x14ac:dyDescent="0.35">
      <c r="A351" s="28">
        <v>350</v>
      </c>
      <c r="B351" s="35" t="s">
        <v>90</v>
      </c>
      <c r="C351" s="35">
        <v>51111000</v>
      </c>
      <c r="D351" s="35" t="s">
        <v>173</v>
      </c>
      <c r="E351" s="55" t="s">
        <v>92</v>
      </c>
      <c r="F351" s="29">
        <v>0</v>
      </c>
      <c r="G351" s="30">
        <v>0</v>
      </c>
      <c r="H351" s="30">
        <v>0</v>
      </c>
      <c r="I351" s="30">
        <v>0</v>
      </c>
      <c r="J351" s="30">
        <v>0</v>
      </c>
      <c r="K351" s="30">
        <v>79</v>
      </c>
      <c r="L351" s="30">
        <v>-79</v>
      </c>
      <c r="M351" s="30">
        <v>0</v>
      </c>
      <c r="N351" s="30">
        <v>0</v>
      </c>
      <c r="O351" s="30">
        <v>0</v>
      </c>
      <c r="P351" s="30">
        <v>0</v>
      </c>
      <c r="Q351" s="31">
        <v>0</v>
      </c>
      <c r="R351" s="32">
        <f t="shared" si="5"/>
        <v>0</v>
      </c>
      <c r="S351" s="28" t="s">
        <v>93</v>
      </c>
      <c r="T351" s="33" t="s">
        <v>100</v>
      </c>
      <c r="U351" s="10" t="s">
        <v>112</v>
      </c>
      <c r="V351" s="34" t="s">
        <v>95</v>
      </c>
      <c r="W351" s="170" t="s">
        <v>103</v>
      </c>
      <c r="X351" s="170" t="s">
        <v>104</v>
      </c>
      <c r="Y351" s="170" t="s">
        <v>37</v>
      </c>
      <c r="Z351" s="165" t="e">
        <f>VLOOKUP(Table42[[#This Row],[COA]],#REF!,11,FALSE)</f>
        <v>#REF!</v>
      </c>
    </row>
    <row r="352" spans="1:26" ht="14.5" x14ac:dyDescent="0.35">
      <c r="A352" s="28">
        <v>351</v>
      </c>
      <c r="B352" s="35" t="s">
        <v>90</v>
      </c>
      <c r="C352" s="35">
        <v>52241000</v>
      </c>
      <c r="D352" s="35" t="s">
        <v>173</v>
      </c>
      <c r="E352" s="55" t="s">
        <v>92</v>
      </c>
      <c r="F352" s="29">
        <v>0</v>
      </c>
      <c r="G352" s="30">
        <v>0</v>
      </c>
      <c r="H352" s="30">
        <v>0</v>
      </c>
      <c r="I352" s="30">
        <v>1</v>
      </c>
      <c r="J352" s="30">
        <v>0</v>
      </c>
      <c r="K352" s="30">
        <v>0</v>
      </c>
      <c r="L352" s="30">
        <v>0</v>
      </c>
      <c r="M352" s="30">
        <v>1</v>
      </c>
      <c r="N352" s="30">
        <v>-2</v>
      </c>
      <c r="O352" s="30">
        <v>1</v>
      </c>
      <c r="P352" s="30">
        <v>0</v>
      </c>
      <c r="Q352" s="31">
        <v>0</v>
      </c>
      <c r="R352" s="32">
        <f t="shared" si="5"/>
        <v>1</v>
      </c>
      <c r="S352" s="28" t="s">
        <v>93</v>
      </c>
      <c r="T352" s="33" t="s">
        <v>100</v>
      </c>
      <c r="U352" s="10" t="s">
        <v>112</v>
      </c>
      <c r="V352" s="34" t="s">
        <v>95</v>
      </c>
      <c r="W352" s="170" t="s">
        <v>103</v>
      </c>
      <c r="X352" s="170" t="s">
        <v>104</v>
      </c>
      <c r="Y352" s="170" t="s">
        <v>37</v>
      </c>
      <c r="Z352" s="165" t="e">
        <f>VLOOKUP(Table42[[#This Row],[COA]],#REF!,11,FALSE)</f>
        <v>#REF!</v>
      </c>
    </row>
    <row r="353" spans="1:26" ht="14.5" x14ac:dyDescent="0.35">
      <c r="A353" s="28">
        <v>352</v>
      </c>
      <c r="B353" s="35" t="s">
        <v>90</v>
      </c>
      <c r="C353" s="35">
        <v>51111000</v>
      </c>
      <c r="D353" s="35" t="s">
        <v>170</v>
      </c>
      <c r="E353" s="55" t="s">
        <v>92</v>
      </c>
      <c r="F353" s="29">
        <v>3071</v>
      </c>
      <c r="G353" s="30">
        <v>3645</v>
      </c>
      <c r="H353" s="30">
        <v>3735</v>
      </c>
      <c r="I353" s="30">
        <v>3837</v>
      </c>
      <c r="J353" s="30">
        <v>5657</v>
      </c>
      <c r="K353" s="30">
        <v>4315</v>
      </c>
      <c r="L353" s="30">
        <v>4856</v>
      </c>
      <c r="M353" s="30">
        <v>2932</v>
      </c>
      <c r="N353" s="30">
        <v>2884</v>
      </c>
      <c r="O353" s="30">
        <v>3503</v>
      </c>
      <c r="P353" s="30">
        <v>3833</v>
      </c>
      <c r="Q353" s="31">
        <v>3246</v>
      </c>
      <c r="R353" s="32">
        <f t="shared" si="5"/>
        <v>45514</v>
      </c>
      <c r="S353" s="28" t="s">
        <v>93</v>
      </c>
      <c r="T353" s="33" t="s">
        <v>100</v>
      </c>
      <c r="U353" s="10" t="s">
        <v>101</v>
      </c>
      <c r="V353" s="34" t="s">
        <v>95</v>
      </c>
      <c r="W353" s="170" t="s">
        <v>103</v>
      </c>
      <c r="X353" s="170" t="s">
        <v>104</v>
      </c>
      <c r="Y353" s="170" t="s">
        <v>37</v>
      </c>
      <c r="Z353" s="165" t="e">
        <f>VLOOKUP(Table42[[#This Row],[COA]],#REF!,11,FALSE)</f>
        <v>#REF!</v>
      </c>
    </row>
    <row r="354" spans="1:26" ht="14.5" x14ac:dyDescent="0.35">
      <c r="A354" s="28">
        <v>353</v>
      </c>
      <c r="B354" s="35" t="s">
        <v>90</v>
      </c>
      <c r="C354" s="35">
        <v>52241000</v>
      </c>
      <c r="D354" s="35" t="s">
        <v>170</v>
      </c>
      <c r="E354" s="55" t="s">
        <v>92</v>
      </c>
      <c r="F354" s="29">
        <v>6800</v>
      </c>
      <c r="G354" s="30">
        <v>3326</v>
      </c>
      <c r="H354" s="30">
        <v>3621</v>
      </c>
      <c r="I354" s="30">
        <v>2413</v>
      </c>
      <c r="J354" s="30">
        <v>2852</v>
      </c>
      <c r="K354" s="30">
        <v>3128</v>
      </c>
      <c r="L354" s="30">
        <v>3720</v>
      </c>
      <c r="M354" s="30">
        <v>5887</v>
      </c>
      <c r="N354" s="30">
        <v>2058</v>
      </c>
      <c r="O354" s="30">
        <v>3707</v>
      </c>
      <c r="P354" s="30">
        <v>2980</v>
      </c>
      <c r="Q354" s="31">
        <v>512</v>
      </c>
      <c r="R354" s="32">
        <f t="shared" si="5"/>
        <v>41004</v>
      </c>
      <c r="S354" s="28" t="s">
        <v>93</v>
      </c>
      <c r="T354" s="33" t="s">
        <v>100</v>
      </c>
      <c r="U354" s="10" t="s">
        <v>101</v>
      </c>
      <c r="V354" s="34" t="s">
        <v>95</v>
      </c>
      <c r="W354" s="170" t="s">
        <v>103</v>
      </c>
      <c r="X354" s="170" t="s">
        <v>104</v>
      </c>
      <c r="Y354" s="170" t="s">
        <v>37</v>
      </c>
      <c r="Z354" s="165" t="e">
        <f>VLOOKUP(Table42[[#This Row],[COA]],#REF!,11,FALSE)</f>
        <v>#REF!</v>
      </c>
    </row>
    <row r="355" spans="1:26" ht="14.5" x14ac:dyDescent="0.35">
      <c r="A355" s="28">
        <v>354</v>
      </c>
      <c r="B355" s="35" t="s">
        <v>90</v>
      </c>
      <c r="C355" s="35">
        <v>11612000</v>
      </c>
      <c r="D355" s="35" t="s">
        <v>170</v>
      </c>
      <c r="E355" s="55" t="s">
        <v>92</v>
      </c>
      <c r="F355" s="29">
        <v>5073</v>
      </c>
      <c r="G355" s="30">
        <v>6579</v>
      </c>
      <c r="H355" s="30">
        <v>7998</v>
      </c>
      <c r="I355" s="30">
        <v>7307</v>
      </c>
      <c r="J355" s="30">
        <v>6467</v>
      </c>
      <c r="K355" s="30">
        <v>7256</v>
      </c>
      <c r="L355" s="30">
        <v>7598</v>
      </c>
      <c r="M355" s="30">
        <v>6382</v>
      </c>
      <c r="N355" s="30">
        <v>8407</v>
      </c>
      <c r="O355" s="30">
        <v>6168</v>
      </c>
      <c r="P355" s="30">
        <v>7367</v>
      </c>
      <c r="Q355" s="31">
        <v>19447</v>
      </c>
      <c r="R355" s="32">
        <f t="shared" si="5"/>
        <v>96049</v>
      </c>
      <c r="S355" s="28" t="s">
        <v>99</v>
      </c>
      <c r="T355" s="33" t="s">
        <v>100</v>
      </c>
      <c r="U355" s="10" t="s">
        <v>101</v>
      </c>
      <c r="V355" s="34" t="s">
        <v>102</v>
      </c>
      <c r="W355" s="170" t="s">
        <v>103</v>
      </c>
      <c r="X355" s="170" t="s">
        <v>104</v>
      </c>
      <c r="Y355" s="170" t="s">
        <v>37</v>
      </c>
      <c r="Z355" s="165" t="e">
        <f>VLOOKUP(Table42[[#This Row],[COA]],#REF!,11,FALSE)</f>
        <v>#REF!</v>
      </c>
    </row>
    <row r="356" spans="1:26" ht="14.5" x14ac:dyDescent="0.35">
      <c r="A356" s="28">
        <v>355</v>
      </c>
      <c r="B356" s="35" t="s">
        <v>90</v>
      </c>
      <c r="C356" s="35">
        <v>52241000</v>
      </c>
      <c r="D356" s="35" t="s">
        <v>170</v>
      </c>
      <c r="E356" s="55" t="s">
        <v>92</v>
      </c>
      <c r="F356" s="29">
        <v>215</v>
      </c>
      <c r="G356" s="30">
        <v>301</v>
      </c>
      <c r="H356" s="30">
        <v>197</v>
      </c>
      <c r="I356" s="30">
        <v>314</v>
      </c>
      <c r="J356" s="30">
        <v>217</v>
      </c>
      <c r="K356" s="30">
        <v>22</v>
      </c>
      <c r="L356" s="30">
        <v>185</v>
      </c>
      <c r="M356" s="30">
        <v>172</v>
      </c>
      <c r="N356" s="30">
        <v>136</v>
      </c>
      <c r="O356" s="30">
        <v>125</v>
      </c>
      <c r="P356" s="30">
        <v>122</v>
      </c>
      <c r="Q356" s="31">
        <v>155</v>
      </c>
      <c r="R356" s="32">
        <f t="shared" si="5"/>
        <v>2161</v>
      </c>
      <c r="S356" s="28" t="s">
        <v>93</v>
      </c>
      <c r="T356" s="33" t="s">
        <v>100</v>
      </c>
      <c r="U356" s="10" t="s">
        <v>101</v>
      </c>
      <c r="V356" s="34" t="s">
        <v>95</v>
      </c>
      <c r="W356" s="170" t="s">
        <v>103</v>
      </c>
      <c r="X356" s="170" t="s">
        <v>104</v>
      </c>
      <c r="Y356" s="170" t="s">
        <v>37</v>
      </c>
      <c r="Z356" s="165" t="e">
        <f>VLOOKUP(Table42[[#This Row],[COA]],#REF!,11,FALSE)</f>
        <v>#REF!</v>
      </c>
    </row>
    <row r="357" spans="1:26" ht="14.5" x14ac:dyDescent="0.35">
      <c r="A357" s="28">
        <v>356</v>
      </c>
      <c r="B357" s="35" t="s">
        <v>90</v>
      </c>
      <c r="C357" s="35">
        <v>11612000</v>
      </c>
      <c r="D357" s="35" t="s">
        <v>170</v>
      </c>
      <c r="E357" s="55" t="s">
        <v>92</v>
      </c>
      <c r="F357" s="29">
        <v>677</v>
      </c>
      <c r="G357" s="30">
        <v>583</v>
      </c>
      <c r="H357" s="30">
        <v>624</v>
      </c>
      <c r="I357" s="30">
        <v>638</v>
      </c>
      <c r="J357" s="30">
        <v>798</v>
      </c>
      <c r="K357" s="30">
        <v>1018</v>
      </c>
      <c r="L357" s="30">
        <v>751</v>
      </c>
      <c r="M357" s="30">
        <v>917</v>
      </c>
      <c r="N357" s="30">
        <v>834</v>
      </c>
      <c r="O357" s="30">
        <v>794</v>
      </c>
      <c r="P357" s="30">
        <v>765</v>
      </c>
      <c r="Q357" s="31">
        <v>671</v>
      </c>
      <c r="R357" s="32">
        <f t="shared" si="5"/>
        <v>9070</v>
      </c>
      <c r="S357" s="28" t="s">
        <v>99</v>
      </c>
      <c r="T357" s="33" t="s">
        <v>100</v>
      </c>
      <c r="U357" s="10" t="s">
        <v>101</v>
      </c>
      <c r="V357" s="34" t="s">
        <v>102</v>
      </c>
      <c r="W357" s="170" t="s">
        <v>103</v>
      </c>
      <c r="X357" s="170" t="s">
        <v>104</v>
      </c>
      <c r="Y357" s="170" t="s">
        <v>37</v>
      </c>
      <c r="Z357" s="165" t="e">
        <f>VLOOKUP(Table42[[#This Row],[COA]],#REF!,11,FALSE)</f>
        <v>#REF!</v>
      </c>
    </row>
    <row r="358" spans="1:26" ht="14.5" x14ac:dyDescent="0.35">
      <c r="A358" s="28">
        <v>357</v>
      </c>
      <c r="B358" s="35" t="s">
        <v>90</v>
      </c>
      <c r="C358" s="35">
        <v>51111000</v>
      </c>
      <c r="D358" s="35" t="s">
        <v>173</v>
      </c>
      <c r="E358" s="55" t="s">
        <v>92</v>
      </c>
      <c r="F358" s="29">
        <v>0</v>
      </c>
      <c r="G358" s="30">
        <v>60</v>
      </c>
      <c r="H358" s="30">
        <v>30</v>
      </c>
      <c r="I358" s="30">
        <v>30</v>
      </c>
      <c r="J358" s="30">
        <v>30</v>
      </c>
      <c r="K358" s="30">
        <v>30</v>
      </c>
      <c r="L358" s="30">
        <v>30</v>
      </c>
      <c r="M358" s="30">
        <v>30</v>
      </c>
      <c r="N358" s="30">
        <v>30</v>
      </c>
      <c r="O358" s="30">
        <v>30</v>
      </c>
      <c r="P358" s="30">
        <v>30</v>
      </c>
      <c r="Q358" s="31">
        <v>30</v>
      </c>
      <c r="R358" s="32">
        <f t="shared" si="5"/>
        <v>360</v>
      </c>
      <c r="S358" s="28" t="s">
        <v>93</v>
      </c>
      <c r="T358" s="33" t="s">
        <v>100</v>
      </c>
      <c r="U358" s="10" t="s">
        <v>112</v>
      </c>
      <c r="V358" s="34" t="s">
        <v>95</v>
      </c>
      <c r="W358" s="170" t="s">
        <v>103</v>
      </c>
      <c r="X358" s="170" t="s">
        <v>104</v>
      </c>
      <c r="Y358" s="170" t="s">
        <v>37</v>
      </c>
      <c r="Z358" s="165" t="e">
        <f>VLOOKUP(Table42[[#This Row],[COA]],#REF!,11,FALSE)</f>
        <v>#REF!</v>
      </c>
    </row>
    <row r="359" spans="1:26" ht="14.5" x14ac:dyDescent="0.35">
      <c r="A359" s="28">
        <v>358</v>
      </c>
      <c r="B359" s="35" t="s">
        <v>90</v>
      </c>
      <c r="C359" s="35">
        <v>52241000</v>
      </c>
      <c r="D359" s="35" t="s">
        <v>173</v>
      </c>
      <c r="E359" s="55" t="s">
        <v>92</v>
      </c>
      <c r="F359" s="29">
        <v>110</v>
      </c>
      <c r="G359" s="30">
        <v>59</v>
      </c>
      <c r="H359" s="30">
        <v>50</v>
      </c>
      <c r="I359" s="30">
        <v>59</v>
      </c>
      <c r="J359" s="30">
        <v>59</v>
      </c>
      <c r="K359" s="30">
        <v>59</v>
      </c>
      <c r="L359" s="30">
        <v>59</v>
      </c>
      <c r="M359" s="30">
        <v>59</v>
      </c>
      <c r="N359" s="30">
        <v>59</v>
      </c>
      <c r="O359" s="30">
        <v>59</v>
      </c>
      <c r="P359" s="30">
        <v>59</v>
      </c>
      <c r="Q359" s="31">
        <v>59</v>
      </c>
      <c r="R359" s="32">
        <f t="shared" si="5"/>
        <v>750</v>
      </c>
      <c r="S359" s="28" t="s">
        <v>93</v>
      </c>
      <c r="T359" s="33" t="s">
        <v>100</v>
      </c>
      <c r="U359" s="10" t="s">
        <v>112</v>
      </c>
      <c r="V359" s="34" t="s">
        <v>95</v>
      </c>
      <c r="W359" s="170" t="s">
        <v>103</v>
      </c>
      <c r="X359" s="170" t="s">
        <v>104</v>
      </c>
      <c r="Y359" s="170" t="s">
        <v>37</v>
      </c>
      <c r="Z359" s="165" t="e">
        <f>VLOOKUP(Table42[[#This Row],[COA]],#REF!,11,FALSE)</f>
        <v>#REF!</v>
      </c>
    </row>
    <row r="360" spans="1:26" ht="14.5" x14ac:dyDescent="0.35">
      <c r="A360" s="28">
        <v>359</v>
      </c>
      <c r="B360" s="35" t="s">
        <v>90</v>
      </c>
      <c r="C360" s="35">
        <v>51111000</v>
      </c>
      <c r="D360" s="35" t="s">
        <v>170</v>
      </c>
      <c r="E360" s="55" t="s">
        <v>92</v>
      </c>
      <c r="F360" s="29">
        <v>1845</v>
      </c>
      <c r="G360" s="30">
        <v>1878</v>
      </c>
      <c r="H360" s="30">
        <v>5921</v>
      </c>
      <c r="I360" s="30">
        <v>3271</v>
      </c>
      <c r="J360" s="30">
        <v>3348</v>
      </c>
      <c r="K360" s="30">
        <v>4665</v>
      </c>
      <c r="L360" s="30">
        <v>3164</v>
      </c>
      <c r="M360" s="30">
        <v>4652</v>
      </c>
      <c r="N360" s="30">
        <v>4160</v>
      </c>
      <c r="O360" s="30">
        <v>1213</v>
      </c>
      <c r="P360" s="30">
        <v>3605</v>
      </c>
      <c r="Q360" s="31">
        <v>3750</v>
      </c>
      <c r="R360" s="32">
        <f t="shared" si="5"/>
        <v>41472</v>
      </c>
      <c r="S360" s="28" t="s">
        <v>93</v>
      </c>
      <c r="T360" s="33" t="s">
        <v>100</v>
      </c>
      <c r="U360" s="10" t="s">
        <v>101</v>
      </c>
      <c r="V360" s="34" t="s">
        <v>95</v>
      </c>
      <c r="W360" s="170" t="s">
        <v>103</v>
      </c>
      <c r="X360" s="170" t="s">
        <v>104</v>
      </c>
      <c r="Y360" s="170" t="s">
        <v>37</v>
      </c>
      <c r="Z360" s="165" t="e">
        <f>VLOOKUP(Table42[[#This Row],[COA]],#REF!,11,FALSE)</f>
        <v>#REF!</v>
      </c>
    </row>
    <row r="361" spans="1:26" ht="14.5" x14ac:dyDescent="0.35">
      <c r="A361" s="28">
        <v>360</v>
      </c>
      <c r="B361" s="35" t="s">
        <v>90</v>
      </c>
      <c r="C361" s="35">
        <v>52241000</v>
      </c>
      <c r="D361" s="35" t="s">
        <v>170</v>
      </c>
      <c r="E361" s="55" t="s">
        <v>92</v>
      </c>
      <c r="F361" s="29">
        <v>698</v>
      </c>
      <c r="G361" s="30">
        <v>377</v>
      </c>
      <c r="H361" s="30">
        <v>560</v>
      </c>
      <c r="I361" s="30">
        <v>457</v>
      </c>
      <c r="J361" s="30">
        <v>576</v>
      </c>
      <c r="K361" s="30">
        <v>516</v>
      </c>
      <c r="L361" s="30">
        <v>516</v>
      </c>
      <c r="M361" s="30">
        <v>516</v>
      </c>
      <c r="N361" s="30">
        <v>516</v>
      </c>
      <c r="O361" s="30">
        <v>426</v>
      </c>
      <c r="P361" s="30">
        <v>435</v>
      </c>
      <c r="Q361" s="31">
        <v>497</v>
      </c>
      <c r="R361" s="32">
        <f t="shared" si="5"/>
        <v>6090</v>
      </c>
      <c r="S361" s="28" t="s">
        <v>93</v>
      </c>
      <c r="T361" s="33" t="s">
        <v>100</v>
      </c>
      <c r="U361" s="10" t="s">
        <v>101</v>
      </c>
      <c r="V361" s="34" t="s">
        <v>95</v>
      </c>
      <c r="W361" s="170" t="s">
        <v>103</v>
      </c>
      <c r="X361" s="170" t="s">
        <v>104</v>
      </c>
      <c r="Y361" s="170" t="s">
        <v>37</v>
      </c>
      <c r="Z361" s="165" t="e">
        <f>VLOOKUP(Table42[[#This Row],[COA]],#REF!,11,FALSE)</f>
        <v>#REF!</v>
      </c>
    </row>
    <row r="362" spans="1:26" ht="14.5" x14ac:dyDescent="0.35">
      <c r="A362" s="28">
        <v>361</v>
      </c>
      <c r="B362" s="35" t="s">
        <v>90</v>
      </c>
      <c r="C362" s="35">
        <v>52241000</v>
      </c>
      <c r="D362" s="35" t="s">
        <v>170</v>
      </c>
      <c r="E362" s="55" t="s">
        <v>92</v>
      </c>
      <c r="F362" s="29">
        <v>0</v>
      </c>
      <c r="G362" s="30">
        <v>-49</v>
      </c>
      <c r="H362" s="30">
        <v>-5</v>
      </c>
      <c r="I362" s="30">
        <v>0</v>
      </c>
      <c r="J362" s="30">
        <v>0</v>
      </c>
      <c r="K362" s="30">
        <v>0</v>
      </c>
      <c r="L362" s="30">
        <v>0</v>
      </c>
      <c r="M362" s="30">
        <v>0</v>
      </c>
      <c r="N362" s="30">
        <v>0</v>
      </c>
      <c r="O362" s="30">
        <v>0</v>
      </c>
      <c r="P362" s="30">
        <v>0</v>
      </c>
      <c r="Q362" s="31">
        <v>0</v>
      </c>
      <c r="R362" s="32">
        <f t="shared" si="5"/>
        <v>-54</v>
      </c>
      <c r="S362" s="28" t="s">
        <v>93</v>
      </c>
      <c r="T362" s="33" t="s">
        <v>100</v>
      </c>
      <c r="U362" s="10" t="s">
        <v>101</v>
      </c>
      <c r="V362" s="34" t="s">
        <v>95</v>
      </c>
      <c r="W362" s="170" t="s">
        <v>103</v>
      </c>
      <c r="X362" s="170" t="s">
        <v>104</v>
      </c>
      <c r="Y362" s="170" t="s">
        <v>37</v>
      </c>
      <c r="Z362" s="165" t="e">
        <f>VLOOKUP(Table42[[#This Row],[COA]],#REF!,11,FALSE)</f>
        <v>#REF!</v>
      </c>
    </row>
    <row r="363" spans="1:26" ht="14.5" x14ac:dyDescent="0.35">
      <c r="A363" s="28">
        <v>362</v>
      </c>
      <c r="B363" s="35" t="s">
        <v>90</v>
      </c>
      <c r="C363" s="35">
        <v>52241000</v>
      </c>
      <c r="D363" s="35" t="s">
        <v>170</v>
      </c>
      <c r="E363" s="55" t="s">
        <v>92</v>
      </c>
      <c r="F363" s="29">
        <v>0</v>
      </c>
      <c r="G363" s="30">
        <v>0</v>
      </c>
      <c r="H363" s="30">
        <v>0</v>
      </c>
      <c r="I363" s="30">
        <v>0</v>
      </c>
      <c r="J363" s="30">
        <v>0</v>
      </c>
      <c r="K363" s="30">
        <v>0</v>
      </c>
      <c r="L363" s="30">
        <v>0</v>
      </c>
      <c r="M363" s="30">
        <v>0</v>
      </c>
      <c r="N363" s="30">
        <v>0</v>
      </c>
      <c r="O363" s="30">
        <v>0</v>
      </c>
      <c r="P363" s="30">
        <v>0</v>
      </c>
      <c r="Q363" s="31">
        <v>0</v>
      </c>
      <c r="R363" s="32">
        <f t="shared" si="5"/>
        <v>0</v>
      </c>
      <c r="S363" s="28" t="s">
        <v>93</v>
      </c>
      <c r="T363" s="33" t="s">
        <v>100</v>
      </c>
      <c r="U363" s="10" t="s">
        <v>101</v>
      </c>
      <c r="V363" s="34" t="s">
        <v>95</v>
      </c>
      <c r="W363" s="170" t="s">
        <v>103</v>
      </c>
      <c r="X363" s="170" t="s">
        <v>104</v>
      </c>
      <c r="Y363" s="170" t="s">
        <v>37</v>
      </c>
      <c r="Z363" s="165" t="e">
        <f>VLOOKUP(Table42[[#This Row],[COA]],#REF!,11,FALSE)</f>
        <v>#REF!</v>
      </c>
    </row>
    <row r="364" spans="1:26" ht="14.5" x14ac:dyDescent="0.35">
      <c r="A364" s="28">
        <v>363</v>
      </c>
      <c r="B364" s="35" t="s">
        <v>90</v>
      </c>
      <c r="C364" s="35">
        <v>51111000</v>
      </c>
      <c r="D364" s="35" t="s">
        <v>111</v>
      </c>
      <c r="E364" s="55" t="s">
        <v>92</v>
      </c>
      <c r="F364" s="29">
        <v>-406</v>
      </c>
      <c r="G364" s="30">
        <v>-539</v>
      </c>
      <c r="H364" s="30">
        <v>-360</v>
      </c>
      <c r="I364" s="30">
        <v>-437</v>
      </c>
      <c r="J364" s="30">
        <v>-385</v>
      </c>
      <c r="K364" s="30">
        <v>-484</v>
      </c>
      <c r="L364" s="30">
        <v>-334</v>
      </c>
      <c r="M364" s="30">
        <v>-362</v>
      </c>
      <c r="N364" s="30">
        <v>-324</v>
      </c>
      <c r="O364" s="30">
        <v>-341</v>
      </c>
      <c r="P364" s="30">
        <v>-532</v>
      </c>
      <c r="Q364" s="31">
        <v>-391</v>
      </c>
      <c r="R364" s="32">
        <f t="shared" si="5"/>
        <v>-4895</v>
      </c>
      <c r="S364" s="28" t="s">
        <v>93</v>
      </c>
      <c r="T364" s="33" t="s">
        <v>100</v>
      </c>
      <c r="U364" s="10" t="s">
        <v>112</v>
      </c>
      <c r="V364" s="34" t="s">
        <v>95</v>
      </c>
      <c r="W364" s="170" t="s">
        <v>103</v>
      </c>
      <c r="X364" s="170" t="s">
        <v>104</v>
      </c>
      <c r="Y364" s="170" t="s">
        <v>37</v>
      </c>
      <c r="Z364" s="165" t="e">
        <f>VLOOKUP(Table42[[#This Row],[COA]],#REF!,11,FALSE)</f>
        <v>#REF!</v>
      </c>
    </row>
    <row r="365" spans="1:26" ht="14.5" x14ac:dyDescent="0.35">
      <c r="A365" s="28">
        <v>364</v>
      </c>
      <c r="B365" s="35" t="s">
        <v>90</v>
      </c>
      <c r="C365" s="35">
        <v>52241000</v>
      </c>
      <c r="D365" s="35" t="s">
        <v>111</v>
      </c>
      <c r="E365" s="55" t="s">
        <v>92</v>
      </c>
      <c r="F365" s="29">
        <v>-913</v>
      </c>
      <c r="G365" s="30">
        <v>-568</v>
      </c>
      <c r="H365" s="30">
        <v>-575</v>
      </c>
      <c r="I365" s="30">
        <v>-610</v>
      </c>
      <c r="J365" s="30">
        <v>-563</v>
      </c>
      <c r="K365" s="30">
        <v>-572</v>
      </c>
      <c r="L365" s="30">
        <v>-578</v>
      </c>
      <c r="M365" s="30">
        <v>-671</v>
      </c>
      <c r="N365" s="30">
        <v>-596</v>
      </c>
      <c r="O365" s="30">
        <v>-597</v>
      </c>
      <c r="P365" s="30">
        <v>-620</v>
      </c>
      <c r="Q365" s="31">
        <v>-633</v>
      </c>
      <c r="R365" s="32">
        <f t="shared" si="5"/>
        <v>-7496</v>
      </c>
      <c r="S365" s="28" t="s">
        <v>93</v>
      </c>
      <c r="T365" s="33" t="s">
        <v>100</v>
      </c>
      <c r="U365" s="10" t="s">
        <v>112</v>
      </c>
      <c r="V365" s="34" t="s">
        <v>95</v>
      </c>
      <c r="W365" s="170" t="s">
        <v>103</v>
      </c>
      <c r="X365" s="170" t="s">
        <v>104</v>
      </c>
      <c r="Y365" s="170" t="s">
        <v>37</v>
      </c>
      <c r="Z365" s="165" t="e">
        <f>VLOOKUP(Table42[[#This Row],[COA]],#REF!,11,FALSE)</f>
        <v>#REF!</v>
      </c>
    </row>
    <row r="366" spans="1:26" ht="14.5" x14ac:dyDescent="0.35">
      <c r="A366" s="28">
        <v>365</v>
      </c>
      <c r="B366" s="35" t="s">
        <v>90</v>
      </c>
      <c r="C366" s="35">
        <v>51111000</v>
      </c>
      <c r="D366" s="35" t="s">
        <v>98</v>
      </c>
      <c r="E366" s="55" t="s">
        <v>92</v>
      </c>
      <c r="F366" s="29">
        <v>-28544</v>
      </c>
      <c r="G366" s="30">
        <v>-29787</v>
      </c>
      <c r="H366" s="30">
        <v>-128981</v>
      </c>
      <c r="I366" s="30">
        <v>-90666</v>
      </c>
      <c r="J366" s="30">
        <v>-71558</v>
      </c>
      <c r="K366" s="30">
        <v>-74377</v>
      </c>
      <c r="L366" s="30">
        <v>-71463</v>
      </c>
      <c r="M366" s="30">
        <v>-72938</v>
      </c>
      <c r="N366" s="30">
        <v>-81816</v>
      </c>
      <c r="O366" s="30">
        <v>-69053</v>
      </c>
      <c r="P366" s="30">
        <v>-71989</v>
      </c>
      <c r="Q366" s="31">
        <v>-70935</v>
      </c>
      <c r="R366" s="32">
        <f t="shared" si="5"/>
        <v>-862107</v>
      </c>
      <c r="S366" s="28" t="s">
        <v>93</v>
      </c>
      <c r="T366" s="33" t="s">
        <v>100</v>
      </c>
      <c r="U366" s="10" t="s">
        <v>101</v>
      </c>
      <c r="V366" s="34" t="s">
        <v>95</v>
      </c>
      <c r="W366" s="170" t="s">
        <v>103</v>
      </c>
      <c r="X366" s="170" t="s">
        <v>104</v>
      </c>
      <c r="Y366" s="170" t="s">
        <v>37</v>
      </c>
      <c r="Z366" s="165" t="e">
        <f>VLOOKUP(Table42[[#This Row],[COA]],#REF!,11,FALSE)</f>
        <v>#REF!</v>
      </c>
    </row>
    <row r="367" spans="1:26" ht="14.5" x14ac:dyDescent="0.35">
      <c r="A367" s="28">
        <v>366</v>
      </c>
      <c r="B367" s="35" t="s">
        <v>90</v>
      </c>
      <c r="C367" s="35">
        <v>52241000</v>
      </c>
      <c r="D367" s="35" t="s">
        <v>98</v>
      </c>
      <c r="E367" s="55" t="s">
        <v>92</v>
      </c>
      <c r="F367" s="29">
        <v>-44096</v>
      </c>
      <c r="G367" s="30">
        <v>-45790</v>
      </c>
      <c r="H367" s="30">
        <v>-50257</v>
      </c>
      <c r="I367" s="30">
        <v>-49363</v>
      </c>
      <c r="J367" s="30">
        <v>-44547</v>
      </c>
      <c r="K367" s="30">
        <v>-43706</v>
      </c>
      <c r="L367" s="30">
        <v>-48699</v>
      </c>
      <c r="M367" s="30">
        <v>-47523</v>
      </c>
      <c r="N367" s="30">
        <v>-43429</v>
      </c>
      <c r="O367" s="30">
        <v>-36103</v>
      </c>
      <c r="P367" s="30">
        <v>-48993</v>
      </c>
      <c r="Q367" s="31">
        <v>-35346</v>
      </c>
      <c r="R367" s="32">
        <f t="shared" si="5"/>
        <v>-537852</v>
      </c>
      <c r="S367" s="28" t="s">
        <v>93</v>
      </c>
      <c r="T367" s="33" t="s">
        <v>100</v>
      </c>
      <c r="U367" s="10" t="s">
        <v>101</v>
      </c>
      <c r="V367" s="34" t="s">
        <v>95</v>
      </c>
      <c r="W367" s="170" t="s">
        <v>103</v>
      </c>
      <c r="X367" s="170" t="s">
        <v>104</v>
      </c>
      <c r="Y367" s="170" t="s">
        <v>37</v>
      </c>
      <c r="Z367" s="165" t="e">
        <f>VLOOKUP(Table42[[#This Row],[COA]],#REF!,11,FALSE)</f>
        <v>#REF!</v>
      </c>
    </row>
    <row r="368" spans="1:26" ht="14.5" x14ac:dyDescent="0.35">
      <c r="A368" s="28">
        <v>367</v>
      </c>
      <c r="B368" s="35" t="s">
        <v>90</v>
      </c>
      <c r="C368" s="35">
        <v>11612000</v>
      </c>
      <c r="D368" s="35" t="s">
        <v>98</v>
      </c>
      <c r="E368" s="55" t="s">
        <v>92</v>
      </c>
      <c r="F368" s="29">
        <v>-35748</v>
      </c>
      <c r="G368" s="30">
        <v>-35779</v>
      </c>
      <c r="H368" s="30">
        <v>-37754</v>
      </c>
      <c r="I368" s="30">
        <v>-37545</v>
      </c>
      <c r="J368" s="30">
        <v>-42961</v>
      </c>
      <c r="K368" s="30">
        <v>-41335</v>
      </c>
      <c r="L368" s="30">
        <v>-37689</v>
      </c>
      <c r="M368" s="30">
        <v>-36750</v>
      </c>
      <c r="N368" s="30">
        <v>-36354</v>
      </c>
      <c r="O368" s="30">
        <v>-36285</v>
      </c>
      <c r="P368" s="30">
        <v>-36861</v>
      </c>
      <c r="Q368" s="31">
        <v>-48990</v>
      </c>
      <c r="R368" s="32">
        <f t="shared" si="5"/>
        <v>-464051</v>
      </c>
      <c r="S368" s="28" t="s">
        <v>99</v>
      </c>
      <c r="T368" s="33" t="s">
        <v>100</v>
      </c>
      <c r="U368" s="10" t="s">
        <v>101</v>
      </c>
      <c r="V368" s="34" t="s">
        <v>102</v>
      </c>
      <c r="W368" s="170" t="s">
        <v>103</v>
      </c>
      <c r="X368" s="170" t="s">
        <v>104</v>
      </c>
      <c r="Y368" s="170" t="s">
        <v>37</v>
      </c>
      <c r="Z368" s="165" t="e">
        <f>VLOOKUP(Table42[[#This Row],[COA]],#REF!,11,FALSE)</f>
        <v>#REF!</v>
      </c>
    </row>
    <row r="369" spans="1:26" ht="14.5" x14ac:dyDescent="0.35">
      <c r="A369" s="28">
        <v>368</v>
      </c>
      <c r="B369" s="35" t="s">
        <v>90</v>
      </c>
      <c r="C369" s="35">
        <v>0</v>
      </c>
      <c r="D369" s="35">
        <v>0</v>
      </c>
      <c r="E369" s="55" t="s">
        <v>92</v>
      </c>
      <c r="F369" s="29">
        <v>0</v>
      </c>
      <c r="G369" s="30">
        <v>0</v>
      </c>
      <c r="H369" s="30">
        <v>0</v>
      </c>
      <c r="I369" s="30">
        <v>0</v>
      </c>
      <c r="J369" s="30">
        <v>0</v>
      </c>
      <c r="K369" s="30">
        <v>0</v>
      </c>
      <c r="L369" s="30">
        <v>0</v>
      </c>
      <c r="M369" s="30">
        <v>0</v>
      </c>
      <c r="N369" s="30">
        <v>0</v>
      </c>
      <c r="O369" s="30">
        <v>0</v>
      </c>
      <c r="P369" s="30">
        <v>0</v>
      </c>
      <c r="Q369" s="31">
        <v>0</v>
      </c>
      <c r="R369" s="32">
        <f t="shared" si="5"/>
        <v>0</v>
      </c>
      <c r="S369" s="28" t="e">
        <v>#N/A</v>
      </c>
      <c r="T369" s="33" t="e">
        <v>#N/A</v>
      </c>
      <c r="U369" s="10" t="e">
        <v>#N/A</v>
      </c>
      <c r="V369" s="34" t="e">
        <v>#N/A</v>
      </c>
      <c r="W369" s="170" t="e">
        <v>#N/A</v>
      </c>
      <c r="X369" s="170" t="e">
        <v>#N/A</v>
      </c>
      <c r="Y369" s="170" t="e">
        <v>#N/A</v>
      </c>
      <c r="Z369" s="165" t="e">
        <f>VLOOKUP(Table42[[#This Row],[COA]],#REF!,11,FALSE)</f>
        <v>#REF!</v>
      </c>
    </row>
    <row r="370" spans="1:26" ht="14.5" x14ac:dyDescent="0.35">
      <c r="A370" s="28">
        <v>369</v>
      </c>
      <c r="B370" s="35" t="s">
        <v>90</v>
      </c>
      <c r="C370" s="35">
        <v>0</v>
      </c>
      <c r="D370" s="35">
        <v>0</v>
      </c>
      <c r="E370" s="55" t="s">
        <v>92</v>
      </c>
      <c r="F370" s="29">
        <v>0</v>
      </c>
      <c r="G370" s="30">
        <v>0</v>
      </c>
      <c r="H370" s="30">
        <v>0</v>
      </c>
      <c r="I370" s="30">
        <v>0</v>
      </c>
      <c r="J370" s="30">
        <v>0</v>
      </c>
      <c r="K370" s="30">
        <v>0</v>
      </c>
      <c r="L370" s="30">
        <v>0</v>
      </c>
      <c r="M370" s="30">
        <v>0</v>
      </c>
      <c r="N370" s="30">
        <v>0</v>
      </c>
      <c r="O370" s="30">
        <v>0</v>
      </c>
      <c r="P370" s="30">
        <v>0</v>
      </c>
      <c r="Q370" s="31">
        <v>0</v>
      </c>
      <c r="R370" s="32">
        <f t="shared" si="5"/>
        <v>0</v>
      </c>
      <c r="S370" s="28" t="e">
        <v>#N/A</v>
      </c>
      <c r="T370" s="33" t="e">
        <v>#N/A</v>
      </c>
      <c r="U370" s="10" t="e">
        <v>#N/A</v>
      </c>
      <c r="V370" s="34" t="e">
        <v>#N/A</v>
      </c>
      <c r="W370" s="170" t="e">
        <v>#N/A</v>
      </c>
      <c r="X370" s="170" t="e">
        <v>#N/A</v>
      </c>
      <c r="Y370" s="170" t="e">
        <v>#N/A</v>
      </c>
      <c r="Z370" s="165" t="e">
        <f>VLOOKUP(Table42[[#This Row],[COA]],#REF!,11,FALSE)</f>
        <v>#REF!</v>
      </c>
    </row>
    <row r="371" spans="1:26" ht="14.5" x14ac:dyDescent="0.35">
      <c r="A371" s="28">
        <v>370</v>
      </c>
      <c r="B371" s="35" t="s">
        <v>90</v>
      </c>
      <c r="C371" s="35">
        <v>0</v>
      </c>
      <c r="D371" s="35">
        <v>0</v>
      </c>
      <c r="E371" s="55" t="s">
        <v>92</v>
      </c>
      <c r="F371" s="29">
        <v>0</v>
      </c>
      <c r="G371" s="30">
        <v>0</v>
      </c>
      <c r="H371" s="30">
        <v>0</v>
      </c>
      <c r="I371" s="30">
        <v>0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  <c r="O371" s="30">
        <v>0</v>
      </c>
      <c r="P371" s="30">
        <v>0</v>
      </c>
      <c r="Q371" s="31">
        <v>0</v>
      </c>
      <c r="R371" s="32">
        <f t="shared" si="5"/>
        <v>0</v>
      </c>
      <c r="S371" s="28" t="e">
        <v>#N/A</v>
      </c>
      <c r="T371" s="33" t="e">
        <v>#N/A</v>
      </c>
      <c r="U371" s="10" t="e">
        <v>#N/A</v>
      </c>
      <c r="V371" s="34" t="e">
        <v>#N/A</v>
      </c>
      <c r="W371" s="170" t="e">
        <v>#N/A</v>
      </c>
      <c r="X371" s="170" t="e">
        <v>#N/A</v>
      </c>
      <c r="Y371" s="170" t="e">
        <v>#N/A</v>
      </c>
      <c r="Z371" s="165" t="e">
        <f>VLOOKUP(Table42[[#This Row],[COA]],#REF!,11,FALSE)</f>
        <v>#REF!</v>
      </c>
    </row>
    <row r="372" spans="1:26" ht="14.5" x14ac:dyDescent="0.35">
      <c r="A372" s="28">
        <v>371</v>
      </c>
      <c r="B372" s="35" t="s">
        <v>90</v>
      </c>
      <c r="C372" s="35">
        <v>0</v>
      </c>
      <c r="D372" s="35">
        <v>0</v>
      </c>
      <c r="E372" s="55" t="s">
        <v>92</v>
      </c>
      <c r="F372" s="29">
        <v>0</v>
      </c>
      <c r="G372" s="30">
        <v>0</v>
      </c>
      <c r="H372" s="30">
        <v>0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  <c r="P372" s="30">
        <v>0</v>
      </c>
      <c r="Q372" s="31">
        <v>0</v>
      </c>
      <c r="R372" s="32">
        <f t="shared" si="5"/>
        <v>0</v>
      </c>
      <c r="S372" s="28" t="e">
        <v>#N/A</v>
      </c>
      <c r="T372" s="33" t="e">
        <v>#N/A</v>
      </c>
      <c r="U372" s="10" t="e">
        <v>#N/A</v>
      </c>
      <c r="V372" s="34" t="e">
        <v>#N/A</v>
      </c>
      <c r="W372" s="170" t="e">
        <v>#N/A</v>
      </c>
      <c r="X372" s="170" t="e">
        <v>#N/A</v>
      </c>
      <c r="Y372" s="170" t="e">
        <v>#N/A</v>
      </c>
      <c r="Z372" s="165" t="e">
        <f>VLOOKUP(Table42[[#This Row],[COA]],#REF!,11,FALSE)</f>
        <v>#REF!</v>
      </c>
    </row>
    <row r="373" spans="1:26" ht="14.5" x14ac:dyDescent="0.35">
      <c r="A373" s="28">
        <v>372</v>
      </c>
      <c r="B373" s="35" t="s">
        <v>90</v>
      </c>
      <c r="C373" s="35">
        <v>0</v>
      </c>
      <c r="D373" s="35">
        <v>0</v>
      </c>
      <c r="E373" s="55" t="s">
        <v>92</v>
      </c>
      <c r="F373" s="29">
        <v>0</v>
      </c>
      <c r="G373" s="30">
        <v>0</v>
      </c>
      <c r="H373" s="30">
        <v>0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0</v>
      </c>
      <c r="O373" s="30">
        <v>0</v>
      </c>
      <c r="P373" s="30">
        <v>0</v>
      </c>
      <c r="Q373" s="31">
        <v>0</v>
      </c>
      <c r="R373" s="32">
        <f t="shared" si="5"/>
        <v>0</v>
      </c>
      <c r="S373" s="28" t="e">
        <v>#N/A</v>
      </c>
      <c r="T373" s="33" t="e">
        <v>#N/A</v>
      </c>
      <c r="U373" s="10" t="e">
        <v>#N/A</v>
      </c>
      <c r="V373" s="34" t="e">
        <v>#N/A</v>
      </c>
      <c r="W373" s="170" t="e">
        <v>#N/A</v>
      </c>
      <c r="X373" s="170" t="e">
        <v>#N/A</v>
      </c>
      <c r="Y373" s="170" t="e">
        <v>#N/A</v>
      </c>
      <c r="Z373" s="165" t="e">
        <f>VLOOKUP(Table42[[#This Row],[COA]],#REF!,11,FALSE)</f>
        <v>#REF!</v>
      </c>
    </row>
    <row r="374" spans="1:26" ht="14.5" x14ac:dyDescent="0.35">
      <c r="A374" s="28">
        <v>373</v>
      </c>
      <c r="B374" s="35" t="s">
        <v>90</v>
      </c>
      <c r="C374" s="35">
        <v>0</v>
      </c>
      <c r="D374" s="35">
        <v>0</v>
      </c>
      <c r="E374" s="55" t="s">
        <v>92</v>
      </c>
      <c r="F374" s="29">
        <v>0</v>
      </c>
      <c r="G374" s="30">
        <v>0</v>
      </c>
      <c r="H374" s="30">
        <v>0</v>
      </c>
      <c r="I374" s="30">
        <v>0</v>
      </c>
      <c r="J374" s="30">
        <v>0</v>
      </c>
      <c r="K374" s="30">
        <v>0</v>
      </c>
      <c r="L374" s="30">
        <v>0</v>
      </c>
      <c r="M374" s="30">
        <v>0</v>
      </c>
      <c r="N374" s="30">
        <v>0</v>
      </c>
      <c r="O374" s="30">
        <v>0</v>
      </c>
      <c r="P374" s="30">
        <v>0</v>
      </c>
      <c r="Q374" s="31">
        <v>0</v>
      </c>
      <c r="R374" s="32">
        <f t="shared" si="5"/>
        <v>0</v>
      </c>
      <c r="S374" s="28" t="e">
        <v>#N/A</v>
      </c>
      <c r="T374" s="33" t="e">
        <v>#N/A</v>
      </c>
      <c r="U374" s="10" t="e">
        <v>#N/A</v>
      </c>
      <c r="V374" s="34" t="e">
        <v>#N/A</v>
      </c>
      <c r="W374" s="170" t="e">
        <v>#N/A</v>
      </c>
      <c r="X374" s="170" t="e">
        <v>#N/A</v>
      </c>
      <c r="Y374" s="170" t="e">
        <v>#N/A</v>
      </c>
      <c r="Z374" s="165" t="e">
        <f>VLOOKUP(Table42[[#This Row],[COA]],#REF!,11,FALSE)</f>
        <v>#REF!</v>
      </c>
    </row>
    <row r="375" spans="1:26" ht="14.5" x14ac:dyDescent="0.35">
      <c r="A375" s="28">
        <v>374</v>
      </c>
      <c r="B375" s="35" t="s">
        <v>90</v>
      </c>
      <c r="C375" s="35">
        <v>0</v>
      </c>
      <c r="D375" s="35">
        <v>0</v>
      </c>
      <c r="E375" s="55" t="s">
        <v>92</v>
      </c>
      <c r="F375" s="29">
        <v>0</v>
      </c>
      <c r="G375" s="30">
        <v>0</v>
      </c>
      <c r="H375" s="30">
        <v>0</v>
      </c>
      <c r="I375" s="30">
        <v>0</v>
      </c>
      <c r="J375" s="30">
        <v>0</v>
      </c>
      <c r="K375" s="30">
        <v>0</v>
      </c>
      <c r="L375" s="30">
        <v>0</v>
      </c>
      <c r="M375" s="30">
        <v>0</v>
      </c>
      <c r="N375" s="30">
        <v>0</v>
      </c>
      <c r="O375" s="30">
        <v>0</v>
      </c>
      <c r="P375" s="30">
        <v>0</v>
      </c>
      <c r="Q375" s="31">
        <v>0</v>
      </c>
      <c r="R375" s="32">
        <f t="shared" si="5"/>
        <v>0</v>
      </c>
      <c r="S375" s="28" t="e">
        <v>#N/A</v>
      </c>
      <c r="T375" s="33" t="e">
        <v>#N/A</v>
      </c>
      <c r="U375" s="10" t="e">
        <v>#N/A</v>
      </c>
      <c r="V375" s="34" t="e">
        <v>#N/A</v>
      </c>
      <c r="W375" s="170" t="e">
        <v>#N/A</v>
      </c>
      <c r="X375" s="170" t="e">
        <v>#N/A</v>
      </c>
      <c r="Y375" s="170" t="e">
        <v>#N/A</v>
      </c>
      <c r="Z375" s="165" t="e">
        <f>VLOOKUP(Table42[[#This Row],[COA]],#REF!,11,FALSE)</f>
        <v>#REF!</v>
      </c>
    </row>
    <row r="376" spans="1:26" ht="14.5" x14ac:dyDescent="0.35">
      <c r="A376" s="28">
        <v>375</v>
      </c>
      <c r="B376" s="35" t="s">
        <v>90</v>
      </c>
      <c r="C376" s="35">
        <v>0</v>
      </c>
      <c r="D376" s="35">
        <v>0</v>
      </c>
      <c r="E376" s="55" t="s">
        <v>92</v>
      </c>
      <c r="F376" s="29">
        <v>0</v>
      </c>
      <c r="G376" s="30">
        <v>0</v>
      </c>
      <c r="H376" s="30">
        <v>0</v>
      </c>
      <c r="I376" s="30">
        <v>0</v>
      </c>
      <c r="J376" s="30">
        <v>0</v>
      </c>
      <c r="K376" s="30">
        <v>0</v>
      </c>
      <c r="L376" s="30">
        <v>0</v>
      </c>
      <c r="M376" s="30">
        <v>0</v>
      </c>
      <c r="N376" s="30">
        <v>0</v>
      </c>
      <c r="O376" s="30">
        <v>0</v>
      </c>
      <c r="P376" s="30">
        <v>0</v>
      </c>
      <c r="Q376" s="31">
        <v>0</v>
      </c>
      <c r="R376" s="32">
        <f t="shared" si="5"/>
        <v>0</v>
      </c>
      <c r="S376" s="166" t="e">
        <v>#N/A</v>
      </c>
      <c r="T376" s="167" t="e">
        <v>#N/A</v>
      </c>
      <c r="U376" s="168" t="e">
        <v>#N/A</v>
      </c>
      <c r="V376" s="169" t="e">
        <v>#N/A</v>
      </c>
      <c r="W376" s="170" t="e">
        <v>#N/A</v>
      </c>
      <c r="X376" s="170" t="e">
        <v>#N/A</v>
      </c>
      <c r="Y376" s="170" t="e">
        <v>#N/A</v>
      </c>
      <c r="Z376" s="165" t="e">
        <f>VLOOKUP(Table42[[#This Row],[COA]],#REF!,11,FALSE)</f>
        <v>#REF!</v>
      </c>
    </row>
    <row r="377" spans="1:26" ht="14.5" x14ac:dyDescent="0.35">
      <c r="A377" s="10">
        <v>376</v>
      </c>
      <c r="B377" s="35" t="s">
        <v>90</v>
      </c>
      <c r="C377" s="35">
        <v>0</v>
      </c>
      <c r="D377" s="35">
        <v>0</v>
      </c>
      <c r="E377" s="55" t="s">
        <v>92</v>
      </c>
      <c r="F377" s="30">
        <v>0</v>
      </c>
      <c r="G377" s="30">
        <v>0</v>
      </c>
      <c r="H377" s="30">
        <v>0</v>
      </c>
      <c r="I377" s="30">
        <v>0</v>
      </c>
      <c r="J377" s="30">
        <v>0</v>
      </c>
      <c r="K377" s="30">
        <v>0</v>
      </c>
      <c r="L377" s="30">
        <v>0</v>
      </c>
      <c r="M377" s="30">
        <v>0</v>
      </c>
      <c r="N377" s="30">
        <v>0</v>
      </c>
      <c r="O377" s="30">
        <v>0</v>
      </c>
      <c r="P377" s="30">
        <v>0</v>
      </c>
      <c r="Q377" s="31">
        <v>0</v>
      </c>
      <c r="R377" s="32">
        <f t="shared" si="5"/>
        <v>0</v>
      </c>
      <c r="S377" s="168" t="e">
        <v>#N/A</v>
      </c>
      <c r="T377" s="167" t="e">
        <v>#N/A</v>
      </c>
      <c r="U377" s="168" t="e">
        <v>#N/A</v>
      </c>
      <c r="V377" s="169" t="e">
        <v>#N/A</v>
      </c>
      <c r="W377" s="170" t="e">
        <v>#N/A</v>
      </c>
      <c r="X377" s="170" t="e">
        <v>#N/A</v>
      </c>
      <c r="Y377" s="170" t="e">
        <v>#N/A</v>
      </c>
      <c r="Z377" s="165" t="e">
        <f>VLOOKUP(Table42[[#This Row],[COA]],#REF!,11,FALSE)</f>
        <v>#REF!</v>
      </c>
    </row>
    <row r="378" spans="1:26" ht="14.5" x14ac:dyDescent="0.35">
      <c r="A378" s="28">
        <v>377</v>
      </c>
      <c r="B378" s="35" t="s">
        <v>90</v>
      </c>
      <c r="C378" s="35">
        <v>0</v>
      </c>
      <c r="D378" s="35">
        <v>0</v>
      </c>
      <c r="E378" s="55" t="s">
        <v>92</v>
      </c>
      <c r="F378" s="29">
        <v>0</v>
      </c>
      <c r="G378" s="30">
        <v>0</v>
      </c>
      <c r="H378" s="30">
        <v>0</v>
      </c>
      <c r="I378" s="30">
        <v>0</v>
      </c>
      <c r="J378" s="30">
        <v>0</v>
      </c>
      <c r="K378" s="30">
        <v>0</v>
      </c>
      <c r="L378" s="30">
        <v>0</v>
      </c>
      <c r="M378" s="30">
        <v>0</v>
      </c>
      <c r="N378" s="30">
        <v>0</v>
      </c>
      <c r="O378" s="30">
        <v>0</v>
      </c>
      <c r="P378" s="30">
        <v>0</v>
      </c>
      <c r="Q378" s="31">
        <v>0</v>
      </c>
      <c r="R378" s="32">
        <f t="shared" si="5"/>
        <v>0</v>
      </c>
      <c r="S378" s="168" t="e">
        <v>#N/A</v>
      </c>
      <c r="T378" s="167" t="e">
        <v>#N/A</v>
      </c>
      <c r="U378" s="168" t="e">
        <v>#N/A</v>
      </c>
      <c r="V378" s="169" t="e">
        <v>#N/A</v>
      </c>
      <c r="W378" s="170" t="e">
        <v>#N/A</v>
      </c>
      <c r="X378" s="170" t="e">
        <v>#N/A</v>
      </c>
      <c r="Y378" s="170" t="e">
        <v>#N/A</v>
      </c>
      <c r="Z378" s="165" t="e">
        <f>VLOOKUP(Table42[[#This Row],[COA]],#REF!,11,FALSE)</f>
        <v>#REF!</v>
      </c>
    </row>
    <row r="379" spans="1:26" ht="15" thickBot="1" x14ac:dyDescent="0.4">
      <c r="A379" s="28">
        <v>378</v>
      </c>
      <c r="B379" s="35" t="s">
        <v>90</v>
      </c>
      <c r="C379" s="35">
        <v>0</v>
      </c>
      <c r="D379" s="35">
        <v>0</v>
      </c>
      <c r="E379" s="55" t="s">
        <v>92</v>
      </c>
      <c r="F379" s="29">
        <v>0</v>
      </c>
      <c r="G379" s="30">
        <v>0</v>
      </c>
      <c r="H379" s="30">
        <v>0</v>
      </c>
      <c r="I379" s="30">
        <v>0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1">
        <v>0</v>
      </c>
      <c r="R379" s="32">
        <f t="shared" si="5"/>
        <v>0</v>
      </c>
      <c r="S379" s="168" t="e">
        <v>#N/A</v>
      </c>
      <c r="T379" s="167" t="e">
        <v>#N/A</v>
      </c>
      <c r="U379" s="168" t="e">
        <v>#N/A</v>
      </c>
      <c r="V379" s="169" t="e">
        <v>#N/A</v>
      </c>
      <c r="W379" s="170" t="e">
        <v>#N/A</v>
      </c>
      <c r="X379" s="170" t="e">
        <v>#N/A</v>
      </c>
      <c r="Y379" s="170" t="e">
        <v>#N/A</v>
      </c>
      <c r="Z379" s="165" t="e">
        <f>VLOOKUP(Table42[[#This Row],[COA]],#REF!,11,FALSE)</f>
        <v>#REF!</v>
      </c>
    </row>
    <row r="380" spans="1:26" ht="14.5" x14ac:dyDescent="0.35">
      <c r="A380" s="47">
        <v>379</v>
      </c>
      <c r="B380" s="48" t="s">
        <v>90</v>
      </c>
      <c r="C380" s="48">
        <v>11712400</v>
      </c>
      <c r="D380" s="48" t="s">
        <v>174</v>
      </c>
      <c r="E380" s="49" t="s">
        <v>92</v>
      </c>
      <c r="F380" s="77">
        <v>0</v>
      </c>
      <c r="G380" s="50">
        <v>13</v>
      </c>
      <c r="H380" s="50">
        <v>0</v>
      </c>
      <c r="I380" s="50">
        <v>0</v>
      </c>
      <c r="J380" s="50">
        <v>37</v>
      </c>
      <c r="K380" s="50">
        <v>0</v>
      </c>
      <c r="L380" s="50">
        <v>43</v>
      </c>
      <c r="M380" s="50">
        <v>0</v>
      </c>
      <c r="N380" s="50">
        <v>0</v>
      </c>
      <c r="O380" s="50">
        <v>0</v>
      </c>
      <c r="P380" s="50">
        <v>0</v>
      </c>
      <c r="Q380" s="78">
        <v>2</v>
      </c>
      <c r="R380" s="51">
        <f t="shared" si="5"/>
        <v>95</v>
      </c>
      <c r="S380" s="176" t="s">
        <v>99</v>
      </c>
      <c r="T380" s="177" t="s">
        <v>100</v>
      </c>
      <c r="U380" s="176" t="s">
        <v>101</v>
      </c>
      <c r="V380" s="178" t="s">
        <v>102</v>
      </c>
      <c r="W380" s="173" t="s">
        <v>103</v>
      </c>
      <c r="X380" s="173" t="s">
        <v>175</v>
      </c>
      <c r="Y380" s="173" t="s">
        <v>176</v>
      </c>
      <c r="Z380" s="165" t="e">
        <f>VLOOKUP(Table42[[#This Row],[COA]],#REF!,11,FALSE)</f>
        <v>#REF!</v>
      </c>
    </row>
    <row r="381" spans="1:26" ht="14.5" x14ac:dyDescent="0.35">
      <c r="A381" s="28">
        <v>380</v>
      </c>
      <c r="B381" s="35" t="s">
        <v>90</v>
      </c>
      <c r="C381" s="35">
        <v>11712400</v>
      </c>
      <c r="D381" s="35" t="s">
        <v>174</v>
      </c>
      <c r="E381" s="55" t="s">
        <v>92</v>
      </c>
      <c r="F381" s="29">
        <v>0</v>
      </c>
      <c r="G381" s="30">
        <v>0</v>
      </c>
      <c r="H381" s="30">
        <v>0</v>
      </c>
      <c r="I381" s="30">
        <v>0</v>
      </c>
      <c r="J381" s="30">
        <v>0</v>
      </c>
      <c r="K381" s="30">
        <v>0</v>
      </c>
      <c r="L381" s="30">
        <v>0</v>
      </c>
      <c r="M381" s="30">
        <v>0</v>
      </c>
      <c r="N381" s="30">
        <v>0</v>
      </c>
      <c r="O381" s="30">
        <v>0</v>
      </c>
      <c r="P381" s="30">
        <v>0</v>
      </c>
      <c r="Q381" s="31">
        <v>4183</v>
      </c>
      <c r="R381" s="32">
        <f t="shared" si="5"/>
        <v>4183</v>
      </c>
      <c r="S381" s="168" t="s">
        <v>99</v>
      </c>
      <c r="T381" s="167" t="s">
        <v>100</v>
      </c>
      <c r="U381" s="168" t="s">
        <v>101</v>
      </c>
      <c r="V381" s="169" t="s">
        <v>102</v>
      </c>
      <c r="W381" s="170" t="s">
        <v>103</v>
      </c>
      <c r="X381" s="170" t="s">
        <v>175</v>
      </c>
      <c r="Y381" s="170" t="s">
        <v>176</v>
      </c>
      <c r="Z381" s="165" t="e">
        <f>VLOOKUP(Table42[[#This Row],[COA]],#REF!,11,FALSE)</f>
        <v>#REF!</v>
      </c>
    </row>
    <row r="382" spans="1:26" ht="14.5" x14ac:dyDescent="0.35">
      <c r="A382" s="28">
        <v>381</v>
      </c>
      <c r="B382" s="35" t="s">
        <v>90</v>
      </c>
      <c r="C382" s="35">
        <v>11137100</v>
      </c>
      <c r="D382" s="35" t="s">
        <v>174</v>
      </c>
      <c r="E382" s="55" t="s">
        <v>92</v>
      </c>
      <c r="F382" s="29">
        <v>0</v>
      </c>
      <c r="G382" s="30">
        <v>0</v>
      </c>
      <c r="H382" s="30">
        <v>0</v>
      </c>
      <c r="I382" s="30">
        <v>0</v>
      </c>
      <c r="J382" s="30">
        <v>0</v>
      </c>
      <c r="K382" s="30">
        <v>0</v>
      </c>
      <c r="L382" s="30">
        <v>0</v>
      </c>
      <c r="M382" s="30">
        <v>0</v>
      </c>
      <c r="N382" s="30">
        <v>0</v>
      </c>
      <c r="O382" s="30">
        <v>0</v>
      </c>
      <c r="P382" s="30">
        <v>0</v>
      </c>
      <c r="Q382" s="31">
        <v>-3823</v>
      </c>
      <c r="R382" s="32">
        <f t="shared" si="5"/>
        <v>-3823</v>
      </c>
      <c r="S382" s="168" t="s">
        <v>99</v>
      </c>
      <c r="T382" s="167" t="s">
        <v>100</v>
      </c>
      <c r="U382" s="168" t="s">
        <v>101</v>
      </c>
      <c r="V382" s="169" t="s">
        <v>102</v>
      </c>
      <c r="W382" s="170" t="s">
        <v>103</v>
      </c>
      <c r="X382" s="170" t="s">
        <v>175</v>
      </c>
      <c r="Y382" s="170" t="s">
        <v>176</v>
      </c>
      <c r="Z382" s="165" t="e">
        <f>VLOOKUP(Table42[[#This Row],[COA]],#REF!,11,FALSE)</f>
        <v>#REF!</v>
      </c>
    </row>
    <row r="383" spans="1:26" ht="14.5" x14ac:dyDescent="0.35">
      <c r="A383" s="28">
        <v>382</v>
      </c>
      <c r="B383" s="35" t="s">
        <v>90</v>
      </c>
      <c r="C383" s="35">
        <v>14112000</v>
      </c>
      <c r="D383" s="35" t="s">
        <v>174</v>
      </c>
      <c r="E383" s="55" t="s">
        <v>92</v>
      </c>
      <c r="F383" s="29">
        <v>2851</v>
      </c>
      <c r="G383" s="30">
        <v>2633</v>
      </c>
      <c r="H383" s="30">
        <v>2104</v>
      </c>
      <c r="I383" s="30">
        <v>2922</v>
      </c>
      <c r="J383" s="30">
        <v>3432</v>
      </c>
      <c r="K383" s="30">
        <v>3177</v>
      </c>
      <c r="L383" s="30">
        <v>2971</v>
      </c>
      <c r="M383" s="30">
        <v>2871</v>
      </c>
      <c r="N383" s="30">
        <v>2344</v>
      </c>
      <c r="O383" s="30">
        <v>2486</v>
      </c>
      <c r="P383" s="30">
        <v>3031</v>
      </c>
      <c r="Q383" s="31">
        <v>3389</v>
      </c>
      <c r="R383" s="32">
        <f t="shared" si="5"/>
        <v>34211</v>
      </c>
      <c r="S383" s="168" t="s">
        <v>99</v>
      </c>
      <c r="T383" s="167" t="s">
        <v>100</v>
      </c>
      <c r="U383" s="168" t="s">
        <v>101</v>
      </c>
      <c r="V383" s="169" t="s">
        <v>102</v>
      </c>
      <c r="W383" s="170" t="s">
        <v>103</v>
      </c>
      <c r="X383" s="170" t="s">
        <v>175</v>
      </c>
      <c r="Y383" s="170" t="s">
        <v>176</v>
      </c>
      <c r="Z383" s="165" t="e">
        <f>VLOOKUP(Table42[[#This Row],[COA]],#REF!,11,FALSE)</f>
        <v>#REF!</v>
      </c>
    </row>
    <row r="384" spans="1:26" ht="14.5" x14ac:dyDescent="0.35">
      <c r="A384" s="28">
        <v>383</v>
      </c>
      <c r="B384" s="35" t="s">
        <v>90</v>
      </c>
      <c r="C384" s="35">
        <v>23713000</v>
      </c>
      <c r="D384" s="35" t="s">
        <v>177</v>
      </c>
      <c r="E384" s="55" t="s">
        <v>92</v>
      </c>
      <c r="F384" s="29">
        <v>0</v>
      </c>
      <c r="G384" s="30">
        <v>0</v>
      </c>
      <c r="H384" s="30">
        <v>0</v>
      </c>
      <c r="I384" s="30">
        <v>0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O384" s="30">
        <v>0</v>
      </c>
      <c r="P384" s="30">
        <v>0</v>
      </c>
      <c r="Q384" s="31">
        <v>0</v>
      </c>
      <c r="R384" s="32">
        <f t="shared" si="5"/>
        <v>0</v>
      </c>
      <c r="S384" s="168" t="s">
        <v>93</v>
      </c>
      <c r="T384" s="167" t="s">
        <v>106</v>
      </c>
      <c r="U384" s="168" t="s">
        <v>107</v>
      </c>
      <c r="V384" s="169" t="s">
        <v>95</v>
      </c>
      <c r="W384" s="170" t="s">
        <v>103</v>
      </c>
      <c r="X384" s="170" t="s">
        <v>108</v>
      </c>
      <c r="Y384" s="170" t="s">
        <v>38</v>
      </c>
      <c r="Z384" s="165" t="e">
        <f>VLOOKUP(Table42[[#This Row],[COA]],#REF!,11,FALSE)</f>
        <v>#REF!</v>
      </c>
    </row>
    <row r="385" spans="1:26" ht="14.5" x14ac:dyDescent="0.35">
      <c r="A385" s="28">
        <v>384</v>
      </c>
      <c r="B385" s="35" t="s">
        <v>90</v>
      </c>
      <c r="C385" s="35">
        <v>23813000</v>
      </c>
      <c r="D385" s="35" t="s">
        <v>177</v>
      </c>
      <c r="E385" s="55" t="s">
        <v>92</v>
      </c>
      <c r="F385" s="29">
        <v>0</v>
      </c>
      <c r="G385" s="30">
        <v>0</v>
      </c>
      <c r="H385" s="30">
        <v>0</v>
      </c>
      <c r="I385" s="30">
        <v>0</v>
      </c>
      <c r="J385" s="30">
        <v>0</v>
      </c>
      <c r="K385" s="30">
        <v>0</v>
      </c>
      <c r="L385" s="30">
        <v>0</v>
      </c>
      <c r="M385" s="30">
        <v>0</v>
      </c>
      <c r="N385" s="30">
        <v>0</v>
      </c>
      <c r="O385" s="30">
        <v>0</v>
      </c>
      <c r="P385" s="30">
        <v>0</v>
      </c>
      <c r="Q385" s="31">
        <v>-339</v>
      </c>
      <c r="R385" s="32">
        <f t="shared" si="5"/>
        <v>-339</v>
      </c>
      <c r="S385" s="168" t="s">
        <v>93</v>
      </c>
      <c r="T385" s="167" t="s">
        <v>106</v>
      </c>
      <c r="U385" s="168" t="s">
        <v>107</v>
      </c>
      <c r="V385" s="169" t="s">
        <v>95</v>
      </c>
      <c r="W385" s="170" t="s">
        <v>103</v>
      </c>
      <c r="X385" s="170" t="s">
        <v>108</v>
      </c>
      <c r="Y385" s="170" t="s">
        <v>38</v>
      </c>
      <c r="Z385" s="165" t="e">
        <f>VLOOKUP(Table42[[#This Row],[COA]],#REF!,11,FALSE)</f>
        <v>#REF!</v>
      </c>
    </row>
    <row r="386" spans="1:26" ht="14.5" x14ac:dyDescent="0.35">
      <c r="A386" s="28">
        <v>385</v>
      </c>
      <c r="B386" s="35" t="s">
        <v>90</v>
      </c>
      <c r="C386" s="35">
        <v>91429000</v>
      </c>
      <c r="D386" s="35" t="s">
        <v>174</v>
      </c>
      <c r="E386" s="55" t="s">
        <v>92</v>
      </c>
      <c r="F386" s="29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1">
        <v>0</v>
      </c>
      <c r="R386" s="32">
        <f t="shared" ref="R386:R449" si="6">SUM(F386:Q386)</f>
        <v>0</v>
      </c>
      <c r="S386" s="168" t="s">
        <v>93</v>
      </c>
      <c r="T386" s="167" t="s">
        <v>100</v>
      </c>
      <c r="U386" s="168" t="s">
        <v>101</v>
      </c>
      <c r="V386" s="169" t="s">
        <v>95</v>
      </c>
      <c r="W386" s="170" t="s">
        <v>103</v>
      </c>
      <c r="X386" s="170" t="s">
        <v>175</v>
      </c>
      <c r="Y386" s="170" t="s">
        <v>176</v>
      </c>
      <c r="Z386" s="165" t="e">
        <f>VLOOKUP(Table42[[#This Row],[COA]],#REF!,11,FALSE)</f>
        <v>#REF!</v>
      </c>
    </row>
    <row r="387" spans="1:26" ht="14.5" x14ac:dyDescent="0.35">
      <c r="A387" s="28">
        <v>386</v>
      </c>
      <c r="B387" s="35" t="s">
        <v>90</v>
      </c>
      <c r="C387" s="35">
        <v>91439000</v>
      </c>
      <c r="D387" s="35" t="s">
        <v>174</v>
      </c>
      <c r="E387" s="55" t="s">
        <v>92</v>
      </c>
      <c r="F387" s="29">
        <v>0</v>
      </c>
      <c r="G387" s="30">
        <v>0</v>
      </c>
      <c r="H387" s="30">
        <v>0</v>
      </c>
      <c r="I387" s="30">
        <v>0</v>
      </c>
      <c r="J387" s="30">
        <v>0</v>
      </c>
      <c r="K387" s="30">
        <v>0</v>
      </c>
      <c r="L387" s="30">
        <v>0</v>
      </c>
      <c r="M387" s="30">
        <v>0</v>
      </c>
      <c r="N387" s="30">
        <v>0</v>
      </c>
      <c r="O387" s="30">
        <v>0</v>
      </c>
      <c r="P387" s="30">
        <v>0</v>
      </c>
      <c r="Q387" s="31">
        <v>339</v>
      </c>
      <c r="R387" s="32">
        <f t="shared" si="6"/>
        <v>339</v>
      </c>
      <c r="S387" s="168" t="s">
        <v>93</v>
      </c>
      <c r="T387" s="167" t="s">
        <v>100</v>
      </c>
      <c r="U387" s="168" t="s">
        <v>101</v>
      </c>
      <c r="V387" s="169" t="s">
        <v>95</v>
      </c>
      <c r="W387" s="170" t="s">
        <v>103</v>
      </c>
      <c r="X387" s="170" t="s">
        <v>175</v>
      </c>
      <c r="Y387" s="170" t="s">
        <v>176</v>
      </c>
      <c r="Z387" s="165" t="e">
        <f>VLOOKUP(Table42[[#This Row],[COA]],#REF!,11,FALSE)</f>
        <v>#REF!</v>
      </c>
    </row>
    <row r="388" spans="1:26" ht="14.5" x14ac:dyDescent="0.35">
      <c r="A388" s="28">
        <v>387</v>
      </c>
      <c r="B388" s="35" t="s">
        <v>90</v>
      </c>
      <c r="C388" s="35">
        <v>44821100</v>
      </c>
      <c r="D388" s="35" t="s">
        <v>174</v>
      </c>
      <c r="E388" s="55" t="s">
        <v>92</v>
      </c>
      <c r="F388" s="29">
        <v>-97</v>
      </c>
      <c r="G388" s="30">
        <v>-119</v>
      </c>
      <c r="H388" s="30">
        <v>-148</v>
      </c>
      <c r="I388" s="30">
        <v>-108</v>
      </c>
      <c r="J388" s="30">
        <v>-109</v>
      </c>
      <c r="K388" s="30">
        <v>-100</v>
      </c>
      <c r="L388" s="30">
        <v>-120</v>
      </c>
      <c r="M388" s="30">
        <v>-146</v>
      </c>
      <c r="N388" s="30">
        <v>-144</v>
      </c>
      <c r="O388" s="30">
        <v>-115</v>
      </c>
      <c r="P388" s="30">
        <v>-109</v>
      </c>
      <c r="Q388" s="31">
        <v>-88</v>
      </c>
      <c r="R388" s="32">
        <f t="shared" si="6"/>
        <v>-1403</v>
      </c>
      <c r="S388" s="168" t="s">
        <v>93</v>
      </c>
      <c r="T388" s="167" t="s">
        <v>100</v>
      </c>
      <c r="U388" s="168" t="s">
        <v>101</v>
      </c>
      <c r="V388" s="169" t="s">
        <v>95</v>
      </c>
      <c r="W388" s="170" t="s">
        <v>103</v>
      </c>
      <c r="X388" s="170" t="s">
        <v>175</v>
      </c>
      <c r="Y388" s="170" t="s">
        <v>176</v>
      </c>
      <c r="Z388" s="165" t="e">
        <f>VLOOKUP(Table42[[#This Row],[COA]],#REF!,11,FALSE)</f>
        <v>#REF!</v>
      </c>
    </row>
    <row r="389" spans="1:26" ht="14.5" x14ac:dyDescent="0.35">
      <c r="A389" s="28">
        <v>388</v>
      </c>
      <c r="B389" s="35" t="s">
        <v>90</v>
      </c>
      <c r="C389" s="35">
        <v>13917000</v>
      </c>
      <c r="D389" s="35" t="s">
        <v>174</v>
      </c>
      <c r="E389" s="55" t="s">
        <v>92</v>
      </c>
      <c r="F389" s="29">
        <v>0</v>
      </c>
      <c r="G389" s="30">
        <v>0</v>
      </c>
      <c r="H389" s="30">
        <v>0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0</v>
      </c>
      <c r="O389" s="30">
        <v>0</v>
      </c>
      <c r="P389" s="30">
        <v>0</v>
      </c>
      <c r="Q389" s="31">
        <v>0</v>
      </c>
      <c r="R389" s="32">
        <f t="shared" si="6"/>
        <v>0</v>
      </c>
      <c r="S389" s="168" t="s">
        <v>99</v>
      </c>
      <c r="T389" s="167" t="s">
        <v>100</v>
      </c>
      <c r="U389" s="168" t="s">
        <v>101</v>
      </c>
      <c r="V389" s="169" t="s">
        <v>102</v>
      </c>
      <c r="W389" s="170" t="s">
        <v>103</v>
      </c>
      <c r="X389" s="170" t="s">
        <v>175</v>
      </c>
      <c r="Y389" s="170" t="s">
        <v>176</v>
      </c>
      <c r="Z389" s="165" t="e">
        <f>VLOOKUP(Table42[[#This Row],[COA]],#REF!,11,FALSE)</f>
        <v>#REF!</v>
      </c>
    </row>
    <row r="390" spans="1:26" ht="14.5" x14ac:dyDescent="0.35">
      <c r="A390" s="28">
        <v>389</v>
      </c>
      <c r="B390" s="35" t="s">
        <v>90</v>
      </c>
      <c r="C390" s="35">
        <v>44825000</v>
      </c>
      <c r="D390" s="35" t="s">
        <v>174</v>
      </c>
      <c r="E390" s="55" t="s">
        <v>92</v>
      </c>
      <c r="F390" s="29">
        <v>-1766</v>
      </c>
      <c r="G390" s="30">
        <v>-1803</v>
      </c>
      <c r="H390" s="30">
        <v>-2336</v>
      </c>
      <c r="I390" s="30">
        <v>-11515</v>
      </c>
      <c r="J390" s="30">
        <v>-4588</v>
      </c>
      <c r="K390" s="30">
        <v>-4643</v>
      </c>
      <c r="L390" s="30">
        <v>-4187</v>
      </c>
      <c r="M390" s="30">
        <v>-5625</v>
      </c>
      <c r="N390" s="30">
        <v>-4616</v>
      </c>
      <c r="O390" s="30">
        <v>-5163</v>
      </c>
      <c r="P390" s="30">
        <v>-5044</v>
      </c>
      <c r="Q390" s="31">
        <v>-5594</v>
      </c>
      <c r="R390" s="32">
        <f t="shared" si="6"/>
        <v>-56880</v>
      </c>
      <c r="S390" s="168" t="s">
        <v>93</v>
      </c>
      <c r="T390" s="167" t="s">
        <v>100</v>
      </c>
      <c r="U390" s="168" t="s">
        <v>101</v>
      </c>
      <c r="V390" s="169" t="s">
        <v>95</v>
      </c>
      <c r="W390" s="170" t="s">
        <v>103</v>
      </c>
      <c r="X390" s="170" t="s">
        <v>175</v>
      </c>
      <c r="Y390" s="170" t="s">
        <v>176</v>
      </c>
      <c r="Z390" s="165" t="e">
        <f>VLOOKUP(Table42[[#This Row],[COA]],#REF!,11,FALSE)</f>
        <v>#REF!</v>
      </c>
    </row>
    <row r="391" spans="1:26" ht="14.5" x14ac:dyDescent="0.35">
      <c r="A391" s="28">
        <v>390</v>
      </c>
      <c r="B391" s="35" t="s">
        <v>90</v>
      </c>
      <c r="C391" s="35">
        <v>44817000</v>
      </c>
      <c r="D391" s="35" t="s">
        <v>174</v>
      </c>
      <c r="E391" s="55" t="s">
        <v>92</v>
      </c>
      <c r="F391" s="29">
        <v>-6</v>
      </c>
      <c r="G391" s="30">
        <v>-6</v>
      </c>
      <c r="H391" s="30">
        <v>-6</v>
      </c>
      <c r="I391" s="30">
        <v>-6</v>
      </c>
      <c r="J391" s="30">
        <v>-6</v>
      </c>
      <c r="K391" s="30">
        <v>-9</v>
      </c>
      <c r="L391" s="30">
        <v>-13</v>
      </c>
      <c r="M391" s="30">
        <v>0</v>
      </c>
      <c r="N391" s="30">
        <v>7</v>
      </c>
      <c r="O391" s="30">
        <v>-2</v>
      </c>
      <c r="P391" s="30">
        <v>-30</v>
      </c>
      <c r="Q391" s="31">
        <v>-5</v>
      </c>
      <c r="R391" s="32">
        <f t="shared" si="6"/>
        <v>-82</v>
      </c>
      <c r="S391" s="168" t="s">
        <v>93</v>
      </c>
      <c r="T391" s="167" t="s">
        <v>100</v>
      </c>
      <c r="U391" s="168" t="s">
        <v>101</v>
      </c>
      <c r="V391" s="169" t="s">
        <v>95</v>
      </c>
      <c r="W391" s="170" t="s">
        <v>103</v>
      </c>
      <c r="X391" s="170" t="s">
        <v>175</v>
      </c>
      <c r="Y391" s="170" t="s">
        <v>176</v>
      </c>
      <c r="Z391" s="165" t="e">
        <f>VLOOKUP(Table42[[#This Row],[COA]],#REF!,11,FALSE)</f>
        <v>#REF!</v>
      </c>
    </row>
    <row r="392" spans="1:26" ht="14.5" x14ac:dyDescent="0.35">
      <c r="A392" s="28">
        <v>391</v>
      </c>
      <c r="B392" s="35" t="s">
        <v>90</v>
      </c>
      <c r="C392" s="35">
        <v>51111000</v>
      </c>
      <c r="D392" s="35" t="s">
        <v>174</v>
      </c>
      <c r="E392" s="55" t="s">
        <v>92</v>
      </c>
      <c r="F392" s="29">
        <v>11161</v>
      </c>
      <c r="G392" s="30">
        <v>11105</v>
      </c>
      <c r="H392" s="30">
        <v>11077</v>
      </c>
      <c r="I392" s="30">
        <v>11029</v>
      </c>
      <c r="J392" s="30">
        <v>16552</v>
      </c>
      <c r="K392" s="30">
        <v>11020</v>
      </c>
      <c r="L392" s="30">
        <v>12643</v>
      </c>
      <c r="M392" s="30">
        <v>11522</v>
      </c>
      <c r="N392" s="30">
        <v>11508</v>
      </c>
      <c r="O392" s="30">
        <v>11479</v>
      </c>
      <c r="P392" s="30">
        <v>11563</v>
      </c>
      <c r="Q392" s="31">
        <v>11640</v>
      </c>
      <c r="R392" s="32">
        <f t="shared" si="6"/>
        <v>142299</v>
      </c>
      <c r="S392" s="168" t="s">
        <v>93</v>
      </c>
      <c r="T392" s="167" t="s">
        <v>100</v>
      </c>
      <c r="U392" s="168" t="s">
        <v>101</v>
      </c>
      <c r="V392" s="169" t="s">
        <v>95</v>
      </c>
      <c r="W392" s="170" t="s">
        <v>103</v>
      </c>
      <c r="X392" s="170" t="s">
        <v>175</v>
      </c>
      <c r="Y392" s="170" t="s">
        <v>176</v>
      </c>
      <c r="Z392" s="165" t="e">
        <f>VLOOKUP(Table42[[#This Row],[COA]],#REF!,11,FALSE)</f>
        <v>#REF!</v>
      </c>
    </row>
    <row r="393" spans="1:26" ht="14.5" x14ac:dyDescent="0.35">
      <c r="A393" s="28">
        <v>392</v>
      </c>
      <c r="B393" s="35" t="s">
        <v>90</v>
      </c>
      <c r="C393" s="35">
        <v>51112000</v>
      </c>
      <c r="D393" s="35" t="s">
        <v>174</v>
      </c>
      <c r="E393" s="55" t="s">
        <v>92</v>
      </c>
      <c r="F393" s="29">
        <v>1044</v>
      </c>
      <c r="G393" s="30">
        <v>1040</v>
      </c>
      <c r="H393" s="30">
        <v>1051</v>
      </c>
      <c r="I393" s="30">
        <v>1075</v>
      </c>
      <c r="J393" s="30">
        <v>1773</v>
      </c>
      <c r="K393" s="30">
        <v>1061</v>
      </c>
      <c r="L393" s="30">
        <v>1299</v>
      </c>
      <c r="M393" s="30">
        <v>1154</v>
      </c>
      <c r="N393" s="30">
        <v>1114</v>
      </c>
      <c r="O393" s="30">
        <v>1122</v>
      </c>
      <c r="P393" s="30">
        <v>1131</v>
      </c>
      <c r="Q393" s="31">
        <v>1133</v>
      </c>
      <c r="R393" s="32">
        <f t="shared" si="6"/>
        <v>13997</v>
      </c>
      <c r="S393" s="168" t="s">
        <v>93</v>
      </c>
      <c r="T393" s="167" t="s">
        <v>100</v>
      </c>
      <c r="U393" s="168" t="s">
        <v>101</v>
      </c>
      <c r="V393" s="169" t="s">
        <v>95</v>
      </c>
      <c r="W393" s="170" t="s">
        <v>103</v>
      </c>
      <c r="X393" s="170" t="s">
        <v>175</v>
      </c>
      <c r="Y393" s="170" t="s">
        <v>176</v>
      </c>
      <c r="Z393" s="165" t="e">
        <f>VLOOKUP(Table42[[#This Row],[COA]],#REF!,11,FALSE)</f>
        <v>#REF!</v>
      </c>
    </row>
    <row r="394" spans="1:26" ht="14.5" x14ac:dyDescent="0.35">
      <c r="A394" s="28">
        <v>393</v>
      </c>
      <c r="B394" s="35" t="s">
        <v>90</v>
      </c>
      <c r="C394" s="35">
        <v>51113000</v>
      </c>
      <c r="D394" s="35" t="s">
        <v>174</v>
      </c>
      <c r="E394" s="55" t="s">
        <v>92</v>
      </c>
      <c r="F394" s="29">
        <v>2716</v>
      </c>
      <c r="G394" s="30">
        <v>2713</v>
      </c>
      <c r="H394" s="30">
        <v>2742</v>
      </c>
      <c r="I394" s="30">
        <v>2798</v>
      </c>
      <c r="J394" s="30">
        <v>2766</v>
      </c>
      <c r="K394" s="30">
        <v>2755</v>
      </c>
      <c r="L394" s="30">
        <v>3210</v>
      </c>
      <c r="M394" s="30">
        <v>2946</v>
      </c>
      <c r="N394" s="30">
        <v>2891</v>
      </c>
      <c r="O394" s="30">
        <v>2888</v>
      </c>
      <c r="P394" s="30">
        <v>2906</v>
      </c>
      <c r="Q394" s="31">
        <v>2922</v>
      </c>
      <c r="R394" s="32">
        <f t="shared" si="6"/>
        <v>34253</v>
      </c>
      <c r="S394" s="168" t="s">
        <v>93</v>
      </c>
      <c r="T394" s="167" t="s">
        <v>100</v>
      </c>
      <c r="U394" s="168" t="s">
        <v>101</v>
      </c>
      <c r="V394" s="169" t="s">
        <v>95</v>
      </c>
      <c r="W394" s="170" t="s">
        <v>103</v>
      </c>
      <c r="X394" s="170" t="s">
        <v>175</v>
      </c>
      <c r="Y394" s="170" t="s">
        <v>176</v>
      </c>
      <c r="Z394" s="165" t="e">
        <f>VLOOKUP(Table42[[#This Row],[COA]],#REF!,11,FALSE)</f>
        <v>#REF!</v>
      </c>
    </row>
    <row r="395" spans="1:26" ht="14.5" x14ac:dyDescent="0.35">
      <c r="A395" s="28">
        <v>394</v>
      </c>
      <c r="B395" s="35" t="s">
        <v>90</v>
      </c>
      <c r="C395" s="35">
        <v>51115000</v>
      </c>
      <c r="D395" s="35" t="s">
        <v>174</v>
      </c>
      <c r="E395" s="55" t="s">
        <v>92</v>
      </c>
      <c r="F395" s="29">
        <v>21</v>
      </c>
      <c r="G395" s="30">
        <v>20</v>
      </c>
      <c r="H395" s="30">
        <v>17</v>
      </c>
      <c r="I395" s="30">
        <v>6</v>
      </c>
      <c r="J395" s="30">
        <v>4</v>
      </c>
      <c r="K395" s="30">
        <v>1</v>
      </c>
      <c r="L395" s="30">
        <v>4</v>
      </c>
      <c r="M395" s="30">
        <v>2</v>
      </c>
      <c r="N395" s="30">
        <v>2</v>
      </c>
      <c r="O395" s="30">
        <v>3</v>
      </c>
      <c r="P395" s="30">
        <v>17</v>
      </c>
      <c r="Q395" s="31">
        <v>27</v>
      </c>
      <c r="R395" s="32">
        <f t="shared" si="6"/>
        <v>124</v>
      </c>
      <c r="S395" s="168" t="s">
        <v>93</v>
      </c>
      <c r="T395" s="167" t="s">
        <v>100</v>
      </c>
      <c r="U395" s="168" t="s">
        <v>101</v>
      </c>
      <c r="V395" s="169" t="s">
        <v>95</v>
      </c>
      <c r="W395" s="170" t="s">
        <v>103</v>
      </c>
      <c r="X395" s="170" t="s">
        <v>175</v>
      </c>
      <c r="Y395" s="170" t="s">
        <v>176</v>
      </c>
      <c r="Z395" s="165" t="e">
        <f>VLOOKUP(Table42[[#This Row],[COA]],#REF!,11,FALSE)</f>
        <v>#REF!</v>
      </c>
    </row>
    <row r="396" spans="1:26" ht="14.5" x14ac:dyDescent="0.35">
      <c r="A396" s="28">
        <v>395</v>
      </c>
      <c r="B396" s="35" t="s">
        <v>90</v>
      </c>
      <c r="C396" s="35">
        <v>51117000</v>
      </c>
      <c r="D396" s="35" t="s">
        <v>174</v>
      </c>
      <c r="E396" s="55" t="s">
        <v>92</v>
      </c>
      <c r="F396" s="29">
        <v>0</v>
      </c>
      <c r="G396" s="30">
        <v>0</v>
      </c>
      <c r="H396" s="30">
        <v>0</v>
      </c>
      <c r="I396" s="30">
        <v>9</v>
      </c>
      <c r="J396" s="30">
        <v>5</v>
      </c>
      <c r="K396" s="30">
        <v>17</v>
      </c>
      <c r="L396" s="30">
        <v>0</v>
      </c>
      <c r="M396" s="30">
        <v>27</v>
      </c>
      <c r="N396" s="30">
        <v>1</v>
      </c>
      <c r="O396" s="30">
        <v>0</v>
      </c>
      <c r="P396" s="30">
        <v>54</v>
      </c>
      <c r="Q396" s="31">
        <v>-86</v>
      </c>
      <c r="R396" s="32">
        <f t="shared" si="6"/>
        <v>27</v>
      </c>
      <c r="S396" s="168" t="s">
        <v>93</v>
      </c>
      <c r="T396" s="167" t="s">
        <v>100</v>
      </c>
      <c r="U396" s="168" t="s">
        <v>101</v>
      </c>
      <c r="V396" s="169" t="s">
        <v>95</v>
      </c>
      <c r="W396" s="170" t="s">
        <v>103</v>
      </c>
      <c r="X396" s="170" t="s">
        <v>175</v>
      </c>
      <c r="Y396" s="170" t="s">
        <v>176</v>
      </c>
      <c r="Z396" s="165" t="e">
        <f>VLOOKUP(Table42[[#This Row],[COA]],#REF!,11,FALSE)</f>
        <v>#REF!</v>
      </c>
    </row>
    <row r="397" spans="1:26" ht="14.5" x14ac:dyDescent="0.35">
      <c r="A397" s="28">
        <v>396</v>
      </c>
      <c r="B397" s="35" t="s">
        <v>90</v>
      </c>
      <c r="C397" s="35">
        <v>51118000</v>
      </c>
      <c r="D397" s="35" t="s">
        <v>174</v>
      </c>
      <c r="E397" s="55" t="s">
        <v>92</v>
      </c>
      <c r="F397" s="29">
        <v>0</v>
      </c>
      <c r="G397" s="30">
        <v>0</v>
      </c>
      <c r="H397" s="30">
        <v>0</v>
      </c>
      <c r="I397" s="30">
        <v>0</v>
      </c>
      <c r="J397" s="30">
        <v>0</v>
      </c>
      <c r="K397" s="30">
        <v>0</v>
      </c>
      <c r="L397" s="30">
        <v>0</v>
      </c>
      <c r="M397" s="30">
        <v>0</v>
      </c>
      <c r="N397" s="30">
        <v>0</v>
      </c>
      <c r="O397" s="30">
        <v>0</v>
      </c>
      <c r="P397" s="30">
        <v>0</v>
      </c>
      <c r="Q397" s="31">
        <v>-359</v>
      </c>
      <c r="R397" s="32">
        <f t="shared" si="6"/>
        <v>-359</v>
      </c>
      <c r="S397" s="168" t="s">
        <v>93</v>
      </c>
      <c r="T397" s="167" t="s">
        <v>100</v>
      </c>
      <c r="U397" s="168" t="s">
        <v>101</v>
      </c>
      <c r="V397" s="169" t="s">
        <v>95</v>
      </c>
      <c r="W397" s="170" t="s">
        <v>103</v>
      </c>
      <c r="X397" s="170" t="s">
        <v>175</v>
      </c>
      <c r="Y397" s="170" t="s">
        <v>176</v>
      </c>
      <c r="Z397" s="165" t="e">
        <f>VLOOKUP(Table42[[#This Row],[COA]],#REF!,11,FALSE)</f>
        <v>#REF!</v>
      </c>
    </row>
    <row r="398" spans="1:26" ht="14.5" x14ac:dyDescent="0.35">
      <c r="A398" s="28">
        <v>397</v>
      </c>
      <c r="B398" s="35" t="s">
        <v>90</v>
      </c>
      <c r="C398" s="35">
        <v>51121000</v>
      </c>
      <c r="D398" s="35" t="s">
        <v>174</v>
      </c>
      <c r="E398" s="55" t="s">
        <v>92</v>
      </c>
      <c r="F398" s="29">
        <v>22</v>
      </c>
      <c r="G398" s="30">
        <v>63</v>
      </c>
      <c r="H398" s="30">
        <v>49</v>
      </c>
      <c r="I398" s="30">
        <v>58</v>
      </c>
      <c r="J398" s="30">
        <v>111</v>
      </c>
      <c r="K398" s="30">
        <v>136</v>
      </c>
      <c r="L398" s="30">
        <v>31</v>
      </c>
      <c r="M398" s="30">
        <v>147</v>
      </c>
      <c r="N398" s="30">
        <v>27</v>
      </c>
      <c r="O398" s="30">
        <v>75</v>
      </c>
      <c r="P398" s="30">
        <v>75</v>
      </c>
      <c r="Q398" s="31">
        <v>113</v>
      </c>
      <c r="R398" s="32">
        <f t="shared" si="6"/>
        <v>907</v>
      </c>
      <c r="S398" s="168" t="s">
        <v>93</v>
      </c>
      <c r="T398" s="167" t="s">
        <v>100</v>
      </c>
      <c r="U398" s="168" t="s">
        <v>101</v>
      </c>
      <c r="V398" s="169" t="s">
        <v>95</v>
      </c>
      <c r="W398" s="170" t="s">
        <v>103</v>
      </c>
      <c r="X398" s="170" t="s">
        <v>175</v>
      </c>
      <c r="Y398" s="170" t="s">
        <v>176</v>
      </c>
      <c r="Z398" s="165" t="e">
        <f>VLOOKUP(Table42[[#This Row],[COA]],#REF!,11,FALSE)</f>
        <v>#REF!</v>
      </c>
    </row>
    <row r="399" spans="1:26" ht="14.5" x14ac:dyDescent="0.35">
      <c r="A399" s="28">
        <v>398</v>
      </c>
      <c r="B399" s="35" t="s">
        <v>90</v>
      </c>
      <c r="C399" s="35">
        <v>58211000</v>
      </c>
      <c r="D399" s="35" t="s">
        <v>178</v>
      </c>
      <c r="E399" s="55" t="s">
        <v>92</v>
      </c>
      <c r="F399" s="29">
        <v>0</v>
      </c>
      <c r="G399" s="30">
        <v>0</v>
      </c>
      <c r="H399" s="30">
        <v>0</v>
      </c>
      <c r="I399" s="30">
        <v>0</v>
      </c>
      <c r="J399" s="30">
        <v>0</v>
      </c>
      <c r="K399" s="30">
        <v>0</v>
      </c>
      <c r="L399" s="30">
        <v>0</v>
      </c>
      <c r="M399" s="30">
        <v>0</v>
      </c>
      <c r="N399" s="30">
        <v>455</v>
      </c>
      <c r="O399" s="30">
        <v>0</v>
      </c>
      <c r="P399" s="30">
        <v>0</v>
      </c>
      <c r="Q399" s="31">
        <v>152</v>
      </c>
      <c r="R399" s="32">
        <f t="shared" si="6"/>
        <v>607</v>
      </c>
      <c r="S399" s="168" t="s">
        <v>93</v>
      </c>
      <c r="T399" s="167" t="s">
        <v>106</v>
      </c>
      <c r="U399" s="168" t="s">
        <v>107</v>
      </c>
      <c r="V399" s="169" t="s">
        <v>95</v>
      </c>
      <c r="W399" s="170" t="s">
        <v>103</v>
      </c>
      <c r="X399" s="170" t="s">
        <v>179</v>
      </c>
      <c r="Y399" s="170" t="s">
        <v>176</v>
      </c>
      <c r="Z399" s="165" t="e">
        <f>VLOOKUP(Table42[[#This Row],[COA]],#REF!,11,FALSE)</f>
        <v>#REF!</v>
      </c>
    </row>
    <row r="400" spans="1:26" ht="14.5" x14ac:dyDescent="0.35">
      <c r="A400" s="28">
        <v>399</v>
      </c>
      <c r="B400" s="35" t="s">
        <v>90</v>
      </c>
      <c r="C400" s="35">
        <v>58112000</v>
      </c>
      <c r="D400" s="35" t="s">
        <v>174</v>
      </c>
      <c r="E400" s="55" t="s">
        <v>92</v>
      </c>
      <c r="F400" s="29">
        <v>70</v>
      </c>
      <c r="G400" s="30">
        <v>-102</v>
      </c>
      <c r="H400" s="30">
        <v>174</v>
      </c>
      <c r="I400" s="30">
        <v>197</v>
      </c>
      <c r="J400" s="30">
        <v>112</v>
      </c>
      <c r="K400" s="30">
        <v>48</v>
      </c>
      <c r="L400" s="30">
        <v>13</v>
      </c>
      <c r="M400" s="30">
        <v>-33</v>
      </c>
      <c r="N400" s="30">
        <v>132</v>
      </c>
      <c r="O400" s="30">
        <v>13</v>
      </c>
      <c r="P400" s="30">
        <v>-53</v>
      </c>
      <c r="Q400" s="31">
        <v>23</v>
      </c>
      <c r="R400" s="32">
        <f t="shared" si="6"/>
        <v>594</v>
      </c>
      <c r="S400" s="168" t="s">
        <v>93</v>
      </c>
      <c r="T400" s="167" t="s">
        <v>100</v>
      </c>
      <c r="U400" s="168" t="s">
        <v>101</v>
      </c>
      <c r="V400" s="169" t="s">
        <v>95</v>
      </c>
      <c r="W400" s="170" t="s">
        <v>103</v>
      </c>
      <c r="X400" s="170" t="s">
        <v>175</v>
      </c>
      <c r="Y400" s="170" t="s">
        <v>176</v>
      </c>
      <c r="Z400" s="165" t="e">
        <f>VLOOKUP(Table42[[#This Row],[COA]],#REF!,11,FALSE)</f>
        <v>#REF!</v>
      </c>
    </row>
    <row r="401" spans="1:26" ht="14.5" x14ac:dyDescent="0.35">
      <c r="A401" s="28">
        <v>400</v>
      </c>
      <c r="B401" s="35" t="s">
        <v>90</v>
      </c>
      <c r="C401" s="35">
        <v>58114000</v>
      </c>
      <c r="D401" s="35" t="s">
        <v>174</v>
      </c>
      <c r="E401" s="55" t="s">
        <v>92</v>
      </c>
      <c r="F401" s="29">
        <v>5</v>
      </c>
      <c r="G401" s="30">
        <v>0</v>
      </c>
      <c r="H401" s="30">
        <v>2</v>
      </c>
      <c r="I401" s="30">
        <v>0</v>
      </c>
      <c r="J401" s="30">
        <v>16</v>
      </c>
      <c r="K401" s="30">
        <v>5</v>
      </c>
      <c r="L401" s="30">
        <v>-146</v>
      </c>
      <c r="M401" s="30">
        <v>0</v>
      </c>
      <c r="N401" s="30">
        <v>1</v>
      </c>
      <c r="O401" s="30">
        <v>0</v>
      </c>
      <c r="P401" s="30">
        <v>0</v>
      </c>
      <c r="Q401" s="31">
        <v>-1</v>
      </c>
      <c r="R401" s="32">
        <f t="shared" si="6"/>
        <v>-118</v>
      </c>
      <c r="S401" s="168" t="s">
        <v>93</v>
      </c>
      <c r="T401" s="167" t="s">
        <v>100</v>
      </c>
      <c r="U401" s="168" t="s">
        <v>101</v>
      </c>
      <c r="V401" s="169" t="s">
        <v>95</v>
      </c>
      <c r="W401" s="170" t="s">
        <v>103</v>
      </c>
      <c r="X401" s="170" t="s">
        <v>175</v>
      </c>
      <c r="Y401" s="170" t="s">
        <v>176</v>
      </c>
      <c r="Z401" s="165" t="e">
        <f>VLOOKUP(Table42[[#This Row],[COA]],#REF!,11,FALSE)</f>
        <v>#REF!</v>
      </c>
    </row>
    <row r="402" spans="1:26" ht="14.5" x14ac:dyDescent="0.35">
      <c r="A402" s="28">
        <v>401</v>
      </c>
      <c r="B402" s="35" t="s">
        <v>90</v>
      </c>
      <c r="C402" s="35">
        <v>58122000</v>
      </c>
      <c r="D402" s="35" t="s">
        <v>174</v>
      </c>
      <c r="E402" s="55" t="s">
        <v>92</v>
      </c>
      <c r="F402" s="29">
        <v>0</v>
      </c>
      <c r="G402" s="30">
        <v>0</v>
      </c>
      <c r="H402" s="30">
        <v>-41</v>
      </c>
      <c r="I402" s="30">
        <v>0</v>
      </c>
      <c r="J402" s="30">
        <v>-19</v>
      </c>
      <c r="K402" s="30">
        <v>0</v>
      </c>
      <c r="L402" s="30">
        <v>-15</v>
      </c>
      <c r="M402" s="30">
        <v>15</v>
      </c>
      <c r="N402" s="30">
        <v>0</v>
      </c>
      <c r="O402" s="30">
        <v>0</v>
      </c>
      <c r="P402" s="30">
        <v>0</v>
      </c>
      <c r="Q402" s="31">
        <v>0</v>
      </c>
      <c r="R402" s="32">
        <f t="shared" si="6"/>
        <v>-60</v>
      </c>
      <c r="S402" s="168" t="s">
        <v>93</v>
      </c>
      <c r="T402" s="167" t="s">
        <v>100</v>
      </c>
      <c r="U402" s="168" t="s">
        <v>101</v>
      </c>
      <c r="V402" s="169" t="s">
        <v>95</v>
      </c>
      <c r="W402" s="170" t="s">
        <v>103</v>
      </c>
      <c r="X402" s="170" t="s">
        <v>175</v>
      </c>
      <c r="Y402" s="170" t="s">
        <v>176</v>
      </c>
      <c r="Z402" s="165" t="e">
        <f>VLOOKUP(Table42[[#This Row],[COA]],#REF!,11,FALSE)</f>
        <v>#REF!</v>
      </c>
    </row>
    <row r="403" spans="1:26" ht="14.5" x14ac:dyDescent="0.35">
      <c r="A403" s="28">
        <v>402</v>
      </c>
      <c r="B403" s="35" t="s">
        <v>90</v>
      </c>
      <c r="C403" s="35">
        <v>58124000</v>
      </c>
      <c r="D403" s="35" t="s">
        <v>174</v>
      </c>
      <c r="E403" s="55" t="s">
        <v>92</v>
      </c>
      <c r="F403" s="29">
        <v>0</v>
      </c>
      <c r="G403" s="30">
        <v>0</v>
      </c>
      <c r="H403" s="30">
        <v>0</v>
      </c>
      <c r="I403" s="30">
        <v>0</v>
      </c>
      <c r="J403" s="30">
        <v>0</v>
      </c>
      <c r="K403" s="30">
        <v>0</v>
      </c>
      <c r="L403" s="30">
        <v>0</v>
      </c>
      <c r="M403" s="30">
        <v>0</v>
      </c>
      <c r="N403" s="30">
        <v>0</v>
      </c>
      <c r="O403" s="30">
        <v>0</v>
      </c>
      <c r="P403" s="30">
        <v>0</v>
      </c>
      <c r="Q403" s="31">
        <v>0</v>
      </c>
      <c r="R403" s="32">
        <f t="shared" si="6"/>
        <v>0</v>
      </c>
      <c r="S403" s="168" t="s">
        <v>93</v>
      </c>
      <c r="T403" s="167" t="s">
        <v>100</v>
      </c>
      <c r="U403" s="168" t="s">
        <v>101</v>
      </c>
      <c r="V403" s="169" t="s">
        <v>95</v>
      </c>
      <c r="W403" s="170" t="s">
        <v>103</v>
      </c>
      <c r="X403" s="170" t="s">
        <v>175</v>
      </c>
      <c r="Y403" s="170" t="s">
        <v>176</v>
      </c>
      <c r="Z403" s="165" t="e">
        <f>VLOOKUP(Table42[[#This Row],[COA]],#REF!,11,FALSE)</f>
        <v>#REF!</v>
      </c>
    </row>
    <row r="404" spans="1:26" ht="14.5" x14ac:dyDescent="0.35">
      <c r="A404" s="28">
        <v>403</v>
      </c>
      <c r="B404" s="35" t="s">
        <v>90</v>
      </c>
      <c r="C404" s="35">
        <v>53112100</v>
      </c>
      <c r="D404" s="35" t="s">
        <v>174</v>
      </c>
      <c r="E404" s="55" t="s">
        <v>92</v>
      </c>
      <c r="F404" s="29">
        <v>408</v>
      </c>
      <c r="G404" s="30">
        <v>414</v>
      </c>
      <c r="H404" s="30">
        <v>412</v>
      </c>
      <c r="I404" s="30">
        <v>399</v>
      </c>
      <c r="J404" s="30">
        <v>399</v>
      </c>
      <c r="K404" s="30">
        <v>422</v>
      </c>
      <c r="L404" s="30">
        <v>403</v>
      </c>
      <c r="M404" s="30">
        <v>462</v>
      </c>
      <c r="N404" s="30">
        <v>408</v>
      </c>
      <c r="O404" s="30">
        <v>447</v>
      </c>
      <c r="P404" s="30">
        <v>707</v>
      </c>
      <c r="Q404" s="31">
        <v>-21</v>
      </c>
      <c r="R404" s="32">
        <f t="shared" si="6"/>
        <v>4860</v>
      </c>
      <c r="S404" s="168" t="s">
        <v>93</v>
      </c>
      <c r="T404" s="167" t="s">
        <v>100</v>
      </c>
      <c r="U404" s="168" t="s">
        <v>101</v>
      </c>
      <c r="V404" s="169" t="s">
        <v>119</v>
      </c>
      <c r="W404" s="170" t="s">
        <v>103</v>
      </c>
      <c r="X404" s="170" t="s">
        <v>175</v>
      </c>
      <c r="Y404" s="170" t="s">
        <v>176</v>
      </c>
      <c r="Z404" s="165" t="e">
        <f>VLOOKUP(Table42[[#This Row],[COA]],#REF!,11,FALSE)</f>
        <v>#REF!</v>
      </c>
    </row>
    <row r="405" spans="1:26" ht="14.5" x14ac:dyDescent="0.35">
      <c r="A405" s="28">
        <v>404</v>
      </c>
      <c r="B405" s="35" t="s">
        <v>90</v>
      </c>
      <c r="C405" s="35">
        <v>53111000</v>
      </c>
      <c r="D405" s="35" t="s">
        <v>174</v>
      </c>
      <c r="E405" s="55" t="s">
        <v>92</v>
      </c>
      <c r="F405" s="29">
        <v>101</v>
      </c>
      <c r="G405" s="30">
        <v>101</v>
      </c>
      <c r="H405" s="30">
        <v>101</v>
      </c>
      <c r="I405" s="30">
        <v>101</v>
      </c>
      <c r="J405" s="30">
        <v>101</v>
      </c>
      <c r="K405" s="30">
        <v>101</v>
      </c>
      <c r="L405" s="30">
        <v>104</v>
      </c>
      <c r="M405" s="30">
        <v>103</v>
      </c>
      <c r="N405" s="30">
        <v>94</v>
      </c>
      <c r="O405" s="30">
        <v>95</v>
      </c>
      <c r="P405" s="30">
        <v>94</v>
      </c>
      <c r="Q405" s="31">
        <v>94</v>
      </c>
      <c r="R405" s="32">
        <f t="shared" si="6"/>
        <v>1190</v>
      </c>
      <c r="S405" s="168" t="s">
        <v>93</v>
      </c>
      <c r="T405" s="167" t="s">
        <v>100</v>
      </c>
      <c r="U405" s="168" t="s">
        <v>101</v>
      </c>
      <c r="V405" s="169" t="s">
        <v>119</v>
      </c>
      <c r="W405" s="170" t="s">
        <v>103</v>
      </c>
      <c r="X405" s="170" t="s">
        <v>175</v>
      </c>
      <c r="Y405" s="170" t="s">
        <v>176</v>
      </c>
      <c r="Z405" s="165" t="e">
        <f>VLOOKUP(Table42[[#This Row],[COA]],#REF!,11,FALSE)</f>
        <v>#REF!</v>
      </c>
    </row>
    <row r="406" spans="1:26" ht="14.5" x14ac:dyDescent="0.35">
      <c r="A406" s="28">
        <v>405</v>
      </c>
      <c r="B406" s="35" t="s">
        <v>90</v>
      </c>
      <c r="C406" s="35">
        <v>53113000</v>
      </c>
      <c r="D406" s="35" t="s">
        <v>174</v>
      </c>
      <c r="E406" s="55" t="s">
        <v>92</v>
      </c>
      <c r="F406" s="29">
        <v>0</v>
      </c>
      <c r="G406" s="30">
        <v>0</v>
      </c>
      <c r="H406" s="30">
        <v>0</v>
      </c>
      <c r="I406" s="30">
        <v>0</v>
      </c>
      <c r="J406" s="30">
        <v>0</v>
      </c>
      <c r="K406" s="30">
        <v>0</v>
      </c>
      <c r="L406" s="30">
        <v>0</v>
      </c>
      <c r="M406" s="30">
        <v>0</v>
      </c>
      <c r="N406" s="30">
        <v>0</v>
      </c>
      <c r="O406" s="30">
        <v>0</v>
      </c>
      <c r="P406" s="30">
        <v>0</v>
      </c>
      <c r="Q406" s="31">
        <v>0</v>
      </c>
      <c r="R406" s="32">
        <f t="shared" si="6"/>
        <v>0</v>
      </c>
      <c r="S406" s="168" t="s">
        <v>93</v>
      </c>
      <c r="T406" s="167" t="s">
        <v>100</v>
      </c>
      <c r="U406" s="168" t="s">
        <v>101</v>
      </c>
      <c r="V406" s="169" t="s">
        <v>119</v>
      </c>
      <c r="W406" s="170" t="s">
        <v>103</v>
      </c>
      <c r="X406" s="170" t="s">
        <v>175</v>
      </c>
      <c r="Y406" s="170" t="s">
        <v>176</v>
      </c>
      <c r="Z406" s="165" t="e">
        <f>VLOOKUP(Table42[[#This Row],[COA]],#REF!,11,FALSE)</f>
        <v>#REF!</v>
      </c>
    </row>
    <row r="407" spans="1:26" ht="14.5" x14ac:dyDescent="0.35">
      <c r="A407" s="28">
        <v>406</v>
      </c>
      <c r="B407" s="35" t="s">
        <v>90</v>
      </c>
      <c r="C407" s="35">
        <v>53161000</v>
      </c>
      <c r="D407" s="35" t="s">
        <v>174</v>
      </c>
      <c r="E407" s="55" t="s">
        <v>92</v>
      </c>
      <c r="F407" s="29">
        <v>315</v>
      </c>
      <c r="G407" s="30">
        <v>315</v>
      </c>
      <c r="H407" s="30">
        <v>315</v>
      </c>
      <c r="I407" s="30">
        <v>315</v>
      </c>
      <c r="J407" s="30">
        <v>315</v>
      </c>
      <c r="K407" s="30">
        <v>315</v>
      </c>
      <c r="L407" s="30">
        <v>-396</v>
      </c>
      <c r="M407" s="30">
        <v>210</v>
      </c>
      <c r="N407" s="30">
        <v>210</v>
      </c>
      <c r="O407" s="30">
        <v>593</v>
      </c>
      <c r="P407" s="30">
        <v>426</v>
      </c>
      <c r="Q407" s="31">
        <v>351</v>
      </c>
      <c r="R407" s="32">
        <f t="shared" si="6"/>
        <v>3284</v>
      </c>
      <c r="S407" s="168" t="s">
        <v>93</v>
      </c>
      <c r="T407" s="167" t="s">
        <v>100</v>
      </c>
      <c r="U407" s="168" t="s">
        <v>101</v>
      </c>
      <c r="V407" s="169" t="s">
        <v>119</v>
      </c>
      <c r="W407" s="170" t="s">
        <v>103</v>
      </c>
      <c r="X407" s="170" t="s">
        <v>175</v>
      </c>
      <c r="Y407" s="170" t="s">
        <v>176</v>
      </c>
      <c r="Z407" s="165" t="e">
        <f>VLOOKUP(Table42[[#This Row],[COA]],#REF!,11,FALSE)</f>
        <v>#REF!</v>
      </c>
    </row>
    <row r="408" spans="1:26" ht="14.5" x14ac:dyDescent="0.35">
      <c r="A408" s="28">
        <v>407</v>
      </c>
      <c r="B408" s="35" t="s">
        <v>90</v>
      </c>
      <c r="C408" s="35">
        <v>52112000</v>
      </c>
      <c r="D408" s="35" t="s">
        <v>174</v>
      </c>
      <c r="E408" s="55" t="s">
        <v>92</v>
      </c>
      <c r="F408" s="29">
        <v>293</v>
      </c>
      <c r="G408" s="30">
        <v>402</v>
      </c>
      <c r="H408" s="30">
        <v>489</v>
      </c>
      <c r="I408" s="30">
        <v>503</v>
      </c>
      <c r="J408" s="30">
        <v>715</v>
      </c>
      <c r="K408" s="30">
        <v>597</v>
      </c>
      <c r="L408" s="30">
        <v>631</v>
      </c>
      <c r="M408" s="30">
        <v>585</v>
      </c>
      <c r="N408" s="30">
        <v>505</v>
      </c>
      <c r="O408" s="30">
        <v>514</v>
      </c>
      <c r="P408" s="30">
        <v>607</v>
      </c>
      <c r="Q408" s="31">
        <v>688</v>
      </c>
      <c r="R408" s="32">
        <f t="shared" si="6"/>
        <v>6529</v>
      </c>
      <c r="S408" s="168" t="s">
        <v>93</v>
      </c>
      <c r="T408" s="167" t="s">
        <v>100</v>
      </c>
      <c r="U408" s="168" t="s">
        <v>101</v>
      </c>
      <c r="V408" s="169" t="s">
        <v>95</v>
      </c>
      <c r="W408" s="170" t="s">
        <v>103</v>
      </c>
      <c r="X408" s="170" t="s">
        <v>175</v>
      </c>
      <c r="Y408" s="170" t="s">
        <v>176</v>
      </c>
      <c r="Z408" s="165" t="e">
        <f>VLOOKUP(Table42[[#This Row],[COA]],#REF!,11,FALSE)</f>
        <v>#REF!</v>
      </c>
    </row>
    <row r="409" spans="1:26" ht="14.5" x14ac:dyDescent="0.35">
      <c r="A409" s="28">
        <v>408</v>
      </c>
      <c r="B409" s="35" t="s">
        <v>90</v>
      </c>
      <c r="C409" s="35">
        <v>52111000</v>
      </c>
      <c r="D409" s="35" t="s">
        <v>174</v>
      </c>
      <c r="E409" s="55" t="s">
        <v>92</v>
      </c>
      <c r="F409" s="29">
        <v>0</v>
      </c>
      <c r="G409" s="30">
        <v>0</v>
      </c>
      <c r="H409" s="30">
        <v>0</v>
      </c>
      <c r="I409" s="30">
        <v>0</v>
      </c>
      <c r="J409" s="30">
        <v>0</v>
      </c>
      <c r="K409" s="30">
        <v>0</v>
      </c>
      <c r="L409" s="30">
        <v>0</v>
      </c>
      <c r="M409" s="30">
        <v>0</v>
      </c>
      <c r="N409" s="30">
        <v>0</v>
      </c>
      <c r="O409" s="30">
        <v>0</v>
      </c>
      <c r="P409" s="30">
        <v>0</v>
      </c>
      <c r="Q409" s="31">
        <v>0</v>
      </c>
      <c r="R409" s="32">
        <f t="shared" si="6"/>
        <v>0</v>
      </c>
      <c r="S409" s="168" t="s">
        <v>93</v>
      </c>
      <c r="T409" s="167" t="s">
        <v>100</v>
      </c>
      <c r="U409" s="168" t="s">
        <v>101</v>
      </c>
      <c r="V409" s="169" t="s">
        <v>95</v>
      </c>
      <c r="W409" s="170" t="s">
        <v>103</v>
      </c>
      <c r="X409" s="170" t="s">
        <v>175</v>
      </c>
      <c r="Y409" s="170" t="s">
        <v>176</v>
      </c>
      <c r="Z409" s="165" t="e">
        <f>VLOOKUP(Table42[[#This Row],[COA]],#REF!,11,FALSE)</f>
        <v>#REF!</v>
      </c>
    </row>
    <row r="410" spans="1:26" ht="14.5" x14ac:dyDescent="0.35">
      <c r="A410" s="28">
        <v>409</v>
      </c>
      <c r="B410" s="35" t="s">
        <v>90</v>
      </c>
      <c r="C410" s="35">
        <v>52113000</v>
      </c>
      <c r="D410" s="35" t="s">
        <v>174</v>
      </c>
      <c r="E410" s="55" t="s">
        <v>92</v>
      </c>
      <c r="F410" s="29">
        <v>30</v>
      </c>
      <c r="G410" s="30">
        <v>30</v>
      </c>
      <c r="H410" s="30">
        <v>40</v>
      </c>
      <c r="I410" s="30">
        <v>50</v>
      </c>
      <c r="J410" s="30">
        <v>59</v>
      </c>
      <c r="K410" s="30">
        <v>55</v>
      </c>
      <c r="L410" s="30">
        <v>110</v>
      </c>
      <c r="M410" s="30">
        <v>23</v>
      </c>
      <c r="N410" s="30">
        <v>54</v>
      </c>
      <c r="O410" s="30">
        <v>47</v>
      </c>
      <c r="P410" s="30">
        <v>48</v>
      </c>
      <c r="Q410" s="31">
        <v>182</v>
      </c>
      <c r="R410" s="32">
        <f t="shared" si="6"/>
        <v>728</v>
      </c>
      <c r="S410" s="168" t="s">
        <v>93</v>
      </c>
      <c r="T410" s="167" t="s">
        <v>100</v>
      </c>
      <c r="U410" s="168" t="s">
        <v>101</v>
      </c>
      <c r="V410" s="169" t="s">
        <v>95</v>
      </c>
      <c r="W410" s="170" t="s">
        <v>103</v>
      </c>
      <c r="X410" s="170" t="s">
        <v>175</v>
      </c>
      <c r="Y410" s="170" t="s">
        <v>176</v>
      </c>
      <c r="Z410" s="165" t="e">
        <f>VLOOKUP(Table42[[#This Row],[COA]],#REF!,11,FALSE)</f>
        <v>#REF!</v>
      </c>
    </row>
    <row r="411" spans="1:26" ht="14.5" x14ac:dyDescent="0.35">
      <c r="A411" s="28">
        <v>410</v>
      </c>
      <c r="B411" s="35" t="s">
        <v>90</v>
      </c>
      <c r="C411" s="35">
        <v>52114000</v>
      </c>
      <c r="D411" s="35" t="s">
        <v>174</v>
      </c>
      <c r="E411" s="55" t="s">
        <v>92</v>
      </c>
      <c r="F411" s="29">
        <v>6</v>
      </c>
      <c r="G411" s="30">
        <v>1</v>
      </c>
      <c r="H411" s="30">
        <v>0</v>
      </c>
      <c r="I411" s="30">
        <v>2</v>
      </c>
      <c r="J411" s="30">
        <v>0</v>
      </c>
      <c r="K411" s="30">
        <v>0</v>
      </c>
      <c r="L411" s="30">
        <v>2</v>
      </c>
      <c r="M411" s="30">
        <v>5</v>
      </c>
      <c r="N411" s="30">
        <v>1</v>
      </c>
      <c r="O411" s="30">
        <v>1</v>
      </c>
      <c r="P411" s="30">
        <v>1</v>
      </c>
      <c r="Q411" s="31">
        <v>2</v>
      </c>
      <c r="R411" s="32">
        <f t="shared" si="6"/>
        <v>21</v>
      </c>
      <c r="S411" s="168" t="s">
        <v>93</v>
      </c>
      <c r="T411" s="167" t="s">
        <v>100</v>
      </c>
      <c r="U411" s="168" t="s">
        <v>101</v>
      </c>
      <c r="V411" s="169" t="s">
        <v>95</v>
      </c>
      <c r="W411" s="170" t="s">
        <v>103</v>
      </c>
      <c r="X411" s="170" t="s">
        <v>175</v>
      </c>
      <c r="Y411" s="170" t="s">
        <v>176</v>
      </c>
      <c r="Z411" s="165" t="e">
        <f>VLOOKUP(Table42[[#This Row],[COA]],#REF!,11,FALSE)</f>
        <v>#REF!</v>
      </c>
    </row>
    <row r="412" spans="1:26" ht="14.5" x14ac:dyDescent="0.35">
      <c r="A412" s="28">
        <v>411</v>
      </c>
      <c r="B412" s="35" t="s">
        <v>90</v>
      </c>
      <c r="C412" s="35">
        <v>52121000</v>
      </c>
      <c r="D412" s="35" t="s">
        <v>174</v>
      </c>
      <c r="E412" s="55" t="s">
        <v>92</v>
      </c>
      <c r="F412" s="29">
        <v>81</v>
      </c>
      <c r="G412" s="30">
        <v>141</v>
      </c>
      <c r="H412" s="30">
        <v>80</v>
      </c>
      <c r="I412" s="30">
        <v>389</v>
      </c>
      <c r="J412" s="30">
        <v>184</v>
      </c>
      <c r="K412" s="30">
        <v>192</v>
      </c>
      <c r="L412" s="30">
        <v>194</v>
      </c>
      <c r="M412" s="30">
        <v>144</v>
      </c>
      <c r="N412" s="30">
        <v>206</v>
      </c>
      <c r="O412" s="30">
        <v>219</v>
      </c>
      <c r="P412" s="30">
        <v>148</v>
      </c>
      <c r="Q412" s="31">
        <v>268</v>
      </c>
      <c r="R412" s="32">
        <f t="shared" si="6"/>
        <v>2246</v>
      </c>
      <c r="S412" s="168" t="s">
        <v>93</v>
      </c>
      <c r="T412" s="167" t="s">
        <v>100</v>
      </c>
      <c r="U412" s="168" t="s">
        <v>101</v>
      </c>
      <c r="V412" s="169" t="s">
        <v>95</v>
      </c>
      <c r="W412" s="170" t="s">
        <v>103</v>
      </c>
      <c r="X412" s="170" t="s">
        <v>175</v>
      </c>
      <c r="Y412" s="170" t="s">
        <v>176</v>
      </c>
      <c r="Z412" s="165" t="e">
        <f>VLOOKUP(Table42[[#This Row],[COA]],#REF!,11,FALSE)</f>
        <v>#REF!</v>
      </c>
    </row>
    <row r="413" spans="1:26" ht="14.5" x14ac:dyDescent="0.35">
      <c r="A413" s="28">
        <v>412</v>
      </c>
      <c r="B413" s="35" t="s">
        <v>90</v>
      </c>
      <c r="C413" s="35">
        <v>52141000</v>
      </c>
      <c r="D413" s="35" t="s">
        <v>174</v>
      </c>
      <c r="E413" s="55" t="s">
        <v>92</v>
      </c>
      <c r="F413" s="29">
        <v>10</v>
      </c>
      <c r="G413" s="30">
        <v>11</v>
      </c>
      <c r="H413" s="30">
        <v>11</v>
      </c>
      <c r="I413" s="30">
        <v>13</v>
      </c>
      <c r="J413" s="30">
        <v>9</v>
      </c>
      <c r="K413" s="30">
        <v>12</v>
      </c>
      <c r="L413" s="30">
        <v>12</v>
      </c>
      <c r="M413" s="30">
        <v>13</v>
      </c>
      <c r="N413" s="30">
        <v>5</v>
      </c>
      <c r="O413" s="30">
        <v>4</v>
      </c>
      <c r="P413" s="30">
        <v>10</v>
      </c>
      <c r="Q413" s="31">
        <v>7</v>
      </c>
      <c r="R413" s="32">
        <f t="shared" si="6"/>
        <v>117</v>
      </c>
      <c r="S413" s="168" t="s">
        <v>93</v>
      </c>
      <c r="T413" s="167" t="s">
        <v>100</v>
      </c>
      <c r="U413" s="168" t="s">
        <v>101</v>
      </c>
      <c r="V413" s="169" t="s">
        <v>95</v>
      </c>
      <c r="W413" s="170" t="s">
        <v>103</v>
      </c>
      <c r="X413" s="170" t="s">
        <v>175</v>
      </c>
      <c r="Y413" s="170" t="s">
        <v>176</v>
      </c>
      <c r="Z413" s="165" t="e">
        <f>VLOOKUP(Table42[[#This Row],[COA]],#REF!,11,FALSE)</f>
        <v>#REF!</v>
      </c>
    </row>
    <row r="414" spans="1:26" ht="14.5" x14ac:dyDescent="0.35">
      <c r="A414" s="28">
        <v>413</v>
      </c>
      <c r="B414" s="35" t="s">
        <v>90</v>
      </c>
      <c r="C414" s="35">
        <v>52151000</v>
      </c>
      <c r="D414" s="35" t="s">
        <v>174</v>
      </c>
      <c r="E414" s="55" t="s">
        <v>92</v>
      </c>
      <c r="F414" s="29">
        <v>461</v>
      </c>
      <c r="G414" s="30">
        <v>357</v>
      </c>
      <c r="H414" s="30">
        <v>456</v>
      </c>
      <c r="I414" s="30">
        <v>425</v>
      </c>
      <c r="J414" s="30">
        <v>473</v>
      </c>
      <c r="K414" s="30">
        <v>511</v>
      </c>
      <c r="L414" s="30">
        <v>550</v>
      </c>
      <c r="M414" s="30">
        <v>281</v>
      </c>
      <c r="N414" s="30">
        <v>326</v>
      </c>
      <c r="O414" s="30">
        <v>506</v>
      </c>
      <c r="P414" s="30">
        <v>418</v>
      </c>
      <c r="Q414" s="31">
        <v>-50</v>
      </c>
      <c r="R414" s="32">
        <f t="shared" si="6"/>
        <v>4714</v>
      </c>
      <c r="S414" s="168" t="s">
        <v>93</v>
      </c>
      <c r="T414" s="167" t="s">
        <v>100</v>
      </c>
      <c r="U414" s="168" t="s">
        <v>101</v>
      </c>
      <c r="V414" s="169" t="s">
        <v>95</v>
      </c>
      <c r="W414" s="170" t="s">
        <v>103</v>
      </c>
      <c r="X414" s="170" t="s">
        <v>175</v>
      </c>
      <c r="Y414" s="170" t="s">
        <v>176</v>
      </c>
      <c r="Z414" s="165" t="e">
        <f>VLOOKUP(Table42[[#This Row],[COA]],#REF!,11,FALSE)</f>
        <v>#REF!</v>
      </c>
    </row>
    <row r="415" spans="1:26" ht="14.5" x14ac:dyDescent="0.35">
      <c r="A415" s="28">
        <v>414</v>
      </c>
      <c r="B415" s="35" t="s">
        <v>90</v>
      </c>
      <c r="C415" s="35">
        <v>52152000</v>
      </c>
      <c r="D415" s="35" t="s">
        <v>174</v>
      </c>
      <c r="E415" s="55" t="s">
        <v>92</v>
      </c>
      <c r="F415" s="29">
        <v>0</v>
      </c>
      <c r="G415" s="30">
        <v>0</v>
      </c>
      <c r="H415" s="30">
        <v>0</v>
      </c>
      <c r="I415" s="30">
        <v>0</v>
      </c>
      <c r="J415" s="30">
        <v>0</v>
      </c>
      <c r="K415" s="30">
        <v>0</v>
      </c>
      <c r="L415" s="30">
        <v>0</v>
      </c>
      <c r="M415" s="30">
        <v>0</v>
      </c>
      <c r="N415" s="30">
        <v>0</v>
      </c>
      <c r="O415" s="30">
        <v>0</v>
      </c>
      <c r="P415" s="30">
        <v>0</v>
      </c>
      <c r="Q415" s="31">
        <v>0</v>
      </c>
      <c r="R415" s="32">
        <f t="shared" si="6"/>
        <v>0</v>
      </c>
      <c r="S415" s="168" t="s">
        <v>93</v>
      </c>
      <c r="T415" s="167" t="s">
        <v>100</v>
      </c>
      <c r="U415" s="168" t="s">
        <v>101</v>
      </c>
      <c r="V415" s="169" t="s">
        <v>95</v>
      </c>
      <c r="W415" s="170" t="s">
        <v>103</v>
      </c>
      <c r="X415" s="170" t="s">
        <v>175</v>
      </c>
      <c r="Y415" s="170" t="s">
        <v>176</v>
      </c>
      <c r="Z415" s="165" t="e">
        <f>VLOOKUP(Table42[[#This Row],[COA]],#REF!,11,FALSE)</f>
        <v>#REF!</v>
      </c>
    </row>
    <row r="416" spans="1:26" ht="14.5" x14ac:dyDescent="0.35">
      <c r="A416" s="28">
        <v>415</v>
      </c>
      <c r="B416" s="35" t="s">
        <v>90</v>
      </c>
      <c r="C416" s="35">
        <v>52153000</v>
      </c>
      <c r="D416" s="35" t="s">
        <v>174</v>
      </c>
      <c r="E416" s="55" t="s">
        <v>92</v>
      </c>
      <c r="F416" s="29">
        <v>47</v>
      </c>
      <c r="G416" s="30">
        <v>47</v>
      </c>
      <c r="H416" s="30">
        <v>46</v>
      </c>
      <c r="I416" s="30">
        <v>55</v>
      </c>
      <c r="J416" s="30">
        <v>54</v>
      </c>
      <c r="K416" s="30">
        <v>60</v>
      </c>
      <c r="L416" s="30">
        <v>59</v>
      </c>
      <c r="M416" s="30">
        <v>68</v>
      </c>
      <c r="N416" s="30">
        <v>59</v>
      </c>
      <c r="O416" s="30">
        <v>58</v>
      </c>
      <c r="P416" s="30">
        <v>61</v>
      </c>
      <c r="Q416" s="31">
        <v>64</v>
      </c>
      <c r="R416" s="32">
        <f t="shared" si="6"/>
        <v>678</v>
      </c>
      <c r="S416" s="168" t="s">
        <v>93</v>
      </c>
      <c r="T416" s="167" t="s">
        <v>100</v>
      </c>
      <c r="U416" s="168" t="s">
        <v>101</v>
      </c>
      <c r="V416" s="169" t="s">
        <v>95</v>
      </c>
      <c r="W416" s="170" t="s">
        <v>103</v>
      </c>
      <c r="X416" s="170" t="s">
        <v>175</v>
      </c>
      <c r="Y416" s="170" t="s">
        <v>176</v>
      </c>
      <c r="Z416" s="165" t="e">
        <f>VLOOKUP(Table42[[#This Row],[COA]],#REF!,11,FALSE)</f>
        <v>#REF!</v>
      </c>
    </row>
    <row r="417" spans="1:26" ht="14.5" x14ac:dyDescent="0.35">
      <c r="A417" s="28">
        <v>416</v>
      </c>
      <c r="B417" s="35" t="s">
        <v>90</v>
      </c>
      <c r="C417" s="35">
        <v>52171000</v>
      </c>
      <c r="D417" s="35" t="s">
        <v>174</v>
      </c>
      <c r="E417" s="55" t="s">
        <v>92</v>
      </c>
      <c r="F417" s="29">
        <v>6</v>
      </c>
      <c r="G417" s="30">
        <v>8</v>
      </c>
      <c r="H417" s="30">
        <v>141</v>
      </c>
      <c r="I417" s="30">
        <v>78</v>
      </c>
      <c r="J417" s="30">
        <v>87</v>
      </c>
      <c r="K417" s="30">
        <v>89</v>
      </c>
      <c r="L417" s="30">
        <v>82</v>
      </c>
      <c r="M417" s="30">
        <v>110</v>
      </c>
      <c r="N417" s="30">
        <v>64</v>
      </c>
      <c r="O417" s="30">
        <v>66</v>
      </c>
      <c r="P417" s="30">
        <v>76</v>
      </c>
      <c r="Q417" s="31">
        <v>137</v>
      </c>
      <c r="R417" s="32">
        <f t="shared" si="6"/>
        <v>944</v>
      </c>
      <c r="S417" s="168" t="s">
        <v>93</v>
      </c>
      <c r="T417" s="167" t="s">
        <v>100</v>
      </c>
      <c r="U417" s="168" t="s">
        <v>101</v>
      </c>
      <c r="V417" s="169" t="s">
        <v>95</v>
      </c>
      <c r="W417" s="170" t="s">
        <v>103</v>
      </c>
      <c r="X417" s="170" t="s">
        <v>175</v>
      </c>
      <c r="Y417" s="170" t="s">
        <v>176</v>
      </c>
      <c r="Z417" s="165" t="e">
        <f>VLOOKUP(Table42[[#This Row],[COA]],#REF!,11,FALSE)</f>
        <v>#REF!</v>
      </c>
    </row>
    <row r="418" spans="1:26" ht="14.5" x14ac:dyDescent="0.35">
      <c r="A418" s="28">
        <v>417</v>
      </c>
      <c r="B418" s="35" t="s">
        <v>90</v>
      </c>
      <c r="C418" s="35">
        <v>52181000</v>
      </c>
      <c r="D418" s="35" t="s">
        <v>174</v>
      </c>
      <c r="E418" s="55" t="s">
        <v>92</v>
      </c>
      <c r="F418" s="29">
        <v>8</v>
      </c>
      <c r="G418" s="30">
        <v>30</v>
      </c>
      <c r="H418" s="30">
        <v>297</v>
      </c>
      <c r="I418" s="30">
        <v>36</v>
      </c>
      <c r="J418" s="30">
        <v>42</v>
      </c>
      <c r="K418" s="30">
        <v>327</v>
      </c>
      <c r="L418" s="30">
        <v>130</v>
      </c>
      <c r="M418" s="30">
        <v>1127</v>
      </c>
      <c r="N418" s="30">
        <v>299</v>
      </c>
      <c r="O418" s="30">
        <v>830</v>
      </c>
      <c r="P418" s="30">
        <v>432</v>
      </c>
      <c r="Q418" s="31">
        <v>305</v>
      </c>
      <c r="R418" s="32">
        <f t="shared" si="6"/>
        <v>3863</v>
      </c>
      <c r="S418" s="168" t="s">
        <v>93</v>
      </c>
      <c r="T418" s="167" t="s">
        <v>100</v>
      </c>
      <c r="U418" s="168" t="s">
        <v>101</v>
      </c>
      <c r="V418" s="169" t="s">
        <v>95</v>
      </c>
      <c r="W418" s="170" t="s">
        <v>103</v>
      </c>
      <c r="X418" s="170" t="s">
        <v>175</v>
      </c>
      <c r="Y418" s="170" t="s">
        <v>176</v>
      </c>
      <c r="Z418" s="165" t="e">
        <f>VLOOKUP(Table42[[#This Row],[COA]],#REF!,11,FALSE)</f>
        <v>#REF!</v>
      </c>
    </row>
    <row r="419" spans="1:26" ht="14.5" x14ac:dyDescent="0.35">
      <c r="A419" s="28">
        <v>418</v>
      </c>
      <c r="B419" s="35" t="s">
        <v>90</v>
      </c>
      <c r="C419" s="35">
        <v>52182000</v>
      </c>
      <c r="D419" s="35" t="s">
        <v>174</v>
      </c>
      <c r="E419" s="55" t="s">
        <v>92</v>
      </c>
      <c r="F419" s="29">
        <v>2</v>
      </c>
      <c r="G419" s="30">
        <v>2</v>
      </c>
      <c r="H419" s="30">
        <v>3</v>
      </c>
      <c r="I419" s="30">
        <v>1</v>
      </c>
      <c r="J419" s="30">
        <v>2</v>
      </c>
      <c r="K419" s="30">
        <v>2</v>
      </c>
      <c r="L419" s="30">
        <v>3</v>
      </c>
      <c r="M419" s="30">
        <v>1</v>
      </c>
      <c r="N419" s="30">
        <v>1</v>
      </c>
      <c r="O419" s="30">
        <v>2</v>
      </c>
      <c r="P419" s="30">
        <v>5</v>
      </c>
      <c r="Q419" s="31">
        <v>1</v>
      </c>
      <c r="R419" s="32">
        <f t="shared" si="6"/>
        <v>25</v>
      </c>
      <c r="S419" s="168" t="s">
        <v>93</v>
      </c>
      <c r="T419" s="167" t="s">
        <v>100</v>
      </c>
      <c r="U419" s="168" t="s">
        <v>101</v>
      </c>
      <c r="V419" s="169" t="s">
        <v>95</v>
      </c>
      <c r="W419" s="170" t="s">
        <v>103</v>
      </c>
      <c r="X419" s="170" t="s">
        <v>175</v>
      </c>
      <c r="Y419" s="170" t="s">
        <v>176</v>
      </c>
      <c r="Z419" s="165" t="e">
        <f>VLOOKUP(Table42[[#This Row],[COA]],#REF!,11,FALSE)</f>
        <v>#REF!</v>
      </c>
    </row>
    <row r="420" spans="1:26" ht="14.5" x14ac:dyDescent="0.35">
      <c r="A420" s="28">
        <v>419</v>
      </c>
      <c r="B420" s="35" t="s">
        <v>90</v>
      </c>
      <c r="C420" s="35">
        <v>52183000</v>
      </c>
      <c r="D420" s="35" t="s">
        <v>174</v>
      </c>
      <c r="E420" s="55" t="s">
        <v>92</v>
      </c>
      <c r="F420" s="29">
        <v>351</v>
      </c>
      <c r="G420" s="30">
        <v>403</v>
      </c>
      <c r="H420" s="30">
        <v>310</v>
      </c>
      <c r="I420" s="30">
        <v>536</v>
      </c>
      <c r="J420" s="30">
        <v>660</v>
      </c>
      <c r="K420" s="30">
        <v>749</v>
      </c>
      <c r="L420" s="30">
        <v>786</v>
      </c>
      <c r="M420" s="30">
        <v>666</v>
      </c>
      <c r="N420" s="30">
        <v>366</v>
      </c>
      <c r="O420" s="30">
        <v>363</v>
      </c>
      <c r="P420" s="30">
        <v>695</v>
      </c>
      <c r="Q420" s="31">
        <v>1217</v>
      </c>
      <c r="R420" s="32">
        <f t="shared" si="6"/>
        <v>7102</v>
      </c>
      <c r="S420" s="168" t="s">
        <v>93</v>
      </c>
      <c r="T420" s="167" t="s">
        <v>100</v>
      </c>
      <c r="U420" s="168" t="s">
        <v>101</v>
      </c>
      <c r="V420" s="169" t="s">
        <v>95</v>
      </c>
      <c r="W420" s="170" t="s">
        <v>103</v>
      </c>
      <c r="X420" s="170" t="s">
        <v>175</v>
      </c>
      <c r="Y420" s="170" t="s">
        <v>176</v>
      </c>
      <c r="Z420" s="165" t="e">
        <f>VLOOKUP(Table42[[#This Row],[COA]],#REF!,11,FALSE)</f>
        <v>#REF!</v>
      </c>
    </row>
    <row r="421" spans="1:26" ht="14.5" x14ac:dyDescent="0.35">
      <c r="A421" s="28">
        <v>420</v>
      </c>
      <c r="B421" s="35" t="s">
        <v>90</v>
      </c>
      <c r="C421" s="35">
        <v>52187000</v>
      </c>
      <c r="D421" s="35" t="s">
        <v>174</v>
      </c>
      <c r="E421" s="55" t="s">
        <v>92</v>
      </c>
      <c r="F421" s="29">
        <v>0</v>
      </c>
      <c r="G421" s="30">
        <v>0</v>
      </c>
      <c r="H421" s="30">
        <v>0</v>
      </c>
      <c r="I421" s="30">
        <v>0</v>
      </c>
      <c r="J421" s="30">
        <v>0</v>
      </c>
      <c r="K421" s="30">
        <v>0</v>
      </c>
      <c r="L421" s="30">
        <v>0</v>
      </c>
      <c r="M421" s="30">
        <v>0</v>
      </c>
      <c r="N421" s="30">
        <v>0</v>
      </c>
      <c r="O421" s="30">
        <v>0</v>
      </c>
      <c r="P421" s="30">
        <v>0</v>
      </c>
      <c r="Q421" s="31">
        <v>0</v>
      </c>
      <c r="R421" s="32">
        <f t="shared" si="6"/>
        <v>0</v>
      </c>
      <c r="S421" s="168" t="s">
        <v>93</v>
      </c>
      <c r="T421" s="167" t="s">
        <v>100</v>
      </c>
      <c r="U421" s="168" t="s">
        <v>101</v>
      </c>
      <c r="V421" s="169" t="s">
        <v>95</v>
      </c>
      <c r="W421" s="170" t="s">
        <v>103</v>
      </c>
      <c r="X421" s="170" t="s">
        <v>175</v>
      </c>
      <c r="Y421" s="170" t="s">
        <v>176</v>
      </c>
      <c r="Z421" s="165" t="e">
        <f>VLOOKUP(Table42[[#This Row],[COA]],#REF!,11,FALSE)</f>
        <v>#REF!</v>
      </c>
    </row>
    <row r="422" spans="1:26" ht="14.5" x14ac:dyDescent="0.35">
      <c r="A422" s="28">
        <v>421</v>
      </c>
      <c r="B422" s="35" t="s">
        <v>90</v>
      </c>
      <c r="C422" s="35">
        <v>52191000</v>
      </c>
      <c r="D422" s="35" t="s">
        <v>174</v>
      </c>
      <c r="E422" s="55" t="s">
        <v>92</v>
      </c>
      <c r="F422" s="29">
        <v>1</v>
      </c>
      <c r="G422" s="30">
        <v>0</v>
      </c>
      <c r="H422" s="30">
        <v>8</v>
      </c>
      <c r="I422" s="30">
        <v>0</v>
      </c>
      <c r="J422" s="30">
        <v>0</v>
      </c>
      <c r="K422" s="30">
        <v>1</v>
      </c>
      <c r="L422" s="30">
        <v>0</v>
      </c>
      <c r="M422" s="30">
        <v>3</v>
      </c>
      <c r="N422" s="30">
        <v>1</v>
      </c>
      <c r="O422" s="30">
        <v>0</v>
      </c>
      <c r="P422" s="30">
        <v>1</v>
      </c>
      <c r="Q422" s="31">
        <v>0</v>
      </c>
      <c r="R422" s="32">
        <f t="shared" si="6"/>
        <v>15</v>
      </c>
      <c r="S422" s="168" t="s">
        <v>93</v>
      </c>
      <c r="T422" s="167" t="s">
        <v>100</v>
      </c>
      <c r="U422" s="168" t="s">
        <v>101</v>
      </c>
      <c r="V422" s="169" t="s">
        <v>95</v>
      </c>
      <c r="W422" s="170" t="s">
        <v>103</v>
      </c>
      <c r="X422" s="170" t="s">
        <v>175</v>
      </c>
      <c r="Y422" s="170" t="s">
        <v>176</v>
      </c>
      <c r="Z422" s="165" t="e">
        <f>VLOOKUP(Table42[[#This Row],[COA]],#REF!,11,FALSE)</f>
        <v>#REF!</v>
      </c>
    </row>
    <row r="423" spans="1:26" ht="14.5" x14ac:dyDescent="0.35">
      <c r="A423" s="28">
        <v>422</v>
      </c>
      <c r="B423" s="35" t="s">
        <v>90</v>
      </c>
      <c r="C423" s="35">
        <v>52192000</v>
      </c>
      <c r="D423" s="35" t="s">
        <v>174</v>
      </c>
      <c r="E423" s="55" t="s">
        <v>92</v>
      </c>
      <c r="F423" s="29">
        <v>124</v>
      </c>
      <c r="G423" s="30">
        <v>3</v>
      </c>
      <c r="H423" s="30">
        <v>194</v>
      </c>
      <c r="I423" s="30">
        <v>47</v>
      </c>
      <c r="J423" s="30">
        <v>40</v>
      </c>
      <c r="K423" s="30">
        <v>51</v>
      </c>
      <c r="L423" s="30">
        <v>2</v>
      </c>
      <c r="M423" s="30">
        <v>113</v>
      </c>
      <c r="N423" s="30">
        <v>36</v>
      </c>
      <c r="O423" s="30">
        <v>66</v>
      </c>
      <c r="P423" s="30">
        <v>63</v>
      </c>
      <c r="Q423" s="31">
        <v>68</v>
      </c>
      <c r="R423" s="32">
        <f t="shared" si="6"/>
        <v>807</v>
      </c>
      <c r="S423" s="168" t="s">
        <v>93</v>
      </c>
      <c r="T423" s="167" t="s">
        <v>100</v>
      </c>
      <c r="U423" s="168" t="s">
        <v>101</v>
      </c>
      <c r="V423" s="169" t="s">
        <v>95</v>
      </c>
      <c r="W423" s="170" t="s">
        <v>103</v>
      </c>
      <c r="X423" s="170" t="s">
        <v>175</v>
      </c>
      <c r="Y423" s="170" t="s">
        <v>176</v>
      </c>
      <c r="Z423" s="165" t="e">
        <f>VLOOKUP(Table42[[#This Row],[COA]],#REF!,11,FALSE)</f>
        <v>#REF!</v>
      </c>
    </row>
    <row r="424" spans="1:26" ht="14.5" x14ac:dyDescent="0.35">
      <c r="A424" s="28">
        <v>423</v>
      </c>
      <c r="B424" s="35" t="s">
        <v>90</v>
      </c>
      <c r="C424" s="35">
        <v>52194000</v>
      </c>
      <c r="D424" s="35" t="s">
        <v>174</v>
      </c>
      <c r="E424" s="55" t="s">
        <v>92</v>
      </c>
      <c r="F424" s="29">
        <v>0</v>
      </c>
      <c r="G424" s="30">
        <v>0</v>
      </c>
      <c r="H424" s="30">
        <v>0</v>
      </c>
      <c r="I424" s="30">
        <v>0</v>
      </c>
      <c r="J424" s="30">
        <v>0</v>
      </c>
      <c r="K424" s="30">
        <v>0</v>
      </c>
      <c r="L424" s="30">
        <v>0</v>
      </c>
      <c r="M424" s="30">
        <v>0</v>
      </c>
      <c r="N424" s="30">
        <v>0</v>
      </c>
      <c r="O424" s="30">
        <v>0</v>
      </c>
      <c r="P424" s="30">
        <v>0</v>
      </c>
      <c r="Q424" s="31">
        <v>0</v>
      </c>
      <c r="R424" s="32">
        <f t="shared" si="6"/>
        <v>0</v>
      </c>
      <c r="S424" s="168" t="s">
        <v>93</v>
      </c>
      <c r="T424" s="167" t="s">
        <v>100</v>
      </c>
      <c r="U424" s="168" t="s">
        <v>101</v>
      </c>
      <c r="V424" s="169" t="s">
        <v>95</v>
      </c>
      <c r="W424" s="170" t="s">
        <v>103</v>
      </c>
      <c r="X424" s="170" t="s">
        <v>175</v>
      </c>
      <c r="Y424" s="170" t="s">
        <v>176</v>
      </c>
      <c r="Z424" s="165" t="e">
        <f>VLOOKUP(Table42[[#This Row],[COA]],#REF!,11,FALSE)</f>
        <v>#REF!</v>
      </c>
    </row>
    <row r="425" spans="1:26" ht="14.5" x14ac:dyDescent="0.35">
      <c r="A425" s="28">
        <v>424</v>
      </c>
      <c r="B425" s="35" t="s">
        <v>90</v>
      </c>
      <c r="C425" s="35">
        <v>52195000</v>
      </c>
      <c r="D425" s="35" t="s">
        <v>174</v>
      </c>
      <c r="E425" s="55" t="s">
        <v>92</v>
      </c>
      <c r="F425" s="29">
        <v>53</v>
      </c>
      <c r="G425" s="30">
        <v>15</v>
      </c>
      <c r="H425" s="30">
        <v>117</v>
      </c>
      <c r="I425" s="30">
        <v>38</v>
      </c>
      <c r="J425" s="30">
        <v>32</v>
      </c>
      <c r="K425" s="30">
        <v>27</v>
      </c>
      <c r="L425" s="30">
        <v>1</v>
      </c>
      <c r="M425" s="30">
        <v>55</v>
      </c>
      <c r="N425" s="30">
        <v>28</v>
      </c>
      <c r="O425" s="30">
        <v>55</v>
      </c>
      <c r="P425" s="30">
        <v>37</v>
      </c>
      <c r="Q425" s="31">
        <v>60</v>
      </c>
      <c r="R425" s="32">
        <f t="shared" si="6"/>
        <v>518</v>
      </c>
      <c r="S425" s="168" t="s">
        <v>93</v>
      </c>
      <c r="T425" s="167" t="s">
        <v>100</v>
      </c>
      <c r="U425" s="168" t="s">
        <v>101</v>
      </c>
      <c r="V425" s="169" t="s">
        <v>95</v>
      </c>
      <c r="W425" s="170" t="s">
        <v>103</v>
      </c>
      <c r="X425" s="170" t="s">
        <v>175</v>
      </c>
      <c r="Y425" s="170" t="s">
        <v>176</v>
      </c>
      <c r="Z425" s="165" t="e">
        <f>VLOOKUP(Table42[[#This Row],[COA]],#REF!,11,FALSE)</f>
        <v>#REF!</v>
      </c>
    </row>
    <row r="426" spans="1:26" ht="14.5" x14ac:dyDescent="0.35">
      <c r="A426" s="28">
        <v>425</v>
      </c>
      <c r="B426" s="35" t="s">
        <v>90</v>
      </c>
      <c r="C426" s="35">
        <v>52196000</v>
      </c>
      <c r="D426" s="35" t="s">
        <v>174</v>
      </c>
      <c r="E426" s="55" t="s">
        <v>92</v>
      </c>
      <c r="F426" s="29">
        <v>41</v>
      </c>
      <c r="G426" s="30">
        <v>67</v>
      </c>
      <c r="H426" s="30">
        <v>59</v>
      </c>
      <c r="I426" s="30">
        <v>61</v>
      </c>
      <c r="J426" s="30">
        <v>39</v>
      </c>
      <c r="K426" s="30">
        <v>33</v>
      </c>
      <c r="L426" s="30">
        <v>43</v>
      </c>
      <c r="M426" s="30">
        <v>51</v>
      </c>
      <c r="N426" s="30">
        <v>43</v>
      </c>
      <c r="O426" s="30">
        <v>35</v>
      </c>
      <c r="P426" s="30">
        <v>52</v>
      </c>
      <c r="Q426" s="31">
        <v>60</v>
      </c>
      <c r="R426" s="32">
        <f t="shared" si="6"/>
        <v>584</v>
      </c>
      <c r="S426" s="168" t="s">
        <v>93</v>
      </c>
      <c r="T426" s="167" t="s">
        <v>100</v>
      </c>
      <c r="U426" s="168" t="s">
        <v>101</v>
      </c>
      <c r="V426" s="169" t="s">
        <v>95</v>
      </c>
      <c r="W426" s="170" t="s">
        <v>103</v>
      </c>
      <c r="X426" s="170" t="s">
        <v>175</v>
      </c>
      <c r="Y426" s="170" t="s">
        <v>176</v>
      </c>
      <c r="Z426" s="165" t="e">
        <f>VLOOKUP(Table42[[#This Row],[COA]],#REF!,11,FALSE)</f>
        <v>#REF!</v>
      </c>
    </row>
    <row r="427" spans="1:26" ht="14.5" x14ac:dyDescent="0.35">
      <c r="A427" s="28">
        <v>426</v>
      </c>
      <c r="B427" s="35" t="s">
        <v>90</v>
      </c>
      <c r="C427" s="35">
        <v>52197000</v>
      </c>
      <c r="D427" s="35" t="s">
        <v>174</v>
      </c>
      <c r="E427" s="55" t="s">
        <v>92</v>
      </c>
      <c r="F427" s="29">
        <v>34</v>
      </c>
      <c r="G427" s="30">
        <v>50</v>
      </c>
      <c r="H427" s="30">
        <v>44</v>
      </c>
      <c r="I427" s="30">
        <v>39</v>
      </c>
      <c r="J427" s="30">
        <v>34</v>
      </c>
      <c r="K427" s="30">
        <v>38</v>
      </c>
      <c r="L427" s="30">
        <v>42</v>
      </c>
      <c r="M427" s="30">
        <v>45</v>
      </c>
      <c r="N427" s="30">
        <v>40</v>
      </c>
      <c r="O427" s="30">
        <v>49</v>
      </c>
      <c r="P427" s="30">
        <v>47</v>
      </c>
      <c r="Q427" s="31">
        <v>50</v>
      </c>
      <c r="R427" s="32">
        <f t="shared" si="6"/>
        <v>512</v>
      </c>
      <c r="S427" s="168" t="s">
        <v>93</v>
      </c>
      <c r="T427" s="167" t="s">
        <v>100</v>
      </c>
      <c r="U427" s="168" t="s">
        <v>101</v>
      </c>
      <c r="V427" s="169" t="s">
        <v>95</v>
      </c>
      <c r="W427" s="170" t="s">
        <v>103</v>
      </c>
      <c r="X427" s="170" t="s">
        <v>175</v>
      </c>
      <c r="Y427" s="170" t="s">
        <v>176</v>
      </c>
      <c r="Z427" s="165" t="e">
        <f>VLOOKUP(Table42[[#This Row],[COA]],#REF!,11,FALSE)</f>
        <v>#REF!</v>
      </c>
    </row>
    <row r="428" spans="1:26" ht="14.5" x14ac:dyDescent="0.35">
      <c r="A428" s="28">
        <v>427</v>
      </c>
      <c r="B428" s="35" t="s">
        <v>90</v>
      </c>
      <c r="C428" s="35">
        <v>52221000</v>
      </c>
      <c r="D428" s="35" t="s">
        <v>174</v>
      </c>
      <c r="E428" s="55" t="s">
        <v>92</v>
      </c>
      <c r="F428" s="29">
        <v>71</v>
      </c>
      <c r="G428" s="30">
        <v>94</v>
      </c>
      <c r="H428" s="30">
        <v>123</v>
      </c>
      <c r="I428" s="30">
        <v>180</v>
      </c>
      <c r="J428" s="30">
        <v>134</v>
      </c>
      <c r="K428" s="30">
        <v>109</v>
      </c>
      <c r="L428" s="30">
        <v>46</v>
      </c>
      <c r="M428" s="30">
        <v>-50</v>
      </c>
      <c r="N428" s="30">
        <v>61</v>
      </c>
      <c r="O428" s="30">
        <v>70</v>
      </c>
      <c r="P428" s="30">
        <v>74</v>
      </c>
      <c r="Q428" s="31">
        <v>-30</v>
      </c>
      <c r="R428" s="32">
        <f t="shared" si="6"/>
        <v>882</v>
      </c>
      <c r="S428" s="168" t="s">
        <v>93</v>
      </c>
      <c r="T428" s="167" t="s">
        <v>100</v>
      </c>
      <c r="U428" s="168" t="s">
        <v>101</v>
      </c>
      <c r="V428" s="169" t="s">
        <v>95</v>
      </c>
      <c r="W428" s="170" t="s">
        <v>103</v>
      </c>
      <c r="X428" s="170" t="s">
        <v>175</v>
      </c>
      <c r="Y428" s="170" t="s">
        <v>176</v>
      </c>
      <c r="Z428" s="165" t="e">
        <f>VLOOKUP(Table42[[#This Row],[COA]],#REF!,11,FALSE)</f>
        <v>#REF!</v>
      </c>
    </row>
    <row r="429" spans="1:26" ht="14.5" x14ac:dyDescent="0.35">
      <c r="A429" s="28">
        <v>428</v>
      </c>
      <c r="B429" s="35" t="s">
        <v>90</v>
      </c>
      <c r="C429" s="35">
        <v>52225000</v>
      </c>
      <c r="D429" s="35" t="s">
        <v>174</v>
      </c>
      <c r="E429" s="55" t="s">
        <v>92</v>
      </c>
      <c r="F429" s="29">
        <v>4</v>
      </c>
      <c r="G429" s="30">
        <v>6</v>
      </c>
      <c r="H429" s="30">
        <v>6</v>
      </c>
      <c r="I429" s="30">
        <v>6</v>
      </c>
      <c r="J429" s="30">
        <v>4</v>
      </c>
      <c r="K429" s="30">
        <v>4</v>
      </c>
      <c r="L429" s="30">
        <v>5</v>
      </c>
      <c r="M429" s="30">
        <v>7</v>
      </c>
      <c r="N429" s="30">
        <v>6</v>
      </c>
      <c r="O429" s="30">
        <v>5</v>
      </c>
      <c r="P429" s="30">
        <v>7</v>
      </c>
      <c r="Q429" s="31">
        <v>8</v>
      </c>
      <c r="R429" s="32">
        <f t="shared" si="6"/>
        <v>68</v>
      </c>
      <c r="S429" s="168" t="s">
        <v>93</v>
      </c>
      <c r="T429" s="167" t="s">
        <v>100</v>
      </c>
      <c r="U429" s="168" t="s">
        <v>101</v>
      </c>
      <c r="V429" s="169" t="s">
        <v>95</v>
      </c>
      <c r="W429" s="170" t="s">
        <v>103</v>
      </c>
      <c r="X429" s="170" t="s">
        <v>175</v>
      </c>
      <c r="Y429" s="170" t="s">
        <v>176</v>
      </c>
      <c r="Z429" s="165" t="e">
        <f>VLOOKUP(Table42[[#This Row],[COA]],#REF!,11,FALSE)</f>
        <v>#REF!</v>
      </c>
    </row>
    <row r="430" spans="1:26" ht="14.5" x14ac:dyDescent="0.35">
      <c r="A430" s="28">
        <v>429</v>
      </c>
      <c r="B430" s="35" t="s">
        <v>90</v>
      </c>
      <c r="C430" s="35">
        <v>52223000</v>
      </c>
      <c r="D430" s="35" t="s">
        <v>174</v>
      </c>
      <c r="E430" s="55" t="s">
        <v>92</v>
      </c>
      <c r="F430" s="29">
        <v>4</v>
      </c>
      <c r="G430" s="30">
        <v>1</v>
      </c>
      <c r="H430" s="30">
        <v>9</v>
      </c>
      <c r="I430" s="30">
        <v>38</v>
      </c>
      <c r="J430" s="30">
        <v>5</v>
      </c>
      <c r="K430" s="30">
        <v>2</v>
      </c>
      <c r="L430" s="30">
        <v>7</v>
      </c>
      <c r="M430" s="30">
        <v>-22</v>
      </c>
      <c r="N430" s="30">
        <v>14</v>
      </c>
      <c r="O430" s="30">
        <v>5</v>
      </c>
      <c r="P430" s="30">
        <v>1</v>
      </c>
      <c r="Q430" s="31">
        <v>5</v>
      </c>
      <c r="R430" s="32">
        <f t="shared" si="6"/>
        <v>69</v>
      </c>
      <c r="S430" s="168" t="s">
        <v>93</v>
      </c>
      <c r="T430" s="167" t="s">
        <v>100</v>
      </c>
      <c r="U430" s="168" t="s">
        <v>101</v>
      </c>
      <c r="V430" s="169" t="s">
        <v>95</v>
      </c>
      <c r="W430" s="170" t="s">
        <v>103</v>
      </c>
      <c r="X430" s="170" t="s">
        <v>175</v>
      </c>
      <c r="Y430" s="170" t="s">
        <v>176</v>
      </c>
      <c r="Z430" s="165" t="e">
        <f>VLOOKUP(Table42[[#This Row],[COA]],#REF!,11,FALSE)</f>
        <v>#REF!</v>
      </c>
    </row>
    <row r="431" spans="1:26" ht="14.5" x14ac:dyDescent="0.35">
      <c r="A431" s="28">
        <v>430</v>
      </c>
      <c r="B431" s="35" t="s">
        <v>90</v>
      </c>
      <c r="C431" s="35">
        <v>52222000</v>
      </c>
      <c r="D431" s="35" t="s">
        <v>174</v>
      </c>
      <c r="E431" s="55" t="s">
        <v>92</v>
      </c>
      <c r="F431" s="29">
        <v>53</v>
      </c>
      <c r="G431" s="30">
        <v>22</v>
      </c>
      <c r="H431" s="30">
        <v>99</v>
      </c>
      <c r="I431" s="30">
        <v>10</v>
      </c>
      <c r="J431" s="30">
        <v>48</v>
      </c>
      <c r="K431" s="30">
        <v>47</v>
      </c>
      <c r="L431" s="30">
        <v>24</v>
      </c>
      <c r="M431" s="30">
        <v>-165</v>
      </c>
      <c r="N431" s="30">
        <v>15</v>
      </c>
      <c r="O431" s="30">
        <v>19</v>
      </c>
      <c r="P431" s="30">
        <v>17</v>
      </c>
      <c r="Q431" s="31">
        <v>28</v>
      </c>
      <c r="R431" s="32">
        <f t="shared" si="6"/>
        <v>217</v>
      </c>
      <c r="S431" s="168" t="s">
        <v>93</v>
      </c>
      <c r="T431" s="167" t="s">
        <v>100</v>
      </c>
      <c r="U431" s="168" t="s">
        <v>101</v>
      </c>
      <c r="V431" s="169" t="s">
        <v>95</v>
      </c>
      <c r="W431" s="170" t="s">
        <v>103</v>
      </c>
      <c r="X431" s="170" t="s">
        <v>175</v>
      </c>
      <c r="Y431" s="170" t="s">
        <v>176</v>
      </c>
      <c r="Z431" s="165" t="e">
        <f>VLOOKUP(Table42[[#This Row],[COA]],#REF!,11,FALSE)</f>
        <v>#REF!</v>
      </c>
    </row>
    <row r="432" spans="1:26" ht="14.5" x14ac:dyDescent="0.35">
      <c r="A432" s="28">
        <v>431</v>
      </c>
      <c r="B432" s="35" t="s">
        <v>90</v>
      </c>
      <c r="C432" s="35">
        <v>52224000</v>
      </c>
      <c r="D432" s="35" t="s">
        <v>174</v>
      </c>
      <c r="E432" s="55" t="s">
        <v>92</v>
      </c>
      <c r="F432" s="29">
        <v>3</v>
      </c>
      <c r="G432" s="30">
        <v>0</v>
      </c>
      <c r="H432" s="30">
        <v>7</v>
      </c>
      <c r="I432" s="30">
        <v>1</v>
      </c>
      <c r="J432" s="30">
        <v>2</v>
      </c>
      <c r="K432" s="30">
        <v>4</v>
      </c>
      <c r="L432" s="30">
        <v>2</v>
      </c>
      <c r="M432" s="30">
        <v>2</v>
      </c>
      <c r="N432" s="30">
        <v>4</v>
      </c>
      <c r="O432" s="30">
        <v>1</v>
      </c>
      <c r="P432" s="30">
        <v>2</v>
      </c>
      <c r="Q432" s="31">
        <v>0</v>
      </c>
      <c r="R432" s="32">
        <f t="shared" si="6"/>
        <v>28</v>
      </c>
      <c r="S432" s="168" t="s">
        <v>93</v>
      </c>
      <c r="T432" s="167" t="s">
        <v>100</v>
      </c>
      <c r="U432" s="168" t="s">
        <v>101</v>
      </c>
      <c r="V432" s="169" t="s">
        <v>95</v>
      </c>
      <c r="W432" s="170" t="s">
        <v>103</v>
      </c>
      <c r="X432" s="170" t="s">
        <v>175</v>
      </c>
      <c r="Y432" s="170" t="s">
        <v>176</v>
      </c>
      <c r="Z432" s="165" t="e">
        <f>VLOOKUP(Table42[[#This Row],[COA]],#REF!,11,FALSE)</f>
        <v>#REF!</v>
      </c>
    </row>
    <row r="433" spans="1:26" ht="14.5" x14ac:dyDescent="0.35">
      <c r="A433" s="28">
        <v>432</v>
      </c>
      <c r="B433" s="35" t="s">
        <v>90</v>
      </c>
      <c r="C433" s="35">
        <v>52241000</v>
      </c>
      <c r="D433" s="35" t="s">
        <v>174</v>
      </c>
      <c r="E433" s="55" t="s">
        <v>92</v>
      </c>
      <c r="F433" s="29">
        <v>137</v>
      </c>
      <c r="G433" s="30">
        <v>241</v>
      </c>
      <c r="H433" s="30">
        <v>256</v>
      </c>
      <c r="I433" s="30">
        <v>301</v>
      </c>
      <c r="J433" s="30">
        <v>281</v>
      </c>
      <c r="K433" s="30">
        <v>223</v>
      </c>
      <c r="L433" s="30">
        <v>355</v>
      </c>
      <c r="M433" s="30">
        <v>256</v>
      </c>
      <c r="N433" s="30">
        <v>250</v>
      </c>
      <c r="O433" s="30">
        <v>128</v>
      </c>
      <c r="P433" s="30">
        <v>198</v>
      </c>
      <c r="Q433" s="31">
        <v>-6</v>
      </c>
      <c r="R433" s="32">
        <f t="shared" si="6"/>
        <v>2620</v>
      </c>
      <c r="S433" s="168" t="s">
        <v>93</v>
      </c>
      <c r="T433" s="167" t="s">
        <v>100</v>
      </c>
      <c r="U433" s="168" t="s">
        <v>101</v>
      </c>
      <c r="V433" s="169" t="s">
        <v>95</v>
      </c>
      <c r="W433" s="170" t="s">
        <v>103</v>
      </c>
      <c r="X433" s="170" t="s">
        <v>175</v>
      </c>
      <c r="Y433" s="170" t="s">
        <v>176</v>
      </c>
      <c r="Z433" s="165" t="e">
        <f>VLOOKUP(Table42[[#This Row],[COA]],#REF!,11,FALSE)</f>
        <v>#REF!</v>
      </c>
    </row>
    <row r="434" spans="1:26" ht="14.5" x14ac:dyDescent="0.35">
      <c r="A434" s="28">
        <v>433</v>
      </c>
      <c r="B434" s="35" t="s">
        <v>90</v>
      </c>
      <c r="C434" s="35">
        <v>51171000</v>
      </c>
      <c r="D434" s="35" t="s">
        <v>174</v>
      </c>
      <c r="E434" s="55" t="s">
        <v>92</v>
      </c>
      <c r="F434" s="29">
        <v>323</v>
      </c>
      <c r="G434" s="30">
        <v>323</v>
      </c>
      <c r="H434" s="30">
        <v>244</v>
      </c>
      <c r="I434" s="30">
        <v>124</v>
      </c>
      <c r="J434" s="30">
        <v>202</v>
      </c>
      <c r="K434" s="30">
        <v>146</v>
      </c>
      <c r="L434" s="30">
        <v>144</v>
      </c>
      <c r="M434" s="30">
        <v>69</v>
      </c>
      <c r="N434" s="30">
        <v>185</v>
      </c>
      <c r="O434" s="30">
        <v>241</v>
      </c>
      <c r="P434" s="30">
        <v>359</v>
      </c>
      <c r="Q434" s="31">
        <v>739</v>
      </c>
      <c r="R434" s="32">
        <f t="shared" si="6"/>
        <v>3099</v>
      </c>
      <c r="S434" s="168" t="s">
        <v>93</v>
      </c>
      <c r="T434" s="167" t="s">
        <v>100</v>
      </c>
      <c r="U434" s="168" t="s">
        <v>101</v>
      </c>
      <c r="V434" s="169" t="s">
        <v>95</v>
      </c>
      <c r="W434" s="170" t="s">
        <v>103</v>
      </c>
      <c r="X434" s="170" t="s">
        <v>175</v>
      </c>
      <c r="Y434" s="170" t="s">
        <v>176</v>
      </c>
      <c r="Z434" s="165" t="e">
        <f>VLOOKUP(Table42[[#This Row],[COA]],#REF!,11,FALSE)</f>
        <v>#REF!</v>
      </c>
    </row>
    <row r="435" spans="1:26" ht="14.5" x14ac:dyDescent="0.35">
      <c r="A435" s="28">
        <v>434</v>
      </c>
      <c r="B435" s="35" t="s">
        <v>90</v>
      </c>
      <c r="C435" s="35">
        <v>58611000</v>
      </c>
      <c r="D435" s="35" t="s">
        <v>174</v>
      </c>
      <c r="E435" s="55" t="s">
        <v>92</v>
      </c>
      <c r="F435" s="29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89</v>
      </c>
      <c r="O435" s="30">
        <v>0</v>
      </c>
      <c r="P435" s="30">
        <v>0</v>
      </c>
      <c r="Q435" s="31">
        <v>30</v>
      </c>
      <c r="R435" s="32">
        <f t="shared" si="6"/>
        <v>119</v>
      </c>
      <c r="S435" s="168" t="s">
        <v>93</v>
      </c>
      <c r="T435" s="167" t="s">
        <v>100</v>
      </c>
      <c r="U435" s="168" t="s">
        <v>101</v>
      </c>
      <c r="V435" s="169" t="s">
        <v>95</v>
      </c>
      <c r="W435" s="170" t="s">
        <v>103</v>
      </c>
      <c r="X435" s="170" t="s">
        <v>175</v>
      </c>
      <c r="Y435" s="170" t="s">
        <v>176</v>
      </c>
      <c r="Z435" s="165" t="e">
        <f>VLOOKUP(Table42[[#This Row],[COA]],#REF!,11,FALSE)</f>
        <v>#REF!</v>
      </c>
    </row>
    <row r="436" spans="1:26" ht="14.5" x14ac:dyDescent="0.35">
      <c r="A436" s="28">
        <v>435</v>
      </c>
      <c r="B436" s="35" t="s">
        <v>90</v>
      </c>
      <c r="C436" s="35">
        <v>56111000</v>
      </c>
      <c r="D436" s="35" t="s">
        <v>174</v>
      </c>
      <c r="E436" s="55" t="s">
        <v>92</v>
      </c>
      <c r="F436" s="29">
        <v>0</v>
      </c>
      <c r="G436" s="30">
        <v>0</v>
      </c>
      <c r="H436" s="30">
        <v>0</v>
      </c>
      <c r="I436" s="30">
        <v>0</v>
      </c>
      <c r="J436" s="30">
        <v>0</v>
      </c>
      <c r="K436" s="30">
        <v>0</v>
      </c>
      <c r="L436" s="30">
        <v>0</v>
      </c>
      <c r="M436" s="30">
        <v>0</v>
      </c>
      <c r="N436" s="30">
        <v>0</v>
      </c>
      <c r="O436" s="30">
        <v>0</v>
      </c>
      <c r="P436" s="30">
        <v>0</v>
      </c>
      <c r="Q436" s="31">
        <v>0</v>
      </c>
      <c r="R436" s="32">
        <f t="shared" si="6"/>
        <v>0</v>
      </c>
      <c r="S436" s="168" t="s">
        <v>93</v>
      </c>
      <c r="T436" s="167" t="s">
        <v>100</v>
      </c>
      <c r="U436" s="168" t="s">
        <v>101</v>
      </c>
      <c r="V436" s="169" t="s">
        <v>95</v>
      </c>
      <c r="W436" s="170" t="s">
        <v>103</v>
      </c>
      <c r="X436" s="170" t="s">
        <v>175</v>
      </c>
      <c r="Y436" s="170" t="s">
        <v>176</v>
      </c>
      <c r="Z436" s="165" t="e">
        <f>VLOOKUP(Table42[[#This Row],[COA]],#REF!,11,FALSE)</f>
        <v>#REF!</v>
      </c>
    </row>
    <row r="437" spans="1:26" ht="14.5" x14ac:dyDescent="0.35">
      <c r="A437" s="28">
        <v>436</v>
      </c>
      <c r="B437" s="35" t="s">
        <v>90</v>
      </c>
      <c r="C437" s="35">
        <v>58221000</v>
      </c>
      <c r="D437" s="35" t="s">
        <v>178</v>
      </c>
      <c r="E437" s="55" t="s">
        <v>92</v>
      </c>
      <c r="F437" s="29">
        <v>0</v>
      </c>
      <c r="G437" s="30">
        <v>0</v>
      </c>
      <c r="H437" s="30">
        <v>0</v>
      </c>
      <c r="I437" s="30">
        <v>0</v>
      </c>
      <c r="J437" s="30">
        <v>0</v>
      </c>
      <c r="K437" s="30">
        <v>0</v>
      </c>
      <c r="L437" s="30">
        <v>0</v>
      </c>
      <c r="M437" s="30">
        <v>0</v>
      </c>
      <c r="N437" s="30">
        <v>0</v>
      </c>
      <c r="O437" s="30">
        <v>0</v>
      </c>
      <c r="P437" s="30">
        <v>0</v>
      </c>
      <c r="Q437" s="31">
        <v>11</v>
      </c>
      <c r="R437" s="32">
        <f t="shared" si="6"/>
        <v>11</v>
      </c>
      <c r="S437" s="168" t="s">
        <v>93</v>
      </c>
      <c r="T437" s="167" t="s">
        <v>106</v>
      </c>
      <c r="U437" s="168" t="s">
        <v>107</v>
      </c>
      <c r="V437" s="169" t="s">
        <v>95</v>
      </c>
      <c r="W437" s="170" t="s">
        <v>103</v>
      </c>
      <c r="X437" s="170" t="s">
        <v>179</v>
      </c>
      <c r="Y437" s="170" t="s">
        <v>176</v>
      </c>
      <c r="Z437" s="165" t="e">
        <f>VLOOKUP(Table42[[#This Row],[COA]],#REF!,11,FALSE)</f>
        <v>#REF!</v>
      </c>
    </row>
    <row r="438" spans="1:26" ht="14.5" x14ac:dyDescent="0.35">
      <c r="A438" s="28">
        <v>437</v>
      </c>
      <c r="B438" s="35" t="s">
        <v>90</v>
      </c>
      <c r="C438" s="35">
        <v>58229000</v>
      </c>
      <c r="D438" s="35" t="s">
        <v>178</v>
      </c>
      <c r="E438" s="55" t="s">
        <v>92</v>
      </c>
      <c r="F438" s="29">
        <v>-6</v>
      </c>
      <c r="G438" s="30">
        <v>0</v>
      </c>
      <c r="H438" s="30">
        <v>0</v>
      </c>
      <c r="I438" s="30">
        <v>0</v>
      </c>
      <c r="J438" s="30">
        <v>0</v>
      </c>
      <c r="K438" s="30">
        <v>0</v>
      </c>
      <c r="L438" s="30">
        <v>0</v>
      </c>
      <c r="M438" s="30">
        <v>0</v>
      </c>
      <c r="N438" s="30">
        <v>0</v>
      </c>
      <c r="O438" s="30">
        <v>0</v>
      </c>
      <c r="P438" s="30">
        <v>2</v>
      </c>
      <c r="Q438" s="31">
        <v>249</v>
      </c>
      <c r="R438" s="32">
        <f t="shared" si="6"/>
        <v>245</v>
      </c>
      <c r="S438" s="168" t="s">
        <v>93</v>
      </c>
      <c r="T438" s="167" t="s">
        <v>106</v>
      </c>
      <c r="U438" s="168" t="s">
        <v>107</v>
      </c>
      <c r="V438" s="169" t="s">
        <v>95</v>
      </c>
      <c r="W438" s="170" t="s">
        <v>103</v>
      </c>
      <c r="X438" s="170" t="s">
        <v>179</v>
      </c>
      <c r="Y438" s="170" t="s">
        <v>176</v>
      </c>
      <c r="Z438" s="165" t="e">
        <f>VLOOKUP(Table42[[#This Row],[COA]],#REF!,11,FALSE)</f>
        <v>#REF!</v>
      </c>
    </row>
    <row r="439" spans="1:26" ht="14.5" x14ac:dyDescent="0.35">
      <c r="A439" s="28">
        <v>438</v>
      </c>
      <c r="B439" s="35" t="s">
        <v>90</v>
      </c>
      <c r="C439" s="35">
        <v>58321000</v>
      </c>
      <c r="D439" s="35" t="s">
        <v>174</v>
      </c>
      <c r="E439" s="55" t="s">
        <v>92</v>
      </c>
      <c r="F439" s="29">
        <v>0</v>
      </c>
      <c r="G439" s="30">
        <v>0</v>
      </c>
      <c r="H439" s="30">
        <v>0</v>
      </c>
      <c r="I439" s="30">
        <v>-9</v>
      </c>
      <c r="J439" s="30">
        <v>0</v>
      </c>
      <c r="K439" s="30">
        <v>-5</v>
      </c>
      <c r="L439" s="30">
        <v>0</v>
      </c>
      <c r="M439" s="30">
        <v>0</v>
      </c>
      <c r="N439" s="30">
        <v>0</v>
      </c>
      <c r="O439" s="30">
        <v>0</v>
      </c>
      <c r="P439" s="30">
        <v>29</v>
      </c>
      <c r="Q439" s="31">
        <v>1110</v>
      </c>
      <c r="R439" s="32">
        <f t="shared" si="6"/>
        <v>1125</v>
      </c>
      <c r="S439" s="168" t="s">
        <v>93</v>
      </c>
      <c r="T439" s="167" t="s">
        <v>100</v>
      </c>
      <c r="U439" s="168" t="s">
        <v>101</v>
      </c>
      <c r="V439" s="169" t="s">
        <v>95</v>
      </c>
      <c r="W439" s="170" t="s">
        <v>103</v>
      </c>
      <c r="X439" s="170" t="s">
        <v>175</v>
      </c>
      <c r="Y439" s="170" t="s">
        <v>176</v>
      </c>
      <c r="Z439" s="165" t="e">
        <f>VLOOKUP(Table42[[#This Row],[COA]],#REF!,11,FALSE)</f>
        <v>#REF!</v>
      </c>
    </row>
    <row r="440" spans="1:26" ht="14.5" x14ac:dyDescent="0.35">
      <c r="A440" s="28">
        <v>439</v>
      </c>
      <c r="B440" s="35" t="s">
        <v>90</v>
      </c>
      <c r="C440" s="35">
        <v>59121000</v>
      </c>
      <c r="D440" s="35" t="s">
        <v>174</v>
      </c>
      <c r="E440" s="55" t="s">
        <v>92</v>
      </c>
      <c r="F440" s="29">
        <v>186</v>
      </c>
      <c r="G440" s="30">
        <v>107</v>
      </c>
      <c r="H440" s="30">
        <v>105</v>
      </c>
      <c r="I440" s="30">
        <v>173</v>
      </c>
      <c r="J440" s="30">
        <v>187</v>
      </c>
      <c r="K440" s="30">
        <v>190</v>
      </c>
      <c r="L440" s="30">
        <v>70</v>
      </c>
      <c r="M440" s="30">
        <v>187</v>
      </c>
      <c r="N440" s="30">
        <v>89</v>
      </c>
      <c r="O440" s="30">
        <v>137</v>
      </c>
      <c r="P440" s="30">
        <v>163</v>
      </c>
      <c r="Q440" s="31">
        <v>66</v>
      </c>
      <c r="R440" s="32">
        <f t="shared" si="6"/>
        <v>1660</v>
      </c>
      <c r="S440" s="168" t="s">
        <v>93</v>
      </c>
      <c r="T440" s="167" t="s">
        <v>100</v>
      </c>
      <c r="U440" s="168" t="s">
        <v>101</v>
      </c>
      <c r="V440" s="169" t="s">
        <v>95</v>
      </c>
      <c r="W440" s="170" t="s">
        <v>103</v>
      </c>
      <c r="X440" s="170" t="s">
        <v>175</v>
      </c>
      <c r="Y440" s="170" t="s">
        <v>176</v>
      </c>
      <c r="Z440" s="165" t="e">
        <f>VLOOKUP(Table42[[#This Row],[COA]],#REF!,11,FALSE)</f>
        <v>#REF!</v>
      </c>
    </row>
    <row r="441" spans="1:26" ht="14.5" x14ac:dyDescent="0.35">
      <c r="A441" s="28">
        <v>440</v>
      </c>
      <c r="B441" s="35" t="s">
        <v>90</v>
      </c>
      <c r="C441" s="35">
        <v>53581000</v>
      </c>
      <c r="D441" s="35" t="s">
        <v>174</v>
      </c>
      <c r="E441" s="55" t="s">
        <v>92</v>
      </c>
      <c r="F441" s="29">
        <v>0</v>
      </c>
      <c r="G441" s="30">
        <v>0</v>
      </c>
      <c r="H441" s="30">
        <v>0</v>
      </c>
      <c r="I441" s="30">
        <v>0</v>
      </c>
      <c r="J441" s="30">
        <v>0</v>
      </c>
      <c r="K441" s="30">
        <v>0</v>
      </c>
      <c r="L441" s="30">
        <v>0</v>
      </c>
      <c r="M441" s="30">
        <v>0</v>
      </c>
      <c r="N441" s="30">
        <v>0</v>
      </c>
      <c r="O441" s="30">
        <v>0</v>
      </c>
      <c r="P441" s="30">
        <v>0</v>
      </c>
      <c r="Q441" s="31">
        <v>0</v>
      </c>
      <c r="R441" s="32">
        <f t="shared" si="6"/>
        <v>0</v>
      </c>
      <c r="S441" s="168" t="s">
        <v>93</v>
      </c>
      <c r="T441" s="167" t="s">
        <v>100</v>
      </c>
      <c r="U441" s="168" t="s">
        <v>101</v>
      </c>
      <c r="V441" s="169" t="s">
        <v>119</v>
      </c>
      <c r="W441" s="170" t="s">
        <v>103</v>
      </c>
      <c r="X441" s="170" t="s">
        <v>175</v>
      </c>
      <c r="Y441" s="170" t="s">
        <v>176</v>
      </c>
      <c r="Z441" s="165" t="e">
        <f>VLOOKUP(Table42[[#This Row],[COA]],#REF!,11,FALSE)</f>
        <v>#REF!</v>
      </c>
    </row>
    <row r="442" spans="1:26" ht="14.5" x14ac:dyDescent="0.35">
      <c r="A442" s="10">
        <v>441</v>
      </c>
      <c r="B442" s="35" t="s">
        <v>90</v>
      </c>
      <c r="C442" s="35">
        <v>53583000</v>
      </c>
      <c r="D442" s="35" t="s">
        <v>174</v>
      </c>
      <c r="E442" s="55" t="s">
        <v>92</v>
      </c>
      <c r="F442" s="30">
        <v>0</v>
      </c>
      <c r="G442" s="30">
        <v>0</v>
      </c>
      <c r="H442" s="30">
        <v>0</v>
      </c>
      <c r="I442" s="30">
        <v>0</v>
      </c>
      <c r="J442" s="30">
        <v>0</v>
      </c>
      <c r="K442" s="30">
        <v>0</v>
      </c>
      <c r="L442" s="30">
        <v>0</v>
      </c>
      <c r="M442" s="30">
        <v>0</v>
      </c>
      <c r="N442" s="30">
        <v>0</v>
      </c>
      <c r="O442" s="30">
        <v>0</v>
      </c>
      <c r="P442" s="30">
        <v>0</v>
      </c>
      <c r="Q442" s="31">
        <v>0</v>
      </c>
      <c r="R442" s="32">
        <f t="shared" si="6"/>
        <v>0</v>
      </c>
      <c r="S442" s="168" t="s">
        <v>93</v>
      </c>
      <c r="T442" s="167" t="s">
        <v>100</v>
      </c>
      <c r="U442" s="168" t="s">
        <v>101</v>
      </c>
      <c r="V442" s="169" t="s">
        <v>119</v>
      </c>
      <c r="W442" s="170" t="s">
        <v>103</v>
      </c>
      <c r="X442" s="170" t="s">
        <v>175</v>
      </c>
      <c r="Y442" s="170" t="s">
        <v>176</v>
      </c>
      <c r="Z442" s="165" t="e">
        <f>VLOOKUP(Table42[[#This Row],[COA]],#REF!,11,FALSE)</f>
        <v>#REF!</v>
      </c>
    </row>
    <row r="443" spans="1:26" ht="14.5" x14ac:dyDescent="0.35">
      <c r="A443" s="10">
        <v>442</v>
      </c>
      <c r="B443" s="35" t="s">
        <v>90</v>
      </c>
      <c r="C443" s="35">
        <v>58613100</v>
      </c>
      <c r="D443" s="35" t="s">
        <v>174</v>
      </c>
      <c r="E443" s="55" t="s">
        <v>92</v>
      </c>
      <c r="F443" s="30">
        <v>97</v>
      </c>
      <c r="G443" s="30">
        <v>119</v>
      </c>
      <c r="H443" s="30">
        <v>148</v>
      </c>
      <c r="I443" s="30">
        <v>108</v>
      </c>
      <c r="J443" s="30">
        <v>109</v>
      </c>
      <c r="K443" s="30">
        <v>100</v>
      </c>
      <c r="L443" s="30">
        <v>120</v>
      </c>
      <c r="M443" s="30">
        <v>146</v>
      </c>
      <c r="N443" s="30">
        <v>144</v>
      </c>
      <c r="O443" s="30">
        <v>115</v>
      </c>
      <c r="P443" s="30">
        <v>109</v>
      </c>
      <c r="Q443" s="31">
        <v>88</v>
      </c>
      <c r="R443" s="32">
        <f t="shared" si="6"/>
        <v>1403</v>
      </c>
      <c r="S443" s="168" t="s">
        <v>93</v>
      </c>
      <c r="T443" s="167" t="s">
        <v>100</v>
      </c>
      <c r="U443" s="168" t="s">
        <v>101</v>
      </c>
      <c r="V443" s="169" t="s">
        <v>95</v>
      </c>
      <c r="W443" s="170" t="s">
        <v>103</v>
      </c>
      <c r="X443" s="170" t="s">
        <v>175</v>
      </c>
      <c r="Y443" s="170" t="s">
        <v>176</v>
      </c>
      <c r="Z443" s="165" t="e">
        <f>VLOOKUP(Table42[[#This Row],[COA]],#REF!,11,FALSE)</f>
        <v>#REF!</v>
      </c>
    </row>
    <row r="444" spans="1:26" ht="14.5" x14ac:dyDescent="0.35">
      <c r="A444" s="10">
        <v>443</v>
      </c>
      <c r="B444" s="35" t="s">
        <v>90</v>
      </c>
      <c r="C444" s="35">
        <v>44825000</v>
      </c>
      <c r="D444" s="35" t="s">
        <v>180</v>
      </c>
      <c r="E444" s="55" t="s">
        <v>92</v>
      </c>
      <c r="F444" s="30">
        <v>-1997</v>
      </c>
      <c r="G444" s="30">
        <v>-3015</v>
      </c>
      <c r="H444" s="30">
        <v>43</v>
      </c>
      <c r="I444" s="30">
        <v>-40</v>
      </c>
      <c r="J444" s="30">
        <v>-36</v>
      </c>
      <c r="K444" s="30">
        <v>-13</v>
      </c>
      <c r="L444" s="30">
        <v>273</v>
      </c>
      <c r="M444" s="30">
        <v>-349</v>
      </c>
      <c r="N444" s="30">
        <v>-20</v>
      </c>
      <c r="O444" s="30">
        <v>-25</v>
      </c>
      <c r="P444" s="30">
        <v>-5</v>
      </c>
      <c r="Q444" s="31">
        <v>-16</v>
      </c>
      <c r="R444" s="32">
        <f t="shared" si="6"/>
        <v>-5200</v>
      </c>
      <c r="S444" s="168" t="s">
        <v>93</v>
      </c>
      <c r="T444" s="167" t="s">
        <v>106</v>
      </c>
      <c r="U444" s="168" t="s">
        <v>107</v>
      </c>
      <c r="V444" s="169" t="s">
        <v>95</v>
      </c>
      <c r="W444" s="170" t="s">
        <v>103</v>
      </c>
      <c r="X444" s="170" t="s">
        <v>181</v>
      </c>
      <c r="Y444" s="170" t="s">
        <v>182</v>
      </c>
      <c r="Z444" s="165" t="e">
        <f>VLOOKUP(Table42[[#This Row],[COA]],#REF!,11,FALSE)</f>
        <v>#REF!</v>
      </c>
    </row>
    <row r="445" spans="1:26" ht="15" thickBot="1" x14ac:dyDescent="0.4">
      <c r="A445" s="10">
        <v>444</v>
      </c>
      <c r="B445" s="35" t="s">
        <v>90</v>
      </c>
      <c r="C445" s="35">
        <v>52241000</v>
      </c>
      <c r="D445" s="35" t="s">
        <v>180</v>
      </c>
      <c r="E445" s="55" t="s">
        <v>92</v>
      </c>
      <c r="F445" s="30">
        <v>89900</v>
      </c>
      <c r="G445" s="30">
        <v>-4065</v>
      </c>
      <c r="H445" s="30">
        <v>959</v>
      </c>
      <c r="I445" s="30">
        <v>504</v>
      </c>
      <c r="J445" s="30">
        <v>-319</v>
      </c>
      <c r="K445" s="30">
        <v>-153</v>
      </c>
      <c r="L445" s="30">
        <v>1671</v>
      </c>
      <c r="M445" s="30">
        <v>165</v>
      </c>
      <c r="N445" s="30">
        <v>-231</v>
      </c>
      <c r="O445" s="30">
        <v>484</v>
      </c>
      <c r="P445" s="30">
        <v>172</v>
      </c>
      <c r="Q445" s="31">
        <v>-149</v>
      </c>
      <c r="R445" s="32">
        <f t="shared" si="6"/>
        <v>88938</v>
      </c>
      <c r="S445" s="168" t="s">
        <v>93</v>
      </c>
      <c r="T445" s="167" t="s">
        <v>106</v>
      </c>
      <c r="U445" s="168" t="s">
        <v>107</v>
      </c>
      <c r="V445" s="169" t="s">
        <v>95</v>
      </c>
      <c r="W445" s="170" t="s">
        <v>103</v>
      </c>
      <c r="X445" s="170" t="s">
        <v>181</v>
      </c>
      <c r="Y445" s="170" t="s">
        <v>182</v>
      </c>
      <c r="Z445" s="165" t="e">
        <f>VLOOKUP(Table42[[#This Row],[COA]],#REF!,11,FALSE)</f>
        <v>#REF!</v>
      </c>
    </row>
    <row r="446" spans="1:26" ht="20.9" customHeight="1" x14ac:dyDescent="0.35">
      <c r="A446" s="47">
        <v>444</v>
      </c>
      <c r="B446" s="176" t="s">
        <v>90</v>
      </c>
      <c r="C446" s="176">
        <v>52241000</v>
      </c>
      <c r="D446" s="176" t="s">
        <v>111</v>
      </c>
      <c r="E446" s="178" t="s">
        <v>92</v>
      </c>
      <c r="F446" s="22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4">
        <v>101153</v>
      </c>
      <c r="R446" s="79">
        <f t="shared" si="6"/>
        <v>101153</v>
      </c>
      <c r="S446" s="179" t="s">
        <v>93</v>
      </c>
      <c r="T446" s="177" t="s">
        <v>100</v>
      </c>
      <c r="U446" s="176" t="s">
        <v>112</v>
      </c>
      <c r="V446" s="178" t="s">
        <v>95</v>
      </c>
      <c r="W446" s="173" t="s">
        <v>103</v>
      </c>
      <c r="X446" s="173" t="s">
        <v>104</v>
      </c>
      <c r="Y446" s="173" t="s">
        <v>37</v>
      </c>
      <c r="Z446" s="165" t="e">
        <f>VLOOKUP(Table42[[#This Row],[COA]],#REF!,11,FALSE)</f>
        <v>#REF!</v>
      </c>
    </row>
    <row r="447" spans="1:26" ht="14.5" x14ac:dyDescent="0.35">
      <c r="A447" s="28">
        <v>445</v>
      </c>
      <c r="B447" s="168" t="s">
        <v>90</v>
      </c>
      <c r="C447" s="168">
        <v>52241000</v>
      </c>
      <c r="D447" s="168" t="s">
        <v>98</v>
      </c>
      <c r="E447" s="169" t="s">
        <v>92</v>
      </c>
      <c r="F447" s="29">
        <v>0</v>
      </c>
      <c r="G447" s="30">
        <v>0</v>
      </c>
      <c r="H447" s="30">
        <v>0</v>
      </c>
      <c r="I447" s="30">
        <v>0</v>
      </c>
      <c r="J447" s="30">
        <v>0</v>
      </c>
      <c r="K447" s="30">
        <v>0</v>
      </c>
      <c r="L447" s="30">
        <v>0</v>
      </c>
      <c r="M447" s="30">
        <v>0</v>
      </c>
      <c r="N447" s="30">
        <v>0</v>
      </c>
      <c r="O447" s="30">
        <v>0</v>
      </c>
      <c r="P447" s="30">
        <v>0</v>
      </c>
      <c r="Q447" s="31">
        <v>-45498.833200000226</v>
      </c>
      <c r="R447" s="80">
        <f t="shared" si="6"/>
        <v>-45498.833200000226</v>
      </c>
      <c r="S447" s="166" t="s">
        <v>93</v>
      </c>
      <c r="T447" s="167" t="s">
        <v>100</v>
      </c>
      <c r="U447" s="168" t="s">
        <v>101</v>
      </c>
      <c r="V447" s="169" t="s">
        <v>95</v>
      </c>
      <c r="W447" s="170" t="s">
        <v>103</v>
      </c>
      <c r="X447" s="170" t="s">
        <v>104</v>
      </c>
      <c r="Y447" s="170" t="s">
        <v>37</v>
      </c>
      <c r="Z447" s="165" t="e">
        <f>VLOOKUP(Table42[[#This Row],[COA]],#REF!,11,FALSE)</f>
        <v>#REF!</v>
      </c>
    </row>
    <row r="448" spans="1:26" ht="14.5" x14ac:dyDescent="0.35">
      <c r="A448" s="28">
        <v>446</v>
      </c>
      <c r="B448" s="168" t="s">
        <v>90</v>
      </c>
      <c r="C448" s="168">
        <v>51111000</v>
      </c>
      <c r="D448" s="168" t="s">
        <v>174</v>
      </c>
      <c r="E448" s="169" t="s">
        <v>92</v>
      </c>
      <c r="F448" s="29">
        <v>0</v>
      </c>
      <c r="G448" s="30">
        <v>0</v>
      </c>
      <c r="H448" s="30">
        <v>0</v>
      </c>
      <c r="I448" s="30">
        <v>0</v>
      </c>
      <c r="J448" s="30">
        <v>0</v>
      </c>
      <c r="K448" s="30">
        <v>0</v>
      </c>
      <c r="L448" s="30">
        <v>0</v>
      </c>
      <c r="M448" s="30">
        <v>0</v>
      </c>
      <c r="N448" s="30">
        <v>0</v>
      </c>
      <c r="O448" s="30">
        <v>0</v>
      </c>
      <c r="P448" s="30">
        <v>0</v>
      </c>
      <c r="Q448" s="31">
        <v>0</v>
      </c>
      <c r="R448" s="80">
        <f t="shared" si="6"/>
        <v>0</v>
      </c>
      <c r="S448" s="166" t="s">
        <v>93</v>
      </c>
      <c r="T448" s="167" t="s">
        <v>100</v>
      </c>
      <c r="U448" s="168" t="s">
        <v>101</v>
      </c>
      <c r="V448" s="169" t="s">
        <v>95</v>
      </c>
      <c r="W448" s="170" t="s">
        <v>103</v>
      </c>
      <c r="X448" s="170" t="s">
        <v>175</v>
      </c>
      <c r="Y448" s="170" t="s">
        <v>176</v>
      </c>
      <c r="Z448" s="165" t="e">
        <f>VLOOKUP(Table42[[#This Row],[COA]],#REF!,11,FALSE)</f>
        <v>#REF!</v>
      </c>
    </row>
    <row r="449" spans="1:26" ht="14.5" x14ac:dyDescent="0.35">
      <c r="A449" s="28">
        <v>447</v>
      </c>
      <c r="B449" s="168" t="s">
        <v>90</v>
      </c>
      <c r="C449" s="168">
        <v>11612000</v>
      </c>
      <c r="D449" s="168" t="s">
        <v>98</v>
      </c>
      <c r="E449" s="169" t="s">
        <v>92</v>
      </c>
      <c r="F449" s="29">
        <v>0</v>
      </c>
      <c r="G449" s="30">
        <v>0</v>
      </c>
      <c r="H449" s="30">
        <v>0</v>
      </c>
      <c r="I449" s="30">
        <v>0</v>
      </c>
      <c r="J449" s="30">
        <v>0</v>
      </c>
      <c r="K449" s="30">
        <v>0</v>
      </c>
      <c r="L449" s="30">
        <v>0</v>
      </c>
      <c r="M449" s="30">
        <v>0</v>
      </c>
      <c r="N449" s="30">
        <v>0</v>
      </c>
      <c r="O449" s="30">
        <v>0</v>
      </c>
      <c r="P449" s="30">
        <v>0</v>
      </c>
      <c r="Q449" s="31">
        <v>18733.95299999998</v>
      </c>
      <c r="R449" s="80">
        <f t="shared" si="6"/>
        <v>18733.95299999998</v>
      </c>
      <c r="S449" s="166" t="s">
        <v>99</v>
      </c>
      <c r="T449" s="167" t="s">
        <v>100</v>
      </c>
      <c r="U449" s="168" t="s">
        <v>101</v>
      </c>
      <c r="V449" s="169" t="s">
        <v>102</v>
      </c>
      <c r="W449" s="170" t="s">
        <v>103</v>
      </c>
      <c r="X449" s="170" t="s">
        <v>104</v>
      </c>
      <c r="Y449" s="170" t="s">
        <v>37</v>
      </c>
      <c r="Z449" s="165" t="e">
        <f>VLOOKUP(Table42[[#This Row],[COA]],#REF!,11,FALSE)</f>
        <v>#REF!</v>
      </c>
    </row>
    <row r="450" spans="1:26" ht="14.5" x14ac:dyDescent="0.35">
      <c r="A450" s="28">
        <v>448</v>
      </c>
      <c r="B450" s="168" t="s">
        <v>90</v>
      </c>
      <c r="C450" s="168">
        <v>53111000</v>
      </c>
      <c r="D450" s="168" t="s">
        <v>111</v>
      </c>
      <c r="E450" s="169" t="s">
        <v>92</v>
      </c>
      <c r="F450" s="29">
        <v>0</v>
      </c>
      <c r="G450" s="30">
        <v>0</v>
      </c>
      <c r="H450" s="30">
        <v>0</v>
      </c>
      <c r="I450" s="30">
        <v>0</v>
      </c>
      <c r="J450" s="30">
        <v>0</v>
      </c>
      <c r="K450" s="30">
        <v>0</v>
      </c>
      <c r="L450" s="30">
        <v>0</v>
      </c>
      <c r="M450" s="30">
        <v>0</v>
      </c>
      <c r="N450" s="30">
        <v>0</v>
      </c>
      <c r="O450" s="30">
        <v>0</v>
      </c>
      <c r="P450" s="30">
        <v>0</v>
      </c>
      <c r="Q450" s="31">
        <v>74336</v>
      </c>
      <c r="R450" s="80">
        <f t="shared" ref="R450:R453" si="7">SUM(F450:Q450)</f>
        <v>74336</v>
      </c>
      <c r="S450" s="166" t="s">
        <v>93</v>
      </c>
      <c r="T450" s="167" t="s">
        <v>100</v>
      </c>
      <c r="U450" s="168" t="s">
        <v>112</v>
      </c>
      <c r="V450" s="169" t="s">
        <v>119</v>
      </c>
      <c r="W450" s="170" t="s">
        <v>103</v>
      </c>
      <c r="X450" s="170" t="s">
        <v>104</v>
      </c>
      <c r="Y450" s="170" t="s">
        <v>37</v>
      </c>
      <c r="Z450" s="165" t="e">
        <f>VLOOKUP(Table42[[#This Row],[COA]],#REF!,11,FALSE)</f>
        <v>#REF!</v>
      </c>
    </row>
    <row r="451" spans="1:26" ht="14.5" x14ac:dyDescent="0.35">
      <c r="A451" s="28">
        <v>449</v>
      </c>
      <c r="B451" s="10" t="s">
        <v>90</v>
      </c>
      <c r="C451" s="168">
        <v>53111000</v>
      </c>
      <c r="D451" s="10" t="s">
        <v>98</v>
      </c>
      <c r="E451" s="169" t="s">
        <v>92</v>
      </c>
      <c r="F451" s="29">
        <v>0</v>
      </c>
      <c r="G451" s="30">
        <v>0</v>
      </c>
      <c r="H451" s="30">
        <v>0</v>
      </c>
      <c r="I451" s="30">
        <v>0</v>
      </c>
      <c r="J451" s="30">
        <v>0</v>
      </c>
      <c r="K451" s="30">
        <v>0</v>
      </c>
      <c r="L451" s="30">
        <v>0</v>
      </c>
      <c r="M451" s="30">
        <v>0</v>
      </c>
      <c r="N451" s="30">
        <v>0</v>
      </c>
      <c r="O451" s="30">
        <v>0</v>
      </c>
      <c r="P451" s="30">
        <v>0</v>
      </c>
      <c r="Q451" s="31">
        <v>88459</v>
      </c>
      <c r="R451" s="80">
        <f t="shared" si="7"/>
        <v>88459</v>
      </c>
      <c r="S451" s="166" t="s">
        <v>93</v>
      </c>
      <c r="T451" s="167" t="s">
        <v>100</v>
      </c>
      <c r="U451" s="168" t="s">
        <v>101</v>
      </c>
      <c r="V451" s="169" t="s">
        <v>119</v>
      </c>
      <c r="W451" s="170" t="s">
        <v>103</v>
      </c>
      <c r="X451" s="170" t="s">
        <v>104</v>
      </c>
      <c r="Y451" s="170" t="s">
        <v>37</v>
      </c>
      <c r="Z451" s="165" t="e">
        <f>VLOOKUP(Table42[[#This Row],[COA]],#REF!,11,FALSE)</f>
        <v>#REF!</v>
      </c>
    </row>
    <row r="452" spans="1:26" ht="14.5" x14ac:dyDescent="0.35">
      <c r="A452" s="166">
        <v>450</v>
      </c>
      <c r="B452" s="10" t="s">
        <v>90</v>
      </c>
      <c r="C452" s="81">
        <v>11512000</v>
      </c>
      <c r="D452" s="81" t="s">
        <v>98</v>
      </c>
      <c r="E452" s="169" t="s">
        <v>92</v>
      </c>
      <c r="F452" s="29">
        <v>0</v>
      </c>
      <c r="G452" s="30">
        <v>0</v>
      </c>
      <c r="H452" s="30">
        <v>0</v>
      </c>
      <c r="I452" s="30">
        <v>0</v>
      </c>
      <c r="J452" s="30">
        <v>0</v>
      </c>
      <c r="K452" s="30">
        <v>0</v>
      </c>
      <c r="L452" s="30">
        <v>0</v>
      </c>
      <c r="M452" s="30">
        <v>0</v>
      </c>
      <c r="N452" s="30">
        <v>0</v>
      </c>
      <c r="O452" s="30">
        <v>0</v>
      </c>
      <c r="P452" s="30">
        <v>0</v>
      </c>
      <c r="Q452" s="30">
        <v>-2056.953</v>
      </c>
      <c r="R452" s="80">
        <f>SUM(F452:Q452)</f>
        <v>-2056.953</v>
      </c>
      <c r="S452" s="166" t="s">
        <v>99</v>
      </c>
      <c r="T452" s="167" t="s">
        <v>100</v>
      </c>
      <c r="U452" s="168" t="s">
        <v>101</v>
      </c>
      <c r="V452" s="169" t="s">
        <v>102</v>
      </c>
      <c r="W452" s="170" t="s">
        <v>103</v>
      </c>
      <c r="X452" s="170" t="s">
        <v>104</v>
      </c>
      <c r="Y452" s="170" t="s">
        <v>37</v>
      </c>
      <c r="Z452" s="165" t="e">
        <f>VLOOKUP(Table42[[#This Row],[COA]],#REF!,11,FALSE)</f>
        <v>#REF!</v>
      </c>
    </row>
    <row r="453" spans="1:26" ht="14.5" x14ac:dyDescent="0.35">
      <c r="A453" s="28">
        <v>451</v>
      </c>
      <c r="B453" s="10" t="s">
        <v>90</v>
      </c>
      <c r="C453" s="10">
        <v>53161000</v>
      </c>
      <c r="D453" s="10" t="s">
        <v>174</v>
      </c>
      <c r="E453" s="34" t="s">
        <v>92</v>
      </c>
      <c r="F453" s="29">
        <v>0</v>
      </c>
      <c r="G453" s="30">
        <v>0</v>
      </c>
      <c r="H453" s="30">
        <v>0</v>
      </c>
      <c r="I453" s="30">
        <v>0</v>
      </c>
      <c r="J453" s="30">
        <v>0</v>
      </c>
      <c r="K453" s="30">
        <v>0</v>
      </c>
      <c r="L453" s="30">
        <v>0</v>
      </c>
      <c r="M453" s="30">
        <v>0</v>
      </c>
      <c r="N453" s="30">
        <v>0</v>
      </c>
      <c r="O453" s="30">
        <v>0</v>
      </c>
      <c r="P453" s="30">
        <v>0</v>
      </c>
      <c r="Q453" s="30">
        <v>3956</v>
      </c>
      <c r="R453" s="80">
        <f t="shared" si="7"/>
        <v>3956</v>
      </c>
      <c r="S453" s="28" t="s">
        <v>93</v>
      </c>
      <c r="T453" s="33" t="s">
        <v>100</v>
      </c>
      <c r="U453" s="10" t="s">
        <v>101</v>
      </c>
      <c r="V453" s="34" t="s">
        <v>119</v>
      </c>
      <c r="W453" s="75" t="s">
        <v>103</v>
      </c>
      <c r="X453" s="75" t="s">
        <v>175</v>
      </c>
      <c r="Y453" s="75" t="s">
        <v>176</v>
      </c>
      <c r="Z453" s="165" t="e">
        <f>VLOOKUP(Table42[[#This Row],[COA]],#REF!,11,FALSE)</f>
        <v>#REF!</v>
      </c>
    </row>
    <row r="454" spans="1:26" ht="14.5" x14ac:dyDescent="0.35">
      <c r="A454" s="82"/>
      <c r="B454" s="82"/>
      <c r="C454" s="82"/>
      <c r="D454" s="82"/>
      <c r="E454" s="82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4"/>
      <c r="S454" s="82"/>
      <c r="T454" s="85"/>
      <c r="U454" s="82"/>
      <c r="V454" s="82"/>
      <c r="W454" s="82"/>
      <c r="X454" s="82"/>
      <c r="Y454" s="82"/>
    </row>
    <row r="455" spans="1:26" ht="14.5" x14ac:dyDescent="0.35">
      <c r="A455" s="10"/>
      <c r="B455" s="10"/>
      <c r="C455" s="10"/>
      <c r="D455" s="10"/>
      <c r="E455" s="1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86"/>
      <c r="S455" s="10"/>
      <c r="T455" s="33"/>
      <c r="U455" s="10"/>
      <c r="V455" s="10"/>
      <c r="W455" s="10"/>
      <c r="X455" s="10"/>
      <c r="Y455" s="10"/>
    </row>
    <row r="456" spans="1:26" ht="15" thickBot="1" x14ac:dyDescent="0.4">
      <c r="R456" s="10"/>
      <c r="W456" s="10"/>
      <c r="X456" s="10"/>
      <c r="Y456" s="10"/>
    </row>
    <row r="457" spans="1:26" ht="15" thickBot="1" x14ac:dyDescent="0.4">
      <c r="A457" s="87" t="s">
        <v>183</v>
      </c>
      <c r="B457" s="88"/>
      <c r="C457" s="88"/>
      <c r="D457" s="88"/>
      <c r="E457" s="89"/>
      <c r="F457" s="90">
        <f t="shared" ref="F457:Q457" si="8">SUM(F2:F455)</f>
        <v>2536033.4500600002</v>
      </c>
      <c r="G457" s="90">
        <f t="shared" si="8"/>
        <v>2794086.2567699999</v>
      </c>
      <c r="H457" s="90">
        <f t="shared" si="8"/>
        <v>2434451.4148800001</v>
      </c>
      <c r="I457" s="90">
        <f t="shared" si="8"/>
        <v>6346270.6189999999</v>
      </c>
      <c r="J457" s="90">
        <f t="shared" si="8"/>
        <v>3443090.1610700004</v>
      </c>
      <c r="K457" s="90">
        <f t="shared" si="8"/>
        <v>3156045.3520799996</v>
      </c>
      <c r="L457" s="90">
        <f t="shared" si="8"/>
        <v>3298386.0159800001</v>
      </c>
      <c r="M457" s="90">
        <f t="shared" si="8"/>
        <v>3478367.0751499999</v>
      </c>
      <c r="N457" s="90">
        <f t="shared" si="8"/>
        <v>3146215.1938300002</v>
      </c>
      <c r="O457" s="90">
        <f t="shared" si="8"/>
        <v>3163902.67148</v>
      </c>
      <c r="P457" s="90">
        <f t="shared" si="8"/>
        <v>3275968.5380899999</v>
      </c>
      <c r="Q457" s="91">
        <f t="shared" si="8"/>
        <v>3328486.5134899993</v>
      </c>
      <c r="R457" s="10"/>
      <c r="S457" s="10"/>
      <c r="T457" s="92" t="s">
        <v>184</v>
      </c>
      <c r="U457" s="93" t="s">
        <v>185</v>
      </c>
      <c r="V457" s="94" t="s">
        <v>186</v>
      </c>
      <c r="W457" s="95"/>
      <c r="X457" s="96"/>
      <c r="Y457" s="10"/>
    </row>
    <row r="458" spans="1:26" ht="15" thickBot="1" x14ac:dyDescent="0.4">
      <c r="A458" s="97" t="s">
        <v>187</v>
      </c>
      <c r="B458" s="98"/>
      <c r="C458" s="98"/>
      <c r="D458" s="98"/>
      <c r="E458" s="99"/>
      <c r="F458" s="100">
        <v>2429112.582570001</v>
      </c>
      <c r="G458" s="100">
        <v>2495784.8237300008</v>
      </c>
      <c r="H458" s="100">
        <v>2414491.8848199998</v>
      </c>
      <c r="I458" s="100">
        <v>6340242.8972100019</v>
      </c>
      <c r="J458" s="100">
        <v>3416524.22694</v>
      </c>
      <c r="K458" s="100">
        <v>3136736.8326300001</v>
      </c>
      <c r="L458" s="100">
        <v>3277234.9447000003</v>
      </c>
      <c r="M458" s="100">
        <v>3208237.2919399985</v>
      </c>
      <c r="N458" s="100">
        <v>3129145.9917599983</v>
      </c>
      <c r="O458" s="100">
        <v>3145803.3032199973</v>
      </c>
      <c r="P458" s="100">
        <v>3047802.239769998</v>
      </c>
      <c r="Q458" s="101">
        <v>3079153.3705000011</v>
      </c>
      <c r="R458" s="30"/>
      <c r="S458" s="102" t="s">
        <v>188</v>
      </c>
      <c r="T458" s="103">
        <v>6693934</v>
      </c>
      <c r="U458" s="104">
        <f>SUMIFS(R2:R455,S2:S455,"RESOURCE",T2:T455,"DEL")</f>
        <v>6670434</v>
      </c>
      <c r="V458" s="105">
        <f>T458-U458</f>
        <v>23500</v>
      </c>
      <c r="W458" s="96"/>
      <c r="X458" s="10"/>
      <c r="Y458" s="10"/>
    </row>
    <row r="459" spans="1:26" ht="15" thickBot="1" x14ac:dyDescent="0.4">
      <c r="A459" s="106" t="s">
        <v>189</v>
      </c>
      <c r="B459" s="107"/>
      <c r="C459" s="107"/>
      <c r="D459" s="107"/>
      <c r="E459" s="108"/>
      <c r="F459" s="109" t="b">
        <f>F458=F457</f>
        <v>0</v>
      </c>
      <c r="G459" s="109" t="b">
        <f t="shared" ref="G459:P459" si="9">G458=G457</f>
        <v>0</v>
      </c>
      <c r="H459" s="109" t="b">
        <f t="shared" si="9"/>
        <v>0</v>
      </c>
      <c r="I459" s="109" t="b">
        <f t="shared" si="9"/>
        <v>0</v>
      </c>
      <c r="J459" s="109" t="b">
        <f t="shared" si="9"/>
        <v>0</v>
      </c>
      <c r="K459" s="109" t="b">
        <f t="shared" si="9"/>
        <v>0</v>
      </c>
      <c r="L459" s="109" t="b">
        <f t="shared" si="9"/>
        <v>0</v>
      </c>
      <c r="M459" s="109" t="b">
        <f t="shared" si="9"/>
        <v>0</v>
      </c>
      <c r="N459" s="109" t="b">
        <f t="shared" si="9"/>
        <v>0</v>
      </c>
      <c r="O459" s="109" t="b">
        <f t="shared" si="9"/>
        <v>0</v>
      </c>
      <c r="P459" s="109" t="b">
        <f t="shared" si="9"/>
        <v>0</v>
      </c>
      <c r="Q459" s="110" t="b">
        <f>Q458=Q457</f>
        <v>0</v>
      </c>
      <c r="R459" s="10"/>
      <c r="S459" s="111" t="s">
        <v>190</v>
      </c>
      <c r="T459" s="112">
        <v>5992744</v>
      </c>
      <c r="U459" s="113">
        <f>SUMIFS(R2:R455,V2:V455,"NON-RINGFENCED",T2:T455,"DEL")</f>
        <v>5969244</v>
      </c>
      <c r="V459" s="114">
        <f t="shared" ref="V459:V461" si="10">T459-U459</f>
        <v>23500</v>
      </c>
      <c r="W459" s="96"/>
      <c r="X459" s="96"/>
      <c r="Y459" s="10"/>
    </row>
    <row r="460" spans="1:26" ht="15" thickBot="1" x14ac:dyDescent="0.4">
      <c r="A460" s="115" t="s">
        <v>186</v>
      </c>
      <c r="B460" s="116"/>
      <c r="C460" s="116"/>
      <c r="D460" s="116"/>
      <c r="E460" s="117"/>
      <c r="F460" s="118">
        <f>F458-F457</f>
        <v>-106920.86748999916</v>
      </c>
      <c r="G460" s="118">
        <f t="shared" ref="G460:P460" si="11">G458-G457</f>
        <v>-298301.4330399991</v>
      </c>
      <c r="H460" s="118">
        <f t="shared" si="11"/>
        <v>-19959.530060000252</v>
      </c>
      <c r="I460" s="118">
        <f t="shared" si="11"/>
        <v>-6027.7217899980024</v>
      </c>
      <c r="J460" s="118">
        <f t="shared" si="11"/>
        <v>-26565.934130000416</v>
      </c>
      <c r="K460" s="118">
        <f t="shared" si="11"/>
        <v>-19308.519449999556</v>
      </c>
      <c r="L460" s="118">
        <f t="shared" si="11"/>
        <v>-21151.0712799998</v>
      </c>
      <c r="M460" s="118">
        <f t="shared" si="11"/>
        <v>-270129.78321000142</v>
      </c>
      <c r="N460" s="118">
        <f t="shared" si="11"/>
        <v>-17069.202070001978</v>
      </c>
      <c r="O460" s="118">
        <f t="shared" si="11"/>
        <v>-18099.368260002695</v>
      </c>
      <c r="P460" s="118">
        <f t="shared" si="11"/>
        <v>-228166.29832000192</v>
      </c>
      <c r="Q460" s="119">
        <f>Q458-Q457</f>
        <v>-249333.14298999822</v>
      </c>
      <c r="R460" s="10"/>
      <c r="S460" s="120" t="s">
        <v>191</v>
      </c>
      <c r="T460" s="121">
        <v>701190</v>
      </c>
      <c r="U460" s="122">
        <f>SUMIFS(R2:R455,V2:V455,"RINGFENCED",T2:T455,"DEL")</f>
        <v>701190</v>
      </c>
      <c r="V460" s="123">
        <f t="shared" si="10"/>
        <v>0</v>
      </c>
      <c r="W460" s="96"/>
      <c r="X460" s="96"/>
      <c r="Y460" s="10"/>
    </row>
    <row r="461" spans="1:26" ht="15" thickBot="1" x14ac:dyDescent="0.4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R461" s="10"/>
      <c r="S461" s="111" t="s">
        <v>192</v>
      </c>
      <c r="T461" s="112">
        <v>5593016</v>
      </c>
      <c r="U461" s="113">
        <f>SUMIFS(R2:R455,S2:S455,"RESOURCE",U2:U455,"DEL PROG")</f>
        <v>5569516</v>
      </c>
      <c r="V461" s="114">
        <f t="shared" si="10"/>
        <v>23500</v>
      </c>
      <c r="W461" s="124"/>
      <c r="X461" s="96"/>
      <c r="Y461" s="10"/>
    </row>
    <row r="462" spans="1:26" ht="15" thickBot="1" x14ac:dyDescent="0.4">
      <c r="A462" s="125" t="s">
        <v>193</v>
      </c>
      <c r="B462" s="126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250" t="s">
        <v>194</v>
      </c>
      <c r="P462" s="127" t="s">
        <v>195</v>
      </c>
      <c r="Q462" s="128">
        <f>SUM(F457:Q457)</f>
        <v>40401303.261879995</v>
      </c>
      <c r="R462" s="10"/>
      <c r="S462" s="120" t="s">
        <v>196</v>
      </c>
      <c r="T462" s="121">
        <v>1100918</v>
      </c>
      <c r="U462" s="122">
        <f>SUMIFS(R2:R455,S2:S455,"RESOURCE",U2:U455,"DEL ADMIN")</f>
        <v>1100918</v>
      </c>
      <c r="V462" s="129">
        <f>T462-U462</f>
        <v>0</v>
      </c>
      <c r="W462" s="124"/>
      <c r="X462" s="96"/>
      <c r="Y462" s="10"/>
    </row>
    <row r="463" spans="1:26" ht="15" thickBot="1" x14ac:dyDescent="0.4">
      <c r="A463" s="130" t="s">
        <v>105</v>
      </c>
      <c r="B463" s="49">
        <v>23893000</v>
      </c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251"/>
      <c r="P463" s="131" t="s">
        <v>197</v>
      </c>
      <c r="Q463" s="132">
        <f>SUM(F458:Q458)</f>
        <v>39120270.389789991</v>
      </c>
      <c r="R463" s="10"/>
      <c r="S463" s="102" t="s">
        <v>198</v>
      </c>
      <c r="T463" s="103">
        <v>751178</v>
      </c>
      <c r="U463" s="104">
        <f>SUMIFS(R2:R455,S2:S455,"CAPITAL",T2:T455,"DEL")</f>
        <v>747178</v>
      </c>
      <c r="V463" s="105">
        <f>T463-U463</f>
        <v>4000</v>
      </c>
      <c r="W463" s="96"/>
      <c r="X463" s="96"/>
      <c r="Y463" s="10"/>
    </row>
    <row r="464" spans="1:26" ht="15" thickBot="1" x14ac:dyDescent="0.4">
      <c r="A464" s="133" t="s">
        <v>157</v>
      </c>
      <c r="B464" s="55">
        <v>91439000</v>
      </c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252"/>
      <c r="P464" s="134" t="s">
        <v>199</v>
      </c>
      <c r="Q464" s="135">
        <f>Q463-Q462</f>
        <v>-1281032.8720900044</v>
      </c>
      <c r="R464" s="10"/>
      <c r="S464" s="102" t="s">
        <v>200</v>
      </c>
      <c r="T464" s="103">
        <f>T458+T463</f>
        <v>7445112</v>
      </c>
      <c r="U464" s="104">
        <f t="shared" ref="U464:V464" si="12">U458+U463</f>
        <v>7417612</v>
      </c>
      <c r="V464" s="105">
        <f t="shared" si="12"/>
        <v>27500</v>
      </c>
      <c r="W464" s="10"/>
      <c r="X464" s="10"/>
      <c r="Y464" s="10"/>
    </row>
    <row r="465" spans="1:25" ht="15" thickBot="1" x14ac:dyDescent="0.4">
      <c r="A465" s="136" t="s">
        <v>159</v>
      </c>
      <c r="B465" s="137">
        <v>91439000</v>
      </c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96"/>
      <c r="U465" s="10"/>
      <c r="V465" s="10"/>
      <c r="W465" s="10"/>
      <c r="X465" s="10"/>
      <c r="Y465" s="10"/>
    </row>
    <row r="466" spans="1:25" ht="15" thickBot="1" x14ac:dyDescent="0.4">
      <c r="A466" s="133" t="s">
        <v>105</v>
      </c>
      <c r="B466" s="55">
        <v>23893000</v>
      </c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96"/>
      <c r="P466" s="10"/>
      <c r="Q466" s="10"/>
      <c r="R466" s="10"/>
      <c r="S466" s="138" t="s">
        <v>201</v>
      </c>
      <c r="T466" s="139">
        <f>SUM(T467:T468)</f>
        <v>36359749</v>
      </c>
      <c r="U466" s="104">
        <f>SUM(U467:U468)</f>
        <v>32983888.261879999</v>
      </c>
      <c r="V466" s="105">
        <f>T466-U466</f>
        <v>3375860.7381200008</v>
      </c>
      <c r="W466" s="10"/>
      <c r="X466" s="10"/>
      <c r="Y466" s="10"/>
    </row>
    <row r="467" spans="1:25" ht="15" thickBot="1" x14ac:dyDescent="0.4">
      <c r="A467" s="140" t="s">
        <v>159</v>
      </c>
      <c r="B467" s="76">
        <v>91439000</v>
      </c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96"/>
      <c r="Q467" s="10"/>
      <c r="R467" s="10"/>
      <c r="S467" s="141" t="s">
        <v>106</v>
      </c>
      <c r="T467" s="142">
        <v>36359549</v>
      </c>
      <c r="U467" s="113">
        <f>SUMIFS(R2:R455,S2:S455,"RESOURCE",U2:U455,"DEPT AME")</f>
        <v>32983688.261879999</v>
      </c>
      <c r="V467" s="114">
        <f t="shared" ref="V467:V469" si="13">T467-U467</f>
        <v>3375860.7381200008</v>
      </c>
      <c r="W467" s="143"/>
      <c r="X467" s="10"/>
      <c r="Y467" s="10"/>
    </row>
    <row r="468" spans="1:25" ht="15" thickBot="1" x14ac:dyDescent="0.4"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O468" s="96"/>
      <c r="P468" s="10"/>
      <c r="Q468" s="10"/>
      <c r="R468" s="10"/>
      <c r="S468" s="144" t="s">
        <v>202</v>
      </c>
      <c r="T468" s="145">
        <v>200</v>
      </c>
      <c r="U468" s="122">
        <f>SUMIFS(R2:R455,S2:S455,"RESOURCE",U2:U455,"NON-BUDGET")</f>
        <v>200</v>
      </c>
      <c r="V468" s="123">
        <f t="shared" si="13"/>
        <v>0</v>
      </c>
      <c r="W468" s="10"/>
      <c r="X468" s="10"/>
      <c r="Y468" s="10"/>
    </row>
    <row r="469" spans="1:25" ht="15" thickBot="1" x14ac:dyDescent="0.4"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96"/>
      <c r="P469" s="96"/>
      <c r="Q469" s="10"/>
      <c r="R469" s="10"/>
      <c r="S469" s="138" t="s">
        <v>203</v>
      </c>
      <c r="T469" s="139">
        <v>20109</v>
      </c>
      <c r="U469" s="146">
        <f>SUMIFS(R2:R455,S2:S455,"CAPITAL",U2:U455,"DEPT AME")</f>
        <v>3</v>
      </c>
      <c r="V469" s="105">
        <f t="shared" si="13"/>
        <v>20106</v>
      </c>
      <c r="W469" s="10"/>
      <c r="X469" s="10"/>
      <c r="Y469" s="10"/>
    </row>
    <row r="470" spans="1:25" ht="15" thickBot="1" x14ac:dyDescent="0.4"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5" thickBot="1" x14ac:dyDescent="0.4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38" t="s">
        <v>204</v>
      </c>
      <c r="T471" s="139">
        <f>SUM(T458,T463,T466,T469)</f>
        <v>43824970</v>
      </c>
      <c r="U471" s="104">
        <f>SUM(U458,U463,U466,U469)</f>
        <v>40401503.261879995</v>
      </c>
      <c r="V471" s="105">
        <f>T471-U471</f>
        <v>3423466.7381200045</v>
      </c>
      <c r="W471" s="10"/>
      <c r="X471" s="10"/>
      <c r="Y471" s="10"/>
    </row>
    <row r="472" spans="1:25" ht="15" thickBot="1" x14ac:dyDescent="0.4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R472" s="10"/>
      <c r="S472" s="10"/>
      <c r="T472" s="10"/>
      <c r="U472" s="10"/>
      <c r="V472" s="96"/>
      <c r="W472" s="10"/>
      <c r="X472" s="10"/>
      <c r="Y472" s="10"/>
    </row>
    <row r="473" spans="1:25" ht="18.75" customHeight="1" thickBot="1" x14ac:dyDescent="0.4">
      <c r="Q473" s="10"/>
      <c r="S473" s="147" t="s">
        <v>205</v>
      </c>
      <c r="T473" s="148"/>
      <c r="U473" s="149">
        <f>SUMIFS(R2:R453,S2:S453,"n/a",U2:U453,"NON-BUDGET")</f>
        <v>-200</v>
      </c>
      <c r="V473" s="10"/>
    </row>
    <row r="474" spans="1:25" ht="18.75" customHeight="1" thickBot="1" x14ac:dyDescent="0.4">
      <c r="S474" s="150" t="s">
        <v>206</v>
      </c>
      <c r="T474" s="151"/>
      <c r="U474" s="152">
        <f>U471+U473</f>
        <v>40401303.261879995</v>
      </c>
      <c r="V474" s="10"/>
    </row>
    <row r="475" spans="1:25" ht="18.75" customHeight="1" thickBot="1" x14ac:dyDescent="0.4"/>
    <row r="476" spans="1:25" ht="18.75" customHeight="1" thickBot="1" x14ac:dyDescent="0.4">
      <c r="S476" s="138" t="s">
        <v>207</v>
      </c>
      <c r="T476" s="153">
        <f>T471-T477</f>
        <v>21559441.925000001</v>
      </c>
      <c r="U476" s="104">
        <f>SUMIF(W2:W455,"Voted",R2:R455)</f>
        <v>21056589.261879999</v>
      </c>
      <c r="V476" s="154">
        <f>T476-U476</f>
        <v>502852.66312000155</v>
      </c>
    </row>
    <row r="477" spans="1:25" ht="18.75" customHeight="1" thickBot="1" x14ac:dyDescent="0.4">
      <c r="S477" s="138" t="s">
        <v>208</v>
      </c>
      <c r="T477" s="153">
        <v>22265528.074999999</v>
      </c>
      <c r="U477" s="104">
        <f>SUMIF(W2:W455,"Non-Voted",R2:R455)</f>
        <v>19344714</v>
      </c>
      <c r="V477" s="154">
        <f>T477-U477</f>
        <v>2920814.0749999993</v>
      </c>
    </row>
    <row r="478" spans="1:25" ht="18.75" customHeight="1" thickBot="1" x14ac:dyDescent="0.4">
      <c r="S478" s="138" t="s">
        <v>204</v>
      </c>
      <c r="T478" s="104">
        <f>SUM(T476:T477)-T468</f>
        <v>43824770</v>
      </c>
      <c r="U478" s="104">
        <f>SUM(U476:U477)</f>
        <v>40401303.261879995</v>
      </c>
      <c r="V478" s="105">
        <f>T478-U478</f>
        <v>3423466.7381200045</v>
      </c>
    </row>
    <row r="479" spans="1:25" ht="18.75" customHeight="1" x14ac:dyDescent="0.35">
      <c r="V479" s="155"/>
    </row>
    <row r="1010" spans="1:1" ht="18.75" customHeight="1" x14ac:dyDescent="0.35">
      <c r="A1010" s="156">
        <v>0</v>
      </c>
    </row>
  </sheetData>
  <mergeCells count="1">
    <mergeCell ref="O462:O464"/>
  </mergeCells>
  <conditionalFormatting sqref="F458:R458">
    <cfRule type="containsText" dxfId="1" priority="1" operator="containsText" text="False">
      <formula>NOT(ISERROR(SEARCH("False",F458)))</formula>
    </cfRule>
    <cfRule type="containsText" dxfId="0" priority="2" operator="containsText" text="True">
      <formula>NOT(ISERROR(SEARCH("True",F458)))</formula>
    </cfRule>
  </conditionalFormatting>
  <pageMargins left="0.7" right="0.7" top="0.75" bottom="0.75" header="0.3" footer="0.3"/>
  <pageSetup paperSize="9" orientation="portrait" r:id="rId1"/>
  <headerFooter>
    <oddFooter>&amp;C&amp;1#&amp;"Calibri"&amp;10&amp;K000000OFFICIAL-SENSITIVE</oddFooter>
  </headerFooter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4486D-EC97-472C-8BD8-1365AE2B0960}">
  <dimension ref="A1:O78"/>
  <sheetViews>
    <sheetView workbookViewId="0"/>
  </sheetViews>
  <sheetFormatPr defaultRowHeight="14.5" x14ac:dyDescent="0.35"/>
  <cols>
    <col min="1" max="1" width="47.453125" bestFit="1" customWidth="1"/>
    <col min="2" max="2" width="16.453125" bestFit="1" customWidth="1"/>
    <col min="3" max="3" width="11.453125" bestFit="1" customWidth="1"/>
    <col min="4" max="4" width="19.90625" bestFit="1" customWidth="1"/>
    <col min="5" max="5" width="11.453125" bestFit="1" customWidth="1"/>
    <col min="6" max="6" width="26.54296875" bestFit="1" customWidth="1"/>
    <col min="7" max="7" width="23.90625" bestFit="1" customWidth="1"/>
    <col min="8" max="8" width="17.54296875" bestFit="1" customWidth="1"/>
    <col min="9" max="9" width="50.54296875" bestFit="1" customWidth="1"/>
    <col min="10" max="10" width="16.90625" bestFit="1" customWidth="1"/>
    <col min="11" max="11" width="17.453125" bestFit="1" customWidth="1"/>
    <col min="12" max="12" width="52.453125" bestFit="1" customWidth="1"/>
    <col min="13" max="13" width="18.453125" bestFit="1" customWidth="1"/>
    <col min="14" max="14" width="11" bestFit="1" customWidth="1"/>
    <col min="15" max="15" width="52.453125" bestFit="1" customWidth="1"/>
    <col min="16" max="16" width="18.453125" bestFit="1" customWidth="1"/>
    <col min="17" max="18" width="12" bestFit="1" customWidth="1"/>
  </cols>
  <sheetData>
    <row r="1" spans="1:3" x14ac:dyDescent="0.35">
      <c r="A1" s="158" t="s">
        <v>82</v>
      </c>
      <c r="B1" t="s">
        <v>99</v>
      </c>
    </row>
    <row r="2" spans="1:3" x14ac:dyDescent="0.35">
      <c r="A2" s="158" t="s">
        <v>83</v>
      </c>
      <c r="B2" t="s">
        <v>106</v>
      </c>
    </row>
    <row r="3" spans="1:3" x14ac:dyDescent="0.35">
      <c r="A3" s="158" t="s">
        <v>84</v>
      </c>
      <c r="B3" t="s">
        <v>209</v>
      </c>
    </row>
    <row r="4" spans="1:3" x14ac:dyDescent="0.35">
      <c r="A4" s="158" t="s">
        <v>85</v>
      </c>
      <c r="B4" t="s">
        <v>209</v>
      </c>
    </row>
    <row r="6" spans="1:3" x14ac:dyDescent="0.35">
      <c r="A6" s="158" t="s">
        <v>210</v>
      </c>
      <c r="B6" s="158" t="s">
        <v>211</v>
      </c>
    </row>
    <row r="7" spans="1:3" x14ac:dyDescent="0.35">
      <c r="A7" s="158" t="s">
        <v>212</v>
      </c>
      <c r="B7" t="s">
        <v>32</v>
      </c>
      <c r="C7" t="s">
        <v>213</v>
      </c>
    </row>
    <row r="8" spans="1:3" x14ac:dyDescent="0.35">
      <c r="A8" s="9" t="s">
        <v>214</v>
      </c>
      <c r="B8" s="9">
        <v>3</v>
      </c>
      <c r="C8" s="9">
        <v>3</v>
      </c>
    </row>
    <row r="9" spans="1:3" x14ac:dyDescent="0.35">
      <c r="A9" s="9" t="s">
        <v>213</v>
      </c>
      <c r="B9" s="9">
        <v>3</v>
      </c>
      <c r="C9" s="9">
        <v>3</v>
      </c>
    </row>
    <row r="22" spans="1:15" ht="8.25" customHeight="1" x14ac:dyDescent="0.35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</row>
    <row r="23" spans="1:15" x14ac:dyDescent="0.35">
      <c r="A23" s="11" t="s">
        <v>215</v>
      </c>
    </row>
    <row r="24" spans="1:15" x14ac:dyDescent="0.35">
      <c r="A24" s="159" t="s">
        <v>216</v>
      </c>
      <c r="B24" s="159" t="s">
        <v>211</v>
      </c>
      <c r="C24" s="159"/>
      <c r="D24" s="159"/>
      <c r="E24" s="159"/>
      <c r="F24" s="159"/>
      <c r="G24" s="159"/>
    </row>
    <row r="25" spans="1:15" x14ac:dyDescent="0.35">
      <c r="A25" s="157" t="s">
        <v>212</v>
      </c>
      <c r="B25" s="157" t="s">
        <v>166</v>
      </c>
      <c r="C25" s="157" t="s">
        <v>37</v>
      </c>
      <c r="D25" s="157" t="s">
        <v>14</v>
      </c>
      <c r="E25" s="157" t="s">
        <v>38</v>
      </c>
      <c r="F25" s="157" t="s">
        <v>176</v>
      </c>
      <c r="G25" s="157" t="s">
        <v>213</v>
      </c>
    </row>
    <row r="26" spans="1:15" x14ac:dyDescent="0.35">
      <c r="A26" s="160" t="s">
        <v>217</v>
      </c>
      <c r="B26" s="161"/>
      <c r="C26" s="161"/>
      <c r="D26" s="161"/>
      <c r="E26" s="161"/>
      <c r="F26" s="161">
        <v>0</v>
      </c>
      <c r="G26" s="161">
        <v>0</v>
      </c>
    </row>
    <row r="27" spans="1:15" x14ac:dyDescent="0.35">
      <c r="A27" s="160" t="s">
        <v>218</v>
      </c>
      <c r="B27" s="161"/>
      <c r="C27" s="161">
        <v>1672</v>
      </c>
      <c r="D27" s="161"/>
      <c r="E27" s="161"/>
      <c r="F27" s="161"/>
      <c r="G27" s="161">
        <v>1672</v>
      </c>
    </row>
    <row r="28" spans="1:15" x14ac:dyDescent="0.35">
      <c r="A28" s="160" t="s">
        <v>219</v>
      </c>
      <c r="B28" s="161">
        <v>754304.83320000011</v>
      </c>
      <c r="C28" s="161">
        <v>2936</v>
      </c>
      <c r="D28" s="161"/>
      <c r="E28" s="161"/>
      <c r="F28" s="161"/>
      <c r="G28" s="161">
        <v>757240.83320000011</v>
      </c>
    </row>
    <row r="29" spans="1:15" x14ac:dyDescent="0.35">
      <c r="A29" s="160" t="s">
        <v>220</v>
      </c>
      <c r="B29" s="161"/>
      <c r="C29" s="161">
        <v>687900</v>
      </c>
      <c r="D29" s="161"/>
      <c r="E29" s="161"/>
      <c r="F29" s="161">
        <v>13290</v>
      </c>
      <c r="G29" s="161">
        <v>701190</v>
      </c>
    </row>
    <row r="30" spans="1:15" x14ac:dyDescent="0.35">
      <c r="A30" s="160" t="s">
        <v>221</v>
      </c>
      <c r="B30" s="161"/>
      <c r="C30" s="161">
        <v>-327138</v>
      </c>
      <c r="D30" s="161"/>
      <c r="E30" s="161"/>
      <c r="F30" s="161">
        <v>-56880</v>
      </c>
      <c r="G30" s="161">
        <v>-384018</v>
      </c>
    </row>
    <row r="31" spans="1:15" x14ac:dyDescent="0.35">
      <c r="A31" s="160" t="s">
        <v>222</v>
      </c>
      <c r="B31" s="161"/>
      <c r="C31" s="161">
        <v>28344</v>
      </c>
      <c r="D31" s="161">
        <v>51118</v>
      </c>
      <c r="E31" s="161"/>
      <c r="F31" s="161">
        <v>2904</v>
      </c>
      <c r="G31" s="161">
        <v>82366</v>
      </c>
    </row>
    <row r="32" spans="1:15" x14ac:dyDescent="0.35">
      <c r="A32" s="160" t="s">
        <v>223</v>
      </c>
      <c r="B32" s="161"/>
      <c r="C32" s="161">
        <v>1769152.1667999998</v>
      </c>
      <c r="D32" s="161">
        <v>104461</v>
      </c>
      <c r="E32" s="161">
        <v>14729</v>
      </c>
      <c r="F32" s="161">
        <v>33626</v>
      </c>
      <c r="G32" s="161">
        <v>1921968.1667999998</v>
      </c>
    </row>
    <row r="33" spans="1:7" x14ac:dyDescent="0.35">
      <c r="A33" s="160" t="s">
        <v>224</v>
      </c>
      <c r="B33" s="161"/>
      <c r="C33" s="161">
        <v>111826</v>
      </c>
      <c r="D33" s="161"/>
      <c r="E33" s="161"/>
      <c r="F33" s="161">
        <v>416</v>
      </c>
      <c r="G33" s="161">
        <v>112242</v>
      </c>
    </row>
    <row r="34" spans="1:7" x14ac:dyDescent="0.35">
      <c r="A34" s="160" t="s">
        <v>225</v>
      </c>
      <c r="B34" s="161"/>
      <c r="C34" s="161">
        <v>3161865</v>
      </c>
      <c r="D34" s="161">
        <v>121643</v>
      </c>
      <c r="E34" s="161"/>
      <c r="F34" s="161">
        <v>194265</v>
      </c>
      <c r="G34" s="161">
        <v>3477773</v>
      </c>
    </row>
    <row r="35" spans="1:7" x14ac:dyDescent="0.35">
      <c r="A35" s="160" t="s">
        <v>226</v>
      </c>
      <c r="B35" s="161"/>
      <c r="C35" s="161">
        <v>0</v>
      </c>
      <c r="D35" s="161"/>
      <c r="E35" s="161"/>
      <c r="F35" s="161"/>
      <c r="G35" s="161">
        <v>0</v>
      </c>
    </row>
    <row r="36" spans="1:7" x14ac:dyDescent="0.35">
      <c r="A36" s="160" t="s">
        <v>227</v>
      </c>
      <c r="B36" s="161"/>
      <c r="C36" s="161">
        <v>0</v>
      </c>
      <c r="D36" s="161"/>
      <c r="E36" s="161"/>
      <c r="F36" s="161"/>
      <c r="G36" s="161">
        <v>0</v>
      </c>
    </row>
    <row r="37" spans="1:7" x14ac:dyDescent="0.35">
      <c r="A37" s="162" t="s">
        <v>213</v>
      </c>
      <c r="B37" s="163">
        <v>754304.83320000011</v>
      </c>
      <c r="C37" s="163">
        <v>5436557.1667999998</v>
      </c>
      <c r="D37" s="163">
        <v>277222</v>
      </c>
      <c r="E37" s="163">
        <v>14729</v>
      </c>
      <c r="F37" s="163">
        <v>187621</v>
      </c>
      <c r="G37" s="163">
        <v>6670434</v>
      </c>
    </row>
    <row r="40" spans="1:7" x14ac:dyDescent="0.35">
      <c r="A40" s="159" t="s">
        <v>198</v>
      </c>
      <c r="B40" s="159" t="s">
        <v>211</v>
      </c>
      <c r="C40" s="159"/>
      <c r="D40" s="159"/>
    </row>
    <row r="41" spans="1:7" x14ac:dyDescent="0.35">
      <c r="A41" s="157" t="s">
        <v>212</v>
      </c>
      <c r="B41" s="157" t="s">
        <v>37</v>
      </c>
      <c r="C41" s="157" t="s">
        <v>176</v>
      </c>
      <c r="D41" s="157" t="s">
        <v>213</v>
      </c>
    </row>
    <row r="42" spans="1:7" x14ac:dyDescent="0.35">
      <c r="A42" s="161" t="s">
        <v>214</v>
      </c>
      <c r="B42" s="161">
        <v>4</v>
      </c>
      <c r="C42" s="161"/>
      <c r="D42" s="161">
        <v>4</v>
      </c>
    </row>
    <row r="43" spans="1:7" x14ac:dyDescent="0.35">
      <c r="A43" s="161" t="s">
        <v>228</v>
      </c>
      <c r="B43" s="161">
        <v>-28866</v>
      </c>
      <c r="C43" s="161">
        <v>-3823</v>
      </c>
      <c r="D43" s="161">
        <v>-32689</v>
      </c>
    </row>
    <row r="44" spans="1:7" x14ac:dyDescent="0.35">
      <c r="A44" s="161" t="s">
        <v>229</v>
      </c>
      <c r="B44" s="161">
        <v>741374</v>
      </c>
      <c r="C44" s="161">
        <v>38489</v>
      </c>
      <c r="D44" s="161">
        <v>779863</v>
      </c>
    </row>
    <row r="45" spans="1:7" x14ac:dyDescent="0.35">
      <c r="A45" s="163" t="s">
        <v>213</v>
      </c>
      <c r="B45" s="163">
        <v>712512</v>
      </c>
      <c r="C45" s="163">
        <v>34666</v>
      </c>
      <c r="D45" s="163">
        <v>747178</v>
      </c>
    </row>
    <row r="48" spans="1:7" x14ac:dyDescent="0.35">
      <c r="A48" s="159" t="s">
        <v>230</v>
      </c>
      <c r="B48" s="159" t="s">
        <v>211</v>
      </c>
      <c r="C48" s="159"/>
      <c r="D48" s="159"/>
      <c r="E48" s="159"/>
    </row>
    <row r="49" spans="1:14" x14ac:dyDescent="0.35">
      <c r="A49" s="157" t="s">
        <v>212</v>
      </c>
      <c r="B49" s="157" t="s">
        <v>37</v>
      </c>
      <c r="C49" s="157" t="s">
        <v>14</v>
      </c>
      <c r="D49" s="157" t="s">
        <v>38</v>
      </c>
      <c r="E49" s="157" t="s">
        <v>213</v>
      </c>
    </row>
    <row r="50" spans="1:14" x14ac:dyDescent="0.35">
      <c r="A50" s="161" t="s">
        <v>218</v>
      </c>
      <c r="B50" s="161">
        <v>0</v>
      </c>
      <c r="C50" s="161"/>
      <c r="D50" s="161"/>
      <c r="E50" s="161">
        <v>0</v>
      </c>
    </row>
    <row r="51" spans="1:14" x14ac:dyDescent="0.35">
      <c r="A51" s="161" t="s">
        <v>219</v>
      </c>
      <c r="B51" s="161">
        <v>1936</v>
      </c>
      <c r="C51" s="161"/>
      <c r="D51" s="161"/>
      <c r="E51" s="161">
        <v>1936</v>
      </c>
    </row>
    <row r="52" spans="1:14" x14ac:dyDescent="0.35">
      <c r="A52" s="161" t="s">
        <v>220</v>
      </c>
      <c r="B52" s="161">
        <v>124831</v>
      </c>
      <c r="C52" s="161"/>
      <c r="D52" s="161"/>
      <c r="E52" s="161">
        <v>124831</v>
      </c>
    </row>
    <row r="53" spans="1:14" x14ac:dyDescent="0.35">
      <c r="A53" s="161" t="s">
        <v>221</v>
      </c>
      <c r="B53" s="161">
        <v>-132294</v>
      </c>
      <c r="C53" s="161"/>
      <c r="D53" s="161"/>
      <c r="E53" s="161">
        <v>-132294</v>
      </c>
    </row>
    <row r="54" spans="1:14" x14ac:dyDescent="0.35">
      <c r="A54" s="161" t="s">
        <v>222</v>
      </c>
      <c r="B54" s="161">
        <v>9531</v>
      </c>
      <c r="C54" s="161">
        <v>0</v>
      </c>
      <c r="D54" s="161"/>
      <c r="E54" s="161">
        <v>9531</v>
      </c>
    </row>
    <row r="55" spans="1:14" x14ac:dyDescent="0.35">
      <c r="A55" s="161" t="s">
        <v>223</v>
      </c>
      <c r="B55" s="161">
        <v>478529</v>
      </c>
      <c r="C55" s="161">
        <v>33680</v>
      </c>
      <c r="D55" s="161">
        <v>0</v>
      </c>
      <c r="E55" s="161">
        <v>512209</v>
      </c>
    </row>
    <row r="56" spans="1:14" x14ac:dyDescent="0.35">
      <c r="A56" s="161" t="s">
        <v>224</v>
      </c>
      <c r="B56" s="161">
        <v>24279</v>
      </c>
      <c r="C56" s="161"/>
      <c r="D56" s="161"/>
      <c r="E56" s="161">
        <v>24279</v>
      </c>
    </row>
    <row r="57" spans="1:14" x14ac:dyDescent="0.35">
      <c r="A57" s="161" t="s">
        <v>225</v>
      </c>
      <c r="B57" s="161">
        <v>530144</v>
      </c>
      <c r="C57" s="161">
        <v>30282</v>
      </c>
      <c r="D57" s="161"/>
      <c r="E57" s="161">
        <v>560426</v>
      </c>
    </row>
    <row r="58" spans="1:14" x14ac:dyDescent="0.35">
      <c r="A58" s="161" t="s">
        <v>227</v>
      </c>
      <c r="B58" s="161">
        <v>0</v>
      </c>
      <c r="C58" s="161"/>
      <c r="D58" s="161"/>
      <c r="E58" s="161">
        <v>0</v>
      </c>
    </row>
    <row r="59" spans="1:14" x14ac:dyDescent="0.35">
      <c r="A59" s="163" t="s">
        <v>213</v>
      </c>
      <c r="B59" s="163">
        <v>1036956</v>
      </c>
      <c r="C59" s="163">
        <v>63962</v>
      </c>
      <c r="D59" s="163">
        <v>0</v>
      </c>
      <c r="E59" s="163">
        <v>1100918</v>
      </c>
    </row>
    <row r="62" spans="1:14" x14ac:dyDescent="0.35">
      <c r="A62" s="159" t="s">
        <v>201</v>
      </c>
      <c r="B62" s="159" t="s">
        <v>211</v>
      </c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</row>
    <row r="63" spans="1:14" x14ac:dyDescent="0.35">
      <c r="A63" s="157" t="s">
        <v>212</v>
      </c>
      <c r="B63" s="157" t="s">
        <v>32</v>
      </c>
      <c r="C63" s="157" t="s">
        <v>16</v>
      </c>
      <c r="D63" s="157" t="s">
        <v>37</v>
      </c>
      <c r="E63" s="157" t="s">
        <v>35</v>
      </c>
      <c r="F63" s="157" t="s">
        <v>134</v>
      </c>
      <c r="G63" s="157" t="s">
        <v>118</v>
      </c>
      <c r="H63" s="157" t="s">
        <v>39</v>
      </c>
      <c r="I63" s="157" t="s">
        <v>34</v>
      </c>
      <c r="J63" s="157" t="s">
        <v>33</v>
      </c>
      <c r="K63" s="157" t="s">
        <v>38</v>
      </c>
      <c r="L63" s="157" t="s">
        <v>182</v>
      </c>
      <c r="M63" s="157" t="s">
        <v>176</v>
      </c>
      <c r="N63" s="157" t="s">
        <v>213</v>
      </c>
    </row>
    <row r="64" spans="1:14" x14ac:dyDescent="0.35">
      <c r="A64" s="161" t="s">
        <v>219</v>
      </c>
      <c r="B64" s="161">
        <v>12510147</v>
      </c>
      <c r="C64" s="161"/>
      <c r="D64" s="161"/>
      <c r="E64" s="161">
        <v>550777</v>
      </c>
      <c r="F64" s="161">
        <v>4220</v>
      </c>
      <c r="G64" s="161"/>
      <c r="H64" s="161">
        <v>7600597</v>
      </c>
      <c r="I64" s="161">
        <v>173617</v>
      </c>
      <c r="J64" s="161">
        <v>635342</v>
      </c>
      <c r="K64" s="161"/>
      <c r="L64" s="161"/>
      <c r="M64" s="161"/>
      <c r="N64" s="161">
        <v>21474700</v>
      </c>
    </row>
    <row r="65" spans="1:14" x14ac:dyDescent="0.35">
      <c r="A65" s="161" t="s">
        <v>220</v>
      </c>
      <c r="B65" s="161"/>
      <c r="C65" s="161"/>
      <c r="D65" s="161">
        <v>12208</v>
      </c>
      <c r="E65" s="161"/>
      <c r="F65" s="161"/>
      <c r="G65" s="161"/>
      <c r="H65" s="161"/>
      <c r="I65" s="161"/>
      <c r="J65" s="161"/>
      <c r="K65" s="161"/>
      <c r="L65" s="161"/>
      <c r="M65" s="161"/>
      <c r="N65" s="161">
        <v>12208</v>
      </c>
    </row>
    <row r="66" spans="1:14" x14ac:dyDescent="0.35">
      <c r="A66" s="161" t="s">
        <v>221</v>
      </c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>
        <v>-5200</v>
      </c>
      <c r="M66" s="161"/>
      <c r="N66" s="161">
        <v>-5200</v>
      </c>
    </row>
    <row r="67" spans="1:14" x14ac:dyDescent="0.35">
      <c r="A67" s="161" t="s">
        <v>222</v>
      </c>
      <c r="B67" s="161">
        <v>0</v>
      </c>
      <c r="C67" s="161"/>
      <c r="D67" s="161">
        <v>0</v>
      </c>
      <c r="E67" s="161"/>
      <c r="F67" s="161"/>
      <c r="G67" s="161"/>
      <c r="H67" s="161"/>
      <c r="I67" s="161"/>
      <c r="J67" s="161"/>
      <c r="K67" s="161"/>
      <c r="L67" s="161"/>
      <c r="M67" s="161"/>
      <c r="N67" s="161">
        <v>0</v>
      </c>
    </row>
    <row r="68" spans="1:14" x14ac:dyDescent="0.35">
      <c r="A68" s="161" t="s">
        <v>223</v>
      </c>
      <c r="B68" s="161"/>
      <c r="C68" s="161"/>
      <c r="D68" s="161"/>
      <c r="E68" s="161"/>
      <c r="F68" s="161"/>
      <c r="G68" s="161">
        <v>115</v>
      </c>
      <c r="H68" s="161"/>
      <c r="I68" s="161"/>
      <c r="J68" s="161"/>
      <c r="K68" s="161"/>
      <c r="L68" s="161">
        <v>88938</v>
      </c>
      <c r="M68" s="161"/>
      <c r="N68" s="161">
        <v>89053</v>
      </c>
    </row>
    <row r="69" spans="1:14" x14ac:dyDescent="0.35">
      <c r="A69" s="161" t="s">
        <v>231</v>
      </c>
      <c r="B69" s="161"/>
      <c r="C69" s="161"/>
      <c r="D69" s="161"/>
      <c r="E69" s="161"/>
      <c r="F69" s="161"/>
      <c r="G69" s="161"/>
      <c r="H69" s="161"/>
      <c r="I69" s="161"/>
      <c r="J69" s="161"/>
      <c r="K69" s="161">
        <v>-15071</v>
      </c>
      <c r="L69" s="161"/>
      <c r="M69" s="161"/>
      <c r="N69" s="161">
        <v>-15071</v>
      </c>
    </row>
    <row r="70" spans="1:14" x14ac:dyDescent="0.35">
      <c r="A70" s="161" t="s">
        <v>226</v>
      </c>
      <c r="B70" s="161"/>
      <c r="C70" s="161">
        <v>-19349.738120000002</v>
      </c>
      <c r="D70" s="161"/>
      <c r="E70" s="161"/>
      <c r="F70" s="161">
        <v>11462675</v>
      </c>
      <c r="G70" s="161"/>
      <c r="H70" s="161">
        <v>0</v>
      </c>
      <c r="I70" s="161"/>
      <c r="J70" s="161"/>
      <c r="K70" s="161"/>
      <c r="L70" s="161"/>
      <c r="M70" s="161"/>
      <c r="N70" s="161">
        <v>11443325.261879999</v>
      </c>
    </row>
    <row r="71" spans="1:14" x14ac:dyDescent="0.35">
      <c r="A71" s="161" t="s">
        <v>227</v>
      </c>
      <c r="B71" s="161">
        <v>0</v>
      </c>
      <c r="C71" s="161"/>
      <c r="D71" s="161">
        <v>-16190</v>
      </c>
      <c r="E71" s="161"/>
      <c r="F71" s="161"/>
      <c r="G71" s="161"/>
      <c r="H71" s="161"/>
      <c r="I71" s="161"/>
      <c r="J71" s="161"/>
      <c r="K71" s="161"/>
      <c r="L71" s="161"/>
      <c r="M71" s="161">
        <v>863</v>
      </c>
      <c r="N71" s="161">
        <v>-15327</v>
      </c>
    </row>
    <row r="72" spans="1:14" x14ac:dyDescent="0.35">
      <c r="A72" s="163" t="s">
        <v>213</v>
      </c>
      <c r="B72" s="163">
        <v>12510147</v>
      </c>
      <c r="C72" s="163">
        <v>-19349.738120000002</v>
      </c>
      <c r="D72" s="163">
        <v>-3982</v>
      </c>
      <c r="E72" s="163">
        <v>550777</v>
      </c>
      <c r="F72" s="163">
        <v>11466895</v>
      </c>
      <c r="G72" s="163">
        <v>115</v>
      </c>
      <c r="H72" s="163">
        <v>7600597</v>
      </c>
      <c r="I72" s="163">
        <v>173617</v>
      </c>
      <c r="J72" s="163">
        <v>635342</v>
      </c>
      <c r="K72" s="163">
        <v>-15071</v>
      </c>
      <c r="L72" s="163">
        <v>83738</v>
      </c>
      <c r="M72" s="163">
        <v>863</v>
      </c>
      <c r="N72" s="163">
        <v>32983688.261879999</v>
      </c>
    </row>
    <row r="75" spans="1:14" x14ac:dyDescent="0.35">
      <c r="A75" s="159" t="s">
        <v>210</v>
      </c>
      <c r="B75" s="159" t="s">
        <v>211</v>
      </c>
      <c r="C75" s="159"/>
    </row>
    <row r="76" spans="1:14" x14ac:dyDescent="0.35">
      <c r="A76" s="157" t="s">
        <v>212</v>
      </c>
      <c r="B76" s="157" t="s">
        <v>32</v>
      </c>
      <c r="C76" s="157" t="s">
        <v>213</v>
      </c>
    </row>
    <row r="77" spans="1:14" x14ac:dyDescent="0.35">
      <c r="A77" s="161" t="s">
        <v>214</v>
      </c>
      <c r="B77" s="161">
        <v>3</v>
      </c>
      <c r="C77" s="161">
        <v>3</v>
      </c>
    </row>
    <row r="78" spans="1:14" x14ac:dyDescent="0.35">
      <c r="A78" s="163" t="s">
        <v>213</v>
      </c>
      <c r="B78" s="163">
        <v>3</v>
      </c>
      <c r="C78" s="163">
        <v>3</v>
      </c>
    </row>
  </sheetData>
  <pageMargins left="0.7" right="0.7" top="0.75" bottom="0.75" header="0.3" footer="0.3"/>
  <pageSetup paperSize="9" orientation="portrait" r:id="rId2"/>
  <headerFooter>
    <oddFooter>&amp;C&amp;1#&amp;"Calibri"&amp;10&amp;K000000OFFICIAL-SENSITIVE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E9A2EFEA22BD499E69E38320826376" ma:contentTypeVersion="19" ma:contentTypeDescription="Create a new document." ma:contentTypeScope="" ma:versionID="5b6b6edff4369f3d540b9c42ab3f209c">
  <xsd:schema xmlns:xsd="http://www.w3.org/2001/XMLSchema" xmlns:xs="http://www.w3.org/2001/XMLSchema" xmlns:p="http://schemas.microsoft.com/office/2006/metadata/properties" xmlns:ns1="http://schemas.microsoft.com/sharepoint/v3" xmlns:ns2="e502a163-f224-4a27-b6a6-60b094452911" xmlns:ns3="6c63e7c1-0dfb-4dcb-92e1-ecc491b2d8b6" targetNamespace="http://schemas.microsoft.com/office/2006/metadata/properties" ma:root="true" ma:fieldsID="28b9303970d64adf1d1a5af51ad7fbc8" ns1:_="" ns2:_="" ns3:_="">
    <xsd:import namespace="http://schemas.microsoft.com/sharepoint/v3"/>
    <xsd:import namespace="e502a163-f224-4a27-b6a6-60b094452911"/>
    <xsd:import namespace="6c63e7c1-0dfb-4dcb-92e1-ecc491b2d8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2a163-f224-4a27-b6a6-60b094452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3ebb39f-d69b-4575-80f5-991299395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3e7c1-0dfb-4dcb-92e1-ecc491b2d8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0405afa-6e07-4f1f-911f-2382ab519774}" ma:internalName="TaxCatchAll" ma:showField="CatchAllData" ma:web="6c63e7c1-0dfb-4dcb-92e1-ecc491b2d8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63e7c1-0dfb-4dcb-92e1-ecc491b2d8b6" xsi:nil="true"/>
    <lcf76f155ced4ddcb4097134ff3c332f xmlns="e502a163-f224-4a27-b6a6-60b09445291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C6B522-4A11-417E-A688-E0E5358AE6CC}"/>
</file>

<file path=customXml/itemProps2.xml><?xml version="1.0" encoding="utf-8"?>
<ds:datastoreItem xmlns:ds="http://schemas.openxmlformats.org/officeDocument/2006/customXml" ds:itemID="{48B2F320-B11E-47A3-AB61-E2DA883E27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96A17B-A3B0-4F14-B5DD-278C66833BA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058508a-d375-4a1e-a567-7dd1bee321db"/>
    <ds:schemaRef ds:uri="693d7be5-2646-43dd-b9be-ce5e80105d97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ca3f16c-393f-48b5-a5cb-cb7982a1d1a2}" enabled="1" method="Privileged" siteId="{ac52f73c-fd1a-4a9a-8e7a-4a248f3139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Statistical Table 1 - RDEL</vt:lpstr>
      <vt:lpstr>Statistical Table 1 - AME</vt:lpstr>
      <vt:lpstr>Statistical Table 1 - CAPITAL</vt:lpstr>
      <vt:lpstr>Statistical Table 2 - DEL ADMIN</vt:lpstr>
      <vt:lpstr>23-24 P13 OSCAR data (2)</vt:lpstr>
      <vt:lpstr>p13 core tables pivot</vt:lpstr>
      <vt:lpstr>'Statistical Table 1 - AME'!Print_Area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Panesar, Sonia (Corporate Finance)</dc:creator>
  <cp:keywords/>
  <dc:description/>
  <cp:lastModifiedBy>McPherson, Niall (RCFA)</cp:lastModifiedBy>
  <cp:revision/>
  <dcterms:created xsi:type="dcterms:W3CDTF">2020-10-28T09:11:29Z</dcterms:created>
  <dcterms:modified xsi:type="dcterms:W3CDTF">2026-07-06T13:37:30Z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a3f16c-393f-48b5-a5cb-cb7982a1d1a2_ActionId">
    <vt:lpwstr>ed0d4e94-592c-4b4d-8c36-43c025f37bdc</vt:lpwstr>
  </property>
  <property fmtid="{D5CDD505-2E9C-101B-9397-08002B2CF9AE}" pid="3" name="MSIP_Label_eca3f16c-393f-48b5-a5cb-cb7982a1d1a2_Name">
    <vt:lpwstr>OFFICIAL-SENSITIVE \ Internal</vt:lpwstr>
  </property>
  <property fmtid="{D5CDD505-2E9C-101B-9397-08002B2CF9AE}" pid="4" name="MSIP_Label_eca3f16c-393f-48b5-a5cb-cb7982a1d1a2_SetDate">
    <vt:lpwstr>2023-05-18T09:27:50Z</vt:lpwstr>
  </property>
  <property fmtid="{D5CDD505-2E9C-101B-9397-08002B2CF9AE}" pid="5" name="MSIP_Label_eca3f16c-393f-48b5-a5cb-cb7982a1d1a2_SiteId">
    <vt:lpwstr>ac52f73c-fd1a-4a9a-8e7a-4a248f3139e1</vt:lpwstr>
  </property>
  <property fmtid="{D5CDD505-2E9C-101B-9397-08002B2CF9AE}" pid="6" name="MSIP_Label_eca3f16c-393f-48b5-a5cb-cb7982a1d1a2_Enabled">
    <vt:lpwstr>True</vt:lpwstr>
  </property>
  <property fmtid="{D5CDD505-2E9C-101B-9397-08002B2CF9AE}" pid="7" name="ContentTypeId">
    <vt:lpwstr>0x010100E3E9A2EFEA22BD499E69E38320826376</vt:lpwstr>
  </property>
  <property fmtid="{D5CDD505-2E9C-101B-9397-08002B2CF9AE}" pid="8" name="MediaServiceImageTags">
    <vt:lpwstr/>
  </property>
  <property fmtid="{D5CDD505-2E9C-101B-9397-08002B2CF9AE}" pid="9" name="MSIP_Label_eca3f16c-393f-48b5-a5cb-cb7982a1d1a2_Removed">
    <vt:lpwstr>False</vt:lpwstr>
  </property>
  <property fmtid="{D5CDD505-2E9C-101B-9397-08002B2CF9AE}" pid="10" name="MSIP_Label_eca3f16c-393f-48b5-a5cb-cb7982a1d1a2_Parent">
    <vt:lpwstr>f8307559-02be-4b1a-8764-41a8777382b7</vt:lpwstr>
  </property>
  <property fmtid="{D5CDD505-2E9C-101B-9397-08002B2CF9AE}" pid="11" name="MSIP_Label_eca3f16c-393f-48b5-a5cb-cb7982a1d1a2_Extended_MSFT_Method">
    <vt:lpwstr>Standard</vt:lpwstr>
  </property>
  <property fmtid="{D5CDD505-2E9C-101B-9397-08002B2CF9AE}" pid="12" name="MSIP_Label_f8307559-02be-4b1a-8764-41a8777382b7_Enabled">
    <vt:lpwstr>True</vt:lpwstr>
  </property>
  <property fmtid="{D5CDD505-2E9C-101B-9397-08002B2CF9AE}" pid="13" name="MSIP_Label_f8307559-02be-4b1a-8764-41a8777382b7_SiteId">
    <vt:lpwstr>ac52f73c-fd1a-4a9a-8e7a-4a248f3139e1</vt:lpwstr>
  </property>
  <property fmtid="{D5CDD505-2E9C-101B-9397-08002B2CF9AE}" pid="14" name="MSIP_Label_f8307559-02be-4b1a-8764-41a8777382b7_SetDate">
    <vt:lpwstr>2023-05-18T09:27:50Z</vt:lpwstr>
  </property>
  <property fmtid="{D5CDD505-2E9C-101B-9397-08002B2CF9AE}" pid="15" name="MSIP_Label_f8307559-02be-4b1a-8764-41a8777382b7_Name">
    <vt:lpwstr>OFFICIAL-SENSITIVE</vt:lpwstr>
  </property>
  <property fmtid="{D5CDD505-2E9C-101B-9397-08002B2CF9AE}" pid="16" name="MSIP_Label_f8307559-02be-4b1a-8764-41a8777382b7_ActionId">
    <vt:lpwstr>2726e087-98d6-49ad-ab80-62ae705bd3c1</vt:lpwstr>
  </property>
  <property fmtid="{D5CDD505-2E9C-101B-9397-08002B2CF9AE}" pid="17" name="MSIP_Label_f8307559-02be-4b1a-8764-41a8777382b7_Extended_MSFT_Method">
    <vt:lpwstr>Standard</vt:lpwstr>
  </property>
  <property fmtid="{D5CDD505-2E9C-101B-9397-08002B2CF9AE}" pid="18" name="Sensitivity">
    <vt:lpwstr>OFFICIAL-SENSITIVE \ Internal OFFICIAL-SENSITIVE</vt:lpwstr>
  </property>
</Properties>
</file>