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pinso365.sharepoint.com/sites/AnnualReportandAccounts/202526 LTD/Printing and Laying/Final Versions/For Publication/"/>
    </mc:Choice>
  </mc:AlternateContent>
  <xr:revisionPtr revIDLastSave="9892" documentId="120_S{27E05881-34B3-599C-824C-310E7D1B968E}" xr6:coauthVersionLast="47" xr6:coauthVersionMax="47" xr10:uidLastSave="{E7602853-6C9F-4406-BE66-07E9881E9F75}"/>
  <bookViews>
    <workbookView xWindow="-110" yWindow="-110" windowWidth="25820" windowHeight="13900" tabRatio="786" xr2:uid="{F94CACF2-1F4B-4580-A782-F75884677304}"/>
  </bookViews>
  <sheets>
    <sheet name="Title" sheetId="129" r:id="rId1"/>
    <sheet name="Contents" sheetId="119" r:id="rId2"/>
    <sheet name="Table 1" sheetId="126" r:id="rId3"/>
    <sheet name="Table 2" sheetId="4" r:id="rId4"/>
    <sheet name="Table 3" sheetId="122" r:id="rId5"/>
    <sheet name="Graphic 1" sheetId="111" r:id="rId6"/>
    <sheet name="Table 4" sheetId="6" r:id="rId7"/>
    <sheet name="Table 5" sheetId="121" r:id="rId8"/>
    <sheet name="Graph 1" sheetId="83" r:id="rId9"/>
    <sheet name="Table 6" sheetId="93" r:id="rId10"/>
    <sheet name="Table 7" sheetId="64" r:id="rId11"/>
    <sheet name="Graph 2" sheetId="65" r:id="rId12"/>
    <sheet name="Graph 3" sheetId="66" r:id="rId13"/>
    <sheet name="Graph 4" sheetId="67" r:id="rId14"/>
    <sheet name="Graph 5" sheetId="68" r:id="rId15"/>
    <sheet name="Graph 6" sheetId="69" r:id="rId16"/>
    <sheet name="Graph 7" sheetId="70" r:id="rId17"/>
    <sheet name="Graph 8" sheetId="72" r:id="rId18"/>
    <sheet name="Table 8" sheetId="91" r:id="rId19"/>
    <sheet name="Table 9" sheetId="88" r:id="rId20"/>
    <sheet name="Graph 9" sheetId="92" r:id="rId21"/>
    <sheet name="Graph 10" sheetId="75" r:id="rId22"/>
    <sheet name="Graph 11" sheetId="81" r:id="rId23"/>
    <sheet name="Table 10" sheetId="80" r:id="rId24"/>
    <sheet name="Graph 12" sheetId="115" r:id="rId25"/>
    <sheet name="Graph 13" sheetId="73" r:id="rId26"/>
    <sheet name="Table 11" sheetId="10" r:id="rId27"/>
    <sheet name="Graph 14" sheetId="116" r:id="rId28"/>
    <sheet name="Graph 15" sheetId="120" r:id="rId29"/>
    <sheet name="Table 12" sheetId="95" r:id="rId30"/>
    <sheet name="Table 13" sheetId="123" r:id="rId31"/>
    <sheet name="Table 14" sheetId="96" r:id="rId32"/>
    <sheet name="Graph 16" sheetId="13" r:id="rId33"/>
    <sheet name="Graph 17" sheetId="11" r:id="rId34"/>
    <sheet name=" Graph 18" sheetId="14" r:id="rId35"/>
    <sheet name="Table 15" sheetId="124" r:id="rId36"/>
    <sheet name="Graph 19" sheetId="12" r:id="rId37"/>
    <sheet name="Graph 20" sheetId="16" r:id="rId38"/>
    <sheet name="Graph 21" sheetId="17" r:id="rId39"/>
    <sheet name="Graphic 2" sheetId="18" r:id="rId40"/>
    <sheet name="Graphic 3" sheetId="112" r:id="rId41"/>
    <sheet name="Graph 22" sheetId="62" r:id="rId42"/>
    <sheet name="Table 16" sheetId="21" r:id="rId43"/>
    <sheet name="Table 17" sheetId="127" r:id="rId44"/>
    <sheet name="Table 18" sheetId="22" r:id="rId45"/>
    <sheet name="Table 19" sheetId="23" r:id="rId46"/>
    <sheet name="Table 20" sheetId="125" r:id="rId47"/>
    <sheet name="Table 21" sheetId="24" r:id="rId48"/>
    <sheet name="Table 22" sheetId="29" r:id="rId49"/>
    <sheet name="Table 23" sheetId="30" r:id="rId50"/>
    <sheet name="Table 24" sheetId="31" r:id="rId51"/>
    <sheet name=" Table 25" sheetId="32" r:id="rId52"/>
    <sheet name="Table 26" sheetId="34" r:id="rId53"/>
    <sheet name="Table 27" sheetId="35" r:id="rId54"/>
    <sheet name="Table 28" sheetId="36" r:id="rId55"/>
    <sheet name="Page 101" sheetId="37" r:id="rId56"/>
    <sheet name="Page 102" sheetId="38" r:id="rId57"/>
    <sheet name="Page 103" sheetId="39" r:id="rId58"/>
    <sheet name="Page 104" sheetId="40" r:id="rId59"/>
    <sheet name="Page 106" sheetId="128" r:id="rId60"/>
    <sheet name="Page 110" sheetId="41" r:id="rId61"/>
    <sheet name="Page 112" sheetId="42" r:id="rId62"/>
    <sheet name="Page 113" sheetId="43" r:id="rId63"/>
    <sheet name="Page 114" sheetId="44" r:id="rId64"/>
    <sheet name="Page 115" sheetId="45" r:id="rId65"/>
    <sheet name="Page 116 and 117" sheetId="46" r:id="rId66"/>
    <sheet name="Page 118 and 119" sheetId="47" r:id="rId67"/>
    <sheet name="Page 119" sheetId="48" r:id="rId68"/>
    <sheet name="Page 120" sheetId="49" r:id="rId69"/>
    <sheet name="Page 120a" sheetId="50" r:id="rId70"/>
    <sheet name="Pages 122-124" sheetId="51" r:id="rId71"/>
    <sheet name="Page 126" sheetId="52" r:id="rId72"/>
    <sheet name="Page 126a" sheetId="53" r:id="rId7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36" l="1"/>
  <c r="E11" i="36"/>
  <c r="G11" i="36" s="1"/>
  <c r="G13" i="42"/>
  <c r="G8" i="42"/>
  <c r="G9" i="42"/>
  <c r="G10" i="42"/>
  <c r="G11" i="42"/>
  <c r="G7" i="42"/>
  <c r="D8" i="53" l="1"/>
  <c r="D5" i="53"/>
  <c r="D26" i="46"/>
  <c r="D27" i="46"/>
  <c r="D8" i="46"/>
  <c r="D9" i="46"/>
  <c r="D37" i="44"/>
  <c r="C37" i="44"/>
  <c r="C5" i="50"/>
  <c r="B5" i="50"/>
  <c r="C55" i="51" l="1"/>
  <c r="C10" i="35"/>
  <c r="C8" i="35"/>
  <c r="C6" i="35"/>
  <c r="C5" i="35"/>
  <c r="D10" i="45" l="1"/>
  <c r="F12" i="42"/>
  <c r="F14" i="42" s="1"/>
  <c r="E12" i="42"/>
  <c r="C12" i="42"/>
  <c r="B12" i="42"/>
  <c r="F67" i="51"/>
  <c r="D8" i="42"/>
  <c r="D9" i="42"/>
  <c r="D10" i="42"/>
  <c r="D11" i="42"/>
  <c r="D12" i="42"/>
  <c r="D13" i="42"/>
  <c r="D7" i="42"/>
  <c r="C6" i="49"/>
  <c r="E12" i="36"/>
  <c r="F12" i="36"/>
  <c r="G10" i="36"/>
  <c r="G12" i="36" s="1"/>
  <c r="D10" i="36"/>
  <c r="D28" i="38"/>
  <c r="D12" i="37"/>
  <c r="D13" i="37" s="1"/>
  <c r="G12" i="42" l="1"/>
  <c r="G14" i="42" s="1"/>
  <c r="E14" i="42"/>
  <c r="C7" i="35" l="1"/>
  <c r="C9" i="35" s="1"/>
  <c r="C11" i="35" s="1"/>
  <c r="B59" i="51" l="1"/>
  <c r="B62" i="51" s="1"/>
  <c r="C15" i="46"/>
  <c r="C10" i="46"/>
  <c r="C33" i="46"/>
  <c r="D33" i="46" s="1"/>
  <c r="C28" i="46"/>
  <c r="D28" i="46" s="1"/>
  <c r="D37" i="46"/>
  <c r="D35" i="46"/>
  <c r="D32" i="46"/>
  <c r="D31" i="46"/>
  <c r="D30" i="46"/>
  <c r="D25" i="46"/>
  <c r="D24" i="46"/>
  <c r="D23" i="46"/>
  <c r="D20" i="46"/>
  <c r="D14" i="46"/>
  <c r="D13" i="46"/>
  <c r="D7" i="46"/>
  <c r="D6" i="46"/>
  <c r="C34" i="46" l="1"/>
  <c r="C16" i="46"/>
  <c r="C19" i="46" s="1"/>
  <c r="B11" i="24"/>
  <c r="B14" i="24" s="1"/>
  <c r="B8" i="29"/>
  <c r="B10" i="29" s="1"/>
  <c r="D8" i="34"/>
  <c r="D10" i="34" s="1"/>
  <c r="D12" i="34" s="1"/>
  <c r="C8" i="34"/>
  <c r="C10" i="34" s="1"/>
  <c r="C12" i="34" s="1"/>
  <c r="B8" i="34"/>
  <c r="B10" i="34" s="1"/>
  <c r="B12" i="34" s="1"/>
  <c r="E13" i="34"/>
  <c r="E11" i="34"/>
  <c r="E9" i="34"/>
  <c r="E7" i="34"/>
  <c r="E6" i="34"/>
  <c r="E5" i="34"/>
  <c r="B7" i="35"/>
  <c r="B9" i="35" s="1"/>
  <c r="B11" i="35" s="1"/>
  <c r="B12" i="36"/>
  <c r="C12" i="36"/>
  <c r="D11" i="36"/>
  <c r="D9" i="36"/>
  <c r="D8" i="36"/>
  <c r="C23" i="39"/>
  <c r="C14" i="42"/>
  <c r="B14" i="42"/>
  <c r="B8" i="43"/>
  <c r="B10" i="43" s="1"/>
  <c r="C14" i="45"/>
  <c r="C11" i="45"/>
  <c r="B12" i="46"/>
  <c r="B15" i="46" s="1"/>
  <c r="D15" i="46" s="1"/>
  <c r="B5" i="46"/>
  <c r="B10" i="46" l="1"/>
  <c r="D10" i="46" s="1"/>
  <c r="D5" i="46"/>
  <c r="B17" i="46"/>
  <c r="D12" i="46"/>
  <c r="D34" i="46"/>
  <c r="C17" i="46"/>
  <c r="D17" i="46" s="1"/>
  <c r="D12" i="36"/>
  <c r="E10" i="34"/>
  <c r="E12" i="34"/>
  <c r="E8" i="34"/>
  <c r="D14" i="42"/>
  <c r="D15" i="42" s="1"/>
  <c r="C16" i="45"/>
  <c r="B16" i="46"/>
  <c r="B19" i="46" l="1"/>
  <c r="D19" i="46" s="1"/>
  <c r="D16" i="46"/>
  <c r="C12" i="47"/>
  <c r="B12" i="47"/>
  <c r="B17" i="47" s="1"/>
  <c r="C7" i="47"/>
  <c r="B7" i="47"/>
  <c r="G19" i="47"/>
  <c r="F19" i="47"/>
  <c r="H19" i="47" s="1"/>
  <c r="F17" i="47"/>
  <c r="G17" i="47"/>
  <c r="H17" i="47" s="1"/>
  <c r="G16" i="47"/>
  <c r="F16" i="47"/>
  <c r="H16" i="47" s="1"/>
  <c r="C15" i="47"/>
  <c r="G15" i="47"/>
  <c r="H15" i="47" s="1"/>
  <c r="F15" i="47"/>
  <c r="F10" i="47"/>
  <c r="G10" i="47"/>
  <c r="H10" i="47" s="1"/>
  <c r="D14" i="47"/>
  <c r="D13" i="47"/>
  <c r="D9" i="47"/>
  <c r="D8" i="47"/>
  <c r="H14" i="47"/>
  <c r="H13" i="47"/>
  <c r="H12" i="47"/>
  <c r="H9" i="47"/>
  <c r="H8" i="47"/>
  <c r="H7" i="47"/>
  <c r="B4" i="49"/>
  <c r="B6" i="49" s="1"/>
  <c r="C17" i="47" l="1"/>
  <c r="D17" i="47" s="1"/>
  <c r="B15" i="47"/>
  <c r="D15" i="47" s="1"/>
  <c r="B18" i="51"/>
  <c r="C8" i="53"/>
  <c r="B8" i="53"/>
  <c r="D7" i="53"/>
  <c r="D6" i="53"/>
  <c r="D4" i="53"/>
  <c r="C4" i="53"/>
  <c r="B4" i="53"/>
  <c r="D69" i="51"/>
  <c r="C69" i="51"/>
  <c r="F68" i="51"/>
  <c r="B69" i="51"/>
  <c r="B55" i="51"/>
  <c r="C45" i="51"/>
  <c r="B45" i="51"/>
  <c r="B31" i="51"/>
  <c r="B17" i="51"/>
  <c r="B12" i="51"/>
  <c r="C10" i="50"/>
  <c r="C13" i="50" s="1"/>
  <c r="B10" i="50"/>
  <c r="B13" i="50" s="1"/>
  <c r="C10" i="48"/>
  <c r="C12" i="48" s="1"/>
  <c r="B10" i="48"/>
  <c r="B12" i="48" s="1"/>
  <c r="D12" i="47"/>
  <c r="B10" i="47"/>
  <c r="C38" i="44"/>
  <c r="C21" i="44"/>
  <c r="C7" i="44"/>
  <c r="C16" i="40"/>
  <c r="C21" i="39"/>
  <c r="C17" i="39"/>
  <c r="C12" i="39"/>
  <c r="D22" i="38"/>
  <c r="D19" i="38"/>
  <c r="D13" i="38"/>
  <c r="D9" i="38"/>
  <c r="C12" i="37"/>
  <c r="B19" i="51" l="1"/>
  <c r="C13" i="37"/>
  <c r="C16" i="37" s="1"/>
  <c r="B16" i="47"/>
  <c r="B19" i="47" s="1"/>
  <c r="D23" i="38"/>
  <c r="F69" i="51"/>
  <c r="D14" i="38"/>
  <c r="D25" i="38" s="1"/>
  <c r="C22" i="39"/>
  <c r="C24" i="39" s="1"/>
  <c r="C10" i="47"/>
  <c r="D7" i="47"/>
  <c r="E69" i="51"/>
  <c r="C39" i="44"/>
  <c r="D10" i="47" l="1"/>
  <c r="C16" i="47"/>
  <c r="D16" i="47" l="1"/>
  <c r="C19" i="47"/>
  <c r="D19" i="47" s="1"/>
</calcChain>
</file>

<file path=xl/sharedStrings.xml><?xml version="1.0" encoding="utf-8"?>
<sst xmlns="http://schemas.openxmlformats.org/spreadsheetml/2006/main" count="1477" uniqueCount="853">
  <si>
    <t>Contents</t>
  </si>
  <si>
    <t>75-80</t>
  </si>
  <si>
    <t>2024/25</t>
  </si>
  <si>
    <t>Planning and environmental application decision service</t>
  </si>
  <si>
    <t xml:space="preserve"> Live attendees(At peak)</t>
  </si>
  <si>
    <t>YouTube views</t>
  </si>
  <si>
    <t>April 2025: Public right of way: best practice</t>
  </si>
  <si>
    <t>June 2025: What is meant by a sustainable location?</t>
  </si>
  <si>
    <t>July 2025: Best practice in enforcement appeal</t>
  </si>
  <si>
    <t>September 2025: Preparing your local plan for successful examination</t>
  </si>
  <si>
    <t>January 2026: Planning conditions: practice guidance from inspectors</t>
  </si>
  <si>
    <t>2025/26</t>
  </si>
  <si>
    <t>2023/24</t>
  </si>
  <si>
    <t>2022/23</t>
  </si>
  <si>
    <t>2021/22</t>
  </si>
  <si>
    <t>Number of projects accepted for examination</t>
  </si>
  <si>
    <t>Number of examinations commenced in reporting year</t>
  </si>
  <si>
    <t>Number of examinations completed within the statutory timescale</t>
  </si>
  <si>
    <t>Number of recommendations issued to the Secretary of State</t>
  </si>
  <si>
    <t>Number of decisions made by the relevant Secretaries of State</t>
  </si>
  <si>
    <r>
      <rPr>
        <b/>
        <sz val="12"/>
        <color theme="1"/>
        <rFont val="Arial"/>
        <family val="2"/>
        <scheme val="minor"/>
      </rPr>
      <t xml:space="preserve">Graphic 1 </t>
    </r>
    <r>
      <rPr>
        <sz val="12"/>
        <color theme="1"/>
        <rFont val="Arial"/>
        <family val="2"/>
        <scheme val="minor"/>
      </rPr>
      <t>- Map of local plan status</t>
    </r>
  </si>
  <si>
    <t>Plan status in 2025/26</t>
  </si>
  <si>
    <t>Number</t>
  </si>
  <si>
    <t>Found sound</t>
  </si>
  <si>
    <t>Plan withdrawn</t>
  </si>
  <si>
    <t>Under examination</t>
  </si>
  <si>
    <r>
      <rPr>
        <b/>
        <sz val="12"/>
        <color theme="1"/>
        <rFont val="Arial"/>
        <family val="2"/>
        <scheme val="minor"/>
      </rPr>
      <t>Table 4</t>
    </r>
    <r>
      <rPr>
        <sz val="12"/>
        <color theme="1"/>
        <rFont val="Arial"/>
        <family val="2"/>
        <scheme val="minor"/>
      </rPr>
      <t xml:space="preserve"> - Headline metrics</t>
    </r>
  </si>
  <si>
    <t>Metric</t>
  </si>
  <si>
    <t>Plans submitted</t>
  </si>
  <si>
    <t>Reports issued</t>
  </si>
  <si>
    <t>Plans found sound</t>
  </si>
  <si>
    <t>Plans found unsound</t>
  </si>
  <si>
    <t>Median inspector days per plan (all plans)</t>
  </si>
  <si>
    <t>Median inspector days per plan (strategic plans only)</t>
  </si>
  <si>
    <t>Median duration (submission to report) in months (all plans)</t>
  </si>
  <si>
    <t>Median duration (submission to report) in months (strategic only)</t>
  </si>
  <si>
    <t>Advisory visits held</t>
  </si>
  <si>
    <t>Plans in examination</t>
  </si>
  <si>
    <t>Pre-examination checklist received</t>
  </si>
  <si>
    <t>Pre-examination checklist responses issued</t>
  </si>
  <si>
    <t>Plans withdrawn by LPA</t>
  </si>
  <si>
    <r>
      <rPr>
        <b/>
        <sz val="12"/>
        <color rgb="FF000000"/>
        <rFont val="Arial"/>
        <family val="2"/>
      </rPr>
      <t>Table 5</t>
    </r>
    <r>
      <rPr>
        <sz val="12"/>
        <color rgb="FF000000"/>
        <rFont val="Arial"/>
        <family val="2"/>
      </rPr>
      <t xml:space="preserve"> - Yearly performance</t>
    </r>
  </si>
  <si>
    <t>Advisory visits</t>
  </si>
  <si>
    <r>
      <rPr>
        <b/>
        <sz val="12"/>
        <color theme="1"/>
        <rFont val="Arial"/>
        <family val="2"/>
        <scheme val="minor"/>
      </rPr>
      <t>Graph 1</t>
    </r>
    <r>
      <rPr>
        <sz val="12"/>
        <color theme="1"/>
        <rFont val="Arial"/>
        <family val="2"/>
        <scheme val="minor"/>
      </rPr>
      <t xml:space="preserve"> - Median plan examination durations</t>
    </r>
  </si>
  <si>
    <t>Strategic plans</t>
  </si>
  <si>
    <t>Non strategic plans</t>
  </si>
  <si>
    <r>
      <rPr>
        <b/>
        <sz val="12"/>
        <color theme="1"/>
        <rFont val="Arial"/>
        <family val="2"/>
        <scheme val="minor"/>
      </rPr>
      <t>Table 6</t>
    </r>
    <r>
      <rPr>
        <sz val="12"/>
        <color theme="1"/>
        <rFont val="Arial"/>
        <family val="2"/>
        <scheme val="minor"/>
      </rPr>
      <t xml:space="preserve"> - Appeals received by type</t>
    </r>
  </si>
  <si>
    <t>Appeal type </t>
  </si>
  <si>
    <t>Sub type </t>
  </si>
  <si>
    <t>2024/25 </t>
  </si>
  <si>
    <t>2025/26 </t>
  </si>
  <si>
    <t>Planning Appeal </t>
  </si>
  <si>
    <t>Householder Appeals Service</t>
  </si>
  <si>
    <t>Listed Buildings and Conservation Areas</t>
  </si>
  <si>
    <t>Planning Appeals</t>
  </si>
  <si>
    <t>Enforcement Appeal </t>
  </si>
  <si>
    <t>Specialist </t>
  </si>
  <si>
    <t>Tree Preservation Orders, Tree Replacement Notices, High Hedges or Hedgerow Notices </t>
  </si>
  <si>
    <t>Financial Year</t>
  </si>
  <si>
    <t>Percentage of cases allowed</t>
  </si>
  <si>
    <t>2020/21</t>
  </si>
  <si>
    <t>Median decision time in weeks - 50th Percentile </t>
  </si>
  <si>
    <t>Median decision time in weeks - 90th Percentile </t>
  </si>
  <si>
    <t>2020/21 </t>
  </si>
  <si>
    <t>2021/22 </t>
  </si>
  <si>
    <t>2022/23 </t>
  </si>
  <si>
    <t>2023/24 </t>
  </si>
  <si>
    <t>2025/25 </t>
  </si>
  <si>
    <r>
      <t>Casework</t>
    </r>
    <r>
      <rPr>
        <sz val="12"/>
        <color rgb="FF000000"/>
        <rFont val="Arial"/>
        <family val="2"/>
      </rPr>
      <t> </t>
    </r>
  </si>
  <si>
    <r>
      <t>Receipt to appointment of Inspector</t>
    </r>
    <r>
      <rPr>
        <sz val="12"/>
        <color rgb="FF000000"/>
        <rFont val="Arial"/>
        <family val="2"/>
      </rPr>
      <t> </t>
    </r>
  </si>
  <si>
    <r>
      <t>Receipt to Site Visit, Hearing or Inquiry </t>
    </r>
    <r>
      <rPr>
        <sz val="12"/>
        <color rgb="FF000000"/>
        <rFont val="Arial"/>
        <family val="2"/>
      </rPr>
      <t> </t>
    </r>
  </si>
  <si>
    <r>
      <t>Receipt to Submission of Inspector report / decision </t>
    </r>
    <r>
      <rPr>
        <sz val="12"/>
        <color rgb="FF000000"/>
        <rFont val="Arial"/>
        <family val="2"/>
      </rPr>
      <t> </t>
    </r>
  </si>
  <si>
    <r>
      <t>Receipt to issue</t>
    </r>
    <r>
      <rPr>
        <sz val="12"/>
        <color rgb="FF000000"/>
        <rFont val="Arial"/>
        <family val="2"/>
      </rPr>
      <t> </t>
    </r>
  </si>
  <si>
    <t>CPOs – Housing and Planning, other SoS CPO casework </t>
  </si>
  <si>
    <t>2-4 weeks (depending on size of case) </t>
  </si>
  <si>
    <t>Stat timeframes of 15 weeks from receipt for site visit, 22 weeks from receipt for inquiry. </t>
  </si>
  <si>
    <t>Stat timeframes of 4 weeks from site visit, 8 weeks of the inquiry closing for 80% of cases with the other 20% within 12 weeks. </t>
  </si>
  <si>
    <t>n/a (as SoS issues decision) </t>
  </si>
  <si>
    <t>S62a  </t>
  </si>
  <si>
    <t>1 week </t>
  </si>
  <si>
    <t>4-5 weeks (written reps/site visit), 9 weeks (hearing) </t>
  </si>
  <si>
    <t>6-7 weeks (written reps/site visit), 10-13 weeks (hearing) </t>
  </si>
  <si>
    <t>Non-Major 8 weeks. </t>
  </si>
  <si>
    <t>Major 13 weeks (if EIA 16 weeks) </t>
  </si>
  <si>
    <t>Crown Development </t>
  </si>
  <si>
    <t>4-5 weeks (written reps/site visit), 9 weeks (hearing), 13 weeks (inquiry) </t>
  </si>
  <si>
    <t>6-7 weeks (written reps/site visit), 10 -13 weeks (hearing), 22-28 weeks (inquiry) </t>
  </si>
  <si>
    <t>8-9 weeks (written reps/site visit), 12-15 weeks (hearing), 24-30 weeks (inquiry) </t>
  </si>
  <si>
    <t>Called in planning applications  </t>
  </si>
  <si>
    <t>1-2 weeks </t>
  </si>
  <si>
    <t>22 weeks stat, however usually aim to start inquiry 13-16 weeks from start letter. </t>
  </si>
  <si>
    <t>30 weeks </t>
  </si>
  <si>
    <t>43 weeks </t>
  </si>
  <si>
    <t>Drought Orders &amp; permits </t>
  </si>
  <si>
    <t>Usually assigned before case is officially received. </t>
  </si>
  <si>
    <t>Hearing must be held within 20 days of permit/order application. </t>
  </si>
  <si>
    <t>6-8 days from end of hearing </t>
  </si>
  <si>
    <t>Wayleaves (written reps only) </t>
  </si>
  <si>
    <t>Wayleaves (hearing) </t>
  </si>
  <si>
    <t>1 month </t>
  </si>
  <si>
    <t>5 months (site visit) </t>
  </si>
  <si>
    <t>6-7 months </t>
  </si>
  <si>
    <t>Purchase Notice referrals </t>
  </si>
  <si>
    <t>2 months </t>
  </si>
  <si>
    <t>3-6 months (hearing) </t>
  </si>
  <si>
    <t>7-8 months </t>
  </si>
  <si>
    <t>GRAPH SHOWING NO OF DECISIONS ISSUED ABOVE TARGET </t>
  </si>
  <si>
    <t>Casework </t>
  </si>
  <si>
    <t>Forecast demand (new cases received) 2025/26 </t>
  </si>
  <si>
    <t>Output expectation (casework issued) 2025/26 </t>
  </si>
  <si>
    <t>8 - 14 </t>
  </si>
  <si>
    <t>8 – 14  </t>
  </si>
  <si>
    <t>25 - 30 </t>
  </si>
  <si>
    <t>20 – 40  </t>
  </si>
  <si>
    <t>2 – 7  </t>
  </si>
  <si>
    <t>2 – 7 </t>
  </si>
  <si>
    <t>Environmental applications (water abstraction, SSSI, ad hoc Defra casework (no drought Orders / permits anticipated) </t>
  </si>
  <si>
    <t>2 - 5  </t>
  </si>
  <si>
    <t>2 - 5 </t>
  </si>
  <si>
    <t>Electricity Wayleaves </t>
  </si>
  <si>
    <t>30 - 40 </t>
  </si>
  <si>
    <t>0 - 7  </t>
  </si>
  <si>
    <t>0 - 7 </t>
  </si>
  <si>
    <t>fore</t>
  </si>
  <si>
    <t>Monthly Actual</t>
  </si>
  <si>
    <t>YTD Moving Average</t>
  </si>
  <si>
    <t>RoW </t>
  </si>
  <si>
    <t>Months</t>
  </si>
  <si>
    <t>Received</t>
  </si>
  <si>
    <t xml:space="preserve">Closed </t>
  </si>
  <si>
    <t>Calculated open cases</t>
  </si>
  <si>
    <t>Total</t>
  </si>
  <si>
    <t>Receipt to appointment of Inspector </t>
  </si>
  <si>
    <t>Receipt to Site Visit, Hearing or Inquiry  </t>
  </si>
  <si>
    <t>Receipt to Submission of Inspector report / decision  </t>
  </si>
  <si>
    <t>Receipt to issue </t>
  </si>
  <si>
    <t>12 months </t>
  </si>
  <si>
    <t>18-20 months </t>
  </si>
  <si>
    <t>20-23 months </t>
  </si>
  <si>
    <t>23-24 months </t>
  </si>
  <si>
    <t>Commons  </t>
  </si>
  <si>
    <t>1-2 months (if needed) </t>
  </si>
  <si>
    <t>9 months </t>
  </si>
  <si>
    <t>10 months </t>
  </si>
  <si>
    <t>10-11 months </t>
  </si>
  <si>
    <t>Coastal access  </t>
  </si>
  <si>
    <t>1-3 weeks </t>
  </si>
  <si>
    <t>ASV: 6-8 months; Hearing/inquiry: 12-24 months </t>
  </si>
  <si>
    <t>12-28 months </t>
  </si>
  <si>
    <t>n/a (we do not issue decision, this is in the hands of Defra/Natural England) </t>
  </si>
  <si>
    <t>Created tickets %</t>
  </si>
  <si>
    <t>No of tickets solved %</t>
  </si>
  <si>
    <t>SLA%</t>
  </si>
  <si>
    <t>Target %</t>
  </si>
  <si>
    <t>Mode of transport</t>
  </si>
  <si>
    <t>Car</t>
  </si>
  <si>
    <t>Train</t>
  </si>
  <si>
    <t>Air</t>
  </si>
  <si>
    <t>Boat</t>
  </si>
  <si>
    <t>Number of bookings</t>
  </si>
  <si>
    <t>kilometres travelled</t>
  </si>
  <si>
    <t>-</t>
  </si>
  <si>
    <t>Comparison to 2024/25</t>
  </si>
  <si>
    <t>Higher</t>
  </si>
  <si>
    <t>Lower</t>
  </si>
  <si>
    <t>2017/18</t>
  </si>
  <si>
    <t>2018/19</t>
  </si>
  <si>
    <t>2019/20</t>
  </si>
  <si>
    <t>Paper Reams</t>
  </si>
  <si>
    <t>Number of units</t>
  </si>
  <si>
    <t>Items for Reuse</t>
  </si>
  <si>
    <t>Items for Recycling</t>
  </si>
  <si>
    <t>Items for landfill</t>
  </si>
  <si>
    <t>Items to incineration (energy recovery)</t>
  </si>
  <si>
    <t>Items to incineration (without energy recovery)</t>
  </si>
  <si>
    <t>2017/18
Baseline</t>
  </si>
  <si>
    <t>Energy (kWh)</t>
  </si>
  <si>
    <t>Gas</t>
  </si>
  <si>
    <t>Total expenditure on business travel</t>
  </si>
  <si>
    <t>Staff Costs</t>
  </si>
  <si>
    <t>Non-pay running costs</t>
  </si>
  <si>
    <t>Income</t>
  </si>
  <si>
    <t>Capital investment</t>
  </si>
  <si>
    <t>Names</t>
  </si>
  <si>
    <t>Notes</t>
  </si>
  <si>
    <t>Board</t>
  </si>
  <si>
    <t>ARAC</t>
  </si>
  <si>
    <t>Remuneration Committee</t>
  </si>
  <si>
    <t>Trudi Elliott</t>
  </si>
  <si>
    <t>6/6</t>
  </si>
  <si>
    <t>5/5</t>
  </si>
  <si>
    <t>4/4</t>
  </si>
  <si>
    <t>Emir Feisal</t>
  </si>
  <si>
    <t>5/6</t>
  </si>
  <si>
    <t>3/4</t>
  </si>
  <si>
    <t>Oliver Munn</t>
  </si>
  <si>
    <t>Adrian Penfold</t>
  </si>
  <si>
    <t>Graham Stallwood</t>
  </si>
  <si>
    <t>Interim CEO from January 2026 (Board member from 2018)</t>
  </si>
  <si>
    <t>1/1</t>
  </si>
  <si>
    <t>2/2</t>
  </si>
  <si>
    <t>Joane Butcher</t>
  </si>
  <si>
    <t>4/6</t>
  </si>
  <si>
    <t>Rachel Graham</t>
  </si>
  <si>
    <t>Hayley Kelly</t>
  </si>
  <si>
    <t>3/3</t>
  </si>
  <si>
    <t>Rebecca Phillips</t>
  </si>
  <si>
    <t>Joined the Board in April 2025</t>
  </si>
  <si>
    <t>Tom Warth</t>
  </si>
  <si>
    <t>Joined the Board in January 2026</t>
  </si>
  <si>
    <t>Baljit Dhillon</t>
  </si>
  <si>
    <t>Left in December 2026</t>
  </si>
  <si>
    <t>Sean Canavan</t>
  </si>
  <si>
    <t>Paul Morrison</t>
  </si>
  <si>
    <t>Left in January 2026</t>
  </si>
  <si>
    <t>4/5</t>
  </si>
  <si>
    <t>3/5</t>
  </si>
  <si>
    <t>Richard Schofield</t>
  </si>
  <si>
    <t>Seconded to MHCLG April 2025</t>
  </si>
  <si>
    <t>Total Meetings</t>
  </si>
  <si>
    <t>Decision Theme</t>
  </si>
  <si>
    <t>Percentage of time spent on decision making</t>
  </si>
  <si>
    <t>Governance</t>
  </si>
  <si>
    <t>Improving our performance</t>
  </si>
  <si>
    <t>Progressing as an employer</t>
  </si>
  <si>
    <t>Looking outwards</t>
  </si>
  <si>
    <t>Delivering through change</t>
  </si>
  <si>
    <t>Driving digitalisation</t>
  </si>
  <si>
    <t>Internal Controls</t>
  </si>
  <si>
    <t>Risk Management</t>
  </si>
  <si>
    <t>External Audits (NAO)</t>
  </si>
  <si>
    <t>Internal Audits (GIAA)</t>
  </si>
  <si>
    <t>Financial and Annual Reporting</t>
  </si>
  <si>
    <r>
      <rPr>
        <b/>
        <sz val="12"/>
        <color theme="1"/>
        <rFont val="Arial"/>
        <family val="2"/>
        <scheme val="minor"/>
      </rPr>
      <t xml:space="preserve">Graphic 2 </t>
    </r>
    <r>
      <rPr>
        <sz val="12"/>
        <color theme="1"/>
        <rFont val="Arial"/>
        <family val="2"/>
        <scheme val="minor"/>
      </rPr>
      <t>- Venn diagram of strategic risk placement across ambitions</t>
    </r>
  </si>
  <si>
    <t xml:space="preserve">New </t>
  </si>
  <si>
    <t>Full review</t>
  </si>
  <si>
    <t>Risk</t>
  </si>
  <si>
    <t>Ambition 1</t>
  </si>
  <si>
    <t>Ambition 2</t>
  </si>
  <si>
    <t>Ambition 3</t>
  </si>
  <si>
    <t>S11</t>
  </si>
  <si>
    <t>Yes</t>
  </si>
  <si>
    <t>S16</t>
  </si>
  <si>
    <t>S19</t>
  </si>
  <si>
    <t>S20</t>
  </si>
  <si>
    <t>S21</t>
  </si>
  <si>
    <t>S22</t>
  </si>
  <si>
    <t>S27</t>
  </si>
  <si>
    <t>S28</t>
  </si>
  <si>
    <t>S33</t>
  </si>
  <si>
    <t>S35</t>
  </si>
  <si>
    <t>S39</t>
  </si>
  <si>
    <t>S40</t>
  </si>
  <si>
    <t>S41</t>
  </si>
  <si>
    <t>S42</t>
  </si>
  <si>
    <t>S44</t>
  </si>
  <si>
    <t>S45</t>
  </si>
  <si>
    <t>S46</t>
  </si>
  <si>
    <t>S48</t>
  </si>
  <si>
    <t>S49</t>
  </si>
  <si>
    <t>S50</t>
  </si>
  <si>
    <t>Risk category</t>
  </si>
  <si>
    <t>No movement</t>
  </si>
  <si>
    <t>Deep dive review in 2025/26</t>
  </si>
  <si>
    <t>New risk in 2025/26</t>
  </si>
  <si>
    <t xml:space="preserve">Finanical </t>
  </si>
  <si>
    <t>Complaiance, Legal and Regulatory</t>
  </si>
  <si>
    <t>Operational Delivery</t>
  </si>
  <si>
    <t>People</t>
  </si>
  <si>
    <t>Reputation and credibility</t>
  </si>
  <si>
    <t>Complaints received by the Parliamentary and Health Service Ombudsman</t>
  </si>
  <si>
    <t>Complaints partially or fully upheld by the Parliamentary and Health Service Ombudsman</t>
  </si>
  <si>
    <t>Salary and fees paid</t>
  </si>
  <si>
    <t>Bonus</t>
  </si>
  <si>
    <t>Taxable benefits</t>
  </si>
  <si>
    <t>Pension related benefits</t>
  </si>
  <si>
    <t>£k in bands of £5k</t>
  </si>
  <si>
    <t>£ to the nearest £100</t>
  </si>
  <si>
    <t>£ to the nearest £1,000</t>
  </si>
  <si>
    <t>Accounting Officer</t>
  </si>
  <si>
    <t>FY25/26</t>
  </si>
  <si>
    <t>25-30
(full-time equivalent
125-130)</t>
  </si>
  <si>
    <t>Interim Chief Executive 
(from 12/01/26)</t>
  </si>
  <si>
    <t>FY24/25</t>
  </si>
  <si>
    <t>110-115
(full-time equivalent 140-145)</t>
  </si>
  <si>
    <t>5-10</t>
  </si>
  <si>
    <t>165-170</t>
  </si>
  <si>
    <t>Chief Executive 
(until 11/01/26)</t>
  </si>
  <si>
    <t>135-140</t>
  </si>
  <si>
    <t>230-235</t>
  </si>
  <si>
    <t>Executive Directors</t>
  </si>
  <si>
    <t>Joanne Butcher</t>
  </si>
  <si>
    <t>85-90</t>
  </si>
  <si>
    <t>130-135</t>
  </si>
  <si>
    <t>Chief Finance Officer</t>
  </si>
  <si>
    <t>120-125</t>
  </si>
  <si>
    <t>65-70
(full-time equivalent
 90-95)</t>
  </si>
  <si>
    <t>95-100</t>
  </si>
  <si>
    <t>Chief Strategy Officer
(until 31/12/25)</t>
  </si>
  <si>
    <t>75-80
(full-time equivalent
85-90)</t>
  </si>
  <si>
    <t>Chief Digital and Information Officer</t>
  </si>
  <si>
    <t>70-75</t>
  </si>
  <si>
    <t>(full-time equivalent 80-85)</t>
  </si>
  <si>
    <t>90-95</t>
  </si>
  <si>
    <t>125-130</t>
  </si>
  <si>
    <t>Chief People Officer</t>
  </si>
  <si>
    <t>115-120</t>
  </si>
  <si>
    <t>(5000)</t>
  </si>
  <si>
    <t xml:space="preserve">                                 </t>
  </si>
  <si>
    <t>Chief Planning Inspector 
(from 17/03/25)</t>
  </si>
  <si>
    <t>5-10
(full-time equivalent
90-95)</t>
  </si>
  <si>
    <t>30-35</t>
  </si>
  <si>
    <t>Chief Planning Inspector
(until 30/04/25)</t>
  </si>
  <si>
    <t>90-95
(full-time equivalent
115-120)</t>
  </si>
  <si>
    <t>100-105</t>
  </si>
  <si>
    <t>Chief Operating Officer  
(until 11/01/26)</t>
  </si>
  <si>
    <t>0-5</t>
  </si>
  <si>
    <t>15-20
(full time equivalent 85-90)</t>
  </si>
  <si>
    <t>20-25</t>
  </si>
  <si>
    <t>Interim Chief Operating Officer
(from 12/01/26)</t>
  </si>
  <si>
    <t>Non-Executive Directors</t>
  </si>
  <si>
    <t>Chair, Non-Executive</t>
  </si>
  <si>
    <t>10-15</t>
  </si>
  <si>
    <t>Director, Non-Executive</t>
  </si>
  <si>
    <t xml:space="preserve">Director, Non-Executive </t>
  </si>
  <si>
    <t xml:space="preserve">Accrued pension at pension age as at 31/3/26 </t>
  </si>
  <si>
    <t>Real increase in pension and related lump sum at pension age</t>
  </si>
  <si>
    <t>Cash Equivalent Transfer Value (CETV) in £k to the nearest £1,000</t>
  </si>
  <si>
    <t>£'000 in bands of £5,000</t>
  </si>
  <si>
    <t>£'000 in bands of £2,500</t>
  </si>
  <si>
    <t>As at 31/03/26</t>
  </si>
  <si>
    <t>As at 31/03/25</t>
  </si>
  <si>
    <t>Real Increase</t>
  </si>
  <si>
    <t>As at 31/03/24</t>
  </si>
  <si>
    <t>2.5-5</t>
  </si>
  <si>
    <t>50-55</t>
  </si>
  <si>
    <t>Interim Chief Executive</t>
  </si>
  <si>
    <t>20 - 25</t>
  </si>
  <si>
    <t>2.5 - 5</t>
  </si>
  <si>
    <t>Chief Executive</t>
  </si>
  <si>
    <t>plus a lump sum of</t>
  </si>
  <si>
    <t>50 - 55 plus a lump sum of 125 - 130</t>
  </si>
  <si>
    <t>2.5 - 5 plus a lump sum of 0 - 2.5</t>
  </si>
  <si>
    <t>0-2.5</t>
  </si>
  <si>
    <t>Chief Executive
(until 11/01/26</t>
  </si>
  <si>
    <t xml:space="preserve">Chief Finance Officer </t>
  </si>
  <si>
    <t>10 - 15</t>
  </si>
  <si>
    <t>0 - 2.5</t>
  </si>
  <si>
    <t>35-40</t>
  </si>
  <si>
    <t>Chief Strategy Officer</t>
  </si>
  <si>
    <t>35 - 40</t>
  </si>
  <si>
    <t>25 - 30</t>
  </si>
  <si>
    <t>25 - 30 plus a lump sum of 60 - 65</t>
  </si>
  <si>
    <t>0 - 2.5 plus a lump sum of 0 - 2.5</t>
  </si>
  <si>
    <t>25-30</t>
  </si>
  <si>
    <t>Chief People Officer (from Apr-25)</t>
  </si>
  <si>
    <t>Rebecca Philiips</t>
  </si>
  <si>
    <t>30 - 35</t>
  </si>
  <si>
    <t>(10)</t>
  </si>
  <si>
    <t>Chief Planning Inspector
(from 17/03/25)</t>
  </si>
  <si>
    <t>Chief Planning Inspector</t>
  </si>
  <si>
    <t>15-20</t>
  </si>
  <si>
    <t>Chief Operating Officer</t>
  </si>
  <si>
    <t>Change in highest paid Director's total pay</t>
  </si>
  <si>
    <t>Change in highest paid Director's bonus</t>
  </si>
  <si>
    <t>Average change in total pay of employees</t>
  </si>
  <si>
    <t>Average change on bonuses of employees</t>
  </si>
  <si>
    <t>(£000's) Band of Highest Paid Director's Total Remuneration</t>
  </si>
  <si>
    <t>145-150</t>
  </si>
  <si>
    <t>Median Total - Inspector</t>
  </si>
  <si>
    <t>Remuneration Ratio - Inspector</t>
  </si>
  <si>
    <t>Median Total - Support</t>
  </si>
  <si>
    <t>Remuneration Ratio - Support</t>
  </si>
  <si>
    <t>Pay ratio</t>
  </si>
  <si>
    <t>Total pay</t>
  </si>
  <si>
    <t>Salary</t>
  </si>
  <si>
    <t>25th Percentile</t>
  </si>
  <si>
    <t>50th Percentile</t>
  </si>
  <si>
    <t>75th Percentile</t>
  </si>
  <si>
    <t>Permanent (average)</t>
  </si>
  <si>
    <t>Senior Civil Service Pay Band 2</t>
  </si>
  <si>
    <t>Senior Civil Service Pay Band 1</t>
  </si>
  <si>
    <t>Grade 6-7 (Senior staff)</t>
  </si>
  <si>
    <t xml:space="preserve">Salaried Inspector </t>
  </si>
  <si>
    <t>Support</t>
  </si>
  <si>
    <t>Caseworkers</t>
  </si>
  <si>
    <t>Less Secondments</t>
  </si>
  <si>
    <t>Add Agency</t>
  </si>
  <si>
    <t>Total Employed</t>
  </si>
  <si>
    <t>Wages and salaries</t>
  </si>
  <si>
    <t>Social security costs</t>
  </si>
  <si>
    <t>Other pension costs</t>
  </si>
  <si>
    <t xml:space="preserve">Sub Total </t>
  </si>
  <si>
    <t>Agency staff</t>
  </si>
  <si>
    <t>Total net staff costs</t>
  </si>
  <si>
    <t>Highly paid off-payroll worker engagements as at 31 March 2026, earning £245 per day or greater</t>
  </si>
  <si>
    <t>As at March 2026</t>
  </si>
  <si>
    <t>Number of existing engagements.</t>
  </si>
  <si>
    <t>Of which…</t>
  </si>
  <si>
    <t>Number that have existed for less than one year at time of reporting.</t>
  </si>
  <si>
    <t>Number that have existed for between one and two years at time of reporting.</t>
  </si>
  <si>
    <t>Number that have existed for between two and three years at time of reporting.</t>
  </si>
  <si>
    <t>Number that have existed for between three and four years at time of reporting.</t>
  </si>
  <si>
    <t>Number that have existed for four or more years at time of reporting.</t>
  </si>
  <si>
    <t>Source: Kerry Abrahams / Charly McRoberts - Procurement Team return</t>
  </si>
  <si>
    <t>All highly paid off-payroll workers engaged at any point during the year ended 31 March 2026, earning £245 per day or greater</t>
  </si>
  <si>
    <t>Number of temporary off-payroll workers engaged during the year ended 31 March 2026</t>
  </si>
  <si>
    <t>Not subject to off-payroll legislation</t>
  </si>
  <si>
    <t>Subject to off-payroll legislation and determined as in-scope of IR35</t>
  </si>
  <si>
    <t>Subject to off-payroll legislation and determined as out-of-scope of IR35</t>
  </si>
  <si>
    <t>Number of engagements reassessed for consistency/assurance purposes during the year.</t>
  </si>
  <si>
    <t>Of which: Number of engagements that saw a change to IR35 status following the consistency review.</t>
  </si>
  <si>
    <t>Any off-payroll engagements of Board members, and/or, senior officials with significant financial responsibility, between 1 April 2025 and 31 March 2026</t>
  </si>
  <si>
    <t>Number of off-payroll engagements of Board members, and/or senior officials with significant financial responsibility, during the financial year.</t>
  </si>
  <si>
    <t>Total number of individuals on payroll and off-payroll that have been deemed ‘board members, and/or senior officials with significant financial responsibility’, during the financial year.  This figure should include both on-payroll and off-payroll engagements.</t>
  </si>
  <si>
    <t>Original budget</t>
  </si>
  <si>
    <t>Revised budget</t>
  </si>
  <si>
    <t>Outturn</t>
  </si>
  <si>
    <t>Underspend</t>
  </si>
  <si>
    <t>£'000</t>
  </si>
  <si>
    <t>Staff &amp; related costs</t>
  </si>
  <si>
    <t>Receipts</t>
  </si>
  <si>
    <t>Net costs</t>
  </si>
  <si>
    <t>Ring-fenced costs</t>
  </si>
  <si>
    <t>Total programme costs</t>
  </si>
  <si>
    <t>Non-cash costs (Annually Managed Expenditure - AME)</t>
  </si>
  <si>
    <t>Total operating expenditure</t>
  </si>
  <si>
    <t>Capital expenditure</t>
  </si>
  <si>
    <t>2026/27 
Budget</t>
  </si>
  <si>
    <t>2025/26 Outturn</t>
  </si>
  <si>
    <t>£’000</t>
  </si>
  <si>
    <t>Gross expenditure</t>
  </si>
  <si>
    <t>Annually managed expenditure</t>
  </si>
  <si>
    <t xml:space="preserve">Total budget </t>
  </si>
  <si>
    <t>Cost</t>
  </si>
  <si>
    <t>Net</t>
  </si>
  <si>
    <t>National Infrastucture</t>
  </si>
  <si>
    <t>Local Plans</t>
  </si>
  <si>
    <t>Rights of Way</t>
  </si>
  <si>
    <t>Other Major Specialist Casework</t>
  </si>
  <si>
    <t>Totals</t>
  </si>
  <si>
    <t>Note</t>
  </si>
  <si>
    <t>2025/26
£'000</t>
  </si>
  <si>
    <t>2024/25
£'000</t>
  </si>
  <si>
    <t>Operating income</t>
  </si>
  <si>
    <t>Staff costs</t>
  </si>
  <si>
    <t>3a</t>
  </si>
  <si>
    <t>Depreciation charges</t>
  </si>
  <si>
    <t>3b</t>
  </si>
  <si>
    <t>Right-of-use asset impairment</t>
  </si>
  <si>
    <t>Right-of-use liability reinstatement</t>
  </si>
  <si>
    <t>Finance costs</t>
  </si>
  <si>
    <t>Provision expense</t>
  </si>
  <si>
    <t xml:space="preserve">Other administrative costs </t>
  </si>
  <si>
    <t>Net expenditure for the year</t>
  </si>
  <si>
    <t>Other comprehensive net expenditure</t>
  </si>
  <si>
    <t>Net gain/loss on revaluation</t>
  </si>
  <si>
    <t>Comprehensive net expenditure for the year</t>
  </si>
  <si>
    <t>31 March 2026
£'000</t>
  </si>
  <si>
    <t>31 March 2025
£'000</t>
  </si>
  <si>
    <t>Non-current assets</t>
  </si>
  <si>
    <t>Property, plant and equipment</t>
  </si>
  <si>
    <t>Right-of-use assets</t>
  </si>
  <si>
    <t>Intangible assets</t>
  </si>
  <si>
    <t>Prepayments greater than one year</t>
  </si>
  <si>
    <t>Total non-current assets</t>
  </si>
  <si>
    <t>Trade and other receivables</t>
  </si>
  <si>
    <t>Cash and cash equivalents</t>
  </si>
  <si>
    <t>Total current assets</t>
  </si>
  <si>
    <t>Total assets</t>
  </si>
  <si>
    <t>Trade and other payables</t>
  </si>
  <si>
    <t>Lease Liabilities</t>
  </si>
  <si>
    <t>Provisions</t>
  </si>
  <si>
    <t>Total current liabilities</t>
  </si>
  <si>
    <t>Lease liabilities</t>
  </si>
  <si>
    <t>Total non-current liabilities</t>
  </si>
  <si>
    <t>Total liabilities</t>
  </si>
  <si>
    <t>Assets less liabilities</t>
  </si>
  <si>
    <t>General fund</t>
  </si>
  <si>
    <t>Total taxpayers’ equity</t>
  </si>
  <si>
    <t>Cash flows from operating activities</t>
  </si>
  <si>
    <t>Net operating expenditure</t>
  </si>
  <si>
    <t>Adjustments for non-cash transactions</t>
  </si>
  <si>
    <t>3b, 4</t>
  </si>
  <si>
    <t>Movement in trade and other receivables</t>
  </si>
  <si>
    <t>Movement in Bad Debt Provisions</t>
  </si>
  <si>
    <t>Movement in trade and other payables</t>
  </si>
  <si>
    <t>Use of provisions</t>
  </si>
  <si>
    <t>Interest paid</t>
  </si>
  <si>
    <t>Net cash outflow from operating activities</t>
  </si>
  <si>
    <t>Cash flows from investing activities</t>
  </si>
  <si>
    <t>Purchase of property, plant and equipment</t>
  </si>
  <si>
    <t>Purchase of intangible assets</t>
  </si>
  <si>
    <t>Sale of Property, Plant &amp; Equipment</t>
  </si>
  <si>
    <t>Net cash outflow from investing activities</t>
  </si>
  <si>
    <t>Cash flows from financing activities</t>
  </si>
  <si>
    <t>Funding from the Ministry of Housing, Communities and Local Government</t>
  </si>
  <si>
    <t>Payments to right-of-use buildings lease</t>
  </si>
  <si>
    <t>Net cashflow from financing activities</t>
  </si>
  <si>
    <t xml:space="preserve">Net (decrease)/increase in cash and cash equivalents in the period </t>
  </si>
  <si>
    <t>Cash and cash equivalents at the beginning of the period</t>
  </si>
  <si>
    <t>Cash and cash equivalents at the end of the period</t>
  </si>
  <si>
    <t>General fund
£'000</t>
  </si>
  <si>
    <t>Balance at 31 March 2024</t>
  </si>
  <si>
    <t>Changes in Taxpayers’ Equity for 2024/25</t>
  </si>
  <si>
    <t>Total comprehensive expenditure</t>
  </si>
  <si>
    <t>Non-cash charges – auditor’s remuneration</t>
  </si>
  <si>
    <t>Notional charges</t>
  </si>
  <si>
    <t>Funding from Ministry of Housing, Communities and Local Government</t>
  </si>
  <si>
    <t>Balance at 31 March 2025</t>
  </si>
  <si>
    <t>Balance at 31 March 2026</t>
  </si>
  <si>
    <t>Change published</t>
  </si>
  <si>
    <t>Published by IASB</t>
  </si>
  <si>
    <t>Financial year for which the change first applies</t>
  </si>
  <si>
    <t>IFRS 18 Presentation and Disclosure in Financial Instruments</t>
  </si>
  <si>
    <t xml:space="preserve"> IFRS 18 will replace IAS 1 Presentation of Financial Statements and is effective for annual reporting periods beginning on or after the 1 January 2027 in the private sector. The impact of IFRS 18 on the Public Sector is still being assessed, and a decision has not yet been taken on an implementation date.</t>
  </si>
  <si>
    <t>IFRS 19
Subsidiaries without public accountability: Disclosures</t>
  </si>
  <si>
    <t>IFRS 19 allows eligible subsidiaries to apply IFRS Accounting Standards with reduced disclosure requirements and is effective for annual reporting periods beginning on or after the 1 January 2027 in the private sector. The impact of IFRS 19 on the Public Sector is still being assessed, and a decision has not yet been taken on an implementation date.</t>
  </si>
  <si>
    <t>Source: Alison Preston  - PES paper or FREM guidance</t>
  </si>
  <si>
    <t>Planning appeals</t>
  </si>
  <si>
    <t xml:space="preserve">National Infrastructure </t>
  </si>
  <si>
    <t xml:space="preserve">Enforcement appeals </t>
  </si>
  <si>
    <t xml:space="preserve">Other Major Specialist Casework </t>
  </si>
  <si>
    <t xml:space="preserve">Other </t>
  </si>
  <si>
    <t>Total net expenditure per the Statement of Comprehensive Net Expenditure</t>
  </si>
  <si>
    <t>Rentals:</t>
  </si>
  <si>
    <t>Hire of plant and machinery</t>
  </si>
  <si>
    <t>Operating leases (note 1.1e)</t>
  </si>
  <si>
    <t>Interest charges</t>
  </si>
  <si>
    <t>Non-cash items:</t>
  </si>
  <si>
    <t xml:space="preserve">Depreciation </t>
  </si>
  <si>
    <t>5, 10</t>
  </si>
  <si>
    <t>Amortisation</t>
  </si>
  <si>
    <t>Right-of-use liability write up</t>
  </si>
  <si>
    <t>Allowances for expected credit losses</t>
  </si>
  <si>
    <t>Loss on disposal of asset</t>
  </si>
  <si>
    <t>Auditor’s remuneration</t>
  </si>
  <si>
    <t>Ministry of Housing, Communities and Local Government recharges</t>
  </si>
  <si>
    <t>Apprenticeship Levy Training Services</t>
  </si>
  <si>
    <t>In-year increase in provision</t>
  </si>
  <si>
    <t>Write-back of provision</t>
  </si>
  <si>
    <t>Other expenditure:</t>
  </si>
  <si>
    <t>Planning Appeals Decision Services</t>
  </si>
  <si>
    <t>Travel, subsistence and hospitality</t>
  </si>
  <si>
    <t xml:space="preserve">Accommodation costs </t>
  </si>
  <si>
    <t xml:space="preserve">Legal and professional services </t>
  </si>
  <si>
    <t>Support Services</t>
  </si>
  <si>
    <t>Consultancy</t>
  </si>
  <si>
    <t>Information Technology</t>
  </si>
  <si>
    <t>Ex gratia costs</t>
  </si>
  <si>
    <t>Adverse costs</t>
  </si>
  <si>
    <t>Bad debts and write offs</t>
  </si>
  <si>
    <t>Telecoms</t>
  </si>
  <si>
    <t>Training and conferences</t>
  </si>
  <si>
    <t>Postal services</t>
  </si>
  <si>
    <t>Office supplies</t>
  </si>
  <si>
    <t>Other administration costs</t>
  </si>
  <si>
    <t>Total administrative costs</t>
  </si>
  <si>
    <t>Fees and charges</t>
  </si>
  <si>
    <t>National Infrastructure</t>
  </si>
  <si>
    <t>Compulsory Purchase Orders</t>
  </si>
  <si>
    <t>Other Major specialist casework</t>
  </si>
  <si>
    <t>Total Fees and charges</t>
  </si>
  <si>
    <t>Recovery of adverse costs</t>
  </si>
  <si>
    <t>Other</t>
  </si>
  <si>
    <t>Total Miscellaneous income</t>
  </si>
  <si>
    <t>Total Miscellaneous notional income</t>
  </si>
  <si>
    <t>Total Operating income</t>
  </si>
  <si>
    <t>Information Technology
£’000</t>
  </si>
  <si>
    <t>Furniture &amp; Fittings
£'000</t>
  </si>
  <si>
    <t>Total PPE
£'000</t>
  </si>
  <si>
    <t>Cost or valuation</t>
  </si>
  <si>
    <t>At 1 April 2025</t>
  </si>
  <si>
    <t>Additions</t>
  </si>
  <si>
    <t>Disposals</t>
  </si>
  <si>
    <t>Revaluation</t>
  </si>
  <si>
    <t>Impairment</t>
  </si>
  <si>
    <t>At 31 March 2026</t>
  </si>
  <si>
    <t>Depreciation</t>
  </si>
  <si>
    <t>Charged in year</t>
  </si>
  <si>
    <t>Net book value at 31 March 2026</t>
  </si>
  <si>
    <t>Net book value at 31 March 2025</t>
  </si>
  <si>
    <t>Asset financing</t>
  </si>
  <si>
    <t>Owned at 31 March 2026</t>
  </si>
  <si>
    <t>At 1 April 2024</t>
  </si>
  <si>
    <t>At 31 March 2025</t>
  </si>
  <si>
    <t>Net book value at 31 March 2024</t>
  </si>
  <si>
    <t>Owned at 31 March 2025</t>
  </si>
  <si>
    <t xml:space="preserve">Internally Generated </t>
  </si>
  <si>
    <t>Asset under development
£’000</t>
  </si>
  <si>
    <t>In operation
£’000</t>
  </si>
  <si>
    <t>Total
£’000</t>
  </si>
  <si>
    <t>Reclassifications</t>
  </si>
  <si>
    <t>Amounts falling due within one year</t>
  </si>
  <si>
    <t>Trade receivables (Contract)</t>
  </si>
  <si>
    <t>Other receivables - VAT</t>
  </si>
  <si>
    <t>Other receivables - Other</t>
  </si>
  <si>
    <t>Provision for expected credit losses</t>
  </si>
  <si>
    <t>Prepayments</t>
  </si>
  <si>
    <t>Accrued Income</t>
  </si>
  <si>
    <t>Prepayments falling due after one year</t>
  </si>
  <si>
    <t>Balance at 1 April</t>
  </si>
  <si>
    <t>Net change in cash and cash equivalent balances</t>
  </si>
  <si>
    <t>Balance at 31 March</t>
  </si>
  <si>
    <t>Other payables - VAT, taxation and social security</t>
  </si>
  <si>
    <t>Other payables - including payroll deductions</t>
  </si>
  <si>
    <t>Accruals</t>
  </si>
  <si>
    <t>Deferred Income</t>
  </si>
  <si>
    <t>Current part of lease liabilities</t>
  </si>
  <si>
    <t>Amounts falling due after more than one year</t>
  </si>
  <si>
    <t>Leases</t>
  </si>
  <si>
    <t>Total payables at 31 March</t>
  </si>
  <si>
    <t>Quantitative disclosures around right-of-use assets</t>
  </si>
  <si>
    <t>Buildings</t>
  </si>
  <si>
    <t>Current Premises</t>
  </si>
  <si>
    <t>Cost/Valuation</t>
  </si>
  <si>
    <t>Write Off</t>
  </si>
  <si>
    <t>Depreciation charged in year</t>
  </si>
  <si>
    <t>Net Book Value at 31 March 2025</t>
  </si>
  <si>
    <t>Net Book Value at 31 March 2026</t>
  </si>
  <si>
    <t>Quantitative disclosures around lease liabilities</t>
  </si>
  <si>
    <t>Obligations under leases for the following periods comprise:</t>
  </si>
  <si>
    <t>No later than one year</t>
  </si>
  <si>
    <t>Later than one year and not later than five years</t>
  </si>
  <si>
    <t>Later than five years</t>
  </si>
  <si>
    <t>Less interest element</t>
  </si>
  <si>
    <t>Present value of obligations</t>
  </si>
  <si>
    <t>Current liabilitty</t>
  </si>
  <si>
    <t>Non-current liability</t>
  </si>
  <si>
    <t>Quantitative disclosures around elements in the Statement of Comprehensive Net Expenditure</t>
  </si>
  <si>
    <t>Depreciation on ROU assets</t>
  </si>
  <si>
    <t>Interest on ROU liabilities</t>
  </si>
  <si>
    <t>Variable lease payments not included in lease liabilities</t>
  </si>
  <si>
    <t>Sub-leasing income</t>
  </si>
  <si>
    <t>Expense related to short-term leases</t>
  </si>
  <si>
    <t>Expense related to low-value asset leases 
(excluding short-term leases)</t>
  </si>
  <si>
    <t>Depreciation and interest relate solely to our current office premises.</t>
  </si>
  <si>
    <t>Cash payments for rent in relation to Head Office Buildings</t>
  </si>
  <si>
    <t>Temple Quay House</t>
  </si>
  <si>
    <t>Engine Shed</t>
  </si>
  <si>
    <t>Total cash outflow for leases</t>
  </si>
  <si>
    <t>Finance lease liabilities</t>
  </si>
  <si>
    <t>As at 1 April 2025</t>
  </si>
  <si>
    <t>Cashflow (Net of interest)</t>
  </si>
  <si>
    <t>Extension of finance leases</t>
  </si>
  <si>
    <t>Reduction of lease terms</t>
  </si>
  <si>
    <t>As at 31 March 2026</t>
  </si>
  <si>
    <t>Net Debt Reconciliation for Temple Quay House</t>
  </si>
  <si>
    <t>Cashflow (net of interest)</t>
  </si>
  <si>
    <t>Finance leases entered into</t>
  </si>
  <si>
    <t>Lease terminations</t>
  </si>
  <si>
    <t>As At 31 March 2026</t>
  </si>
  <si>
    <t>Temple Quay House Liabilities</t>
  </si>
  <si>
    <t>Current Premises Liabilities</t>
  </si>
  <si>
    <t>Finance Lease Liabilities</t>
  </si>
  <si>
    <t>Not later than one year</t>
  </si>
  <si>
    <t>Later than one year and not more than five years</t>
  </si>
  <si>
    <t>Capital commitments</t>
  </si>
  <si>
    <t>Ex gratia
£’000</t>
  </si>
  <si>
    <t>Adverse costs
£’000</t>
  </si>
  <si>
    <t>Balance at 1 April 2025</t>
  </si>
  <si>
    <t>Provided in the year</t>
  </si>
  <si>
    <t>Utilised in the year</t>
  </si>
  <si>
    <t>Written back in the year</t>
  </si>
  <si>
    <t>Balance at 1 April 2024</t>
  </si>
  <si>
    <t>Service</t>
  </si>
  <si>
    <t>Infrastructure decision and application service</t>
  </si>
  <si>
    <t>Plans examination service</t>
  </si>
  <si>
    <t>Rights of way and commons decision service</t>
  </si>
  <si>
    <t>Planning and environmental appeal decision service</t>
  </si>
  <si>
    <t>Legislation</t>
  </si>
  <si>
    <t>Planning Act 2008
Planning and Infrastructure Act 2025</t>
  </si>
  <si>
    <t>Planning and Compulsory Purchase Act 2004</t>
  </si>
  <si>
    <t>Town and Country Planning Act 1990
Planning (Listed Buildings and Conservation Areas) Act 1990</t>
  </si>
  <si>
    <t>Town and Country Planning Act 1990
Planning and Infrastructure Act 2025
Communications Act 2003 - Schedule 3A The Electronic Communications Code
Planning (Listed Building and Conservation Area) Act 1990
Acquisition of Land Act 1981
Water Resources Act 1991</t>
  </si>
  <si>
    <t>Schedule 14 of the Wildlife and Countryside Act 1981
Commons Act 2006</t>
  </si>
  <si>
    <r>
      <rPr>
        <b/>
        <sz val="12"/>
        <color theme="1"/>
        <rFont val="Arial"/>
        <family val="2"/>
        <scheme val="minor"/>
      </rPr>
      <t>Table 2</t>
    </r>
    <r>
      <rPr>
        <sz val="12"/>
        <color theme="1"/>
        <rFont val="Arial"/>
        <family val="2"/>
        <scheme val="minor"/>
      </rPr>
      <t xml:space="preserve"> - Number of live and YouTube views of webinars launched in 2025/26</t>
    </r>
  </si>
  <si>
    <r>
      <rPr>
        <b/>
        <sz val="12"/>
        <color theme="1"/>
        <rFont val="Arial"/>
        <family val="2"/>
        <scheme val="minor"/>
      </rPr>
      <t>Table 3</t>
    </r>
    <r>
      <rPr>
        <sz val="12"/>
        <color theme="1"/>
        <rFont val="Arial"/>
        <family val="2"/>
        <scheme val="minor"/>
      </rPr>
      <t xml:space="preserve"> - IDAS comparison over the last five years</t>
    </r>
    <r>
      <rPr>
        <vertAlign val="superscript"/>
        <sz val="12"/>
        <color theme="1"/>
        <rFont val="Arial"/>
        <family val="2"/>
        <scheme val="minor"/>
      </rPr>
      <t>1</t>
    </r>
  </si>
  <si>
    <t xml:space="preserve">1. The numbers provided for (a) projects accepted for examination and (b) recommendations issued to the Secretary of State are taken from our Official Statistics and are inclusive of any subsequently withdrawn projects. Due to our data retention policy, details of projects whose applications have been accepted are removed from our website 1 year after the date of their withdrawal. Therefore, there will be minor discrepancies in some years between the number of projects reported in the Official Statistics (and here) and numbers totalled using the live table on our website (available here: Find a National Infrastructure Project: https://national-infrastructure-consenting.planninginspectorate.gov.uk/project-search). </t>
  </si>
  <si>
    <t>2. The chargeable pre-application service was fully introduced in April 2025, when a consistent process for recording active cases was established. Pre-April 2025 data does not reliably identify genuinely active cases and is not comparable with post-implementation records, so it has been excluded to maintain accuracy and consistency going forward</t>
  </si>
  <si>
    <r>
      <t>Number of projects supported at preapplication</t>
    </r>
    <r>
      <rPr>
        <vertAlign val="superscript"/>
        <sz val="12"/>
        <color theme="1"/>
        <rFont val="Arial"/>
        <family val="2"/>
        <scheme val="minor"/>
      </rPr>
      <t>2</t>
    </r>
  </si>
  <si>
    <r>
      <rPr>
        <b/>
        <sz val="12"/>
        <color theme="1"/>
        <rFont val="Arial"/>
        <family val="2"/>
        <scheme val="minor"/>
      </rPr>
      <t>Table 7</t>
    </r>
    <r>
      <rPr>
        <sz val="12"/>
        <color theme="1"/>
        <rFont val="Arial"/>
        <family val="2"/>
        <scheme val="minor"/>
      </rPr>
      <t xml:space="preserve"> - Number of appeals allowed</t>
    </r>
  </si>
  <si>
    <r>
      <rPr>
        <b/>
        <sz val="12"/>
        <color rgb="FF000000"/>
        <rFont val="Arial"/>
        <family val="2"/>
        <scheme val="major"/>
      </rPr>
      <t xml:space="preserve">Graph 2 </t>
    </r>
    <r>
      <rPr>
        <sz val="12"/>
        <color rgb="FF000000"/>
        <rFont val="Arial"/>
        <family val="2"/>
        <scheme val="major"/>
      </rPr>
      <t>- Median decision time for planning appeal cases decided by inquiry </t>
    </r>
  </si>
  <si>
    <r>
      <rPr>
        <b/>
        <sz val="12"/>
        <color theme="1"/>
        <rFont val="Arial"/>
        <family val="2"/>
        <scheme val="minor"/>
      </rPr>
      <t xml:space="preserve">Graph 3 </t>
    </r>
    <r>
      <rPr>
        <sz val="12"/>
        <color theme="1"/>
        <rFont val="Arial"/>
        <family val="2"/>
        <scheme val="minor"/>
      </rPr>
      <t xml:space="preserve">- Median decision time for planning appeal cases decided by hearing </t>
    </r>
  </si>
  <si>
    <r>
      <t xml:space="preserve">Graph 4 </t>
    </r>
    <r>
      <rPr>
        <sz val="12"/>
        <color rgb="FF000000"/>
        <rFont val="Arial"/>
        <family val="2"/>
        <scheme val="major"/>
      </rPr>
      <t>- Median decision time for planning appeal cases decided by written representations</t>
    </r>
  </si>
  <si>
    <r>
      <rPr>
        <b/>
        <sz val="12"/>
        <rFont val="Arial"/>
        <family val="2"/>
        <scheme val="major"/>
      </rPr>
      <t xml:space="preserve">Graph 5 </t>
    </r>
    <r>
      <rPr>
        <sz val="12"/>
        <rFont val="Arial"/>
        <family val="2"/>
        <scheme val="major"/>
      </rPr>
      <t xml:space="preserve">- Median decision time for enforcement appeal cases decided by hearing </t>
    </r>
  </si>
  <si>
    <r>
      <rPr>
        <b/>
        <sz val="12"/>
        <color theme="1"/>
        <rFont val="Arial"/>
        <family val="2"/>
        <scheme val="minor"/>
      </rPr>
      <t xml:space="preserve">Graph 6 </t>
    </r>
    <r>
      <rPr>
        <sz val="12"/>
        <color theme="1"/>
        <rFont val="Arial"/>
        <family val="2"/>
        <scheme val="minor"/>
      </rPr>
      <t xml:space="preserve">- Median decision time for enforcement appeal cases decided by inquiry </t>
    </r>
  </si>
  <si>
    <r>
      <rPr>
        <b/>
        <sz val="12"/>
        <color theme="1"/>
        <rFont val="Arial"/>
        <family val="2"/>
        <scheme val="minor"/>
      </rPr>
      <t xml:space="preserve">Graph 7 </t>
    </r>
    <r>
      <rPr>
        <sz val="12"/>
        <color theme="1"/>
        <rFont val="Arial"/>
        <family val="2"/>
        <scheme val="minor"/>
      </rPr>
      <t xml:space="preserve">- Median decision time for enforcement appeal cases decided by written representations </t>
    </r>
  </si>
  <si>
    <r>
      <rPr>
        <b/>
        <sz val="12"/>
        <color theme="1"/>
        <rFont val="Arial"/>
        <family val="2"/>
        <scheme val="minor"/>
      </rPr>
      <t>Table 8</t>
    </r>
    <r>
      <rPr>
        <sz val="12"/>
        <color theme="1"/>
        <rFont val="Arial"/>
        <family val="2"/>
        <scheme val="minor"/>
      </rPr>
      <t xml:space="preserve"> - Timeframes for casework under the planning and environmental application service</t>
    </r>
  </si>
  <si>
    <r>
      <rPr>
        <b/>
        <sz val="12"/>
        <color theme="1"/>
        <rFont val="Arial"/>
        <family val="2"/>
        <scheme val="minor"/>
      </rPr>
      <t>Table 9</t>
    </r>
    <r>
      <rPr>
        <sz val="12"/>
        <color theme="1"/>
        <rFont val="Arial"/>
        <family val="2"/>
        <scheme val="minor"/>
      </rPr>
      <t xml:space="preserve"> - Forecast demand vs output expectation in weeks</t>
    </r>
  </si>
  <si>
    <r>
      <rPr>
        <b/>
        <sz val="12"/>
        <color theme="1"/>
        <rFont val="Arial"/>
        <family val="2"/>
        <scheme val="minor"/>
      </rPr>
      <t>Graph 9</t>
    </r>
    <r>
      <rPr>
        <sz val="12"/>
        <color theme="1"/>
        <rFont val="Arial"/>
        <family val="2"/>
        <scheme val="minor"/>
      </rPr>
      <t xml:space="preserve"> - Number of cases appointed to inspectors each month</t>
    </r>
  </si>
  <si>
    <r>
      <rPr>
        <b/>
        <sz val="12"/>
        <color theme="1"/>
        <rFont val="Arial"/>
        <family val="2"/>
        <scheme val="minor"/>
      </rPr>
      <t>Graph 10</t>
    </r>
    <r>
      <rPr>
        <sz val="12"/>
        <color theme="1"/>
        <rFont val="Arial"/>
        <family val="2"/>
        <scheme val="minor"/>
      </rPr>
      <t xml:space="preserve"> - Rights of way: number of cases received vs forecast</t>
    </r>
  </si>
  <si>
    <r>
      <rPr>
        <b/>
        <sz val="12"/>
        <color theme="1"/>
        <rFont val="Arial"/>
        <family val="2"/>
        <scheme val="minor"/>
      </rPr>
      <t>Graph 11</t>
    </r>
    <r>
      <rPr>
        <sz val="12"/>
        <color theme="1"/>
        <rFont val="Arial"/>
        <family val="2"/>
        <scheme val="minor"/>
      </rPr>
      <t xml:space="preserve"> - Commons: number of cases received vs forecast</t>
    </r>
  </si>
  <si>
    <r>
      <rPr>
        <b/>
        <sz val="12"/>
        <color theme="1"/>
        <rFont val="Arial"/>
        <family val="2"/>
        <scheme val="minor"/>
      </rPr>
      <t>Graph 13</t>
    </r>
    <r>
      <rPr>
        <sz val="12"/>
        <color theme="1"/>
        <rFont val="Arial"/>
        <family val="2"/>
        <scheme val="minor"/>
      </rPr>
      <t xml:space="preserve"> - Number of customer complaints raised and closed</t>
    </r>
  </si>
  <si>
    <r>
      <rPr>
        <b/>
        <sz val="12"/>
        <color theme="1"/>
        <rFont val="Arial"/>
        <family val="2"/>
        <scheme val="minor"/>
      </rPr>
      <t>Table 11</t>
    </r>
    <r>
      <rPr>
        <sz val="12"/>
        <color theme="1"/>
        <rFont val="Arial"/>
        <family val="2"/>
        <scheme val="minor"/>
      </rPr>
      <t xml:space="preserve"> - Travel information via corporate travel contract</t>
    </r>
  </si>
  <si>
    <r>
      <rPr>
        <b/>
        <sz val="12"/>
        <color theme="1"/>
        <rFont val="Arial"/>
        <family val="2"/>
        <scheme val="minor"/>
      </rPr>
      <t>Graph 14</t>
    </r>
    <r>
      <rPr>
        <sz val="12"/>
        <color theme="1"/>
        <rFont val="Arial"/>
        <family val="2"/>
        <scheme val="minor"/>
      </rPr>
      <t xml:space="preserve"> - Progress made on reducing paper </t>
    </r>
  </si>
  <si>
    <r>
      <rPr>
        <b/>
        <sz val="12"/>
        <color theme="1"/>
        <rFont val="Arial"/>
        <family val="2"/>
        <scheme val="minor"/>
      </rPr>
      <t>Graph 15</t>
    </r>
    <r>
      <rPr>
        <sz val="12"/>
        <color theme="1"/>
        <rFont val="Arial"/>
        <family val="2"/>
        <scheme val="minor"/>
      </rPr>
      <t xml:space="preserve"> - ICT and digital waste by destination</t>
    </r>
  </si>
  <si>
    <r>
      <rPr>
        <b/>
        <sz val="12"/>
        <color theme="1"/>
        <rFont val="Arial"/>
        <family val="2"/>
        <scheme val="minor"/>
      </rPr>
      <t>Table 12</t>
    </r>
    <r>
      <rPr>
        <sz val="12"/>
        <color theme="1"/>
        <rFont val="Arial"/>
        <family val="2"/>
        <scheme val="minor"/>
      </rPr>
      <t xml:space="preserve"> - Scope 1 emmissions against the GGC framework</t>
    </r>
  </si>
  <si>
    <r>
      <rPr>
        <b/>
        <sz val="12"/>
        <color theme="1"/>
        <rFont val="Arial"/>
        <family val="2"/>
        <scheme val="minor"/>
      </rPr>
      <t>Table 14</t>
    </r>
    <r>
      <rPr>
        <sz val="12"/>
        <color theme="1"/>
        <rFont val="Arial"/>
        <family val="2"/>
        <scheme val="minor"/>
      </rPr>
      <t xml:space="preserve"> - Scope 3 emissions against the GGC framework</t>
    </r>
  </si>
  <si>
    <r>
      <rPr>
        <b/>
        <sz val="12"/>
        <color theme="1"/>
        <rFont val="Arial"/>
        <family val="2"/>
        <scheme val="minor"/>
      </rPr>
      <t xml:space="preserve">Graph 20 </t>
    </r>
    <r>
      <rPr>
        <sz val="12"/>
        <color theme="1"/>
        <rFont val="Arial"/>
        <family val="2"/>
        <scheme val="minor"/>
      </rPr>
      <t>- Percentage of time spent on decision making at Board</t>
    </r>
  </si>
  <si>
    <r>
      <rPr>
        <b/>
        <sz val="12"/>
        <color theme="1"/>
        <rFont val="Arial"/>
        <family val="2"/>
        <scheme val="minor"/>
      </rPr>
      <t>Graph 21</t>
    </r>
    <r>
      <rPr>
        <sz val="12"/>
        <color theme="1"/>
        <rFont val="Arial"/>
        <family val="2"/>
        <scheme val="minor"/>
      </rPr>
      <t xml:space="preserve"> - Percentage of time spent on decision making at Audit and Risk Assurance Committee</t>
    </r>
  </si>
  <si>
    <r>
      <rPr>
        <b/>
        <sz val="12"/>
        <color theme="1"/>
        <rFont val="Arial"/>
        <family val="2"/>
        <scheme val="minor"/>
      </rPr>
      <t>Graph 22</t>
    </r>
    <r>
      <rPr>
        <sz val="12"/>
        <color theme="1"/>
        <rFont val="Arial"/>
        <family val="2"/>
        <scheme val="minor"/>
      </rPr>
      <t xml:space="preserve"> - Complaints to the Parliamentary and Health Service Ombudsman</t>
    </r>
  </si>
  <si>
    <r>
      <t>Graph 8 -</t>
    </r>
    <r>
      <rPr>
        <sz val="12"/>
        <color rgb="FF000000"/>
        <rFont val="Arial"/>
        <family val="2"/>
        <scheme val="major"/>
      </rPr>
      <t xml:space="preserve"> Median decision time for cases decided by tree preservation order, tree replacement order, high hedge and hedgerow appeals</t>
    </r>
  </si>
  <si>
    <t>Changes in Taxpayers’ Equity for 2025/26</t>
  </si>
  <si>
    <r>
      <t>Table 1</t>
    </r>
    <r>
      <rPr>
        <sz val="12"/>
        <color theme="1"/>
        <rFont val="Arial"/>
        <family val="2"/>
        <scheme val="minor"/>
      </rPr>
      <t xml:space="preserve"> - Our services and their governing legislation</t>
    </r>
  </si>
  <si>
    <t>From receipt to submission of report – 5 days </t>
  </si>
  <si>
    <r>
      <rPr>
        <b/>
        <sz val="12"/>
        <color theme="1"/>
        <rFont val="Arial"/>
        <family val="2"/>
        <scheme val="minor"/>
      </rPr>
      <t>Table 10</t>
    </r>
    <r>
      <rPr>
        <sz val="12"/>
        <color theme="1"/>
        <rFont val="Arial"/>
        <family val="2"/>
        <scheme val="minor"/>
      </rPr>
      <t xml:space="preserve"> - Timeframes for rights of way, commons and coastal access casework</t>
    </r>
  </si>
  <si>
    <r>
      <rPr>
        <b/>
        <sz val="12"/>
        <color theme="1"/>
        <rFont val="Arial"/>
        <family val="2"/>
        <scheme val="minor"/>
      </rPr>
      <t>Graph 12</t>
    </r>
    <r>
      <rPr>
        <sz val="12"/>
        <color theme="1"/>
        <rFont val="Arial"/>
        <family val="2"/>
        <scheme val="minor"/>
      </rPr>
      <t xml:space="preserve"> - Number of cases appointed to inspectors each month</t>
    </r>
  </si>
  <si>
    <t>Current premises</t>
  </si>
  <si>
    <t>Gross emissions in tCO2e</t>
  </si>
  <si>
    <t>Not available</t>
  </si>
  <si>
    <r>
      <rPr>
        <b/>
        <sz val="12"/>
        <color theme="1"/>
        <rFont val="Arial"/>
        <family val="2"/>
        <scheme val="minor"/>
      </rPr>
      <t>Table 13</t>
    </r>
    <r>
      <rPr>
        <sz val="12"/>
        <color theme="1"/>
        <rFont val="Arial"/>
        <family val="2"/>
        <scheme val="minor"/>
      </rPr>
      <t xml:space="preserve"> - Scope 2 emissions against the GGC framework</t>
    </r>
  </si>
  <si>
    <t>Gross emissions in tCO2e for offical business travel</t>
  </si>
  <si>
    <r>
      <rPr>
        <b/>
        <sz val="12"/>
        <color theme="1"/>
        <rFont val="Arial"/>
        <family val="2"/>
        <scheme val="minor"/>
      </rPr>
      <t>Graph 16</t>
    </r>
    <r>
      <rPr>
        <sz val="12"/>
        <color theme="1"/>
        <rFont val="Arial"/>
        <family val="2"/>
        <scheme val="minor"/>
      </rPr>
      <t xml:space="preserve"> - Resource expenditure over the last five years (£m)</t>
    </r>
  </si>
  <si>
    <r>
      <rPr>
        <b/>
        <sz val="12"/>
        <color theme="1"/>
        <rFont val="Arial"/>
        <family val="2"/>
        <scheme val="minor"/>
      </rPr>
      <t>Graph 17</t>
    </r>
    <r>
      <rPr>
        <sz val="12"/>
        <color theme="1"/>
        <rFont val="Arial"/>
        <family val="2"/>
        <scheme val="minor"/>
      </rPr>
      <t xml:space="preserve"> - Income received over the last 5 years (£m)</t>
    </r>
  </si>
  <si>
    <r>
      <rPr>
        <b/>
        <sz val="12"/>
        <color theme="1"/>
        <rFont val="Arial"/>
        <family val="2"/>
        <scheme val="minor"/>
      </rPr>
      <t>Table 15</t>
    </r>
    <r>
      <rPr>
        <sz val="12"/>
        <color theme="1"/>
        <rFont val="Arial"/>
        <family val="2"/>
        <scheme val="minor"/>
      </rPr>
      <t xml:space="preserve"> - Board meeting attendance</t>
    </r>
  </si>
  <si>
    <r>
      <rPr>
        <b/>
        <sz val="12"/>
        <color theme="1"/>
        <rFont val="Arial"/>
        <family val="2"/>
        <scheme val="minor"/>
      </rPr>
      <t>Graph 19</t>
    </r>
    <r>
      <rPr>
        <sz val="12"/>
        <color theme="1"/>
        <rFont val="Arial"/>
        <family val="2"/>
        <scheme val="minor"/>
      </rPr>
      <t xml:space="preserve"> - Percentage of time spent on decision making at Executive Team</t>
    </r>
  </si>
  <si>
    <r>
      <rPr>
        <b/>
        <sz val="12"/>
        <color theme="1"/>
        <rFont val="Arial"/>
        <family val="2"/>
        <scheme val="minor"/>
      </rPr>
      <t>Graphic 3</t>
    </r>
    <r>
      <rPr>
        <sz val="12"/>
        <color theme="1"/>
        <rFont val="Arial"/>
        <family val="2"/>
        <scheme val="minor"/>
      </rPr>
      <t xml:space="preserve"> - Summary of strategic risk profile for 2025/26</t>
    </r>
  </si>
  <si>
    <r>
      <rPr>
        <b/>
        <sz val="12"/>
        <color theme="1"/>
        <rFont val="Arial"/>
        <family val="2"/>
        <scheme val="minor"/>
      </rPr>
      <t>Table 16</t>
    </r>
    <r>
      <rPr>
        <sz val="12"/>
        <color theme="1"/>
        <rFont val="Arial"/>
        <family val="2"/>
        <scheme val="minor"/>
      </rPr>
      <t xml:space="preserve"> - Single total figures</t>
    </r>
  </si>
  <si>
    <r>
      <t>Total accrued pension at pension age at 31/3</t>
    </r>
    <r>
      <rPr>
        <b/>
        <sz val="12"/>
        <rFont val="Arial"/>
        <family val="2"/>
        <scheme val="minor"/>
      </rPr>
      <t>/24</t>
    </r>
    <r>
      <rPr>
        <b/>
        <sz val="12"/>
        <color rgb="FF000000"/>
        <rFont val="Arial"/>
        <family val="2"/>
        <scheme val="minor"/>
      </rPr>
      <t xml:space="preserve"> and related lump sum </t>
    </r>
  </si>
  <si>
    <r>
      <rPr>
        <b/>
        <sz val="12"/>
        <color theme="1"/>
        <rFont val="Arial"/>
        <family val="2"/>
        <scheme val="minor"/>
      </rPr>
      <t>Table 18</t>
    </r>
    <r>
      <rPr>
        <sz val="12"/>
        <color theme="1"/>
        <rFont val="Arial"/>
        <family val="2"/>
        <scheme val="minor"/>
      </rPr>
      <t xml:space="preserve"> - Directors' pension disclosure 2024/25</t>
    </r>
  </si>
  <si>
    <r>
      <rPr>
        <b/>
        <sz val="12"/>
        <color theme="1"/>
        <rFont val="Arial"/>
        <family val="2"/>
        <scheme val="minor"/>
      </rPr>
      <t>Table 19</t>
    </r>
    <r>
      <rPr>
        <sz val="12"/>
        <color theme="1"/>
        <rFont val="Arial"/>
        <family val="2"/>
        <scheme val="minor"/>
      </rPr>
      <t xml:space="preserve"> - Fair pay disclosure</t>
    </r>
  </si>
  <si>
    <r>
      <rPr>
        <b/>
        <sz val="11"/>
        <color theme="1"/>
        <rFont val="Arial"/>
        <family val="2"/>
        <scheme val="minor"/>
      </rPr>
      <t>Table 20</t>
    </r>
    <r>
      <rPr>
        <sz val="11"/>
        <color theme="1"/>
        <rFont val="Arial"/>
        <family val="2"/>
        <scheme val="minor"/>
      </rPr>
      <t xml:space="preserve"> - Fair pay percentile ratios for the whole workforce</t>
    </r>
  </si>
  <si>
    <r>
      <rPr>
        <b/>
        <sz val="12"/>
        <color theme="1"/>
        <rFont val="Arial"/>
        <family val="2"/>
        <scheme val="minor"/>
      </rPr>
      <t>Table 21</t>
    </r>
    <r>
      <rPr>
        <sz val="12"/>
        <color theme="1"/>
        <rFont val="Arial"/>
        <family val="2"/>
        <scheme val="minor"/>
      </rPr>
      <t xml:space="preserve"> - Average number of full-time equivalent staff employed in year</t>
    </r>
  </si>
  <si>
    <r>
      <rPr>
        <b/>
        <sz val="11"/>
        <color theme="1"/>
        <rFont val="Arial"/>
        <family val="2"/>
        <scheme val="minor"/>
      </rPr>
      <t>Table 22</t>
    </r>
    <r>
      <rPr>
        <sz val="11"/>
        <color theme="1"/>
        <rFont val="Arial"/>
        <family val="2"/>
        <scheme val="minor"/>
      </rPr>
      <t xml:space="preserve"> - Total staff costs</t>
    </r>
  </si>
  <si>
    <r>
      <rPr>
        <b/>
        <sz val="11"/>
        <color theme="1"/>
        <rFont val="Arial"/>
        <family val="2"/>
        <scheme val="minor"/>
      </rPr>
      <t>Table 23</t>
    </r>
    <r>
      <rPr>
        <sz val="11"/>
        <color theme="1"/>
        <rFont val="Arial"/>
        <family val="2"/>
        <scheme val="minor"/>
      </rPr>
      <t xml:space="preserve"> - Off-payroll engagements</t>
    </r>
  </si>
  <si>
    <r>
      <rPr>
        <b/>
        <sz val="12"/>
        <color theme="1"/>
        <rFont val="Arial"/>
        <family val="2"/>
        <scheme val="minor"/>
      </rPr>
      <t>Table 24</t>
    </r>
    <r>
      <rPr>
        <sz val="12"/>
        <color theme="1"/>
        <rFont val="Arial"/>
        <family val="2"/>
        <scheme val="minor"/>
      </rPr>
      <t xml:space="preserve"> - Off-payroll workers engaged during the year</t>
    </r>
  </si>
  <si>
    <r>
      <rPr>
        <b/>
        <sz val="12"/>
        <color theme="1"/>
        <rFont val="Arial"/>
        <family val="2"/>
        <scheme val="minor"/>
      </rPr>
      <t xml:space="preserve"> Table 25</t>
    </r>
    <r>
      <rPr>
        <sz val="12"/>
        <color theme="1"/>
        <rFont val="Arial"/>
        <family val="2"/>
        <scheme val="minor"/>
      </rPr>
      <t xml:space="preserve"> - Off payroll engagements of Board members and senior officials</t>
    </r>
  </si>
  <si>
    <r>
      <rPr>
        <b/>
        <sz val="11"/>
        <color theme="1"/>
        <rFont val="Arial"/>
        <family val="2"/>
        <scheme val="minor"/>
      </rPr>
      <t>Table 26</t>
    </r>
    <r>
      <rPr>
        <sz val="11"/>
        <color theme="1"/>
        <rFont val="Arial"/>
        <family val="2"/>
        <scheme val="minor"/>
      </rPr>
      <t xml:space="preserve"> - 2025/26 Budget, outturn and underspend</t>
    </r>
  </si>
  <si>
    <r>
      <rPr>
        <b/>
        <sz val="12"/>
        <color theme="1"/>
        <rFont val="Arial"/>
        <family val="2"/>
        <scheme val="minor"/>
      </rPr>
      <t>Table 27</t>
    </r>
    <r>
      <rPr>
        <sz val="12"/>
        <color theme="1"/>
        <rFont val="Arial"/>
        <family val="2"/>
        <scheme val="minor"/>
      </rPr>
      <t xml:space="preserve"> - Current provisional allocations</t>
    </r>
  </si>
  <si>
    <t>To be confirmed</t>
  </si>
  <si>
    <r>
      <rPr>
        <b/>
        <sz val="12"/>
        <color theme="1"/>
        <rFont val="Arial"/>
        <family val="2"/>
        <scheme val="minor"/>
      </rPr>
      <t>Table 28</t>
    </r>
    <r>
      <rPr>
        <sz val="12"/>
        <color theme="1"/>
        <rFont val="Arial"/>
        <family val="2"/>
        <scheme val="minor"/>
      </rPr>
      <t xml:space="preserve"> - Income and costs for casework activity</t>
    </r>
  </si>
  <si>
    <r>
      <rPr>
        <b/>
        <sz val="12"/>
        <color theme="1"/>
        <rFont val="Arial"/>
        <family val="2"/>
        <scheme val="minor"/>
      </rPr>
      <t>Page 101</t>
    </r>
    <r>
      <rPr>
        <sz val="12"/>
        <color theme="1"/>
        <rFont val="Arial"/>
        <family val="2"/>
        <scheme val="minor"/>
      </rPr>
      <t xml:space="preserve"> - Statement of comprehensive net expenditure for the year ended 31 March 2026</t>
    </r>
  </si>
  <si>
    <r>
      <rPr>
        <b/>
        <sz val="12"/>
        <color theme="1"/>
        <rFont val="Arial"/>
        <family val="2"/>
        <scheme val="minor"/>
      </rPr>
      <t>Page 102</t>
    </r>
    <r>
      <rPr>
        <sz val="12"/>
        <color theme="1"/>
        <rFont val="Arial"/>
        <family val="2"/>
        <scheme val="minor"/>
      </rPr>
      <t xml:space="preserve"> - Statement of financial position for the year ended 31 March 2026</t>
    </r>
  </si>
  <si>
    <t>National infrastructure application service</t>
  </si>
  <si>
    <t>Examination of nationally significant infrastructure projects and issue of Development Consent Order.</t>
  </si>
  <si>
    <t>Delivery of the NSIP process, including independent inspection and examination culminating in recommendations to the SoS.</t>
  </si>
  <si>
    <t>The fees are set out in legislation and are based on the number of relevant days completed by inspectors.</t>
  </si>
  <si>
    <t>Four key payment milestones.</t>
  </si>
  <si>
    <t>National infrastructure pre-application service</t>
  </si>
  <si>
    <t>Preparation of nationally significant infrastructure projects in advance of formal submission for examination.</t>
  </si>
  <si>
    <t>Provision of support services to NSIP projects up to formal application.</t>
  </si>
  <si>
    <t>The monthly charge is set out in legislation based on the level of service provided.</t>
  </si>
  <si>
    <t>Invoiced twice yearly in advance, released over the payment period.</t>
  </si>
  <si>
    <t>Local plans</t>
  </si>
  <si>
    <t>Examination of local planning authorities’ plans.</t>
  </si>
  <si>
    <t>Examination of local plans to ensure they meet legal and procedural standards.</t>
  </si>
  <si>
    <t>The daily rate is agreed in the SLA. The fee is, based on the number of inspector days and expenses incurred.</t>
  </si>
  <si>
    <t>Payment made every 4 months or when a specific amount has been reached as per the SLA.</t>
  </si>
  <si>
    <t>Other major specialist casework</t>
  </si>
  <si>
    <t>Work on behalf of other government departments such as Defra, DfT and DESNZ.</t>
  </si>
  <si>
    <t>Determination of planning applications on behalf of the SoS.</t>
  </si>
  <si>
    <t>The daily rate is agreed in the SLA. The fee is based on the number of inspector days and expenses incurred.</t>
  </si>
  <si>
    <t>Payment at time work is completed on an accruals basis. Interim payments for some casework.</t>
  </si>
  <si>
    <t>Crown developments</t>
  </si>
  <si>
    <t>Review of nationally important Crown development cases.</t>
  </si>
  <si>
    <t>Determination of Crown development applications on behalf of the SoS.</t>
  </si>
  <si>
    <t>Crown development has a set fee per examination as set out in the regulations.</t>
  </si>
  <si>
    <t>Payment in advance, released over the duration of the case.</t>
  </si>
  <si>
    <t>Income stream</t>
  </si>
  <si>
    <t>Description of income stream</t>
  </si>
  <si>
    <t>Performance obligation</t>
  </si>
  <si>
    <t>Determination of transaction price</t>
  </si>
  <si>
    <t>Payment terms</t>
  </si>
  <si>
    <r>
      <rPr>
        <b/>
        <sz val="12"/>
        <color theme="1"/>
        <rFont val="Arial"/>
        <family val="2"/>
        <scheme val="minor"/>
      </rPr>
      <t>Page 106</t>
    </r>
    <r>
      <rPr>
        <sz val="12"/>
        <color theme="1"/>
        <rFont val="Arial"/>
        <family val="2"/>
        <scheme val="minor"/>
      </rPr>
      <t xml:space="preserve"> - Income streams</t>
    </r>
  </si>
  <si>
    <r>
      <rPr>
        <b/>
        <sz val="12"/>
        <color theme="1"/>
        <rFont val="Arial"/>
        <family val="2"/>
        <scheme val="minor"/>
      </rPr>
      <t>Page 110</t>
    </r>
    <r>
      <rPr>
        <sz val="12"/>
        <color theme="1"/>
        <rFont val="Arial"/>
        <family val="2"/>
        <scheme val="minor"/>
      </rPr>
      <t xml:space="preserve"> - Note 1.1o Financial instruments and risk</t>
    </r>
  </si>
  <si>
    <r>
      <rPr>
        <b/>
        <sz val="12"/>
        <color theme="1"/>
        <rFont val="Arial"/>
        <family val="2"/>
        <scheme val="minor"/>
      </rPr>
      <t>Page 114</t>
    </r>
    <r>
      <rPr>
        <sz val="12"/>
        <color theme="1"/>
        <rFont val="Arial"/>
        <family val="2"/>
        <scheme val="minor"/>
      </rPr>
      <t xml:space="preserve"> - Note 3. Other administrative costs</t>
    </r>
  </si>
  <si>
    <r>
      <rPr>
        <b/>
        <sz val="12"/>
        <color theme="1"/>
        <rFont val="Arial"/>
        <family val="2"/>
        <scheme val="minor"/>
      </rPr>
      <t>Page 115</t>
    </r>
    <r>
      <rPr>
        <sz val="12"/>
        <color theme="1"/>
        <rFont val="Arial"/>
        <family val="2"/>
        <scheme val="minor"/>
      </rPr>
      <t xml:space="preserve"> - Note 4. Operating income</t>
    </r>
  </si>
  <si>
    <r>
      <rPr>
        <b/>
        <sz val="11"/>
        <color theme="1"/>
        <rFont val="Arial"/>
        <family val="2"/>
        <scheme val="minor"/>
      </rPr>
      <t>Page 116/117</t>
    </r>
    <r>
      <rPr>
        <sz val="11"/>
        <color theme="1"/>
        <rFont val="Arial"/>
        <family val="2"/>
        <scheme val="minor"/>
      </rPr>
      <t xml:space="preserve"> - Note 5. Property, plant and equipment</t>
    </r>
  </si>
  <si>
    <r>
      <rPr>
        <b/>
        <sz val="12"/>
        <color theme="1"/>
        <rFont val="Arial"/>
        <family val="2"/>
        <scheme val="minor"/>
      </rPr>
      <t>Page 118/119</t>
    </r>
    <r>
      <rPr>
        <sz val="12"/>
        <color theme="1"/>
        <rFont val="Arial"/>
        <family val="2"/>
        <scheme val="minor"/>
      </rPr>
      <t xml:space="preserve"> - Note 6. Intangible assets</t>
    </r>
  </si>
  <si>
    <r>
      <rPr>
        <b/>
        <sz val="12"/>
        <color theme="1"/>
        <rFont val="Arial"/>
        <family val="2"/>
        <scheme val="minor"/>
      </rPr>
      <t>Page 119</t>
    </r>
    <r>
      <rPr>
        <sz val="12"/>
        <color theme="1"/>
        <rFont val="Arial"/>
        <family val="2"/>
        <scheme val="minor"/>
      </rPr>
      <t xml:space="preserve"> - Note 7. Trade receivables and other current assets</t>
    </r>
  </si>
  <si>
    <r>
      <rPr>
        <b/>
        <sz val="12"/>
        <color theme="1"/>
        <rFont val="Arial"/>
        <family val="2"/>
        <scheme val="minor"/>
      </rPr>
      <t>Page 120</t>
    </r>
    <r>
      <rPr>
        <sz val="12"/>
        <color theme="1"/>
        <rFont val="Arial"/>
        <family val="2"/>
        <scheme val="minor"/>
      </rPr>
      <t xml:space="preserve"> - Note 8. Cash and cash equivalents</t>
    </r>
  </si>
  <si>
    <r>
      <rPr>
        <b/>
        <sz val="11"/>
        <color theme="1"/>
        <rFont val="Arial"/>
        <family val="2"/>
        <scheme val="minor"/>
      </rPr>
      <t>Page 120</t>
    </r>
    <r>
      <rPr>
        <sz val="11"/>
        <color theme="1"/>
        <rFont val="Arial"/>
        <family val="2"/>
        <scheme val="minor"/>
      </rPr>
      <t xml:space="preserve"> - Note 9. Trade payables and other current liabilities</t>
    </r>
  </si>
  <si>
    <r>
      <rPr>
        <b/>
        <sz val="12"/>
        <color theme="1"/>
        <rFont val="Arial"/>
        <family val="2"/>
        <scheme val="minor"/>
      </rPr>
      <t>Page 122-124</t>
    </r>
    <r>
      <rPr>
        <sz val="12"/>
        <color theme="1"/>
        <rFont val="Arial"/>
        <family val="2"/>
        <scheme val="minor"/>
      </rPr>
      <t xml:space="preserve"> - Note 10. Right-of-use assets</t>
    </r>
  </si>
  <si>
    <r>
      <rPr>
        <b/>
        <sz val="12"/>
        <color theme="1"/>
        <rFont val="Arial"/>
        <family val="2"/>
        <scheme val="minor"/>
      </rPr>
      <t>Page 126</t>
    </r>
    <r>
      <rPr>
        <sz val="12"/>
        <color theme="1"/>
        <rFont val="Arial"/>
        <family val="2"/>
        <scheme val="minor"/>
      </rPr>
      <t xml:space="preserve"> - Note 12. Other financial commitments</t>
    </r>
  </si>
  <si>
    <r>
      <rPr>
        <b/>
        <sz val="11"/>
        <color theme="1"/>
        <rFont val="Arial"/>
        <family val="2"/>
        <scheme val="minor"/>
      </rPr>
      <t>Page 126</t>
    </r>
    <r>
      <rPr>
        <sz val="11"/>
        <color theme="1"/>
        <rFont val="Arial"/>
        <family val="2"/>
        <scheme val="minor"/>
      </rPr>
      <t xml:space="preserve"> - Note 13. Provisions</t>
    </r>
  </si>
  <si>
    <r>
      <rPr>
        <b/>
        <sz val="12"/>
        <color theme="1"/>
        <rFont val="Arial"/>
        <family val="2"/>
        <scheme val="minor"/>
      </rPr>
      <t>Graph 18</t>
    </r>
    <r>
      <rPr>
        <sz val="12"/>
        <color theme="1"/>
        <rFont val="Arial"/>
        <family val="2"/>
        <scheme val="minor"/>
      </rPr>
      <t xml:space="preserve"> - Capital funding over the last five years (£m)</t>
    </r>
  </si>
  <si>
    <r>
      <rPr>
        <b/>
        <sz val="12"/>
        <color theme="1"/>
        <rFont val="Arial"/>
        <family val="2"/>
        <scheme val="minor"/>
      </rPr>
      <t>Table 17</t>
    </r>
    <r>
      <rPr>
        <sz val="12"/>
        <color theme="1"/>
        <rFont val="Arial"/>
        <family val="2"/>
        <scheme val="minor"/>
      </rPr>
      <t xml:space="preserve"> - Directors' pension disclosure 2025/26</t>
    </r>
  </si>
  <si>
    <r>
      <rPr>
        <b/>
        <sz val="12"/>
        <color theme="1"/>
        <rFont val="Arial"/>
        <family val="2"/>
        <scheme val="minor"/>
      </rPr>
      <t>Page 103</t>
    </r>
    <r>
      <rPr>
        <sz val="12"/>
        <color theme="1"/>
        <rFont val="Arial"/>
        <family val="2"/>
        <scheme val="minor"/>
      </rPr>
      <t xml:space="preserve"> - Statement of cash flows for the year ended 31 March 2026</t>
    </r>
  </si>
  <si>
    <r>
      <rPr>
        <b/>
        <sz val="12"/>
        <color theme="1"/>
        <rFont val="Arial"/>
        <family val="2"/>
        <scheme val="minor"/>
      </rPr>
      <t>Page 104</t>
    </r>
    <r>
      <rPr>
        <sz val="12"/>
        <color theme="1"/>
        <rFont val="Arial"/>
        <family val="2"/>
        <scheme val="minor"/>
      </rPr>
      <t xml:space="preserve"> - Statement of changes in taxpayers' equity for the year ended 31 March 2026</t>
    </r>
  </si>
  <si>
    <r>
      <rPr>
        <b/>
        <sz val="12"/>
        <color theme="1"/>
        <rFont val="Arial"/>
        <family val="2"/>
        <scheme val="minor"/>
      </rPr>
      <t>Page 112</t>
    </r>
    <r>
      <rPr>
        <sz val="12"/>
        <color theme="1"/>
        <rFont val="Arial"/>
        <family val="2"/>
        <scheme val="minor"/>
      </rPr>
      <t xml:space="preserve"> - Note 2. Statement of operating costs by segment</t>
    </r>
  </si>
  <si>
    <r>
      <rPr>
        <b/>
        <sz val="12"/>
        <color theme="1"/>
        <rFont val="Arial"/>
        <family val="2"/>
        <scheme val="minor"/>
      </rPr>
      <t>Page 113</t>
    </r>
    <r>
      <rPr>
        <sz val="12"/>
        <color theme="1"/>
        <rFont val="Arial"/>
        <family val="2"/>
        <scheme val="minor"/>
      </rPr>
      <t xml:space="preserve"> - Note 3a. Staff costs Remuneration for Directors</t>
    </r>
  </si>
  <si>
    <t>Table 1 - Our services and their governing legislation</t>
  </si>
  <si>
    <t>Table 2 - Number of live and YouTube views of webinars launched in 2025/26</t>
  </si>
  <si>
    <t>Table 3 - IDAS comparison over the last five years1</t>
  </si>
  <si>
    <t>Graphic 1 - Map of local plan status</t>
  </si>
  <si>
    <t>Table 4 - Headline metrics</t>
  </si>
  <si>
    <t>Table 5 - Yearly performance</t>
  </si>
  <si>
    <t>Graph 1 - Median plan examination durations</t>
  </si>
  <si>
    <t>Table 6 - Appeals received by type</t>
  </si>
  <si>
    <t>Table 7 - Number of appeals allowed</t>
  </si>
  <si>
    <t>Graph 2 - Median decision time for planning appeal cases decided by inquiry </t>
  </si>
  <si>
    <t xml:space="preserve">Graph 3 - Median decision time for planning appeal cases decided by hearing </t>
  </si>
  <si>
    <t>Graph 4 - Median decision time for planning appeal cases decided by written representations</t>
  </si>
  <si>
    <t xml:space="preserve">Graph 5 - Median decision time for enforcement appeal cases decided by hearing </t>
  </si>
  <si>
    <t xml:space="preserve">Graph 6 - Median decision time for enforcement appeal cases decided by inquiry </t>
  </si>
  <si>
    <t xml:space="preserve">Graph 7 - Median decision time for enforcement appeal cases decided by written representations </t>
  </si>
  <si>
    <t>Graph 8 - Median decision time for cases decided by tree preservation order, tree replacement order, high hedge and hedgerow appeals</t>
  </si>
  <si>
    <t>Table 8 - Timeframes for casework under the planning and environmental application service</t>
  </si>
  <si>
    <t>Table 9 - Forecast demand vs output expectation in weeks</t>
  </si>
  <si>
    <t>Graph 9 - Number of cases appointed to inspectors each month</t>
  </si>
  <si>
    <t>Graph 10 - Rights of way: number of cases received vs forecast</t>
  </si>
  <si>
    <t>Graph 11 - Commons: number of cases received vs forecast</t>
  </si>
  <si>
    <t>Table 10 - Timeframes for rights of way, commons and coastal access casework</t>
  </si>
  <si>
    <t>Graph 12 - Number of cases appointed to inspectors each month</t>
  </si>
  <si>
    <t>Graph 13 - Number of customer complaints raised and closed</t>
  </si>
  <si>
    <t>Table 11 - Travel information via corporate travel contract</t>
  </si>
  <si>
    <t xml:space="preserve">Graph 14 - Progress made on reducing paper </t>
  </si>
  <si>
    <t>Graph 15 - ICT and digital waste by destination</t>
  </si>
  <si>
    <t>Table 12 - Scope 1 emmissions against the GGC framework</t>
  </si>
  <si>
    <t>Table 13 - Scope 2 emissions against the GGC framework</t>
  </si>
  <si>
    <t>Table 14 - Scope 3 emissions against the GGC framework</t>
  </si>
  <si>
    <t>Graph 16 - Resource expenditure over the last five years (£m)</t>
  </si>
  <si>
    <t>Graph 17 - Income received over the last 5 years (£m)</t>
  </si>
  <si>
    <t>Graph 18 - Capital funding over the last five years (£m)</t>
  </si>
  <si>
    <t>Table 15 - Board meeting attendance</t>
  </si>
  <si>
    <t>Graph 19 - Percentage of time spent on decision making at Executive Team</t>
  </si>
  <si>
    <t>Graph 20 - Percentage of time spent on decision making at Board</t>
  </si>
  <si>
    <t>Graph 21 - Percentage of time spent on decision making at Audit and Risk Assurance Committee</t>
  </si>
  <si>
    <t>Graphic 2 - Venn diagram of strategic risk placement across ambitions</t>
  </si>
  <si>
    <t>Graphic 3 - Summary of strategic risk profile for 2025/26</t>
  </si>
  <si>
    <t>Graph 22 - Complaints to the Parliamentary and Health Service Ombudsman</t>
  </si>
  <si>
    <t>Table 16 - Single total figures</t>
  </si>
  <si>
    <t>Table 17 - Directors' pension disclosure 2025/26</t>
  </si>
  <si>
    <t>Table 18 - Directors' pension disclosure 2024/25</t>
  </si>
  <si>
    <t>Table 19 - Fair pay disclosure</t>
  </si>
  <si>
    <t>Table 20 - Fair pay percentile ratios for the whole workforce</t>
  </si>
  <si>
    <t>Table 21 - Average number of full-time equivalent staff employed in year</t>
  </si>
  <si>
    <t>Table 22 - Total staff costs</t>
  </si>
  <si>
    <t>Table 23 - Off-payroll engagements</t>
  </si>
  <si>
    <t>Table 24 - Off-payroll workers engaged during the year</t>
  </si>
  <si>
    <t>Table 25 - Off payroll engagements of Board members and senior officials</t>
  </si>
  <si>
    <t>Table 26 - 2025/26 Budget, outturn and underspend</t>
  </si>
  <si>
    <t>Table 27 - Current provisional allocations</t>
  </si>
  <si>
    <t>Table 28 - Income and costs for casework activity</t>
  </si>
  <si>
    <t>Page 101 - Statement of comprehensive net expenditure for the year ended 31 March 2026</t>
  </si>
  <si>
    <t>Page 102 - Statement of financial position for the year ended 31 March 2026</t>
  </si>
  <si>
    <t>Page 103 - Statement of cash flows for the year ended 31 March 2026</t>
  </si>
  <si>
    <t>Page 104 - Statement of changes in taxpayers' equity for the year ended 31 March 2026</t>
  </si>
  <si>
    <t>Page 106 - Income streams</t>
  </si>
  <si>
    <t>Page 110 - Note 1.1o Financial instruments and risk</t>
  </si>
  <si>
    <t>Page 112 - Note 2. Statement of operating costs by segment</t>
  </si>
  <si>
    <t>Page 113 - Note 3a. Staff costs Remuneration for Directors</t>
  </si>
  <si>
    <t>Page 114 - Note 3. Other administrative costs</t>
  </si>
  <si>
    <t>Page 115 - Note 4. Operating income</t>
  </si>
  <si>
    <t>Page 116/117 - Note 5. Property, plant and equipment</t>
  </si>
  <si>
    <t>Page 118/119 - Note 6. Intangible assets</t>
  </si>
  <si>
    <t>Page 119 - Note 7. Trade receivables and other current assets</t>
  </si>
  <si>
    <t>Page 120 - Note 8. Cash and cash equivalents</t>
  </si>
  <si>
    <t>Page 120 - Note 9. Trade payables and other current liabilities</t>
  </si>
  <si>
    <t>Page 122-124 - Note 10. Right-of-use assets</t>
  </si>
  <si>
    <t>Page 126 - Note 12. Other financial commitments</t>
  </si>
  <si>
    <t>Page 126 - Note 13. Provisions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</si>
</sst>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8" formatCode="&quot;£&quot;#,##0.00;[Red]\-&quot;£&quot;#,##0.00"/>
    <numFmt numFmtId="43" formatCode="_-* #,##0.00_-;\-* #,##0.00_-;_-* &quot;-&quot;??_-;_-@_-"/>
    <numFmt numFmtId="164" formatCode="#,##0;\(#,##0\)"/>
    <numFmt numFmtId="165" formatCode="_-* #,##0_-;\(#,##0\)_-;_-* &quot;-&quot;??_-;_-@_-"/>
    <numFmt numFmtId="166" formatCode="_-* #,##0_-;\-* #,##0_-;_-* &quot;-&quot;??_-;_-@_-"/>
    <numFmt numFmtId="167" formatCode="#,##0;[Black]\(#,##0\)"/>
    <numFmt numFmtId="168" formatCode="0.0%"/>
    <numFmt numFmtId="169" formatCode="0.0"/>
    <numFmt numFmtId="170" formatCode="&quot;£&quot;#,##0"/>
  </numFmts>
  <fonts count="45" x14ac:knownFonts="1">
    <font>
      <sz val="11"/>
      <color theme="1"/>
      <name val="Arial"/>
      <family val="2"/>
      <scheme val="minor"/>
    </font>
    <font>
      <sz val="12"/>
      <color theme="1"/>
      <name val="Arial"/>
      <family val="2"/>
    </font>
    <font>
      <sz val="12"/>
      <color rgb="FF000000"/>
      <name val="Arial"/>
      <family val="2"/>
    </font>
    <font>
      <sz val="12"/>
      <color rgb="FFFF0000"/>
      <name val="Arial"/>
      <family val="2"/>
    </font>
    <font>
      <sz val="12"/>
      <color theme="1"/>
      <name val="Arial"/>
      <family val="2"/>
      <scheme val="minor"/>
    </font>
    <font>
      <sz val="12"/>
      <color rgb="FF000000"/>
      <name val="Arial"/>
      <family val="2"/>
      <scheme val="minor"/>
    </font>
    <font>
      <sz val="12"/>
      <color rgb="FFFF0000"/>
      <name val="Arial"/>
      <family val="2"/>
      <scheme val="minor"/>
    </font>
    <font>
      <sz val="12"/>
      <name val="Arial"/>
      <family val="2"/>
      <scheme val="minor"/>
    </font>
    <font>
      <b/>
      <sz val="12"/>
      <color rgb="FF000000"/>
      <name val="Arial"/>
      <family val="2"/>
      <scheme val="minor"/>
    </font>
    <font>
      <b/>
      <sz val="12"/>
      <name val="Arial"/>
      <family val="2"/>
      <scheme val="minor"/>
    </font>
    <font>
      <b/>
      <sz val="12"/>
      <color rgb="FFC00000"/>
      <name val="Arial"/>
      <family val="2"/>
      <scheme val="minor"/>
    </font>
    <font>
      <b/>
      <sz val="12"/>
      <color rgb="FFC00000"/>
      <name val="Calibri"/>
      <family val="2"/>
    </font>
    <font>
      <sz val="12"/>
      <color rgb="FF000000"/>
      <name val="Calibri"/>
      <family val="2"/>
    </font>
    <font>
      <sz val="11"/>
      <color theme="1"/>
      <name val="Arial"/>
      <family val="2"/>
      <scheme val="minor"/>
    </font>
    <font>
      <b/>
      <sz val="12"/>
      <color theme="1"/>
      <name val="Arial"/>
      <family val="2"/>
    </font>
    <font>
      <b/>
      <sz val="12"/>
      <name val="Arial"/>
      <family val="2"/>
    </font>
    <font>
      <sz val="12"/>
      <name val="Arial"/>
      <family val="2"/>
    </font>
    <font>
      <b/>
      <sz val="12"/>
      <color rgb="FFFF0000"/>
      <name val="Arial"/>
      <family val="2"/>
    </font>
    <font>
      <b/>
      <sz val="11"/>
      <color theme="1"/>
      <name val="Arial"/>
      <family val="2"/>
      <scheme val="minor"/>
    </font>
    <font>
      <sz val="11"/>
      <color rgb="FFFF0000"/>
      <name val="Arial"/>
      <family val="2"/>
      <scheme val="minor"/>
    </font>
    <font>
      <u/>
      <sz val="11"/>
      <color theme="10"/>
      <name val="Arial"/>
      <family val="2"/>
      <scheme val="minor"/>
    </font>
    <font>
      <b/>
      <sz val="12"/>
      <color theme="1"/>
      <name val="Arial"/>
      <family val="2"/>
      <scheme val="minor"/>
    </font>
    <font>
      <sz val="8"/>
      <name val="Arial"/>
      <family val="2"/>
      <scheme val="minor"/>
    </font>
    <font>
      <sz val="12"/>
      <color rgb="FF000000"/>
      <name val="Aptos"/>
      <family val="2"/>
    </font>
    <font>
      <sz val="12"/>
      <name val="Aptos"/>
      <family val="2"/>
    </font>
    <font>
      <sz val="11"/>
      <color theme="9"/>
      <name val="Arial"/>
      <family val="2"/>
      <scheme val="minor"/>
    </font>
    <font>
      <sz val="12"/>
      <color rgb="FF000000"/>
      <name val="Arial"/>
      <family val="2"/>
      <scheme val="major"/>
    </font>
    <font>
      <sz val="12"/>
      <color theme="9"/>
      <name val="Arial"/>
      <family val="2"/>
      <scheme val="minor"/>
    </font>
    <font>
      <sz val="12"/>
      <name val="Arial"/>
      <family val="2"/>
      <scheme val="major"/>
    </font>
    <font>
      <b/>
      <sz val="12"/>
      <name val="Arial"/>
      <family val="2"/>
      <scheme val="major"/>
    </font>
    <font>
      <b/>
      <sz val="12"/>
      <color rgb="FF000000"/>
      <name val="Arial"/>
      <family val="2"/>
      <scheme val="major"/>
    </font>
    <font>
      <b/>
      <sz val="12"/>
      <color rgb="FF000000"/>
      <name val="Arial"/>
      <family val="2"/>
    </font>
    <font>
      <b/>
      <sz val="12"/>
      <name val="Aptos"/>
      <family val="2"/>
    </font>
    <font>
      <sz val="11"/>
      <color rgb="FF000000"/>
      <name val="Verdana"/>
      <family val="2"/>
    </font>
    <font>
      <sz val="10"/>
      <name val="Arial"/>
      <family val="2"/>
    </font>
    <font>
      <sz val="11"/>
      <name val="Arial"/>
      <family val="2"/>
    </font>
    <font>
      <sz val="11"/>
      <name val="Arial"/>
      <family val="2"/>
      <scheme val="minor"/>
    </font>
    <font>
      <i/>
      <sz val="12"/>
      <name val="Arial"/>
      <family val="2"/>
    </font>
    <font>
      <strike/>
      <sz val="12"/>
      <name val="Arial"/>
      <family val="2"/>
    </font>
    <font>
      <b/>
      <sz val="12"/>
      <color rgb="FFFF0000"/>
      <name val="Aptos"/>
      <family val="2"/>
    </font>
    <font>
      <b/>
      <sz val="11"/>
      <name val="Arial"/>
      <family val="2"/>
      <scheme val="minor"/>
    </font>
    <font>
      <strike/>
      <sz val="12"/>
      <name val="Arial"/>
      <family val="2"/>
      <scheme val="minor"/>
    </font>
    <font>
      <vertAlign val="superscript"/>
      <sz val="12"/>
      <color theme="1"/>
      <name val="Arial"/>
      <family val="2"/>
      <scheme val="minor"/>
    </font>
    <font>
      <b/>
      <sz val="12"/>
      <color rgb="FFFF0000"/>
      <name val="Arial"/>
      <family val="2"/>
      <scheme val="minor"/>
    </font>
    <font>
      <b/>
      <sz val="16"/>
      <color theme="1"/>
      <name val="Arial"/>
      <family val="2"/>
      <scheme val="minor"/>
    </font>
  </fonts>
  <fills count="5">
    <fill>
      <patternFill patternType="none"/>
    </fill>
    <fill>
      <patternFill patternType="gray125"/>
    </fill>
    <fill>
      <patternFill patternType="solid">
        <fgColor rgb="FFFFFFFF"/>
        <bgColor rgb="FF000000"/>
      </patternFill>
    </fill>
    <fill>
      <patternFill patternType="solid">
        <fgColor rgb="FFFFFFFF"/>
        <bgColor indexed="64"/>
      </patternFill>
    </fill>
    <fill>
      <patternFill patternType="solid">
        <fgColor theme="0" tint="-0.249977111117893"/>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thin">
        <color rgb="FF000000"/>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rgb="FF000000"/>
      </bottom>
      <diagonal/>
    </border>
    <border>
      <left style="thin">
        <color indexed="64"/>
      </left>
      <right/>
      <top/>
      <bottom/>
      <diagonal/>
    </border>
    <border>
      <left/>
      <right style="thin">
        <color indexed="64"/>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theme="1"/>
      </left>
      <right style="thin">
        <color theme="1"/>
      </right>
      <top style="thin">
        <color theme="1"/>
      </top>
      <bottom style="thin">
        <color theme="1"/>
      </bottom>
      <diagonal/>
    </border>
    <border>
      <left style="thin">
        <color rgb="FF000000"/>
      </left>
      <right/>
      <top style="thin">
        <color rgb="FF000000"/>
      </top>
      <bottom style="thin">
        <color rgb="FF000000"/>
      </bottom>
      <diagonal/>
    </border>
  </borders>
  <cellStyleXfs count="6">
    <xf numFmtId="0" fontId="0" fillId="0" borderId="0"/>
    <xf numFmtId="43" fontId="13" fillId="0" borderId="0" applyFont="0" applyFill="0" applyBorder="0" applyAlignment="0" applyProtection="0"/>
    <xf numFmtId="0" fontId="20" fillId="0" borderId="0" applyNumberFormat="0" applyFill="0" applyBorder="0" applyAlignment="0" applyProtection="0"/>
    <xf numFmtId="43" fontId="13" fillId="0" borderId="0" applyFont="0" applyFill="0" applyBorder="0" applyAlignment="0" applyProtection="0"/>
    <xf numFmtId="0" fontId="33" fillId="0" borderId="0"/>
    <xf numFmtId="0" fontId="34" fillId="0" borderId="0"/>
  </cellStyleXfs>
  <cellXfs count="416">
    <xf numFmtId="0" fontId="0" fillId="0" borderId="0" xfId="0"/>
    <xf numFmtId="0" fontId="3" fillId="0" borderId="1" xfId="0" applyFont="1" applyBorder="1"/>
    <xf numFmtId="0" fontId="4" fillId="0" borderId="0" xfId="0" applyFont="1"/>
    <xf numFmtId="0" fontId="5" fillId="0" borderId="0" xfId="0" applyFont="1"/>
    <xf numFmtId="0" fontId="5" fillId="0" borderId="1" xfId="0" applyFont="1" applyBorder="1"/>
    <xf numFmtId="0" fontId="6" fillId="0" borderId="1" xfId="0" applyFont="1" applyBorder="1" applyAlignment="1">
      <alignment vertical="top"/>
    </xf>
    <xf numFmtId="0" fontId="5" fillId="0" borderId="5" xfId="0" applyFont="1" applyBorder="1" applyAlignment="1">
      <alignment horizontal="left" vertical="center" wrapText="1"/>
    </xf>
    <xf numFmtId="0" fontId="5" fillId="0" borderId="2" xfId="0" applyFont="1" applyBorder="1" applyAlignment="1">
      <alignment horizontal="left" vertical="center" wrapText="1"/>
    </xf>
    <xf numFmtId="0" fontId="9" fillId="0" borderId="0" xfId="0" applyFont="1" applyAlignment="1">
      <alignment vertical="center"/>
    </xf>
    <xf numFmtId="0" fontId="10" fillId="0" borderId="0" xfId="0" applyFont="1" applyAlignment="1">
      <alignment vertical="center"/>
    </xf>
    <xf numFmtId="0" fontId="11" fillId="0" borderId="0" xfId="0" applyFont="1"/>
    <xf numFmtId="0" fontId="12" fillId="0" borderId="0" xfId="0" applyFont="1"/>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vertical="top" wrapText="1"/>
    </xf>
    <xf numFmtId="0" fontId="5" fillId="0" borderId="2" xfId="0" applyFont="1" applyBorder="1" applyAlignment="1">
      <alignment vertical="top" wrapText="1"/>
    </xf>
    <xf numFmtId="0" fontId="5" fillId="0" borderId="6" xfId="0" applyFont="1" applyBorder="1" applyAlignment="1">
      <alignment vertical="top" wrapText="1"/>
    </xf>
    <xf numFmtId="0" fontId="5" fillId="0" borderId="1" xfId="0" applyFont="1" applyBorder="1" applyAlignment="1">
      <alignment vertical="center"/>
    </xf>
    <xf numFmtId="0" fontId="5" fillId="0" borderId="1" xfId="0" applyFont="1" applyBorder="1" applyAlignment="1">
      <alignment vertical="center" wrapText="1"/>
    </xf>
    <xf numFmtId="0" fontId="5" fillId="0" borderId="1" xfId="0" applyFont="1" applyBorder="1" applyAlignment="1">
      <alignment horizontal="justify" vertical="center" wrapText="1"/>
    </xf>
    <xf numFmtId="0" fontId="8" fillId="0" borderId="1" xfId="0" applyFont="1" applyBorder="1" applyAlignment="1">
      <alignment vertical="center" wrapText="1"/>
    </xf>
    <xf numFmtId="0" fontId="5" fillId="0" borderId="1" xfId="0" applyFont="1" applyBorder="1" applyAlignment="1">
      <alignment horizontal="right" vertical="center" wrapText="1"/>
    </xf>
    <xf numFmtId="0" fontId="1" fillId="0" borderId="1" xfId="0" applyFont="1" applyBorder="1" applyAlignment="1">
      <alignment horizontal="right" vertical="center" wrapText="1"/>
    </xf>
    <xf numFmtId="0" fontId="1" fillId="0" borderId="1" xfId="0" applyFont="1" applyBorder="1" applyAlignment="1">
      <alignment vertical="center" wrapText="1"/>
    </xf>
    <xf numFmtId="0" fontId="14" fillId="0" borderId="1" xfId="0" applyFont="1" applyBorder="1" applyAlignment="1">
      <alignment vertical="center" wrapText="1"/>
    </xf>
    <xf numFmtId="0" fontId="16"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3" fillId="0" borderId="1" xfId="0" applyFont="1" applyBorder="1" applyAlignment="1">
      <alignment horizontal="right" vertical="center" wrapText="1"/>
    </xf>
    <xf numFmtId="165" fontId="1" fillId="0" borderId="1" xfId="1" applyNumberFormat="1" applyFont="1" applyFill="1" applyBorder="1"/>
    <xf numFmtId="0" fontId="15" fillId="0" borderId="1" xfId="0" applyFont="1" applyBorder="1" applyAlignment="1">
      <alignment vertical="center" wrapText="1"/>
    </xf>
    <xf numFmtId="0" fontId="16" fillId="0" borderId="1" xfId="0" applyFont="1" applyBorder="1" applyAlignment="1">
      <alignment vertical="center" wrapText="1"/>
    </xf>
    <xf numFmtId="0" fontId="3" fillId="0" borderId="1" xfId="0" applyFont="1" applyBorder="1" applyAlignment="1">
      <alignment vertical="center" wrapText="1"/>
    </xf>
    <xf numFmtId="0" fontId="17" fillId="0" borderId="1" xfId="0" applyFont="1" applyBorder="1" applyAlignment="1">
      <alignment vertical="center" wrapText="1"/>
    </xf>
    <xf numFmtId="0" fontId="1" fillId="0" borderId="1" xfId="0" applyFont="1" applyBorder="1"/>
    <xf numFmtId="0" fontId="1" fillId="0" borderId="1" xfId="0" applyFont="1" applyBorder="1" applyAlignment="1">
      <alignment wrapText="1"/>
    </xf>
    <xf numFmtId="0" fontId="1" fillId="0" borderId="1" xfId="0" applyFont="1" applyBorder="1" applyAlignment="1">
      <alignment vertical="center"/>
    </xf>
    <xf numFmtId="0" fontId="1" fillId="0" borderId="1" xfId="0" applyFont="1" applyBorder="1" applyAlignment="1">
      <alignment horizontal="left" vertical="center"/>
    </xf>
    <xf numFmtId="0" fontId="16" fillId="0" borderId="1" xfId="0" applyFont="1" applyBorder="1" applyAlignment="1">
      <alignment horizontal="justify" vertical="center" wrapText="1"/>
    </xf>
    <xf numFmtId="3" fontId="14" fillId="0" borderId="1" xfId="0" applyNumberFormat="1" applyFont="1" applyBorder="1"/>
    <xf numFmtId="0" fontId="18" fillId="0" borderId="0" xfId="0" applyFont="1"/>
    <xf numFmtId="0" fontId="1" fillId="0" borderId="0" xfId="0" applyFont="1"/>
    <xf numFmtId="3" fontId="1" fillId="0" borderId="0" xfId="0" applyNumberFormat="1" applyFont="1"/>
    <xf numFmtId="0" fontId="0" fillId="0" borderId="1" xfId="0" applyBorder="1"/>
    <xf numFmtId="0" fontId="16" fillId="0" borderId="0" xfId="0" applyFont="1" applyAlignment="1">
      <alignment vertical="center" wrapText="1"/>
    </xf>
    <xf numFmtId="0" fontId="21" fillId="0" borderId="0" xfId="0" applyFont="1"/>
    <xf numFmtId="0" fontId="5" fillId="0" borderId="6" xfId="0" applyFont="1" applyBorder="1" applyAlignment="1">
      <alignment horizontal="left" vertical="center" wrapText="1"/>
    </xf>
    <xf numFmtId="0" fontId="23" fillId="0" borderId="0" xfId="0" applyFont="1"/>
    <xf numFmtId="14" fontId="0" fillId="0" borderId="0" xfId="0" applyNumberFormat="1"/>
    <xf numFmtId="17" fontId="1" fillId="0" borderId="1" xfId="0" quotePrefix="1" applyNumberFormat="1" applyFont="1" applyBorder="1" applyAlignment="1">
      <alignment horizontal="center" vertical="center" wrapText="1"/>
    </xf>
    <xf numFmtId="0" fontId="4" fillId="0" borderId="1" xfId="0" applyFont="1" applyBorder="1"/>
    <xf numFmtId="0" fontId="4" fillId="0" borderId="1" xfId="0" applyFont="1" applyBorder="1" applyAlignment="1">
      <alignment horizontal="center"/>
    </xf>
    <xf numFmtId="17" fontId="4" fillId="0" borderId="1" xfId="0" applyNumberFormat="1" applyFont="1" applyBorder="1" applyAlignment="1">
      <alignment wrapText="1"/>
    </xf>
    <xf numFmtId="0" fontId="4" fillId="0" borderId="1" xfId="0" applyFont="1" applyBorder="1" applyAlignment="1">
      <alignment horizontal="center" wrapText="1"/>
    </xf>
    <xf numFmtId="0" fontId="4" fillId="0" borderId="1" xfId="0" applyFont="1" applyBorder="1" applyAlignment="1">
      <alignment wrapText="1"/>
    </xf>
    <xf numFmtId="0" fontId="21" fillId="0" borderId="1" xfId="0" applyFont="1" applyBorder="1"/>
    <xf numFmtId="0" fontId="21" fillId="0" borderId="1" xfId="0" applyFont="1" applyBorder="1" applyAlignment="1">
      <alignment horizontal="center"/>
    </xf>
    <xf numFmtId="0" fontId="26" fillId="0" borderId="0" xfId="0" applyFont="1"/>
    <xf numFmtId="0" fontId="21" fillId="0" borderId="1" xfId="0" applyFont="1" applyBorder="1" applyAlignment="1">
      <alignment wrapText="1"/>
    </xf>
    <xf numFmtId="17" fontId="4" fillId="0" borderId="1" xfId="0" applyNumberFormat="1" applyFont="1" applyBorder="1" applyAlignment="1">
      <alignment horizontal="left"/>
    </xf>
    <xf numFmtId="17" fontId="4" fillId="0" borderId="1" xfId="0" applyNumberFormat="1" applyFont="1" applyBorder="1"/>
    <xf numFmtId="0" fontId="21" fillId="0" borderId="5" xfId="0" applyFont="1" applyBorder="1"/>
    <xf numFmtId="0" fontId="4" fillId="0" borderId="18" xfId="0" applyFont="1" applyBorder="1"/>
    <xf numFmtId="0" fontId="4" fillId="0" borderId="15" xfId="0" applyFont="1" applyBorder="1"/>
    <xf numFmtId="0" fontId="4" fillId="0" borderId="23" xfId="0" applyFont="1" applyBorder="1"/>
    <xf numFmtId="0" fontId="4" fillId="0" borderId="14" xfId="0" applyFont="1" applyBorder="1"/>
    <xf numFmtId="0" fontId="28" fillId="3" borderId="12" xfId="0" applyFont="1" applyFill="1" applyBorder="1" applyAlignment="1">
      <alignment horizontal="left" vertical="center" wrapText="1"/>
    </xf>
    <xf numFmtId="0" fontId="30" fillId="0" borderId="0" xfId="0" applyFont="1"/>
    <xf numFmtId="0" fontId="7" fillId="0" borderId="1" xfId="0" applyFont="1" applyBorder="1"/>
    <xf numFmtId="0" fontId="28" fillId="3" borderId="0" xfId="0" applyFont="1" applyFill="1" applyAlignment="1">
      <alignment horizontal="left" vertical="center"/>
    </xf>
    <xf numFmtId="0" fontId="19" fillId="0" borderId="0" xfId="0" applyFont="1"/>
    <xf numFmtId="0" fontId="31" fillId="0" borderId="1" xfId="0" applyFont="1" applyBorder="1" applyAlignment="1">
      <alignment horizontal="left" vertical="center" wrapText="1"/>
    </xf>
    <xf numFmtId="0" fontId="2" fillId="0" borderId="1" xfId="0" applyFont="1" applyBorder="1" applyAlignment="1">
      <alignment horizontal="left" vertical="center" wrapText="1"/>
    </xf>
    <xf numFmtId="17" fontId="4" fillId="0" borderId="0" xfId="0" applyNumberFormat="1" applyFont="1" applyAlignment="1">
      <alignment horizontal="left"/>
    </xf>
    <xf numFmtId="0" fontId="4" fillId="0" borderId="0" xfId="0" applyFont="1" applyAlignment="1">
      <alignment wrapText="1"/>
    </xf>
    <xf numFmtId="0" fontId="27" fillId="0" borderId="0" xfId="0" applyFont="1"/>
    <xf numFmtId="0" fontId="7" fillId="0" borderId="0" xfId="0" applyFont="1"/>
    <xf numFmtId="0" fontId="2" fillId="0" borderId="1" xfId="0" applyFont="1" applyBorder="1"/>
    <xf numFmtId="0" fontId="31" fillId="0" borderId="1" xfId="0" applyFont="1" applyBorder="1"/>
    <xf numFmtId="0" fontId="31" fillId="0" borderId="1" xfId="0" applyFont="1" applyBorder="1" applyAlignment="1">
      <alignment horizontal="center"/>
    </xf>
    <xf numFmtId="0" fontId="8" fillId="0" borderId="1" xfId="0" applyFont="1" applyBorder="1"/>
    <xf numFmtId="0" fontId="20" fillId="0" borderId="0" xfId="2" quotePrefix="1"/>
    <xf numFmtId="0" fontId="25" fillId="0" borderId="0" xfId="0" applyFont="1"/>
    <xf numFmtId="0" fontId="16" fillId="0" borderId="1" xfId="0" applyFont="1" applyBorder="1" applyAlignment="1">
      <alignment horizontal="right" vertical="center" wrapText="1"/>
    </xf>
    <xf numFmtId="0" fontId="16" fillId="0" borderId="1" xfId="0" applyFont="1" applyBorder="1" applyAlignment="1">
      <alignment vertical="center"/>
    </xf>
    <xf numFmtId="0" fontId="16" fillId="0" borderId="1" xfId="0" applyFont="1" applyBorder="1"/>
    <xf numFmtId="0" fontId="35" fillId="0" borderId="0" xfId="0" applyFont="1" applyAlignment="1">
      <alignment vertical="center" wrapText="1"/>
    </xf>
    <xf numFmtId="9" fontId="0" fillId="0" borderId="0" xfId="0" applyNumberFormat="1"/>
    <xf numFmtId="0" fontId="2" fillId="0" borderId="0" xfId="0" applyFont="1"/>
    <xf numFmtId="0" fontId="36" fillId="0" borderId="1" xfId="0" applyFont="1" applyBorder="1"/>
    <xf numFmtId="3" fontId="21" fillId="0" borderId="1" xfId="0" applyNumberFormat="1" applyFont="1" applyBorder="1" applyAlignment="1">
      <alignment horizontal="right" vertical="center" wrapText="1"/>
    </xf>
    <xf numFmtId="3" fontId="4" fillId="0" borderId="1" xfId="0" applyNumberFormat="1" applyFont="1" applyBorder="1" applyAlignment="1">
      <alignment horizontal="right" vertical="center" wrapText="1"/>
    </xf>
    <xf numFmtId="0" fontId="4" fillId="0" borderId="1" xfId="0" applyFont="1" applyBorder="1" applyAlignment="1">
      <alignment horizontal="right" vertical="center" wrapText="1"/>
    </xf>
    <xf numFmtId="3" fontId="7" fillId="0" borderId="1" xfId="0" applyNumberFormat="1" applyFont="1" applyBorder="1" applyAlignment="1">
      <alignment horizontal="right" vertical="center" wrapText="1"/>
    </xf>
    <xf numFmtId="3" fontId="9" fillId="0" borderId="1" xfId="0" applyNumberFormat="1" applyFont="1" applyBorder="1" applyAlignment="1">
      <alignment horizontal="right" vertical="center" wrapText="1"/>
    </xf>
    <xf numFmtId="0" fontId="7" fillId="0" borderId="1" xfId="0" applyFont="1" applyBorder="1" applyAlignment="1">
      <alignment horizontal="right" vertical="center" wrapText="1"/>
    </xf>
    <xf numFmtId="0" fontId="7" fillId="0" borderId="6" xfId="0" applyFont="1" applyBorder="1" applyAlignment="1">
      <alignment horizontal="right" vertical="center" wrapText="1"/>
    </xf>
    <xf numFmtId="0" fontId="7" fillId="0" borderId="5" xfId="0" applyFont="1" applyBorder="1" applyAlignment="1">
      <alignment horizontal="center" vertical="center" wrapText="1"/>
    </xf>
    <xf numFmtId="0" fontId="7" fillId="0" borderId="6" xfId="0" applyFont="1" applyBorder="1" applyAlignment="1">
      <alignment vertical="center" wrapText="1"/>
    </xf>
    <xf numFmtId="0" fontId="7" fillId="0" borderId="6" xfId="0" applyFont="1" applyBorder="1" applyAlignment="1">
      <alignment horizontal="center" vertical="center" wrapText="1"/>
    </xf>
    <xf numFmtId="0" fontId="7" fillId="0" borderId="1" xfId="0" applyFont="1" applyBorder="1" applyAlignment="1">
      <alignment vertical="center" wrapText="1"/>
    </xf>
    <xf numFmtId="0" fontId="9" fillId="0" borderId="1" xfId="0" applyFont="1" applyBorder="1" applyAlignment="1">
      <alignment vertical="center" wrapText="1"/>
    </xf>
    <xf numFmtId="0" fontId="15" fillId="0" borderId="1" xfId="0" applyFont="1" applyBorder="1" applyAlignment="1">
      <alignment horizontal="left" vertical="center" wrapText="1"/>
    </xf>
    <xf numFmtId="164" fontId="16" fillId="0" borderId="1" xfId="0" applyNumberFormat="1" applyFont="1" applyBorder="1" applyAlignment="1">
      <alignment horizontal="right" vertical="center" wrapText="1"/>
    </xf>
    <xf numFmtId="0" fontId="16" fillId="0" borderId="1" xfId="0" applyFont="1" applyBorder="1" applyAlignment="1">
      <alignment horizontal="left" vertical="center" wrapText="1"/>
    </xf>
    <xf numFmtId="164" fontId="15" fillId="0" borderId="1" xfId="0" applyNumberFormat="1" applyFont="1" applyBorder="1" applyAlignment="1">
      <alignment horizontal="right" vertical="center" wrapText="1"/>
    </xf>
    <xf numFmtId="164" fontId="37" fillId="0" borderId="1" xfId="0" applyNumberFormat="1" applyFont="1" applyBorder="1" applyAlignment="1">
      <alignment horizontal="right" vertical="center" wrapText="1"/>
    </xf>
    <xf numFmtId="165" fontId="15" fillId="0" borderId="1" xfId="1" applyNumberFormat="1" applyFont="1" applyFill="1" applyBorder="1"/>
    <xf numFmtId="0" fontId="15" fillId="0" borderId="1" xfId="0" applyFont="1" applyBorder="1" applyAlignment="1">
      <alignment horizontal="right" vertical="center" wrapText="1"/>
    </xf>
    <xf numFmtId="164" fontId="16" fillId="0" borderId="1" xfId="0" applyNumberFormat="1" applyFont="1" applyBorder="1" applyAlignment="1">
      <alignment vertical="center" wrapText="1"/>
    </xf>
    <xf numFmtId="0" fontId="38" fillId="0" borderId="1" xfId="0" applyFont="1" applyBorder="1" applyAlignment="1">
      <alignment horizontal="left" vertical="center" wrapText="1"/>
    </xf>
    <xf numFmtId="165" fontId="16" fillId="0" borderId="1" xfId="1" applyNumberFormat="1" applyFont="1" applyFill="1" applyBorder="1"/>
    <xf numFmtId="164" fontId="15" fillId="0" borderId="1" xfId="0" applyNumberFormat="1" applyFont="1" applyBorder="1" applyAlignment="1">
      <alignment vertical="center" wrapText="1"/>
    </xf>
    <xf numFmtId="164" fontId="37" fillId="0" borderId="1" xfId="0" applyNumberFormat="1" applyFont="1" applyBorder="1" applyAlignment="1">
      <alignment vertical="center" wrapText="1"/>
    </xf>
    <xf numFmtId="0" fontId="39" fillId="0" borderId="0" xfId="0" applyFont="1"/>
    <xf numFmtId="0" fontId="7" fillId="0" borderId="5" xfId="0" applyFont="1" applyBorder="1" applyAlignment="1">
      <alignment horizontal="left" vertical="center" wrapText="1"/>
    </xf>
    <xf numFmtId="0" fontId="7" fillId="0" borderId="2" xfId="0" applyFont="1" applyBorder="1" applyAlignment="1">
      <alignment horizontal="left" vertical="center" wrapText="1"/>
    </xf>
    <xf numFmtId="0" fontId="7" fillId="0" borderId="2" xfId="0" applyFont="1" applyBorder="1" applyAlignment="1">
      <alignment horizontal="center" vertical="center" wrapText="1"/>
    </xf>
    <xf numFmtId="9" fontId="7" fillId="0" borderId="1" xfId="0" applyNumberFormat="1" applyFont="1" applyBorder="1" applyAlignment="1">
      <alignment vertical="center" wrapText="1"/>
    </xf>
    <xf numFmtId="6" fontId="7" fillId="0" borderId="1" xfId="0" applyNumberFormat="1" applyFont="1" applyBorder="1" applyAlignment="1">
      <alignment horizontal="right" wrapText="1"/>
    </xf>
    <xf numFmtId="6" fontId="7" fillId="0" borderId="1" xfId="0" applyNumberFormat="1" applyFont="1" applyBorder="1" applyAlignment="1">
      <alignment vertical="center" wrapText="1"/>
    </xf>
    <xf numFmtId="2" fontId="7" fillId="0" borderId="1" xfId="0" applyNumberFormat="1" applyFont="1" applyBorder="1" applyAlignment="1">
      <alignment vertical="center" wrapText="1"/>
    </xf>
    <xf numFmtId="6" fontId="7" fillId="0" borderId="1" xfId="0" applyNumberFormat="1" applyFont="1" applyBorder="1" applyAlignment="1">
      <alignment horizontal="right" vertical="center" wrapText="1"/>
    </xf>
    <xf numFmtId="169" fontId="7" fillId="0" borderId="1" xfId="0" applyNumberFormat="1" applyFont="1" applyBorder="1" applyAlignment="1">
      <alignment vertical="center" wrapText="1"/>
    </xf>
    <xf numFmtId="0" fontId="7" fillId="0" borderId="1" xfId="0" applyFont="1" applyBorder="1" applyAlignment="1">
      <alignment vertical="center"/>
    </xf>
    <xf numFmtId="0" fontId="7" fillId="0" borderId="6" xfId="0" applyFont="1" applyBorder="1" applyAlignment="1">
      <alignment vertical="center"/>
    </xf>
    <xf numFmtId="0" fontId="9" fillId="0" borderId="6" xfId="0" applyFont="1" applyBorder="1" applyAlignment="1">
      <alignment vertical="center" wrapText="1"/>
    </xf>
    <xf numFmtId="3" fontId="7" fillId="0" borderId="1" xfId="0" applyNumberFormat="1" applyFont="1" applyBorder="1" applyAlignment="1">
      <alignment vertical="center" wrapText="1"/>
    </xf>
    <xf numFmtId="3" fontId="9" fillId="0" borderId="1" xfId="0" applyNumberFormat="1" applyFont="1" applyBorder="1" applyAlignment="1">
      <alignment vertical="center" wrapText="1"/>
    </xf>
    <xf numFmtId="165" fontId="16" fillId="0" borderId="1" xfId="1" applyNumberFormat="1" applyFont="1" applyBorder="1"/>
    <xf numFmtId="165" fontId="16" fillId="0" borderId="1" xfId="1" applyNumberFormat="1" applyFont="1" applyFill="1" applyBorder="1" applyAlignment="1">
      <alignment horizontal="right"/>
    </xf>
    <xf numFmtId="3" fontId="16" fillId="0" borderId="1" xfId="0" applyNumberFormat="1" applyFont="1" applyBorder="1" applyAlignment="1">
      <alignment vertical="center" wrapText="1"/>
    </xf>
    <xf numFmtId="3" fontId="15" fillId="0" borderId="1" xfId="0" applyNumberFormat="1" applyFont="1" applyBorder="1" applyAlignment="1">
      <alignment vertical="center" wrapText="1"/>
    </xf>
    <xf numFmtId="166" fontId="16" fillId="0" borderId="1" xfId="1" applyNumberFormat="1" applyFont="1" applyBorder="1" applyAlignment="1">
      <alignment vertical="center" wrapText="1"/>
    </xf>
    <xf numFmtId="166" fontId="15" fillId="0" borderId="1" xfId="1" applyNumberFormat="1" applyFont="1" applyBorder="1" applyAlignment="1">
      <alignment vertical="center" wrapText="1"/>
    </xf>
    <xf numFmtId="166" fontId="16" fillId="0" borderId="1" xfId="1" applyNumberFormat="1" applyFont="1" applyFill="1" applyBorder="1" applyAlignment="1">
      <alignment vertical="center" wrapText="1"/>
    </xf>
    <xf numFmtId="166" fontId="15" fillId="0" borderId="1" xfId="1" applyNumberFormat="1" applyFont="1" applyFill="1" applyBorder="1" applyAlignment="1">
      <alignment vertical="center" wrapText="1"/>
    </xf>
    <xf numFmtId="166" fontId="16" fillId="0" borderId="1" xfId="1" applyNumberFormat="1" applyFont="1" applyBorder="1" applyAlignment="1">
      <alignment horizontal="right" vertical="center"/>
    </xf>
    <xf numFmtId="0" fontId="16" fillId="0" borderId="1" xfId="0" applyFont="1" applyBorder="1" applyAlignment="1">
      <alignment horizontal="right" vertical="center"/>
    </xf>
    <xf numFmtId="165" fontId="16" fillId="0" borderId="1" xfId="1" applyNumberFormat="1" applyFont="1" applyBorder="1" applyAlignment="1">
      <alignment horizontal="right"/>
    </xf>
    <xf numFmtId="166" fontId="16" fillId="0" borderId="1" xfId="1" applyNumberFormat="1" applyFont="1" applyFill="1" applyBorder="1" applyAlignment="1">
      <alignment horizontal="right" vertical="center"/>
    </xf>
    <xf numFmtId="166" fontId="15" fillId="0" borderId="1" xfId="1" applyNumberFormat="1" applyFont="1" applyFill="1" applyBorder="1" applyAlignment="1">
      <alignment horizontal="right" vertical="center" wrapText="1"/>
    </xf>
    <xf numFmtId="164" fontId="16" fillId="0" borderId="1" xfId="1" applyNumberFormat="1" applyFont="1" applyFill="1" applyBorder="1"/>
    <xf numFmtId="164" fontId="16" fillId="0" borderId="1" xfId="1" applyNumberFormat="1" applyFont="1" applyFill="1" applyBorder="1" applyAlignment="1">
      <alignment horizontal="right"/>
    </xf>
    <xf numFmtId="164" fontId="15" fillId="0" borderId="1" xfId="1" applyNumberFormat="1" applyFont="1" applyFill="1" applyBorder="1"/>
    <xf numFmtId="3" fontId="16" fillId="0" borderId="1" xfId="0" applyNumberFormat="1" applyFont="1" applyBorder="1"/>
    <xf numFmtId="3" fontId="16" fillId="0" borderId="1" xfId="1" applyNumberFormat="1" applyFont="1" applyFill="1" applyBorder="1"/>
    <xf numFmtId="3" fontId="16" fillId="0" borderId="1" xfId="1" applyNumberFormat="1" applyFont="1" applyFill="1" applyBorder="1" applyAlignment="1">
      <alignment horizontal="right"/>
    </xf>
    <xf numFmtId="3" fontId="15" fillId="0" borderId="1" xfId="1" applyNumberFormat="1" applyFont="1" applyFill="1" applyBorder="1"/>
    <xf numFmtId="3" fontId="15" fillId="0" borderId="1" xfId="1" applyNumberFormat="1" applyFont="1" applyFill="1" applyBorder="1" applyAlignment="1">
      <alignment horizontal="right"/>
    </xf>
    <xf numFmtId="3" fontId="16" fillId="0" borderId="1" xfId="1" applyNumberFormat="1" applyFont="1" applyBorder="1"/>
    <xf numFmtId="3" fontId="16" fillId="0" borderId="1" xfId="1" applyNumberFormat="1" applyFont="1" applyBorder="1" applyAlignment="1">
      <alignment horizontal="right"/>
    </xf>
    <xf numFmtId="3" fontId="15" fillId="0" borderId="1" xfId="1" applyNumberFormat="1" applyFont="1" applyBorder="1"/>
    <xf numFmtId="3" fontId="15" fillId="0" borderId="1" xfId="1" applyNumberFormat="1" applyFont="1" applyBorder="1" applyAlignment="1">
      <alignment horizontal="right"/>
    </xf>
    <xf numFmtId="165" fontId="15" fillId="0" borderId="1" xfId="1" applyNumberFormat="1" applyFont="1" applyBorder="1"/>
    <xf numFmtId="0" fontId="16" fillId="0" borderId="1" xfId="0" applyFont="1" applyBorder="1" applyAlignment="1">
      <alignment horizontal="left" vertical="center"/>
    </xf>
    <xf numFmtId="0" fontId="15" fillId="0" borderId="1" xfId="0" applyFont="1" applyBorder="1" applyAlignment="1">
      <alignment horizontal="justify" vertical="center"/>
    </xf>
    <xf numFmtId="0" fontId="15" fillId="0" borderId="1" xfId="0" applyFont="1" applyBorder="1" applyAlignment="1">
      <alignment horizontal="justify" vertical="center" wrapText="1"/>
    </xf>
    <xf numFmtId="164" fontId="15" fillId="0" borderId="1" xfId="0" applyNumberFormat="1" applyFont="1" applyBorder="1" applyAlignment="1">
      <alignment horizontal="right" vertical="center"/>
    </xf>
    <xf numFmtId="0" fontId="15" fillId="0" borderId="1" xfId="0" applyFont="1" applyBorder="1" applyAlignment="1">
      <alignment horizontal="left" vertical="center"/>
    </xf>
    <xf numFmtId="0" fontId="15" fillId="0" borderId="1" xfId="0" applyFont="1" applyBorder="1"/>
    <xf numFmtId="3" fontId="15" fillId="0" borderId="1" xfId="0" applyNumberFormat="1" applyFont="1" applyBorder="1"/>
    <xf numFmtId="3" fontId="16" fillId="0" borderId="1" xfId="0" quotePrefix="1" applyNumberFormat="1" applyFont="1" applyBorder="1" applyAlignment="1">
      <alignment horizontal="right"/>
    </xf>
    <xf numFmtId="0" fontId="36" fillId="0" borderId="0" xfId="0" applyFont="1"/>
    <xf numFmtId="0" fontId="1" fillId="4" borderId="1" xfId="0" applyFont="1" applyFill="1" applyBorder="1" applyAlignment="1">
      <alignment horizontal="left" vertical="center"/>
    </xf>
    <xf numFmtId="166" fontId="16" fillId="4" borderId="1" xfId="1" applyNumberFormat="1" applyFont="1" applyFill="1" applyBorder="1" applyAlignment="1">
      <alignment horizontal="right" vertical="center"/>
    </xf>
    <xf numFmtId="0" fontId="16" fillId="4" borderId="1" xfId="0" applyFont="1" applyFill="1" applyBorder="1" applyAlignment="1">
      <alignment horizontal="right" vertical="center"/>
    </xf>
    <xf numFmtId="3" fontId="7" fillId="0" borderId="13" xfId="0" applyNumberFormat="1" applyFont="1" applyBorder="1"/>
    <xf numFmtId="3" fontId="7" fillId="0" borderId="1" xfId="0" applyNumberFormat="1" applyFont="1" applyBorder="1"/>
    <xf numFmtId="3" fontId="7" fillId="0" borderId="16" xfId="0" applyNumberFormat="1" applyFont="1" applyBorder="1"/>
    <xf numFmtId="3" fontId="7" fillId="0" borderId="15" xfId="0" applyNumberFormat="1" applyFont="1" applyBorder="1"/>
    <xf numFmtId="0" fontId="7" fillId="0" borderId="15" xfId="0" applyFont="1" applyBorder="1" applyAlignment="1">
      <alignment wrapText="1"/>
    </xf>
    <xf numFmtId="0" fontId="24" fillId="0" borderId="29" xfId="0" applyFont="1" applyBorder="1" applyAlignment="1">
      <alignment vertical="center" wrapText="1"/>
    </xf>
    <xf numFmtId="9" fontId="24" fillId="0" borderId="30" xfId="0" applyNumberFormat="1" applyFont="1" applyBorder="1" applyAlignment="1">
      <alignment vertical="center" wrapText="1"/>
    </xf>
    <xf numFmtId="0" fontId="7" fillId="0" borderId="1" xfId="0" applyFont="1" applyBorder="1" applyAlignment="1">
      <alignment wrapText="1"/>
    </xf>
    <xf numFmtId="0" fontId="17"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3" fillId="0" borderId="1" xfId="0" applyFont="1" applyBorder="1" applyAlignment="1">
      <alignment horizontal="center" vertical="center" wrapText="1"/>
    </xf>
    <xf numFmtId="1" fontId="4" fillId="0" borderId="1" xfId="0" applyNumberFormat="1" applyFont="1" applyBorder="1"/>
    <xf numFmtId="0" fontId="31" fillId="0" borderId="0" xfId="0" applyFont="1"/>
    <xf numFmtId="0" fontId="31" fillId="0" borderId="0" xfId="0" applyFont="1" applyAlignment="1">
      <alignment horizontal="center"/>
    </xf>
    <xf numFmtId="3" fontId="3" fillId="0" borderId="0" xfId="0" applyNumberFormat="1" applyFont="1"/>
    <xf numFmtId="0" fontId="3" fillId="0" borderId="0" xfId="0" applyFont="1"/>
    <xf numFmtId="0" fontId="3" fillId="0" borderId="0" xfId="0" applyFont="1" applyAlignment="1">
      <alignment horizontal="center"/>
    </xf>
    <xf numFmtId="9" fontId="3" fillId="0" borderId="0" xfId="0" applyNumberFormat="1" applyFont="1"/>
    <xf numFmtId="3" fontId="0" fillId="0" borderId="1" xfId="0" applyNumberFormat="1" applyBorder="1"/>
    <xf numFmtId="8" fontId="4" fillId="0" borderId="1" xfId="0" applyNumberFormat="1" applyFont="1" applyBorder="1"/>
    <xf numFmtId="0" fontId="7" fillId="0" borderId="11" xfId="0" applyFont="1" applyBorder="1" applyAlignment="1">
      <alignment horizontal="center" vertical="center" wrapText="1"/>
    </xf>
    <xf numFmtId="16" fontId="7" fillId="0" borderId="5" xfId="0" quotePrefix="1" applyNumberFormat="1" applyFont="1" applyBorder="1" applyAlignment="1">
      <alignment horizontal="center" vertical="center" wrapText="1"/>
    </xf>
    <xf numFmtId="0" fontId="7" fillId="0" borderId="5" xfId="0" quotePrefix="1" applyFont="1" applyBorder="1" applyAlignment="1">
      <alignment horizontal="center" vertical="center" wrapText="1"/>
    </xf>
    <xf numFmtId="0" fontId="7" fillId="0" borderId="6" xfId="0" applyFont="1" applyBorder="1" applyAlignment="1">
      <alignment horizontal="left" vertical="center" wrapText="1"/>
    </xf>
    <xf numFmtId="0" fontId="7" fillId="0" borderId="6" xfId="0" quotePrefix="1" applyFont="1" applyBorder="1" applyAlignment="1">
      <alignment horizontal="center" vertical="center" wrapText="1"/>
    </xf>
    <xf numFmtId="16" fontId="7" fillId="0" borderId="6" xfId="0" quotePrefix="1" applyNumberFormat="1" applyFont="1" applyBorder="1" applyAlignment="1">
      <alignment horizontal="center" vertical="center" wrapText="1"/>
    </xf>
    <xf numFmtId="0" fontId="7" fillId="0" borderId="31" xfId="0" applyFont="1" applyBorder="1" applyAlignment="1">
      <alignment horizontal="center" vertical="center" wrapText="1"/>
    </xf>
    <xf numFmtId="0" fontId="41" fillId="0" borderId="2" xfId="0" applyFont="1" applyBorder="1" applyAlignment="1">
      <alignment horizontal="left" vertical="center" wrapText="1"/>
    </xf>
    <xf numFmtId="0" fontId="7" fillId="0" borderId="8" xfId="0" applyFont="1" applyBorder="1" applyAlignment="1">
      <alignment horizontal="left" vertical="center" wrapText="1"/>
    </xf>
    <xf numFmtId="0" fontId="7" fillId="0" borderId="34" xfId="0" applyFont="1" applyBorder="1" applyAlignment="1">
      <alignment horizontal="center" vertical="center" wrapText="1"/>
    </xf>
    <xf numFmtId="0" fontId="7" fillId="0" borderId="9" xfId="0" applyFont="1" applyBorder="1" applyAlignment="1">
      <alignment horizontal="left" vertical="center" wrapText="1"/>
    </xf>
    <xf numFmtId="0" fontId="7" fillId="0" borderId="35" xfId="0" applyFont="1" applyBorder="1" applyAlignment="1">
      <alignment horizontal="center" vertical="center" wrapText="1"/>
    </xf>
    <xf numFmtId="0" fontId="7" fillId="0" borderId="10" xfId="0" quotePrefix="1" applyFont="1" applyBorder="1" applyAlignment="1">
      <alignment horizontal="center" vertical="center" wrapText="1"/>
    </xf>
    <xf numFmtId="17" fontId="7" fillId="0" borderId="5" xfId="0" quotePrefix="1" applyNumberFormat="1" applyFont="1" applyBorder="1" applyAlignment="1">
      <alignment horizontal="center" vertical="center" wrapText="1"/>
    </xf>
    <xf numFmtId="16" fontId="7" fillId="0" borderId="2" xfId="0" applyNumberFormat="1" applyFont="1" applyBorder="1" applyAlignment="1">
      <alignment horizontal="center" vertical="center" wrapText="1"/>
    </xf>
    <xf numFmtId="16" fontId="7" fillId="0" borderId="2" xfId="0" quotePrefix="1" applyNumberFormat="1" applyFont="1" applyBorder="1" applyAlignment="1">
      <alignment horizontal="center" vertical="center" wrapText="1"/>
    </xf>
    <xf numFmtId="16" fontId="7" fillId="0" borderId="31" xfId="0" applyNumberFormat="1" applyFont="1" applyBorder="1" applyAlignment="1">
      <alignment horizontal="center" vertical="center" wrapText="1"/>
    </xf>
    <xf numFmtId="16" fontId="7" fillId="0" borderId="31" xfId="0" quotePrefix="1" applyNumberFormat="1" applyFont="1" applyBorder="1" applyAlignment="1">
      <alignment horizontal="center" vertical="center" wrapText="1"/>
    </xf>
    <xf numFmtId="0" fontId="16" fillId="0" borderId="1" xfId="0" applyFont="1" applyBorder="1" applyAlignment="1">
      <alignment wrapText="1"/>
    </xf>
    <xf numFmtId="164" fontId="3" fillId="0" borderId="1" xfId="0" applyNumberFormat="1" applyFont="1" applyBorder="1" applyAlignment="1">
      <alignment horizontal="right" vertical="center" wrapText="1"/>
    </xf>
    <xf numFmtId="8" fontId="0" fillId="0" borderId="0" xfId="0" applyNumberFormat="1"/>
    <xf numFmtId="0" fontId="1" fillId="0" borderId="0" xfId="0" applyFont="1" applyAlignment="1">
      <alignment wrapText="1"/>
    </xf>
    <xf numFmtId="3" fontId="4" fillId="0" borderId="1" xfId="0" applyNumberFormat="1" applyFont="1" applyBorder="1" applyAlignment="1">
      <alignment horizontal="center" wrapText="1"/>
    </xf>
    <xf numFmtId="0" fontId="7" fillId="0" borderId="1" xfId="0" applyFont="1" applyBorder="1" applyAlignment="1">
      <alignment horizontal="center"/>
    </xf>
    <xf numFmtId="0" fontId="0" fillId="0" borderId="0" xfId="0" applyAlignment="1">
      <alignment horizontal="center" vertical="center"/>
    </xf>
    <xf numFmtId="0" fontId="4" fillId="0" borderId="36" xfId="0" applyFont="1" applyBorder="1"/>
    <xf numFmtId="0" fontId="7" fillId="0" borderId="1" xfId="0" applyFont="1" applyBorder="1" applyAlignment="1">
      <alignment horizontal="right"/>
    </xf>
    <xf numFmtId="0" fontId="7" fillId="0" borderId="1" xfId="0" applyFont="1" applyBorder="1" applyAlignment="1">
      <alignment horizontal="left"/>
    </xf>
    <xf numFmtId="3" fontId="16" fillId="0" borderId="1" xfId="0" applyNumberFormat="1" applyFont="1" applyBorder="1" applyAlignment="1">
      <alignment horizontal="right"/>
    </xf>
    <xf numFmtId="164" fontId="36" fillId="0" borderId="1" xfId="0" quotePrefix="1" applyNumberFormat="1" applyFont="1" applyBorder="1" applyAlignment="1">
      <alignment horizontal="right"/>
    </xf>
    <xf numFmtId="164" fontId="40" fillId="0" borderId="1" xfId="0" quotePrefix="1" applyNumberFormat="1" applyFont="1" applyBorder="1" applyAlignment="1">
      <alignment horizontal="right"/>
    </xf>
    <xf numFmtId="164" fontId="36" fillId="0" borderId="1" xfId="0" applyNumberFormat="1" applyFont="1" applyBorder="1" applyAlignment="1">
      <alignment horizontal="right"/>
    </xf>
    <xf numFmtId="164" fontId="40" fillId="0" borderId="1" xfId="0" applyNumberFormat="1" applyFont="1" applyBorder="1" applyAlignment="1">
      <alignment horizontal="right"/>
    </xf>
    <xf numFmtId="3" fontId="7" fillId="0" borderId="5" xfId="0" applyNumberFormat="1" applyFont="1" applyBorder="1" applyAlignment="1">
      <alignment horizontal="center" vertical="center" wrapText="1"/>
    </xf>
    <xf numFmtId="3" fontId="7" fillId="0" borderId="5" xfId="0" quotePrefix="1" applyNumberFormat="1" applyFont="1" applyBorder="1" applyAlignment="1">
      <alignment horizontal="center" vertical="center" wrapText="1"/>
    </xf>
    <xf numFmtId="3" fontId="7" fillId="0" borderId="6" xfId="0" applyNumberFormat="1" applyFont="1" applyBorder="1" applyAlignment="1">
      <alignment horizontal="center" vertical="center" wrapText="1"/>
    </xf>
    <xf numFmtId="3" fontId="7" fillId="0" borderId="9" xfId="0" applyNumberFormat="1" applyFont="1" applyBorder="1" applyAlignment="1">
      <alignment horizontal="center" vertical="center" wrapText="1"/>
    </xf>
    <xf numFmtId="0" fontId="6" fillId="0" borderId="5" xfId="0" applyFont="1" applyBorder="1" applyAlignment="1">
      <alignment horizontal="center" vertical="center" wrapText="1"/>
    </xf>
    <xf numFmtId="0" fontId="5" fillId="0" borderId="2" xfId="0" applyFont="1" applyBorder="1" applyAlignment="1">
      <alignment horizontal="center" vertical="center" wrapText="1"/>
    </xf>
    <xf numFmtId="0" fontId="4" fillId="0" borderId="1" xfId="0" applyFont="1" applyBorder="1" applyAlignment="1">
      <alignment vertical="top"/>
    </xf>
    <xf numFmtId="0" fontId="4" fillId="0" borderId="0" xfId="0" applyFont="1" applyAlignment="1">
      <alignment horizontal="center" wrapText="1"/>
    </xf>
    <xf numFmtId="0" fontId="4" fillId="0" borderId="0" xfId="0" applyFont="1" applyAlignment="1">
      <alignment horizontal="centerContinuous" wrapText="1"/>
    </xf>
    <xf numFmtId="2" fontId="4" fillId="0" borderId="0" xfId="0" applyNumberFormat="1" applyFont="1"/>
    <xf numFmtId="0" fontId="4" fillId="0" borderId="1" xfId="0" quotePrefix="1" applyFont="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horizontal="center" vertical="center"/>
    </xf>
    <xf numFmtId="164" fontId="16" fillId="0" borderId="1" xfId="0" quotePrefix="1" applyNumberFormat="1" applyFont="1" applyBorder="1" applyAlignment="1">
      <alignment horizontal="right" vertical="center" wrapText="1"/>
    </xf>
    <xf numFmtId="0" fontId="21" fillId="0" borderId="36" xfId="0" applyFont="1" applyBorder="1" applyAlignment="1">
      <alignment horizontal="center" vertical="center"/>
    </xf>
    <xf numFmtId="3" fontId="9" fillId="0" borderId="19" xfId="0" applyNumberFormat="1" applyFont="1" applyBorder="1"/>
    <xf numFmtId="3" fontId="9" fillId="0" borderId="18" xfId="0" applyNumberFormat="1" applyFont="1" applyBorder="1"/>
    <xf numFmtId="0" fontId="21" fillId="0" borderId="22" xfId="0" applyFont="1" applyBorder="1"/>
    <xf numFmtId="3" fontId="9" fillId="0" borderId="24" xfId="0" applyNumberFormat="1" applyFont="1" applyBorder="1"/>
    <xf numFmtId="3" fontId="9" fillId="0" borderId="23" xfId="0" applyNumberFormat="1" applyFont="1" applyBorder="1"/>
    <xf numFmtId="0" fontId="21" fillId="0" borderId="25" xfId="0" applyFont="1" applyBorder="1"/>
    <xf numFmtId="0" fontId="32" fillId="0" borderId="27" xfId="0" applyFont="1" applyBorder="1" applyAlignment="1">
      <alignment vertical="center" wrapText="1"/>
    </xf>
    <xf numFmtId="0" fontId="32" fillId="0" borderId="28" xfId="0" applyFont="1" applyBorder="1" applyAlignment="1">
      <alignment vertical="center" wrapText="1"/>
    </xf>
    <xf numFmtId="0" fontId="9" fillId="0" borderId="1" xfId="0" applyFont="1" applyBorder="1" applyAlignment="1">
      <alignment wrapText="1"/>
    </xf>
    <xf numFmtId="0" fontId="29" fillId="3" borderId="12" xfId="0" applyFont="1" applyFill="1" applyBorder="1" applyAlignment="1">
      <alignment horizontal="left" vertical="center" wrapText="1"/>
    </xf>
    <xf numFmtId="0" fontId="9" fillId="0" borderId="1" xfId="0" applyFont="1" applyBorder="1" applyAlignment="1">
      <alignment horizontal="left" wrapText="1"/>
    </xf>
    <xf numFmtId="0" fontId="3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1" fillId="0" borderId="1" xfId="0" applyFont="1" applyBorder="1" applyAlignment="1">
      <alignment vertical="center"/>
    </xf>
    <xf numFmtId="0" fontId="21" fillId="0" borderId="1" xfId="0" applyFont="1" applyBorder="1" applyAlignment="1">
      <alignment vertical="center" wrapText="1"/>
    </xf>
    <xf numFmtId="17" fontId="7" fillId="0" borderId="1" xfId="0" applyNumberFormat="1" applyFont="1" applyBorder="1" applyAlignment="1">
      <alignment horizontal="left"/>
    </xf>
    <xf numFmtId="0" fontId="9" fillId="0" borderId="1" xfId="0" applyFont="1" applyBorder="1" applyAlignment="1">
      <alignment horizontal="center"/>
    </xf>
    <xf numFmtId="0" fontId="24" fillId="3" borderId="1" xfId="0" applyFont="1" applyFill="1" applyBorder="1" applyAlignment="1">
      <alignment horizontal="right" vertical="center" wrapText="1"/>
    </xf>
    <xf numFmtId="0" fontId="4" fillId="0" borderId="0" xfId="0" applyFont="1" applyAlignment="1">
      <alignment horizontal="left"/>
    </xf>
    <xf numFmtId="17" fontId="24" fillId="3" borderId="0" xfId="0" applyNumberFormat="1" applyFont="1" applyFill="1" applyAlignment="1">
      <alignment horizontal="left" vertical="center" wrapText="1"/>
    </xf>
    <xf numFmtId="0" fontId="24" fillId="3" borderId="0" xfId="0" applyFont="1" applyFill="1" applyAlignment="1">
      <alignment horizontal="left" vertical="center" wrapText="1"/>
    </xf>
    <xf numFmtId="0" fontId="7" fillId="0" borderId="12" xfId="0" applyFont="1" applyBorder="1" applyAlignment="1">
      <alignment horizontal="right"/>
    </xf>
    <xf numFmtId="0" fontId="7" fillId="0" borderId="26" xfId="0" applyFont="1" applyBorder="1" applyAlignment="1">
      <alignment horizontal="right"/>
    </xf>
    <xf numFmtId="0" fontId="36" fillId="0" borderId="1" xfId="0" applyFont="1" applyBorder="1" applyAlignment="1">
      <alignment horizontal="right"/>
    </xf>
    <xf numFmtId="0" fontId="32" fillId="3" borderId="12" xfId="0" applyFont="1" applyFill="1" applyBorder="1" applyAlignment="1">
      <alignment horizontal="center" vertical="center" wrapText="1"/>
    </xf>
    <xf numFmtId="0" fontId="9" fillId="0" borderId="12" xfId="0" applyFont="1" applyBorder="1" applyAlignment="1">
      <alignment horizontal="center"/>
    </xf>
    <xf numFmtId="0" fontId="21" fillId="0" borderId="5" xfId="0" applyFont="1" applyBorder="1" applyAlignment="1">
      <alignment vertical="center"/>
    </xf>
    <xf numFmtId="0" fontId="21" fillId="0" borderId="5" xfId="0" applyFont="1" applyBorder="1" applyAlignment="1">
      <alignment horizontal="center" vertical="center" wrapText="1"/>
    </xf>
    <xf numFmtId="0" fontId="21" fillId="0" borderId="1" xfId="0" applyFont="1" applyBorder="1" applyAlignment="1">
      <alignment horizontal="center" vertical="center" wrapText="1"/>
    </xf>
    <xf numFmtId="17" fontId="24" fillId="3" borderId="37" xfId="0" applyNumberFormat="1" applyFont="1" applyFill="1" applyBorder="1" applyAlignment="1">
      <alignment horizontal="left" vertical="center" wrapText="1"/>
    </xf>
    <xf numFmtId="9" fontId="7" fillId="0" borderId="1" xfId="0" applyNumberFormat="1" applyFont="1" applyBorder="1"/>
    <xf numFmtId="9" fontId="24" fillId="3" borderId="1" xfId="0" applyNumberFormat="1" applyFont="1" applyFill="1" applyBorder="1" applyAlignment="1">
      <alignment horizontal="right" vertical="center" wrapText="1"/>
    </xf>
    <xf numFmtId="9" fontId="7" fillId="0" borderId="1" xfId="0" applyNumberFormat="1" applyFont="1" applyBorder="1" applyAlignment="1">
      <alignment horizontal="right"/>
    </xf>
    <xf numFmtId="168" fontId="36" fillId="0" borderId="1" xfId="0" applyNumberFormat="1" applyFont="1" applyBorder="1" applyAlignment="1">
      <alignment horizontal="right"/>
    </xf>
    <xf numFmtId="0" fontId="32" fillId="3" borderId="26" xfId="0" applyFont="1" applyFill="1" applyBorder="1" applyAlignment="1">
      <alignment horizontal="center" vertical="center" wrapText="1"/>
    </xf>
    <xf numFmtId="0" fontId="21" fillId="0" borderId="26" xfId="0" applyFont="1" applyBorder="1" applyAlignment="1">
      <alignment horizontal="center" vertical="center" wrapText="1"/>
    </xf>
    <xf numFmtId="0" fontId="21" fillId="0" borderId="26" xfId="0" applyFont="1" applyBorder="1" applyAlignment="1">
      <alignment horizontal="center" vertical="center"/>
    </xf>
    <xf numFmtId="3" fontId="1" fillId="0" borderId="1" xfId="0" applyNumberFormat="1" applyFont="1" applyBorder="1" applyAlignment="1">
      <alignment horizontal="right"/>
    </xf>
    <xf numFmtId="0" fontId="1" fillId="0" borderId="1" xfId="0" applyFont="1" applyBorder="1" applyAlignment="1">
      <alignment horizontal="right"/>
    </xf>
    <xf numFmtId="0" fontId="1" fillId="0" borderId="1" xfId="0" quotePrefix="1" applyFont="1" applyBorder="1" applyAlignment="1">
      <alignment horizontal="right"/>
    </xf>
    <xf numFmtId="9" fontId="1" fillId="0" borderId="1" xfId="0" applyNumberFormat="1" applyFont="1" applyBorder="1" applyAlignment="1">
      <alignment horizontal="right"/>
    </xf>
    <xf numFmtId="0" fontId="21" fillId="0" borderId="1" xfId="0" applyFont="1" applyBorder="1" applyAlignment="1">
      <alignment horizontal="center" vertical="center"/>
    </xf>
    <xf numFmtId="0" fontId="18" fillId="0" borderId="1" xfId="0" applyFont="1" applyBorder="1" applyAlignment="1">
      <alignment horizontal="center" vertical="center"/>
    </xf>
    <xf numFmtId="3" fontId="4" fillId="0" borderId="1" xfId="0" applyNumberFormat="1" applyFont="1" applyBorder="1" applyAlignment="1">
      <alignment horizontal="right"/>
    </xf>
    <xf numFmtId="0" fontId="4" fillId="0" borderId="1" xfId="0" applyFont="1" applyBorder="1" applyAlignment="1">
      <alignment horizontal="right"/>
    </xf>
    <xf numFmtId="3" fontId="4" fillId="0" borderId="1" xfId="0" applyNumberFormat="1" applyFont="1" applyBorder="1" applyAlignment="1">
      <alignment horizontal="right" vertical="center"/>
    </xf>
    <xf numFmtId="0" fontId="4" fillId="0" borderId="1" xfId="0" applyFont="1" applyBorder="1" applyAlignment="1">
      <alignment horizontal="right" vertical="center"/>
    </xf>
    <xf numFmtId="3" fontId="0" fillId="0" borderId="1" xfId="0" applyNumberFormat="1" applyBorder="1" applyAlignment="1">
      <alignment horizontal="right" vertical="center"/>
    </xf>
    <xf numFmtId="3" fontId="36" fillId="0" borderId="1" xfId="0" applyNumberFormat="1" applyFont="1" applyBorder="1" applyAlignment="1">
      <alignment horizontal="right" vertical="center"/>
    </xf>
    <xf numFmtId="0" fontId="40" fillId="0" borderId="1" xfId="0" applyFont="1" applyBorder="1" applyAlignment="1">
      <alignment horizontal="center" vertical="center"/>
    </xf>
    <xf numFmtId="0" fontId="0" fillId="0" borderId="1" xfId="0" applyBorder="1" applyAlignment="1">
      <alignment wrapText="1"/>
    </xf>
    <xf numFmtId="0" fontId="18" fillId="0" borderId="1" xfId="0" applyFont="1" applyBorder="1" applyAlignment="1">
      <alignment horizontal="center" vertical="center" wrapText="1"/>
    </xf>
    <xf numFmtId="0" fontId="4" fillId="0" borderId="1" xfId="0" quotePrefix="1" applyFont="1" applyBorder="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vertical="center" wrapText="1"/>
    </xf>
    <xf numFmtId="170" fontId="4" fillId="0" borderId="1" xfId="0" applyNumberFormat="1" applyFont="1" applyBorder="1" applyAlignment="1">
      <alignment horizontal="right" vertical="center"/>
    </xf>
    <xf numFmtId="8" fontId="7" fillId="0" borderId="1" xfId="0" applyNumberFormat="1" applyFont="1" applyBorder="1"/>
    <xf numFmtId="0" fontId="8" fillId="0" borderId="1" xfId="0" applyFont="1" applyBorder="1" applyAlignment="1">
      <alignment horizontal="center" vertical="center"/>
    </xf>
    <xf numFmtId="49" fontId="4" fillId="0" borderId="1" xfId="0" applyNumberFormat="1" applyFont="1" applyBorder="1" applyAlignment="1">
      <alignment horizontal="center"/>
    </xf>
    <xf numFmtId="14" fontId="4" fillId="0" borderId="1" xfId="0" applyNumberFormat="1" applyFont="1" applyBorder="1" applyAlignment="1">
      <alignment wrapText="1"/>
    </xf>
    <xf numFmtId="9" fontId="4" fillId="0" borderId="0" xfId="0" applyNumberFormat="1" applyFont="1"/>
    <xf numFmtId="0" fontId="21" fillId="0" borderId="1" xfId="0" applyFont="1" applyBorder="1" applyAlignment="1">
      <alignment horizontal="centerContinuous"/>
    </xf>
    <xf numFmtId="0" fontId="43" fillId="0" borderId="1" xfId="0" applyFont="1" applyBorder="1" applyAlignment="1">
      <alignment vertical="top"/>
    </xf>
    <xf numFmtId="0" fontId="9" fillId="2" borderId="1" xfId="0" applyFont="1" applyFill="1" applyBorder="1" applyAlignment="1">
      <alignment horizontal="center" vertical="top" wrapText="1"/>
    </xf>
    <xf numFmtId="0" fontId="9" fillId="0" borderId="1" xfId="0" applyFont="1" applyBorder="1" applyAlignment="1">
      <alignment horizontal="center" vertical="top" wrapText="1"/>
    </xf>
    <xf numFmtId="0" fontId="12" fillId="0" borderId="32" xfId="0" applyFont="1" applyBorder="1"/>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right" vertical="center" wrapText="1"/>
    </xf>
    <xf numFmtId="0" fontId="9" fillId="0" borderId="1" xfId="0" applyFont="1" applyBorder="1" applyAlignment="1">
      <alignment horizontal="left" vertical="center" wrapText="1"/>
    </xf>
    <xf numFmtId="0" fontId="21" fillId="0" borderId="5" xfId="0" applyFont="1" applyBorder="1" applyAlignment="1">
      <alignment horizontal="right" vertical="center" wrapText="1"/>
    </xf>
    <xf numFmtId="0" fontId="9" fillId="0" borderId="5" xfId="0" applyFont="1" applyBorder="1" applyAlignment="1">
      <alignment horizontal="right" vertical="center" wrapText="1"/>
    </xf>
    <xf numFmtId="0" fontId="21" fillId="0" borderId="6" xfId="0" applyFont="1" applyBorder="1" applyAlignment="1">
      <alignment horizontal="right" vertical="center" wrapText="1"/>
    </xf>
    <xf numFmtId="0" fontId="9" fillId="0" borderId="6" xfId="0" applyFont="1" applyBorder="1" applyAlignment="1">
      <alignment horizontal="right" vertical="center" wrapText="1"/>
    </xf>
    <xf numFmtId="0" fontId="14" fillId="0" borderId="1" xfId="0" applyFont="1" applyBorder="1" applyAlignment="1">
      <alignment horizontal="right" vertical="center" wrapText="1"/>
    </xf>
    <xf numFmtId="0" fontId="14" fillId="0" borderId="1" xfId="0" applyFont="1" applyBorder="1" applyAlignment="1">
      <alignment horizontal="center" vertical="center" wrapText="1"/>
    </xf>
    <xf numFmtId="0" fontId="15" fillId="0" borderId="1" xfId="0" quotePrefix="1" applyFont="1" applyBorder="1" applyAlignment="1">
      <alignment horizontal="right" vertical="center" wrapText="1"/>
    </xf>
    <xf numFmtId="0" fontId="14" fillId="0" borderId="1" xfId="0" applyFont="1" applyBorder="1"/>
    <xf numFmtId="0" fontId="31" fillId="0" borderId="0" xfId="0" applyFont="1" applyAlignment="1">
      <alignment vertical="center"/>
    </xf>
    <xf numFmtId="0" fontId="15" fillId="0" borderId="1" xfId="0" applyFont="1" applyBorder="1" applyAlignment="1">
      <alignment horizontal="center"/>
    </xf>
    <xf numFmtId="0" fontId="14" fillId="0" borderId="1" xfId="0" applyFont="1" applyBorder="1" applyAlignment="1">
      <alignment horizontal="center"/>
    </xf>
    <xf numFmtId="3" fontId="4" fillId="0" borderId="0" xfId="0" applyNumberFormat="1" applyFont="1"/>
    <xf numFmtId="167" fontId="16" fillId="0" borderId="1" xfId="0" applyNumberFormat="1" applyFont="1" applyBorder="1"/>
    <xf numFmtId="0" fontId="21" fillId="0" borderId="1" xfId="0" applyFont="1" applyBorder="1" applyAlignment="1">
      <alignment horizontal="center" wrapText="1"/>
    </xf>
    <xf numFmtId="0" fontId="4" fillId="0" borderId="11" xfId="0" applyFont="1" applyBorder="1"/>
    <xf numFmtId="166" fontId="4" fillId="0" borderId="1" xfId="1" applyNumberFormat="1" applyFont="1" applyFill="1" applyBorder="1"/>
    <xf numFmtId="166" fontId="21" fillId="0" borderId="1" xfId="1" applyNumberFormat="1" applyFont="1" applyFill="1" applyBorder="1"/>
    <xf numFmtId="0" fontId="15" fillId="0" borderId="0" xfId="0" applyFont="1" applyAlignment="1">
      <alignment vertical="center" wrapText="1"/>
    </xf>
    <xf numFmtId="0" fontId="9" fillId="3" borderId="1" xfId="0" applyFont="1" applyFill="1" applyBorder="1" applyAlignment="1">
      <alignment horizontal="center" wrapText="1"/>
    </xf>
    <xf numFmtId="17" fontId="7" fillId="3" borderId="1" xfId="0" applyNumberFormat="1" applyFont="1" applyFill="1" applyBorder="1" applyAlignment="1">
      <alignment horizontal="left" wrapText="1"/>
    </xf>
    <xf numFmtId="0" fontId="7" fillId="3" borderId="1" xfId="0" applyFont="1" applyFill="1" applyBorder="1" applyAlignment="1">
      <alignment horizontal="right" wrapText="1"/>
    </xf>
    <xf numFmtId="0" fontId="9" fillId="3" borderId="12" xfId="0" applyFont="1" applyFill="1" applyBorder="1" applyAlignment="1">
      <alignment horizontal="center" vertical="center" wrapText="1"/>
    </xf>
    <xf numFmtId="17" fontId="7" fillId="3" borderId="12" xfId="0" applyNumberFormat="1" applyFont="1" applyFill="1" applyBorder="1" applyAlignment="1">
      <alignment horizontal="left" vertical="center" wrapText="1"/>
    </xf>
    <xf numFmtId="0" fontId="7" fillId="3" borderId="12" xfId="0" applyFont="1" applyFill="1" applyBorder="1" applyAlignment="1">
      <alignment horizontal="right" vertical="center" wrapText="1"/>
    </xf>
    <xf numFmtId="17" fontId="7" fillId="3" borderId="26" xfId="0" applyNumberFormat="1" applyFont="1" applyFill="1" applyBorder="1" applyAlignment="1">
      <alignment horizontal="left" vertical="center" wrapText="1"/>
    </xf>
    <xf numFmtId="0" fontId="7" fillId="3" borderId="26" xfId="0" applyFont="1" applyFill="1" applyBorder="1" applyAlignment="1">
      <alignment horizontal="right" vertical="center" wrapText="1"/>
    </xf>
    <xf numFmtId="17" fontId="7" fillId="3" borderId="1" xfId="0" applyNumberFormat="1" applyFont="1" applyFill="1" applyBorder="1" applyAlignment="1">
      <alignment horizontal="left" vertical="center" wrapText="1"/>
    </xf>
    <xf numFmtId="0" fontId="44" fillId="0" borderId="0" xfId="0" applyFont="1"/>
    <xf numFmtId="0" fontId="20" fillId="0" borderId="0" xfId="2"/>
    <xf numFmtId="0" fontId="20" fillId="3" borderId="0" xfId="2" applyFill="1" applyAlignment="1">
      <alignment horizontal="left" vertical="center"/>
    </xf>
    <xf numFmtId="0" fontId="20" fillId="0" borderId="0" xfId="2" applyAlignment="1">
      <alignment horizontal="left"/>
    </xf>
    <xf numFmtId="0" fontId="4" fillId="0" borderId="0" xfId="0" applyFont="1" applyAlignment="1">
      <alignment horizontal="center" wrapText="1"/>
    </xf>
    <xf numFmtId="0" fontId="4" fillId="0" borderId="0" xfId="0" applyFont="1" applyAlignment="1">
      <alignment horizontal="left" vertical="top" wrapText="1"/>
    </xf>
    <xf numFmtId="0" fontId="21" fillId="0" borderId="17" xfId="0" applyFont="1" applyBorder="1" applyAlignment="1">
      <alignment vertical="top"/>
    </xf>
    <xf numFmtId="0" fontId="21" fillId="0" borderId="20" xfId="0" applyFont="1" applyBorder="1" applyAlignment="1">
      <alignment vertical="top"/>
    </xf>
    <xf numFmtId="0" fontId="21" fillId="0" borderId="21" xfId="0" applyFont="1" applyBorder="1" applyAlignment="1">
      <alignment vertical="top"/>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18" fillId="0" borderId="1" xfId="0" applyFont="1" applyBorder="1" applyAlignment="1">
      <alignment horizontal="center" vertical="center"/>
    </xf>
    <xf numFmtId="0" fontId="21" fillId="0" borderId="1" xfId="0" applyFont="1" applyBorder="1" applyAlignment="1">
      <alignment horizontal="center" vertical="center"/>
    </xf>
    <xf numFmtId="0" fontId="8" fillId="0" borderId="3" xfId="0" applyFont="1" applyBorder="1" applyAlignment="1">
      <alignment horizontal="left" vertical="top"/>
    </xf>
    <xf numFmtId="0" fontId="8" fillId="0" borderId="4" xfId="0" applyFont="1" applyBorder="1" applyAlignment="1">
      <alignment horizontal="left" vertical="top"/>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7" fillId="0" borderId="2" xfId="0" applyFont="1" applyBorder="1" applyAlignment="1">
      <alignment horizontal="left" vertical="center" wrapText="1"/>
    </xf>
    <xf numFmtId="0" fontId="7" fillId="0" borderId="6" xfId="0" applyFont="1" applyBorder="1" applyAlignment="1">
      <alignment horizontal="left" vertical="center" wrapText="1"/>
    </xf>
    <xf numFmtId="0" fontId="7" fillId="0" borderId="2" xfId="0" quotePrefix="1" applyFont="1" applyBorder="1" applyAlignment="1">
      <alignment horizontal="center" vertical="center" wrapText="1"/>
    </xf>
    <xf numFmtId="0" fontId="7" fillId="0" borderId="6" xfId="0" applyFont="1" applyBorder="1" applyAlignment="1">
      <alignment horizontal="center" vertical="center" wrapText="1"/>
    </xf>
    <xf numFmtId="0" fontId="7" fillId="0" borderId="2" xfId="0" applyFont="1" applyBorder="1" applyAlignment="1">
      <alignment horizontal="center" vertical="center" wrapText="1"/>
    </xf>
    <xf numFmtId="3" fontId="7" fillId="0" borderId="2" xfId="0" applyNumberFormat="1" applyFont="1" applyBorder="1" applyAlignment="1">
      <alignment horizontal="center" vertical="center" wrapText="1"/>
    </xf>
    <xf numFmtId="0" fontId="7" fillId="0" borderId="31" xfId="0" applyFont="1" applyBorder="1" applyAlignment="1">
      <alignment horizontal="center"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7" fillId="0" borderId="34" xfId="0" applyFont="1" applyBorder="1" applyAlignment="1">
      <alignment horizontal="center" vertical="center" wrapText="1"/>
    </xf>
    <xf numFmtId="0" fontId="7" fillId="0" borderId="8" xfId="0" applyFont="1" applyBorder="1" applyAlignment="1">
      <alignment horizontal="left" vertical="center" wrapText="1"/>
    </xf>
    <xf numFmtId="0" fontId="7" fillId="0" borderId="32" xfId="0" applyFont="1" applyBorder="1" applyAlignment="1">
      <alignment horizontal="left" vertical="center" wrapText="1"/>
    </xf>
    <xf numFmtId="0" fontId="7" fillId="0" borderId="10"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5" xfId="0" applyFont="1" applyBorder="1" applyAlignment="1">
      <alignment horizontal="center" vertical="center" wrapText="1"/>
    </xf>
    <xf numFmtId="3" fontId="7" fillId="0" borderId="8" xfId="0" applyNumberFormat="1" applyFont="1" applyBorder="1" applyAlignment="1">
      <alignment horizontal="center" vertical="center" wrapText="1"/>
    </xf>
    <xf numFmtId="0" fontId="7" fillId="0" borderId="32" xfId="0" applyFont="1" applyBorder="1" applyAlignment="1">
      <alignment horizontal="center" vertical="center" wrapText="1"/>
    </xf>
    <xf numFmtId="0" fontId="12" fillId="0" borderId="32" xfId="0" applyFont="1" applyBorder="1"/>
    <xf numFmtId="0" fontId="5" fillId="0" borderId="2" xfId="0" applyFont="1" applyBorder="1" applyAlignment="1">
      <alignment horizontal="justify" vertical="center" wrapText="1"/>
    </xf>
    <xf numFmtId="0" fontId="5" fillId="0" borderId="6" xfId="0" applyFont="1" applyBorder="1" applyAlignment="1">
      <alignment horizontal="justify"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17" fontId="5" fillId="0" borderId="5" xfId="0" applyNumberFormat="1" applyFont="1" applyBorder="1" applyAlignment="1">
      <alignment horizontal="center" vertical="center" wrapText="1"/>
    </xf>
    <xf numFmtId="17" fontId="5" fillId="0" borderId="6" xfId="0" applyNumberFormat="1" applyFont="1" applyBorder="1" applyAlignment="1">
      <alignment horizontal="center" vertical="center" wrapText="1"/>
    </xf>
    <xf numFmtId="17" fontId="5" fillId="0" borderId="5" xfId="0" quotePrefix="1" applyNumberFormat="1" applyFont="1" applyBorder="1" applyAlignment="1">
      <alignment horizontal="center" vertical="center" wrapText="1"/>
    </xf>
    <xf numFmtId="0" fontId="12" fillId="0" borderId="32" xfId="0" applyFont="1" applyBorder="1" applyAlignment="1">
      <alignment wrapText="1"/>
    </xf>
    <xf numFmtId="0" fontId="5" fillId="0" borderId="5" xfId="0" quotePrefix="1" applyFont="1" applyBorder="1" applyAlignment="1">
      <alignment horizontal="center" vertical="center" wrapText="1"/>
    </xf>
    <xf numFmtId="0" fontId="5" fillId="0" borderId="5" xfId="0" applyFont="1" applyBorder="1" applyAlignment="1">
      <alignment horizontal="justify" vertical="center" wrapText="1"/>
    </xf>
    <xf numFmtId="17" fontId="7" fillId="0" borderId="5" xfId="0" quotePrefix="1" applyNumberFormat="1" applyFont="1" applyBorder="1" applyAlignment="1">
      <alignment horizontal="center" vertical="center" wrapText="1"/>
    </xf>
    <xf numFmtId="17" fontId="7" fillId="0" borderId="6" xfId="0" applyNumberFormat="1" applyFont="1" applyBorder="1" applyAlignment="1">
      <alignment horizontal="center" vertical="center" wrapText="1"/>
    </xf>
    <xf numFmtId="0" fontId="9" fillId="0" borderId="1" xfId="0" applyFont="1" applyBorder="1" applyAlignment="1">
      <alignment horizontal="center" vertical="center"/>
    </xf>
    <xf numFmtId="0" fontId="8" fillId="0" borderId="1" xfId="0" applyFont="1" applyBorder="1" applyAlignment="1">
      <alignment horizontal="center"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9" fillId="0" borderId="1" xfId="0" applyFont="1" applyBorder="1" applyAlignment="1">
      <alignment horizontal="center" vertical="center" wrapText="1"/>
    </xf>
    <xf numFmtId="0" fontId="7" fillId="0" borderId="5" xfId="0" applyFont="1" applyBorder="1" applyAlignment="1">
      <alignment horizontal="right" vertical="center" wrapText="1"/>
    </xf>
    <xf numFmtId="0" fontId="7" fillId="0" borderId="6" xfId="0" applyFont="1" applyBorder="1" applyAlignment="1">
      <alignment horizontal="righ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15" fillId="0" borderId="3"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4" xfId="0" applyFont="1" applyBorder="1" applyAlignment="1">
      <alignment horizontal="center" vertical="center" wrapText="1"/>
    </xf>
    <xf numFmtId="0" fontId="1" fillId="0" borderId="1" xfId="0" applyFont="1" applyBorder="1" applyAlignment="1">
      <alignment horizontal="right" vertical="center" wrapText="1"/>
    </xf>
    <xf numFmtId="0" fontId="16" fillId="0" borderId="1" xfId="0" applyFont="1" applyBorder="1" applyAlignment="1">
      <alignment horizontal="right" vertical="center" wrapText="1"/>
    </xf>
    <xf numFmtId="0" fontId="14" fillId="0" borderId="1" xfId="0" applyFont="1" applyBorder="1" applyAlignment="1">
      <alignment horizontal="center" vertical="center" wrapText="1"/>
    </xf>
  </cellXfs>
  <cellStyles count="6">
    <cellStyle name="Comma" xfId="1" builtinId="3"/>
    <cellStyle name="Comma 2" xfId="3" xr:uid="{0E1926A0-0CDB-4D54-9E1C-EA7F78D92536}"/>
    <cellStyle name="Hyperlink" xfId="2" builtinId="8"/>
    <cellStyle name="Normal" xfId="0" builtinId="0"/>
    <cellStyle name="Normal 10" xfId="5" xr:uid="{B3F9B81F-9AA1-4093-A643-6071298393A1}"/>
    <cellStyle name="Normal 2" xfId="4" xr:uid="{DBAC0CC7-8EB7-4F3B-BF15-B59F6525A95C}"/>
  </cellStyles>
  <dxfs count="21">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s>
  <tableStyles count="0" defaultTableStyle="TableStyleMedium2" defaultPivotStyle="PivotStyleLight16"/>
  <colors>
    <mruColors>
      <color rgb="FF00625E"/>
      <color rgb="FF215084"/>
      <color rgb="FF932A72"/>
      <color rgb="FF000000"/>
      <color rgb="FFBF4A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theme" Target="theme/theme1.xml"/><Relationship Id="rId79"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12700</xdr:colOff>
      <xdr:row>30</xdr:row>
      <xdr:rowOff>12700</xdr:rowOff>
    </xdr:to>
    <xdr:sp macro="" textlink="">
      <xdr:nvSpPr>
        <xdr:cNvPr id="2" name="TextBox 1">
          <a:extLst>
            <a:ext uri="{FF2B5EF4-FFF2-40B4-BE49-F238E27FC236}">
              <a16:creationId xmlns:a16="http://schemas.microsoft.com/office/drawing/2014/main" id="{AD00BD6A-8C5F-60D6-D529-3FE4BC4EF7D0}"/>
            </a:ext>
          </a:extLst>
        </xdr:cNvPr>
        <xdr:cNvSpPr txBox="1"/>
      </xdr:nvSpPr>
      <xdr:spPr>
        <a:xfrm>
          <a:off x="660400" y="177800"/>
          <a:ext cx="8597900" cy="5168900"/>
        </a:xfrm>
        <a:prstGeom prst="rect">
          <a:avLst/>
        </a:prstGeom>
        <a:solidFill>
          <a:srgbClr val="00625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6000" b="1">
              <a:solidFill>
                <a:schemeClr val="bg1"/>
              </a:solidFill>
            </a:rPr>
            <a:t>Planning</a:t>
          </a:r>
          <a:r>
            <a:rPr lang="en-GB" sz="6000" b="1" baseline="0">
              <a:solidFill>
                <a:schemeClr val="bg1"/>
              </a:solidFill>
            </a:rPr>
            <a:t> Inspectorate</a:t>
          </a:r>
        </a:p>
        <a:p>
          <a:r>
            <a:rPr lang="en-GB" sz="6000" baseline="0">
              <a:solidFill>
                <a:schemeClr val="bg1"/>
              </a:solidFill>
            </a:rPr>
            <a:t>Annual Report and Accounts 2025/26</a:t>
          </a:r>
        </a:p>
        <a:p>
          <a:endParaRPr lang="en-GB" sz="6000" baseline="0">
            <a:solidFill>
              <a:schemeClr val="bg1"/>
            </a:solidFill>
          </a:endParaRPr>
        </a:p>
        <a:p>
          <a:r>
            <a:rPr lang="en-GB" sz="4000" baseline="0">
              <a:solidFill>
                <a:schemeClr val="bg1"/>
              </a:solidFill>
            </a:rPr>
            <a:t>Published June 2026</a:t>
          </a:r>
          <a:endParaRPr lang="en-GB" sz="4000">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376555</xdr:colOff>
      <xdr:row>21</xdr:row>
      <xdr:rowOff>688975</xdr:rowOff>
    </xdr:from>
    <xdr:to>
      <xdr:col>1</xdr:col>
      <xdr:colOff>376555</xdr:colOff>
      <xdr:row>21</xdr:row>
      <xdr:rowOff>688975</xdr:rowOff>
    </xdr:to>
    <xdr:cxnSp macro="">
      <xdr:nvCxnSpPr>
        <xdr:cNvPr id="2" name="Straight Connector 1">
          <a:extLst>
            <a:ext uri="{FF2B5EF4-FFF2-40B4-BE49-F238E27FC236}">
              <a16:creationId xmlns:a16="http://schemas.microsoft.com/office/drawing/2014/main" id="{FF814C34-E834-42E1-99A2-252D19026107}"/>
            </a:ext>
          </a:extLst>
        </xdr:cNvPr>
        <xdr:cNvCxnSpPr>
          <a:cxnSpLocks noChangeShapeType="1"/>
        </xdr:cNvCxnSpPr>
      </xdr:nvCxnSpPr>
      <xdr:spPr bwMode="auto">
        <a:xfrm>
          <a:off x="4415155" y="4624161"/>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0.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66E54-9F52-48EB-9AC9-69C3FF8258CF}">
  <dimension ref="A1"/>
  <sheetViews>
    <sheetView showGridLines="0" tabSelected="1" workbookViewId="0">
      <selection activeCell="P19" sqref="P19"/>
    </sheetView>
  </sheetViews>
  <sheetFormatPr defaultRowHeight="14" x14ac:dyDescent="0.3"/>
  <cols>
    <col min="1" max="1" width="2.83203125" customWidth="1"/>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BC828-03FE-48D9-AD1E-3961B2FC4229}">
  <dimension ref="A1:D10"/>
  <sheetViews>
    <sheetView workbookViewId="0"/>
  </sheetViews>
  <sheetFormatPr defaultRowHeight="14" x14ac:dyDescent="0.3"/>
  <cols>
    <col min="1" max="1" width="18.33203125" customWidth="1"/>
    <col min="2" max="2" width="37.08203125" bestFit="1" customWidth="1"/>
    <col min="6" max="6" width="20.58203125" customWidth="1"/>
    <col min="7" max="7" width="27.08203125" customWidth="1"/>
  </cols>
  <sheetData>
    <row r="1" spans="1:4" ht="15.5" x14ac:dyDescent="0.35">
      <c r="A1" s="2" t="s">
        <v>46</v>
      </c>
      <c r="B1" s="2"/>
      <c r="C1" s="2"/>
      <c r="D1" s="2"/>
    </row>
    <row r="2" spans="1:4" ht="15.5" x14ac:dyDescent="0.35">
      <c r="A2" s="2"/>
      <c r="B2" s="2"/>
      <c r="C2" s="2"/>
      <c r="D2" s="2"/>
    </row>
    <row r="3" spans="1:4" ht="16" thickBot="1" x14ac:dyDescent="0.4">
      <c r="A3" s="60" t="s">
        <v>47</v>
      </c>
      <c r="B3" s="60" t="s">
        <v>48</v>
      </c>
      <c r="C3" s="60" t="s">
        <v>49</v>
      </c>
      <c r="D3" s="60" t="s">
        <v>50</v>
      </c>
    </row>
    <row r="4" spans="1:4" ht="15.5" x14ac:dyDescent="0.35">
      <c r="A4" s="340" t="s">
        <v>51</v>
      </c>
      <c r="B4" s="61"/>
      <c r="C4" s="234">
        <v>14679</v>
      </c>
      <c r="D4" s="235">
        <v>15085</v>
      </c>
    </row>
    <row r="5" spans="1:4" ht="15.5" x14ac:dyDescent="0.35">
      <c r="A5" s="341"/>
      <c r="B5" s="49" t="s">
        <v>52</v>
      </c>
      <c r="C5" s="166">
        <v>4334</v>
      </c>
      <c r="D5" s="167">
        <v>4101</v>
      </c>
    </row>
    <row r="6" spans="1:4" ht="15.5" x14ac:dyDescent="0.35">
      <c r="A6" s="341"/>
      <c r="B6" s="49" t="s">
        <v>53</v>
      </c>
      <c r="C6" s="166">
        <v>447</v>
      </c>
      <c r="D6" s="167">
        <v>458</v>
      </c>
    </row>
    <row r="7" spans="1:4" ht="16" thickBot="1" x14ac:dyDescent="0.4">
      <c r="A7" s="342"/>
      <c r="B7" s="62" t="s">
        <v>54</v>
      </c>
      <c r="C7" s="168">
        <v>9148</v>
      </c>
      <c r="D7" s="169">
        <v>9476</v>
      </c>
    </row>
    <row r="8" spans="1:4" ht="16" thickBot="1" x14ac:dyDescent="0.4">
      <c r="A8" s="236" t="s">
        <v>55</v>
      </c>
      <c r="B8" s="63"/>
      <c r="C8" s="237">
        <v>3332</v>
      </c>
      <c r="D8" s="238">
        <v>3486</v>
      </c>
    </row>
    <row r="9" spans="1:4" ht="15.5" x14ac:dyDescent="0.35">
      <c r="A9" s="239" t="s">
        <v>56</v>
      </c>
      <c r="B9" s="61"/>
      <c r="C9" s="234">
        <v>747</v>
      </c>
      <c r="D9" s="235">
        <v>873</v>
      </c>
    </row>
    <row r="10" spans="1:4" ht="47" thickBot="1" x14ac:dyDescent="0.4">
      <c r="A10" s="64"/>
      <c r="B10" s="170" t="s">
        <v>57</v>
      </c>
      <c r="C10" s="168">
        <v>518</v>
      </c>
      <c r="D10" s="169">
        <v>650</v>
      </c>
    </row>
  </sheetData>
  <mergeCells count="1">
    <mergeCell ref="A4:A7"/>
  </mergeCells>
  <pageMargins left="0.7" right="0.7" top="0.75" bottom="0.75" header="0.3" footer="0.3"/>
  <pageSetup paperSize="9" orientation="portrait" r:id="rId1"/>
  <headerFooter>
    <oddHeader>&amp;C&amp;"Aptos"&amp;10&amp;K000000 OFFICIAL&amp;1#_x000D_</oddHeader>
    <oddFooter>&amp;C_x000D_&amp;1#&amp;"Aptos"&amp;10&amp;K000000 OFFICIAL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C73B3-B94D-4F7C-A4A5-E754C258B9AA}">
  <dimension ref="A1:G9"/>
  <sheetViews>
    <sheetView workbookViewId="0"/>
  </sheetViews>
  <sheetFormatPr defaultRowHeight="14" x14ac:dyDescent="0.3"/>
  <cols>
    <col min="1" max="1" width="19" customWidth="1"/>
    <col min="2" max="2" width="12.6640625" customWidth="1"/>
    <col min="3" max="7" width="8.58203125" bestFit="1" customWidth="1"/>
  </cols>
  <sheetData>
    <row r="1" spans="1:7" ht="15.5" x14ac:dyDescent="0.35">
      <c r="A1" s="2" t="s">
        <v>681</v>
      </c>
      <c r="B1" s="2"/>
      <c r="C1" s="2"/>
      <c r="D1" s="2"/>
      <c r="E1" s="2"/>
      <c r="F1" s="2"/>
      <c r="G1" s="2"/>
    </row>
    <row r="2" spans="1:7" ht="14.5" thickBot="1" x14ac:dyDescent="0.35"/>
    <row r="3" spans="1:7" ht="48.5" thickBot="1" x14ac:dyDescent="0.35">
      <c r="A3" s="240" t="s">
        <v>58</v>
      </c>
      <c r="B3" s="241" t="s">
        <v>59</v>
      </c>
    </row>
    <row r="4" spans="1:7" ht="16.5" thickBot="1" x14ac:dyDescent="0.35">
      <c r="A4" s="171" t="s">
        <v>60</v>
      </c>
      <c r="B4" s="172">
        <v>0.27</v>
      </c>
    </row>
    <row r="5" spans="1:7" ht="16" x14ac:dyDescent="0.3">
      <c r="A5" s="171" t="s">
        <v>14</v>
      </c>
      <c r="B5" s="172">
        <v>0.31</v>
      </c>
    </row>
    <row r="6" spans="1:7" ht="16.5" thickBot="1" x14ac:dyDescent="0.35">
      <c r="A6" s="171" t="s">
        <v>13</v>
      </c>
      <c r="B6" s="172">
        <v>0.28999999999999998</v>
      </c>
    </row>
    <row r="7" spans="1:7" ht="16.5" thickBot="1" x14ac:dyDescent="0.35">
      <c r="A7" s="171" t="s">
        <v>12</v>
      </c>
      <c r="B7" s="172">
        <v>0.28999999999999998</v>
      </c>
    </row>
    <row r="8" spans="1:7" ht="16.5" thickBot="1" x14ac:dyDescent="0.35">
      <c r="A8" s="171" t="s">
        <v>2</v>
      </c>
      <c r="B8" s="172">
        <v>0.3</v>
      </c>
    </row>
    <row r="9" spans="1:7" ht="16.5" thickBot="1" x14ac:dyDescent="0.35">
      <c r="A9" s="171" t="s">
        <v>11</v>
      </c>
      <c r="B9" s="172">
        <v>0.31</v>
      </c>
    </row>
  </sheetData>
  <pageMargins left="0.7" right="0.7" top="0.75" bottom="0.75" header="0.3" footer="0.3"/>
  <headerFooter>
    <oddHeader>&amp;C&amp;"Aptos"&amp;10&amp;K000000 OFFICIAL&amp;1#_x000D_</oddHeader>
    <oddFooter>&amp;C_x000D_&amp;1#&amp;"Aptos"&amp;10&amp;K000000 OFFICIAL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07E0D-E16D-48C8-BBAD-05AE9BE3796B}">
  <dimension ref="A1:G10"/>
  <sheetViews>
    <sheetView workbookViewId="0"/>
  </sheetViews>
  <sheetFormatPr defaultRowHeight="14" x14ac:dyDescent="0.3"/>
  <cols>
    <col min="1" max="1" width="18.33203125" customWidth="1"/>
    <col min="2" max="2" width="23.9140625" customWidth="1"/>
    <col min="3" max="3" width="24.33203125" customWidth="1"/>
    <col min="4" max="4" width="24.5" customWidth="1"/>
    <col min="5" max="5" width="22.33203125" customWidth="1"/>
    <col min="6" max="6" width="23.5" customWidth="1"/>
    <col min="7" max="7" width="27.08203125" customWidth="1"/>
  </cols>
  <sheetData>
    <row r="1" spans="1:7" ht="15.5" x14ac:dyDescent="0.35">
      <c r="A1" s="56" t="s">
        <v>682</v>
      </c>
      <c r="B1" s="2"/>
      <c r="C1" s="2"/>
      <c r="D1" s="2"/>
      <c r="E1" s="2"/>
      <c r="F1" s="2"/>
      <c r="G1" s="2"/>
    </row>
    <row r="2" spans="1:7" ht="15.5" x14ac:dyDescent="0.35">
      <c r="A2" s="2"/>
      <c r="B2" s="2"/>
      <c r="C2" s="2"/>
      <c r="D2" s="2"/>
      <c r="E2" s="2"/>
      <c r="F2" s="2"/>
      <c r="G2" s="2"/>
    </row>
    <row r="3" spans="1:7" ht="15.5" x14ac:dyDescent="0.35">
      <c r="A3" s="2"/>
      <c r="B3" s="2"/>
      <c r="C3" s="2"/>
      <c r="D3" s="2"/>
      <c r="E3" s="2"/>
      <c r="F3" s="2"/>
      <c r="G3" s="2"/>
    </row>
    <row r="4" spans="1:7" ht="40" customHeight="1" x14ac:dyDescent="0.35">
      <c r="A4" s="49"/>
      <c r="B4" s="242" t="s">
        <v>61</v>
      </c>
      <c r="C4" s="242" t="s">
        <v>62</v>
      </c>
      <c r="E4" s="73"/>
      <c r="G4" s="73"/>
    </row>
    <row r="5" spans="1:7" ht="15.5" x14ac:dyDescent="0.35">
      <c r="A5" s="49" t="s">
        <v>63</v>
      </c>
      <c r="B5" s="67">
        <v>40</v>
      </c>
      <c r="C5" s="67">
        <v>66</v>
      </c>
      <c r="E5" s="2"/>
      <c r="G5" s="2"/>
    </row>
    <row r="6" spans="1:7" ht="15.5" x14ac:dyDescent="0.35">
      <c r="A6" s="49" t="s">
        <v>64</v>
      </c>
      <c r="B6" s="67">
        <v>33</v>
      </c>
      <c r="C6" s="67">
        <v>76</v>
      </c>
      <c r="E6" s="2"/>
      <c r="G6" s="2"/>
    </row>
    <row r="7" spans="1:7" ht="15.5" x14ac:dyDescent="0.35">
      <c r="A7" s="49" t="s">
        <v>65</v>
      </c>
      <c r="B7" s="67">
        <v>31</v>
      </c>
      <c r="C7" s="67">
        <v>63</v>
      </c>
      <c r="E7" s="2"/>
      <c r="G7" s="2"/>
    </row>
    <row r="8" spans="1:7" ht="15.5" x14ac:dyDescent="0.35">
      <c r="A8" s="49" t="s">
        <v>66</v>
      </c>
      <c r="B8" s="67">
        <v>30</v>
      </c>
      <c r="C8" s="67">
        <v>65</v>
      </c>
      <c r="E8" s="2"/>
      <c r="G8" s="2"/>
    </row>
    <row r="9" spans="1:7" ht="15.5" x14ac:dyDescent="0.35">
      <c r="A9" s="49" t="s">
        <v>49</v>
      </c>
      <c r="B9" s="67">
        <v>27</v>
      </c>
      <c r="C9" s="67">
        <v>48</v>
      </c>
      <c r="E9" s="2"/>
      <c r="G9" s="2"/>
    </row>
    <row r="10" spans="1:7" ht="15.5" x14ac:dyDescent="0.35">
      <c r="A10" s="49" t="s">
        <v>50</v>
      </c>
      <c r="B10" s="67">
        <v>29</v>
      </c>
      <c r="C10" s="67">
        <v>62</v>
      </c>
      <c r="E10" s="74"/>
      <c r="G10" s="75"/>
    </row>
  </sheetData>
  <pageMargins left="0.7" right="0.7" top="0.75" bottom="0.75" header="0.3" footer="0.3"/>
  <headerFooter>
    <oddHeader>&amp;C&amp;"Aptos"&amp;10&amp;K000000 OFFICIAL&amp;1#_x000D_</oddHeader>
    <oddFooter>&amp;C_x000D_&amp;1#&amp;"Aptos"&amp;10&amp;K000000 OFFICIAL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08B61-8B7C-4C3C-BD96-C5DF57C1FDCF}">
  <dimension ref="A1:C9"/>
  <sheetViews>
    <sheetView workbookViewId="0"/>
  </sheetViews>
  <sheetFormatPr defaultRowHeight="14" x14ac:dyDescent="0.3"/>
  <cols>
    <col min="1" max="1" width="18.33203125" customWidth="1"/>
    <col min="2" max="2" width="23.25" customWidth="1"/>
    <col min="3" max="3" width="24.08203125" customWidth="1"/>
  </cols>
  <sheetData>
    <row r="1" spans="1:3" ht="15.5" x14ac:dyDescent="0.35">
      <c r="A1" s="2" t="s">
        <v>683</v>
      </c>
      <c r="B1" s="2"/>
      <c r="C1" s="2"/>
    </row>
    <row r="2" spans="1:3" ht="15.5" x14ac:dyDescent="0.35">
      <c r="A2" s="2"/>
      <c r="B2" s="2"/>
      <c r="C2" s="2"/>
    </row>
    <row r="3" spans="1:3" ht="46.5" x14ac:dyDescent="0.35">
      <c r="A3" s="53"/>
      <c r="B3" s="242" t="s">
        <v>61</v>
      </c>
      <c r="C3" s="242" t="s">
        <v>62</v>
      </c>
    </row>
    <row r="4" spans="1:3" ht="15.5" x14ac:dyDescent="0.35">
      <c r="A4" s="53" t="s">
        <v>63</v>
      </c>
      <c r="B4" s="173">
        <v>41</v>
      </c>
      <c r="C4" s="173">
        <v>64</v>
      </c>
    </row>
    <row r="5" spans="1:3" ht="15.5" x14ac:dyDescent="0.35">
      <c r="A5" s="53" t="s">
        <v>64</v>
      </c>
      <c r="B5" s="173">
        <v>46</v>
      </c>
      <c r="C5" s="173">
        <v>80</v>
      </c>
    </row>
    <row r="6" spans="1:3" ht="15.5" x14ac:dyDescent="0.35">
      <c r="A6" s="53" t="s">
        <v>65</v>
      </c>
      <c r="B6" s="173">
        <v>43</v>
      </c>
      <c r="C6" s="173">
        <v>103</v>
      </c>
    </row>
    <row r="7" spans="1:3" ht="15.5" x14ac:dyDescent="0.35">
      <c r="A7" s="53" t="s">
        <v>66</v>
      </c>
      <c r="B7" s="173">
        <v>26</v>
      </c>
      <c r="C7" s="173">
        <v>93</v>
      </c>
    </row>
    <row r="8" spans="1:3" ht="15.5" x14ac:dyDescent="0.35">
      <c r="A8" s="53" t="s">
        <v>49</v>
      </c>
      <c r="B8" s="173">
        <v>24</v>
      </c>
      <c r="C8" s="173">
        <v>48</v>
      </c>
    </row>
    <row r="9" spans="1:3" ht="15.5" x14ac:dyDescent="0.35">
      <c r="A9" s="53" t="s">
        <v>50</v>
      </c>
      <c r="B9" s="173">
        <v>23</v>
      </c>
      <c r="C9" s="173">
        <v>41</v>
      </c>
    </row>
  </sheetData>
  <pageMargins left="0.7" right="0.7" top="0.75" bottom="0.75" header="0.3" footer="0.3"/>
  <headerFooter>
    <oddHeader>&amp;C&amp;"Aptos"&amp;10&amp;K000000 OFFICIAL&amp;1#_x000D_</oddHeader>
    <oddFooter>&amp;C_x000D_&amp;1#&amp;"Aptos"&amp;10&amp;K000000 OFFICIAL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9B613-02C5-470E-AB33-400E55E53CD5}">
  <dimension ref="A1:C9"/>
  <sheetViews>
    <sheetView workbookViewId="0"/>
  </sheetViews>
  <sheetFormatPr defaultRowHeight="14" x14ac:dyDescent="0.3"/>
  <cols>
    <col min="1" max="1" width="18.33203125" customWidth="1"/>
    <col min="2" max="2" width="25.83203125" customWidth="1"/>
    <col min="3" max="3" width="28.08203125" customWidth="1"/>
  </cols>
  <sheetData>
    <row r="1" spans="1:3" ht="15.5" x14ac:dyDescent="0.35">
      <c r="A1" s="66" t="s">
        <v>684</v>
      </c>
      <c r="B1" s="2"/>
      <c r="C1" s="2"/>
    </row>
    <row r="2" spans="1:3" ht="15.5" x14ac:dyDescent="0.35">
      <c r="A2" s="2"/>
      <c r="B2" s="2"/>
      <c r="C2" s="2"/>
    </row>
    <row r="3" spans="1:3" ht="31" x14ac:dyDescent="0.3">
      <c r="A3" s="65"/>
      <c r="B3" s="243" t="s">
        <v>61</v>
      </c>
      <c r="C3" s="243" t="s">
        <v>62</v>
      </c>
    </row>
    <row r="4" spans="1:3" ht="15.5" x14ac:dyDescent="0.3">
      <c r="A4" s="65" t="s">
        <v>63</v>
      </c>
      <c r="B4" s="65">
        <v>22</v>
      </c>
      <c r="C4" s="65">
        <v>37</v>
      </c>
    </row>
    <row r="5" spans="1:3" ht="15.5" x14ac:dyDescent="0.3">
      <c r="A5" s="65" t="s">
        <v>64</v>
      </c>
      <c r="B5" s="65">
        <v>23</v>
      </c>
      <c r="C5" s="65">
        <v>40</v>
      </c>
    </row>
    <row r="6" spans="1:3" ht="15.5" x14ac:dyDescent="0.3">
      <c r="A6" s="65" t="s">
        <v>65</v>
      </c>
      <c r="B6" s="65">
        <v>26</v>
      </c>
      <c r="C6" s="65">
        <v>49</v>
      </c>
    </row>
    <row r="7" spans="1:3" ht="15.5" x14ac:dyDescent="0.3">
      <c r="A7" s="65" t="s">
        <v>66</v>
      </c>
      <c r="B7" s="65">
        <v>29</v>
      </c>
      <c r="C7" s="65">
        <v>52</v>
      </c>
    </row>
    <row r="8" spans="1:3" ht="15.5" x14ac:dyDescent="0.3">
      <c r="A8" s="65" t="s">
        <v>49</v>
      </c>
      <c r="B8" s="65">
        <v>26</v>
      </c>
      <c r="C8" s="65">
        <v>40</v>
      </c>
    </row>
    <row r="9" spans="1:3" ht="15.5" x14ac:dyDescent="0.3">
      <c r="A9" s="65" t="s">
        <v>50</v>
      </c>
      <c r="B9" s="65">
        <v>18</v>
      </c>
      <c r="C9" s="65">
        <v>35</v>
      </c>
    </row>
  </sheetData>
  <pageMargins left="0.7" right="0.7" top="0.75" bottom="0.75" header="0.3" footer="0.3"/>
  <headerFooter>
    <oddHeader>&amp;C&amp;"Aptos"&amp;10&amp;K000000 OFFICIAL&amp;1#_x000D_</oddHeader>
    <oddFooter>&amp;C_x000D_&amp;1#&amp;"Aptos"&amp;10&amp;K000000 OFFICIAL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3A3AB-17F9-480C-B64F-23BE73D5629D}">
  <dimension ref="A1:C10"/>
  <sheetViews>
    <sheetView workbookViewId="0"/>
  </sheetViews>
  <sheetFormatPr defaultRowHeight="14" x14ac:dyDescent="0.3"/>
  <cols>
    <col min="1" max="1" width="18.33203125" customWidth="1"/>
    <col min="2" max="2" width="25.58203125" customWidth="1"/>
    <col min="3" max="3" width="24.58203125" customWidth="1"/>
  </cols>
  <sheetData>
    <row r="1" spans="1:3" ht="15.5" x14ac:dyDescent="0.35">
      <c r="A1" s="68" t="s">
        <v>685</v>
      </c>
      <c r="B1" s="2"/>
      <c r="C1" s="2"/>
    </row>
    <row r="2" spans="1:3" ht="15.5" x14ac:dyDescent="0.35">
      <c r="A2" s="2"/>
      <c r="B2" s="2"/>
      <c r="C2" s="2"/>
    </row>
    <row r="3" spans="1:3" ht="31" x14ac:dyDescent="0.35">
      <c r="A3" s="49"/>
      <c r="B3" s="242" t="s">
        <v>61</v>
      </c>
      <c r="C3" s="242" t="s">
        <v>62</v>
      </c>
    </row>
    <row r="4" spans="1:3" ht="15.5" x14ac:dyDescent="0.35">
      <c r="A4" s="49" t="s">
        <v>63</v>
      </c>
      <c r="B4" s="67">
        <v>78</v>
      </c>
      <c r="C4" s="67">
        <v>108</v>
      </c>
    </row>
    <row r="5" spans="1:3" ht="15.5" x14ac:dyDescent="0.35">
      <c r="A5" s="49" t="s">
        <v>64</v>
      </c>
      <c r="B5" s="67">
        <v>62</v>
      </c>
      <c r="C5" s="67">
        <v>106</v>
      </c>
    </row>
    <row r="6" spans="1:3" ht="15.5" x14ac:dyDescent="0.35">
      <c r="A6" s="49" t="s">
        <v>65</v>
      </c>
      <c r="B6" s="67">
        <v>87</v>
      </c>
      <c r="C6" s="67">
        <v>184</v>
      </c>
    </row>
    <row r="7" spans="1:3" ht="15.5" x14ac:dyDescent="0.35">
      <c r="A7" s="49" t="s">
        <v>66</v>
      </c>
      <c r="B7" s="67">
        <v>66</v>
      </c>
      <c r="C7" s="67">
        <v>121</v>
      </c>
    </row>
    <row r="8" spans="1:3" ht="15.5" x14ac:dyDescent="0.35">
      <c r="A8" s="49" t="s">
        <v>49</v>
      </c>
      <c r="B8" s="67">
        <v>57</v>
      </c>
      <c r="C8" s="67">
        <v>111</v>
      </c>
    </row>
    <row r="9" spans="1:3" ht="15.5" x14ac:dyDescent="0.35">
      <c r="A9" s="49" t="s">
        <v>67</v>
      </c>
      <c r="B9" s="212">
        <v>25</v>
      </c>
      <c r="C9" s="67">
        <v>75</v>
      </c>
    </row>
    <row r="10" spans="1:3" ht="15.5" x14ac:dyDescent="0.35">
      <c r="A10" s="2"/>
      <c r="B10" s="2"/>
      <c r="C10" s="2"/>
    </row>
  </sheetData>
  <pageMargins left="0.7" right="0.7" top="0.75" bottom="0.75" header="0.3" footer="0.3"/>
  <headerFooter>
    <oddHeader>&amp;C&amp;"Aptos"&amp;10&amp;K000000 OFFICIAL&amp;1#_x000D_</oddHeader>
    <oddFooter>&amp;C_x000D_&amp;1#&amp;"Aptos"&amp;10&amp;K000000 OFFICIAL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BE29C-A03C-425E-BCB4-B71563B2E288}">
  <dimension ref="A1:C9"/>
  <sheetViews>
    <sheetView workbookViewId="0"/>
  </sheetViews>
  <sheetFormatPr defaultRowHeight="14" x14ac:dyDescent="0.3"/>
  <cols>
    <col min="1" max="1" width="18.33203125" customWidth="1"/>
    <col min="2" max="2" width="24.33203125" customWidth="1"/>
    <col min="3" max="3" width="26.33203125" customWidth="1"/>
  </cols>
  <sheetData>
    <row r="1" spans="1:3" ht="15.5" x14ac:dyDescent="0.35">
      <c r="A1" s="2" t="s">
        <v>686</v>
      </c>
      <c r="B1" s="2"/>
      <c r="C1" s="2"/>
    </row>
    <row r="2" spans="1:3" ht="15.5" x14ac:dyDescent="0.35">
      <c r="A2" s="2"/>
      <c r="B2" s="2"/>
      <c r="C2" s="2"/>
    </row>
    <row r="3" spans="1:3" ht="31" x14ac:dyDescent="0.35">
      <c r="A3" s="49"/>
      <c r="B3" s="244" t="s">
        <v>61</v>
      </c>
      <c r="C3" s="244" t="s">
        <v>62</v>
      </c>
    </row>
    <row r="4" spans="1:3" ht="15.5" x14ac:dyDescent="0.35">
      <c r="A4" s="49" t="s">
        <v>63</v>
      </c>
      <c r="B4" s="213">
        <v>87</v>
      </c>
      <c r="C4" s="213">
        <v>125</v>
      </c>
    </row>
    <row r="5" spans="1:3" ht="15.5" x14ac:dyDescent="0.35">
      <c r="A5" s="49" t="s">
        <v>64</v>
      </c>
      <c r="B5" s="213">
        <v>90</v>
      </c>
      <c r="C5" s="213">
        <v>136</v>
      </c>
    </row>
    <row r="6" spans="1:3" ht="15.5" x14ac:dyDescent="0.35">
      <c r="A6" s="49" t="s">
        <v>65</v>
      </c>
      <c r="B6" s="213">
        <v>82</v>
      </c>
      <c r="C6" s="213">
        <v>224</v>
      </c>
    </row>
    <row r="7" spans="1:3" ht="15.5" x14ac:dyDescent="0.35">
      <c r="A7" s="49" t="s">
        <v>66</v>
      </c>
      <c r="B7" s="213">
        <v>81</v>
      </c>
      <c r="C7" s="213">
        <v>133</v>
      </c>
    </row>
    <row r="8" spans="1:3" ht="15.5" x14ac:dyDescent="0.35">
      <c r="A8" s="49" t="s">
        <v>49</v>
      </c>
      <c r="B8" s="213">
        <v>47</v>
      </c>
      <c r="C8" s="213">
        <v>100</v>
      </c>
    </row>
    <row r="9" spans="1:3" ht="15.5" x14ac:dyDescent="0.35">
      <c r="A9" s="49" t="s">
        <v>50</v>
      </c>
      <c r="B9" s="213">
        <v>26</v>
      </c>
      <c r="C9" s="213">
        <v>85</v>
      </c>
    </row>
  </sheetData>
  <pageMargins left="0.7" right="0.7" top="0.75" bottom="0.75" header="0.3" footer="0.3"/>
  <headerFooter>
    <oddHeader>&amp;C&amp;"Aptos"&amp;10&amp;K000000 OFFICIAL&amp;1#_x000D_</oddHeader>
    <oddFooter>&amp;C_x000D_&amp;1#&amp;"Aptos"&amp;10&amp;K000000 OFFICIAL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62C9C-4BA4-4B0A-90A2-2288C3D19C65}">
  <dimension ref="A1:C9"/>
  <sheetViews>
    <sheetView workbookViewId="0"/>
  </sheetViews>
  <sheetFormatPr defaultRowHeight="14" x14ac:dyDescent="0.3"/>
  <cols>
    <col min="1" max="1" width="18.33203125" customWidth="1"/>
    <col min="2" max="2" width="25.25" customWidth="1"/>
    <col min="3" max="3" width="24.83203125" customWidth="1"/>
  </cols>
  <sheetData>
    <row r="1" spans="1:3" ht="15.5" x14ac:dyDescent="0.35">
      <c r="A1" s="2" t="s">
        <v>687</v>
      </c>
      <c r="B1" s="2"/>
      <c r="C1" s="2"/>
    </row>
    <row r="2" spans="1:3" ht="15.5" x14ac:dyDescent="0.35">
      <c r="A2" s="2"/>
      <c r="B2" s="2"/>
      <c r="C2" s="2"/>
    </row>
    <row r="3" spans="1:3" ht="31" x14ac:dyDescent="0.3">
      <c r="A3" s="65"/>
      <c r="B3" s="243" t="s">
        <v>61</v>
      </c>
      <c r="C3" s="243" t="s">
        <v>62</v>
      </c>
    </row>
    <row r="4" spans="1:3" ht="15.5" x14ac:dyDescent="0.3">
      <c r="A4" s="65" t="s">
        <v>63</v>
      </c>
      <c r="B4" s="65">
        <v>32</v>
      </c>
      <c r="C4" s="65">
        <v>60</v>
      </c>
    </row>
    <row r="5" spans="1:3" ht="15.5" x14ac:dyDescent="0.3">
      <c r="A5" s="65" t="s">
        <v>64</v>
      </c>
      <c r="B5" s="65">
        <v>31</v>
      </c>
      <c r="C5" s="65">
        <v>74</v>
      </c>
    </row>
    <row r="6" spans="1:3" ht="15.5" x14ac:dyDescent="0.3">
      <c r="A6" s="65" t="s">
        <v>65</v>
      </c>
      <c r="B6" s="65">
        <v>46</v>
      </c>
      <c r="C6" s="65">
        <v>88</v>
      </c>
    </row>
    <row r="7" spans="1:3" ht="15.5" x14ac:dyDescent="0.3">
      <c r="A7" s="65" t="s">
        <v>66</v>
      </c>
      <c r="B7" s="65">
        <v>52</v>
      </c>
      <c r="C7" s="65">
        <v>81</v>
      </c>
    </row>
    <row r="8" spans="1:3" ht="15.5" x14ac:dyDescent="0.3">
      <c r="A8" s="65" t="s">
        <v>49</v>
      </c>
      <c r="B8" s="65">
        <v>54</v>
      </c>
      <c r="C8" s="65">
        <v>96</v>
      </c>
    </row>
    <row r="9" spans="1:3" ht="15.5" x14ac:dyDescent="0.3">
      <c r="A9" s="65" t="s">
        <v>50</v>
      </c>
      <c r="B9" s="65">
        <v>69</v>
      </c>
      <c r="C9" s="65">
        <v>115</v>
      </c>
    </row>
  </sheetData>
  <pageMargins left="0.7" right="0.7" top="0.75" bottom="0.75" header="0.3" footer="0.3"/>
  <headerFooter>
    <oddHeader>&amp;C&amp;"Aptos"&amp;10&amp;K000000 OFFICIAL&amp;1#_x000D_</oddHeader>
    <oddFooter>&amp;C_x000D_&amp;1#&amp;"Aptos"&amp;10&amp;K000000 OFFICIAL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9B078-2317-4C16-A862-03B4BFF8577A}">
  <dimension ref="A1:C9"/>
  <sheetViews>
    <sheetView workbookViewId="0"/>
  </sheetViews>
  <sheetFormatPr defaultRowHeight="14" x14ac:dyDescent="0.3"/>
  <cols>
    <col min="1" max="1" width="18.33203125" customWidth="1"/>
    <col min="2" max="2" width="24.33203125" customWidth="1"/>
    <col min="3" max="3" width="27.75" customWidth="1"/>
  </cols>
  <sheetData>
    <row r="1" spans="1:3" ht="15.5" x14ac:dyDescent="0.35">
      <c r="A1" s="66" t="s">
        <v>702</v>
      </c>
      <c r="B1" s="2"/>
      <c r="C1" s="2"/>
    </row>
    <row r="3" spans="1:3" ht="31" x14ac:dyDescent="0.3">
      <c r="A3" s="65"/>
      <c r="B3" s="243" t="s">
        <v>61</v>
      </c>
      <c r="C3" s="243" t="s">
        <v>62</v>
      </c>
    </row>
    <row r="4" spans="1:3" ht="15.5" x14ac:dyDescent="0.3">
      <c r="A4" s="65" t="s">
        <v>63</v>
      </c>
      <c r="B4" s="65">
        <v>44</v>
      </c>
      <c r="C4" s="65">
        <v>79</v>
      </c>
    </row>
    <row r="5" spans="1:3" ht="15.5" x14ac:dyDescent="0.3">
      <c r="A5" s="65" t="s">
        <v>64</v>
      </c>
      <c r="B5" s="65">
        <v>21</v>
      </c>
      <c r="C5" s="65">
        <v>90</v>
      </c>
    </row>
    <row r="6" spans="1:3" ht="15.5" x14ac:dyDescent="0.3">
      <c r="A6" s="65" t="s">
        <v>65</v>
      </c>
      <c r="B6" s="65">
        <v>29</v>
      </c>
      <c r="C6" s="65">
        <v>82</v>
      </c>
    </row>
    <row r="7" spans="1:3" ht="15.5" x14ac:dyDescent="0.3">
      <c r="A7" s="65" t="s">
        <v>66</v>
      </c>
      <c r="B7" s="65">
        <v>37</v>
      </c>
      <c r="C7" s="65">
        <v>80</v>
      </c>
    </row>
    <row r="8" spans="1:3" ht="15.5" x14ac:dyDescent="0.3">
      <c r="A8" s="65" t="s">
        <v>49</v>
      </c>
      <c r="B8" s="65">
        <v>67</v>
      </c>
      <c r="C8" s="65">
        <v>110</v>
      </c>
    </row>
    <row r="9" spans="1:3" ht="15.5" x14ac:dyDescent="0.3">
      <c r="A9" s="65" t="s">
        <v>50</v>
      </c>
      <c r="B9" s="65">
        <v>69</v>
      </c>
      <c r="C9" s="65">
        <v>117</v>
      </c>
    </row>
  </sheetData>
  <pageMargins left="0.7" right="0.7" top="0.75" bottom="0.75" header="0.3" footer="0.3"/>
  <headerFooter>
    <oddHeader>&amp;C&amp;"Aptos"&amp;10&amp;K000000 OFFICIAL&amp;1#_x000D_</oddHeader>
    <oddFooter>&amp;C_x000D_&amp;1#&amp;"Aptos"&amp;10&amp;K000000 OFFICIAL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2E220-FC58-41F0-8734-4B7C8373C76B}">
  <dimension ref="A1:F57"/>
  <sheetViews>
    <sheetView workbookViewId="0"/>
  </sheetViews>
  <sheetFormatPr defaultRowHeight="14" x14ac:dyDescent="0.3"/>
  <cols>
    <col min="1" max="1" width="47.58203125" customWidth="1"/>
    <col min="2" max="2" width="30.08203125" customWidth="1"/>
    <col min="3" max="5" width="27.58203125" customWidth="1"/>
    <col min="6" max="6" width="23.58203125" customWidth="1"/>
  </cols>
  <sheetData>
    <row r="1" spans="1:6" ht="15.5" x14ac:dyDescent="0.35">
      <c r="A1" s="2" t="s">
        <v>688</v>
      </c>
      <c r="B1" s="2"/>
      <c r="C1" s="2"/>
      <c r="D1" s="2"/>
      <c r="E1" s="2"/>
      <c r="F1" s="2"/>
    </row>
    <row r="2" spans="1:6" ht="15.5" x14ac:dyDescent="0.35">
      <c r="A2" s="2"/>
      <c r="B2" s="2"/>
      <c r="C2" s="2"/>
      <c r="D2" s="2"/>
      <c r="E2" s="2"/>
      <c r="F2" s="2"/>
    </row>
    <row r="3" spans="1:6" ht="31" x14ac:dyDescent="0.3">
      <c r="A3" s="70" t="s">
        <v>68</v>
      </c>
      <c r="B3" s="70" t="s">
        <v>69</v>
      </c>
      <c r="C3" s="70" t="s">
        <v>70</v>
      </c>
      <c r="D3" s="346" t="s">
        <v>71</v>
      </c>
      <c r="E3" s="347"/>
      <c r="F3" s="70" t="s">
        <v>72</v>
      </c>
    </row>
    <row r="4" spans="1:6" ht="60.75" customHeight="1" x14ac:dyDescent="0.3">
      <c r="A4" s="71" t="s">
        <v>73</v>
      </c>
      <c r="B4" s="246" t="s">
        <v>74</v>
      </c>
      <c r="C4" s="246" t="s">
        <v>75</v>
      </c>
      <c r="D4" s="348" t="s">
        <v>76</v>
      </c>
      <c r="E4" s="349"/>
      <c r="F4" s="246" t="s">
        <v>77</v>
      </c>
    </row>
    <row r="5" spans="1:6" ht="15.5" customHeight="1" x14ac:dyDescent="0.3">
      <c r="A5" s="344" t="s">
        <v>78</v>
      </c>
      <c r="B5" s="343" t="s">
        <v>79</v>
      </c>
      <c r="C5" s="343" t="s">
        <v>80</v>
      </c>
      <c r="D5" s="350" t="s">
        <v>81</v>
      </c>
      <c r="E5" s="351"/>
      <c r="F5" s="246" t="s">
        <v>82</v>
      </c>
    </row>
    <row r="6" spans="1:6" ht="42.75" customHeight="1" x14ac:dyDescent="0.3">
      <c r="A6" s="345"/>
      <c r="B6" s="343"/>
      <c r="C6" s="343"/>
      <c r="D6" s="352"/>
      <c r="E6" s="353"/>
      <c r="F6" s="246" t="s">
        <v>83</v>
      </c>
    </row>
    <row r="7" spans="1:6" ht="56.25" customHeight="1" x14ac:dyDescent="0.3">
      <c r="A7" s="71" t="s">
        <v>84</v>
      </c>
      <c r="B7" s="246" t="s">
        <v>79</v>
      </c>
      <c r="C7" s="246" t="s">
        <v>85</v>
      </c>
      <c r="D7" s="348" t="s">
        <v>86</v>
      </c>
      <c r="E7" s="349"/>
      <c r="F7" s="246" t="s">
        <v>87</v>
      </c>
    </row>
    <row r="8" spans="1:6" ht="62" x14ac:dyDescent="0.3">
      <c r="A8" s="71" t="s">
        <v>88</v>
      </c>
      <c r="B8" s="246" t="s">
        <v>89</v>
      </c>
      <c r="C8" s="246" t="s">
        <v>90</v>
      </c>
      <c r="D8" s="348" t="s">
        <v>91</v>
      </c>
      <c r="E8" s="349"/>
      <c r="F8" s="246" t="s">
        <v>92</v>
      </c>
    </row>
    <row r="9" spans="1:6" ht="46.5" x14ac:dyDescent="0.3">
      <c r="A9" s="71" t="s">
        <v>93</v>
      </c>
      <c r="B9" s="246" t="s">
        <v>94</v>
      </c>
      <c r="C9" s="246" t="s">
        <v>95</v>
      </c>
      <c r="D9" s="348" t="s">
        <v>96</v>
      </c>
      <c r="E9" s="349"/>
      <c r="F9" s="246" t="s">
        <v>77</v>
      </c>
    </row>
    <row r="10" spans="1:6" ht="47.25" customHeight="1" x14ac:dyDescent="0.3">
      <c r="A10" s="71" t="s">
        <v>97</v>
      </c>
      <c r="B10" s="246" t="s">
        <v>705</v>
      </c>
      <c r="C10" s="245"/>
      <c r="D10" s="245"/>
      <c r="E10" s="245"/>
      <c r="F10" s="246" t="s">
        <v>77</v>
      </c>
    </row>
    <row r="11" spans="1:6" ht="31" x14ac:dyDescent="0.3">
      <c r="A11" s="71" t="s">
        <v>98</v>
      </c>
      <c r="B11" s="343" t="s">
        <v>99</v>
      </c>
      <c r="C11" s="343"/>
      <c r="D11" s="246" t="s">
        <v>100</v>
      </c>
      <c r="E11" s="246" t="s">
        <v>101</v>
      </c>
      <c r="F11" s="246" t="s">
        <v>77</v>
      </c>
    </row>
    <row r="12" spans="1:6" ht="31" x14ac:dyDescent="0.3">
      <c r="A12" s="71" t="s">
        <v>102</v>
      </c>
      <c r="B12" s="343" t="s">
        <v>103</v>
      </c>
      <c r="C12" s="343"/>
      <c r="D12" s="246" t="s">
        <v>104</v>
      </c>
      <c r="E12" s="246" t="s">
        <v>105</v>
      </c>
      <c r="F12" s="246" t="s">
        <v>77</v>
      </c>
    </row>
    <row r="57" spans="1:1" x14ac:dyDescent="0.3">
      <c r="A57" s="39" t="s">
        <v>106</v>
      </c>
    </row>
  </sheetData>
  <mergeCells count="11">
    <mergeCell ref="D7:E7"/>
    <mergeCell ref="D8:E8"/>
    <mergeCell ref="D9:E9"/>
    <mergeCell ref="B11:C11"/>
    <mergeCell ref="B12:C12"/>
    <mergeCell ref="B5:B6"/>
    <mergeCell ref="C5:C6"/>
    <mergeCell ref="A5:A6"/>
    <mergeCell ref="D3:E3"/>
    <mergeCell ref="D4:E4"/>
    <mergeCell ref="D5:E6"/>
  </mergeCells>
  <pageMargins left="0.7" right="0.7" top="0.75" bottom="0.75" header="0.3" footer="0.3"/>
  <headerFooter>
    <oddHeader>&amp;C&amp;"Aptos"&amp;10&amp;K000000 OFFICIAL&amp;1#_x000D_</oddHeader>
    <oddFooter>&amp;C_x000D_&amp;1#&amp;"Aptos"&amp;10&amp;K000000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2981A-522C-4BB2-9DA3-55E5D2E338BB}">
  <dimension ref="B1:B75"/>
  <sheetViews>
    <sheetView showGridLines="0" topLeftCell="A18" workbookViewId="0">
      <selection activeCell="B38" sqref="B38"/>
    </sheetView>
  </sheetViews>
  <sheetFormatPr defaultRowHeight="14" x14ac:dyDescent="0.3"/>
  <cols>
    <col min="1" max="1" width="1.9140625" customWidth="1"/>
    <col min="2" max="2" width="125.1640625" bestFit="1" customWidth="1"/>
  </cols>
  <sheetData>
    <row r="1" spans="2:2" ht="20" x14ac:dyDescent="0.4">
      <c r="B1" s="334" t="s">
        <v>0</v>
      </c>
    </row>
    <row r="3" spans="2:2" x14ac:dyDescent="0.3">
      <c r="B3" s="335" t="s">
        <v>782</v>
      </c>
    </row>
    <row r="4" spans="2:2" x14ac:dyDescent="0.3">
      <c r="B4" s="335" t="s">
        <v>783</v>
      </c>
    </row>
    <row r="5" spans="2:2" x14ac:dyDescent="0.3">
      <c r="B5" s="335" t="s">
        <v>784</v>
      </c>
    </row>
    <row r="6" spans="2:2" x14ac:dyDescent="0.3">
      <c r="B6" s="335" t="s">
        <v>785</v>
      </c>
    </row>
    <row r="7" spans="2:2" x14ac:dyDescent="0.3">
      <c r="B7" s="335" t="s">
        <v>786</v>
      </c>
    </row>
    <row r="8" spans="2:2" x14ac:dyDescent="0.3">
      <c r="B8" s="335" t="s">
        <v>787</v>
      </c>
    </row>
    <row r="9" spans="2:2" x14ac:dyDescent="0.3">
      <c r="B9" s="335" t="s">
        <v>788</v>
      </c>
    </row>
    <row r="10" spans="2:2" x14ac:dyDescent="0.3">
      <c r="B10" s="335" t="s">
        <v>789</v>
      </c>
    </row>
    <row r="11" spans="2:2" x14ac:dyDescent="0.3">
      <c r="B11" s="335" t="s">
        <v>790</v>
      </c>
    </row>
    <row r="12" spans="2:2" x14ac:dyDescent="0.3">
      <c r="B12" s="335" t="s">
        <v>791</v>
      </c>
    </row>
    <row r="13" spans="2:2" x14ac:dyDescent="0.3">
      <c r="B13" s="335" t="s">
        <v>792</v>
      </c>
    </row>
    <row r="14" spans="2:2" x14ac:dyDescent="0.3">
      <c r="B14" s="335" t="s">
        <v>793</v>
      </c>
    </row>
    <row r="15" spans="2:2" x14ac:dyDescent="0.3">
      <c r="B15" s="336" t="s">
        <v>794</v>
      </c>
    </row>
    <row r="16" spans="2:2" x14ac:dyDescent="0.3">
      <c r="B16" s="335" t="s">
        <v>795</v>
      </c>
    </row>
    <row r="17" spans="2:2" x14ac:dyDescent="0.3">
      <c r="B17" s="335" t="s">
        <v>796</v>
      </c>
    </row>
    <row r="18" spans="2:2" x14ac:dyDescent="0.3">
      <c r="B18" s="335" t="s">
        <v>797</v>
      </c>
    </row>
    <row r="19" spans="2:2" x14ac:dyDescent="0.3">
      <c r="B19" s="335" t="s">
        <v>798</v>
      </c>
    </row>
    <row r="20" spans="2:2" x14ac:dyDescent="0.3">
      <c r="B20" s="335" t="s">
        <v>799</v>
      </c>
    </row>
    <row r="21" spans="2:2" x14ac:dyDescent="0.3">
      <c r="B21" s="335" t="s">
        <v>800</v>
      </c>
    </row>
    <row r="22" spans="2:2" x14ac:dyDescent="0.3">
      <c r="B22" s="337" t="s">
        <v>801</v>
      </c>
    </row>
    <row r="23" spans="2:2" x14ac:dyDescent="0.3">
      <c r="B23" s="335" t="s">
        <v>802</v>
      </c>
    </row>
    <row r="24" spans="2:2" x14ac:dyDescent="0.3">
      <c r="B24" s="335" t="s">
        <v>803</v>
      </c>
    </row>
    <row r="25" spans="2:2" x14ac:dyDescent="0.3">
      <c r="B25" s="335" t="s">
        <v>804</v>
      </c>
    </row>
    <row r="26" spans="2:2" x14ac:dyDescent="0.3">
      <c r="B26" s="335" t="s">
        <v>805</v>
      </c>
    </row>
    <row r="27" spans="2:2" x14ac:dyDescent="0.3">
      <c r="B27" s="335" t="s">
        <v>806</v>
      </c>
    </row>
    <row r="28" spans="2:2" x14ac:dyDescent="0.3">
      <c r="B28" s="335" t="s">
        <v>807</v>
      </c>
    </row>
    <row r="29" spans="2:2" x14ac:dyDescent="0.3">
      <c r="B29" s="335" t="s">
        <v>808</v>
      </c>
    </row>
    <row r="30" spans="2:2" x14ac:dyDescent="0.3">
      <c r="B30" s="335" t="s">
        <v>809</v>
      </c>
    </row>
    <row r="31" spans="2:2" x14ac:dyDescent="0.3">
      <c r="B31" s="335" t="s">
        <v>810</v>
      </c>
    </row>
    <row r="32" spans="2:2" x14ac:dyDescent="0.3">
      <c r="B32" s="335" t="s">
        <v>811</v>
      </c>
    </row>
    <row r="33" spans="2:2" x14ac:dyDescent="0.3">
      <c r="B33" s="335" t="s">
        <v>812</v>
      </c>
    </row>
    <row r="34" spans="2:2" x14ac:dyDescent="0.3">
      <c r="B34" s="335" t="s">
        <v>813</v>
      </c>
    </row>
    <row r="35" spans="2:2" x14ac:dyDescent="0.3">
      <c r="B35" s="335" t="s">
        <v>814</v>
      </c>
    </row>
    <row r="36" spans="2:2" x14ac:dyDescent="0.3">
      <c r="B36" s="335" t="s">
        <v>815</v>
      </c>
    </row>
    <row r="37" spans="2:2" x14ac:dyDescent="0.3">
      <c r="B37" s="335" t="s">
        <v>816</v>
      </c>
    </row>
    <row r="38" spans="2:2" x14ac:dyDescent="0.3">
      <c r="B38" s="335" t="s">
        <v>817</v>
      </c>
    </row>
    <row r="39" spans="2:2" x14ac:dyDescent="0.3">
      <c r="B39" s="335" t="s">
        <v>818</v>
      </c>
    </row>
    <row r="40" spans="2:2" x14ac:dyDescent="0.3">
      <c r="B40" s="335" t="s">
        <v>819</v>
      </c>
    </row>
    <row r="41" spans="2:2" x14ac:dyDescent="0.3">
      <c r="B41" s="335" t="s">
        <v>820</v>
      </c>
    </row>
    <row r="42" spans="2:2" x14ac:dyDescent="0.3">
      <c r="B42" s="335" t="s">
        <v>821</v>
      </c>
    </row>
    <row r="43" spans="2:2" x14ac:dyDescent="0.3">
      <c r="B43" s="335" t="s">
        <v>822</v>
      </c>
    </row>
    <row r="44" spans="2:2" x14ac:dyDescent="0.3">
      <c r="B44" s="335" t="s">
        <v>823</v>
      </c>
    </row>
    <row r="45" spans="2:2" x14ac:dyDescent="0.3">
      <c r="B45" s="335" t="s">
        <v>824</v>
      </c>
    </row>
    <row r="46" spans="2:2" x14ac:dyDescent="0.3">
      <c r="B46" s="335" t="s">
        <v>825</v>
      </c>
    </row>
    <row r="47" spans="2:2" x14ac:dyDescent="0.3">
      <c r="B47" s="335" t="s">
        <v>826</v>
      </c>
    </row>
    <row r="48" spans="2:2" x14ac:dyDescent="0.3">
      <c r="B48" s="335" t="s">
        <v>827</v>
      </c>
    </row>
    <row r="49" spans="2:2" x14ac:dyDescent="0.3">
      <c r="B49" s="335" t="s">
        <v>828</v>
      </c>
    </row>
    <row r="50" spans="2:2" x14ac:dyDescent="0.3">
      <c r="B50" s="335" t="s">
        <v>829</v>
      </c>
    </row>
    <row r="51" spans="2:2" x14ac:dyDescent="0.3">
      <c r="B51" s="335" t="s">
        <v>830</v>
      </c>
    </row>
    <row r="52" spans="2:2" x14ac:dyDescent="0.3">
      <c r="B52" s="335" t="s">
        <v>831</v>
      </c>
    </row>
    <row r="53" spans="2:2" x14ac:dyDescent="0.3">
      <c r="B53" s="335" t="s">
        <v>832</v>
      </c>
    </row>
    <row r="54" spans="2:2" x14ac:dyDescent="0.3">
      <c r="B54" s="335" t="s">
        <v>833</v>
      </c>
    </row>
    <row r="55" spans="2:2" x14ac:dyDescent="0.3">
      <c r="B55" s="335" t="s">
        <v>834</v>
      </c>
    </row>
    <row r="56" spans="2:2" x14ac:dyDescent="0.3">
      <c r="B56" s="335" t="s">
        <v>835</v>
      </c>
    </row>
    <row r="57" spans="2:2" x14ac:dyDescent="0.3">
      <c r="B57" s="335" t="s">
        <v>836</v>
      </c>
    </row>
    <row r="58" spans="2:2" x14ac:dyDescent="0.3">
      <c r="B58" s="335" t="s">
        <v>837</v>
      </c>
    </row>
    <row r="59" spans="2:2" x14ac:dyDescent="0.3">
      <c r="B59" s="335" t="s">
        <v>838</v>
      </c>
    </row>
    <row r="60" spans="2:2" x14ac:dyDescent="0.3">
      <c r="B60" s="335" t="s">
        <v>839</v>
      </c>
    </row>
    <row r="61" spans="2:2" x14ac:dyDescent="0.3">
      <c r="B61" s="335" t="s">
        <v>840</v>
      </c>
    </row>
    <row r="62" spans="2:2" x14ac:dyDescent="0.3">
      <c r="B62" s="335" t="s">
        <v>841</v>
      </c>
    </row>
    <row r="63" spans="2:2" x14ac:dyDescent="0.3">
      <c r="B63" s="335" t="s">
        <v>842</v>
      </c>
    </row>
    <row r="64" spans="2:2" x14ac:dyDescent="0.3">
      <c r="B64" s="335" t="s">
        <v>843</v>
      </c>
    </row>
    <row r="65" spans="2:2" x14ac:dyDescent="0.3">
      <c r="B65" s="335" t="s">
        <v>844</v>
      </c>
    </row>
    <row r="66" spans="2:2" x14ac:dyDescent="0.3">
      <c r="B66" s="335" t="s">
        <v>845</v>
      </c>
    </row>
    <row r="67" spans="2:2" x14ac:dyDescent="0.3">
      <c r="B67" s="335" t="s">
        <v>846</v>
      </c>
    </row>
    <row r="68" spans="2:2" x14ac:dyDescent="0.3">
      <c r="B68" s="335" t="s">
        <v>847</v>
      </c>
    </row>
    <row r="69" spans="2:2" x14ac:dyDescent="0.3">
      <c r="B69" s="335" t="s">
        <v>848</v>
      </c>
    </row>
    <row r="70" spans="2:2" x14ac:dyDescent="0.3">
      <c r="B70" s="335" t="s">
        <v>849</v>
      </c>
    </row>
    <row r="71" spans="2:2" x14ac:dyDescent="0.3">
      <c r="B71" s="335" t="s">
        <v>850</v>
      </c>
    </row>
    <row r="72" spans="2:2" x14ac:dyDescent="0.3">
      <c r="B72" s="335" t="s">
        <v>851</v>
      </c>
    </row>
    <row r="73" spans="2:2" x14ac:dyDescent="0.3">
      <c r="B73" s="335" t="s">
        <v>852</v>
      </c>
    </row>
    <row r="74" spans="2:2" x14ac:dyDescent="0.3">
      <c r="B74" s="80"/>
    </row>
    <row r="75" spans="2:2" x14ac:dyDescent="0.3">
      <c r="B75" s="80"/>
    </row>
  </sheetData>
  <hyperlinks>
    <hyperlink ref="B3" location="'Table 1'!A1" display="Table 1 - Our services and their governing legislation" xr:uid="{6BFA724C-242A-4983-8AA9-0025CE119471}"/>
    <hyperlink ref="B4" location="'Table 2'!A1" display="Table 2 - Number of live and YouTube views of webinars launched in 2025/26" xr:uid="{3FFC80C0-3EE2-451A-96EB-C1165481A701}"/>
    <hyperlink ref="B5" location="'Table 3'!A1" display="Table 3 - IDAS comparison over the last five years1" xr:uid="{B0FE889B-0AB1-40CD-AC22-322B648859B1}"/>
    <hyperlink ref="B6" location="'Graphic 1'!A1" display="Graphic 1 - Map of local plan status" xr:uid="{7FF66A85-C817-4C00-898E-4B5B24112628}"/>
    <hyperlink ref="B7" location="'Table 4'!A1" display="Table 4 - Headline metrics" xr:uid="{C61C61DD-3DF8-4F03-930A-07CC94D86D0D}"/>
    <hyperlink ref="B8" location="'Table 5'!A1" display="Table 5 - Yearly performance" xr:uid="{1DC4B4EE-FC91-47CD-9783-BB509C1F8351}"/>
    <hyperlink ref="B9" location="'Graph 1'!A1" display="Graph 1 - Median plan examination durations" xr:uid="{1F4191EB-3854-4133-BE0D-6048342EBBF3}"/>
    <hyperlink ref="B10" location="'Table 6'!A1" display="Table 6 - Appeals received by type" xr:uid="{71D3C3EA-9EA0-42A9-AEA6-69CCAF8CF01A}"/>
    <hyperlink ref="B11" location="'Table 7'!A1" display="Table 7 - Number of appeals allowed" xr:uid="{C1369525-7A92-4FD2-B6B8-65FFDA152768}"/>
    <hyperlink ref="B12" location="'Graph 2'!A1" display="Graph 2 - Median decision time for planning appeal cases decided by inquiry " xr:uid="{79CCDD69-6B91-4903-904A-312704392CBB}"/>
    <hyperlink ref="B13" location="'Graph 3'!A1" display="Graph 3 - Median decision time for planning appeal cases decided by hearing " xr:uid="{E53517D5-D625-4886-9314-C63B8B9D7D73}"/>
    <hyperlink ref="B14" location="'Graph 4'!A1" display="Graph 4 - Median decision time for planning appeal cases decided by written representations" xr:uid="{7639C5CF-EA6C-42F2-9275-419E233B9D3B}"/>
    <hyperlink ref="B15" location="'Graph 5'!A1" display="Graph 5 - Median decision time for enforcement appeal cases decided by hearing " xr:uid="{681A7EE3-48CF-4F64-8857-5BECEA76C1FD}"/>
    <hyperlink ref="B16" location="'Graph 6'!A1" display="Graph 6 - Median decision time for enforcement appeal cases decided by inquiry " xr:uid="{506843AE-E55C-45D4-B2E2-4DD95A3A2245}"/>
    <hyperlink ref="B17" location="'Graph 7'!A1" display="Graph 7 - Median decision time for enforcement appeal cases decided by written representations " xr:uid="{16179097-F7AB-4D98-93C0-55D2A6D4C53F}"/>
    <hyperlink ref="B18" location="'Graph 8'!A1" display="Graph 8 - Median decision time for cases decided by tree preservation order, tree replacement order, high hedge and hedgerow appeals" xr:uid="{6F91638B-811C-4B88-AC28-42097455FB4D}"/>
    <hyperlink ref="B19" location="'Table 8'!A1" display="Table 8 - Timeframes for casework under the planning and environmental application service" xr:uid="{772B44FA-6780-4830-A6E5-A4ECB8E4D88F}"/>
    <hyperlink ref="B20" location="'Table 9'!A1" display="Table 9 - Forecast demand vs output expectation in weeks" xr:uid="{651C9244-70CF-4E45-A6A4-DE58FDA43518}"/>
    <hyperlink ref="B21" location="'Graph 9'!A1" display="Graph 9 - Number of cases appointed to inspectors each month" xr:uid="{7FA252EE-FA04-444B-A587-B6365BF1281D}"/>
    <hyperlink ref="B22" location="'Graph 10'!A1" display="Graph 10 - Rights of way: number of cases received vs forecast" xr:uid="{87A7AC4E-9269-40CB-B6A6-F94D4D97AAAD}"/>
    <hyperlink ref="B23" location="'Graph 11'!A1" display="Graph 11 - Commons: number of cases received vs forecast" xr:uid="{19FBD411-B5D8-4C0B-8EAE-0F4B5B8FAE4B}"/>
    <hyperlink ref="B24" location="'Table 10'!A1" display="Table 10 - Timeframes for rights of way, commons and coastal access casework" xr:uid="{3C6EAC15-7E49-4D69-A4C4-44E735459857}"/>
    <hyperlink ref="B25" location="'Graph 12'!A1" display="Graph 12 - Number of cases appointed to inspectors each month" xr:uid="{8DE31227-033B-45DA-AC18-7BBE8D14A5EB}"/>
    <hyperlink ref="B26" location="'Graph 13'!A1" display="Graph 13 - Number of customer complaints raised and closed" xr:uid="{D7ED217F-F790-4F70-AC7F-7C8D8C0532EC}"/>
    <hyperlink ref="B27" location="'Table 11'!A1" display="Table 11 - Travel information via corporate travel contract" xr:uid="{83C1B93B-1775-4390-BCCB-D65C2B382593}"/>
    <hyperlink ref="B28" location="'Graph 14'!A1" display="Graph 14 - Progress made on reducing paper " xr:uid="{9417AEAB-199C-4FB3-94EC-66190E6F34B9}"/>
    <hyperlink ref="B29" location="'Graph 15'!A1" display="Graph 15 - ICT and digital waste by destination" xr:uid="{8329DB74-346B-46E3-88C3-DE4F4CBB8540}"/>
    <hyperlink ref="B30" location="'Table 12'!A1" display="Table 12 - Scope 1 emmissions against the GGC framework" xr:uid="{FFFE5564-A13E-4D59-9EA6-E65AF499E89C}"/>
    <hyperlink ref="B31" location="'Table 13'!A1" display="Table 13 - Scope 2 emissions against the GGC framework" xr:uid="{DC5794ED-2D16-4E45-B0CA-D1513FB53C0C}"/>
    <hyperlink ref="B32" location="'Table 14'!A1" display="Table 14 - Scope 3 emissions against the GGC framework" xr:uid="{FE4BB6AB-48AB-4E25-BCAF-E7A7B4943647}"/>
    <hyperlink ref="B33" location="'Graph 16'!A1" display="Graph 16 - Resource expenditure over the last five years (£m)" xr:uid="{4A034FF8-33D7-4886-85BC-D5C563EDAC60}"/>
    <hyperlink ref="B34" location="'Graph 17'!A1" display="Graph 17 - Income received over the last 5 years (£m)" xr:uid="{DBB1F9F0-96FF-4E31-A438-1E94AE2653A4}"/>
    <hyperlink ref="B35" location="' Graph 18'!A1" display="Graph 18 - Capital funding over the last five years (£m)" xr:uid="{FDEA54CE-9AD3-4B25-8397-E7591CB91356}"/>
    <hyperlink ref="B36" location="'Table 15'!A1" display="Table 15 - Board meeting attendance" xr:uid="{61EE5E16-3DE7-4DEA-BAB3-377DD9F66514}"/>
    <hyperlink ref="B37" location="'Graph 19'!A1" display="Graph 19 - Percentage of time spent on decision making at Executive Team" xr:uid="{76883ACD-8CB3-4CAB-9EC0-D13020698EFB}"/>
    <hyperlink ref="B38" location="'Graph 20'!A1" display="Graph 20 - Percentage of time spent on decision making at Board" xr:uid="{E813C731-70C6-4A5F-834C-E4772EF99537}"/>
    <hyperlink ref="B39" location="'Graph 21'!A1" display="Graph 21 - Percentage of time spent on decision making at Audit and Risk Assurance Committee" xr:uid="{60A3E0F7-6D2A-4733-BEF4-3330DF1DC25A}"/>
    <hyperlink ref="B40" location="'Graphic 2'!A1" display="Graphic 2 - Venn diagram of strategic risk placement across ambitions" xr:uid="{66260E28-4ACA-42F0-BEEF-77C9CE0A6BB0}"/>
    <hyperlink ref="B41" location="'Graphic 3'!A1" display="Graphic 3 - Summary of strategic risk profile for 2025/26" xr:uid="{979A8B5A-AB54-4C5A-AEB1-7DB36533FFED}"/>
    <hyperlink ref="B42" location="'Graph 22'!A1" display="Graph 22 - Complaints to the Parliamentary and Health Service Ombudsman" xr:uid="{93D00D96-18CD-4DCA-BCF2-8309892E2AC0}"/>
    <hyperlink ref="B43" location="'Table 16'!A1" display="Table 16 - Single total figures" xr:uid="{53F785F1-F07C-4FBB-8398-E476F39AF1BF}"/>
    <hyperlink ref="B44" location="'Table 17'!A1" display="Table 17 - Directors' pension disclosure 2025/26" xr:uid="{2E229F6C-78DC-4A20-AE91-23D00980C4F3}"/>
    <hyperlink ref="B45" location="'Table 18'!A1" display="Table 18 - Directors' pension disclosure 2024/25" xr:uid="{1B45CBA9-DA80-4B4B-9159-2451B1F93E8A}"/>
    <hyperlink ref="B46" location="'Table 19'!A1" display="Table 19 - Fair pay disclosure" xr:uid="{46611EBF-4676-44E3-B9B1-F68AB81A2A01}"/>
    <hyperlink ref="B47" location="'Table 20'!A1" display="Table 20 - Fair pay percentile ratios for the whole workforce" xr:uid="{C83D18C3-96D5-4A3B-AE53-ACC1FA45C2EB}"/>
    <hyperlink ref="B48" location="'Table 21'!A1" display="Table 21 - Average number of full-time equivalent staff employed in year" xr:uid="{B229BE83-3BCB-4252-890A-EC004E7E1398}"/>
    <hyperlink ref="B49" location="'Table 22'!A1" display="Table 22 - Total staff costs" xr:uid="{0F2417E5-BDBF-42D9-9759-19F53200F8AB}"/>
    <hyperlink ref="B50" location="'Table 23'!A1" display="Table 23 - Off-payroll engagements" xr:uid="{23E6697D-9D52-41F4-BEBA-53800022AFA4}"/>
    <hyperlink ref="B51" location="'Table 24'!A1" display="Table 24 - Off-payroll workers engaged during the year" xr:uid="{C9A45F83-6629-4BED-9F80-508B1C6A85A3}"/>
    <hyperlink ref="B52" location="' Table 25'!A1" display="Table 25 - Off payroll engagements of Board members and senior officials" xr:uid="{E66C5C6B-8B17-48EB-9645-25BEE3EB557A}"/>
    <hyperlink ref="B53" location="'Table 26'!A1" display="Table 26 - 2025/26 Budget, outturn and underspend" xr:uid="{F4C55692-1480-4C5D-B94E-50823E744A2A}"/>
    <hyperlink ref="B54" location="'Table 27'!A1" display="Table 27 - Current provisional allocations" xr:uid="{2E2143A8-AB24-4677-9F2C-47408E7953D0}"/>
    <hyperlink ref="B55" location="'Table 28'!A1" display="Table 28 - Income and costs for casework activity" xr:uid="{EE9F0AEF-1D56-4980-9B26-EA72B660178D}"/>
    <hyperlink ref="B56" location="'Page 101'!A1" display="Page 101 - Statement of comprehensive net expenditure for the year ended 31 March 2026" xr:uid="{69FD8037-8F60-4C2F-BB9A-D7C0815A9799}"/>
    <hyperlink ref="B57" location="'Page 102'!A1" display="Page 102 - Statement of financial position for the year ended 31 March 2026" xr:uid="{E7BA13AE-E273-4D38-8495-94C5A671E253}"/>
    <hyperlink ref="B58" location="'Page 103'!A1" display="Page 103 - Statement of cash flows for the year ended 31 March 2026" xr:uid="{CA5AEAEA-5647-47AC-BA8D-C703A76272F8}"/>
    <hyperlink ref="B59" location="'Page 104'!A1" display="Page 104 - Statement of changes in taxpayers' equity for the year ended 31 March 2026" xr:uid="{EA87BF0B-CCC9-416C-847B-D07D07E3490D}"/>
    <hyperlink ref="B60" location="'Page 106'!A1" display="Page 106 - Income streams" xr:uid="{92EA6DB9-452D-411C-A67C-E5F86EFBA8FB}"/>
    <hyperlink ref="B61" location="'Page 110'!A1" display="Page 110 - Note 1.1o Financial instruments and risk" xr:uid="{2F6FD1D4-AA59-4958-B5C6-9855C7131416}"/>
    <hyperlink ref="B62" location="'Page 112'!A1" display="Page 112 - Note 2. Statement of operating costs by segment" xr:uid="{D79E84BC-D33B-4E05-9AA1-8E118D362FC3}"/>
    <hyperlink ref="B63" location="'Page 113'!A1" display="Page 113 - Note 3a. Staff costs Remuneration for Directors" xr:uid="{AB31FBBA-8631-4148-92F2-181F605B28A3}"/>
    <hyperlink ref="B64" location="'Page 114'!A1" display="Page 114 - Note 3. Other administrative costs" xr:uid="{E98A9D62-60DB-4E28-9C61-F4F8CD77CA41}"/>
    <hyperlink ref="B65" location="'Page 115'!A1" display="Page 115 - Note 4. Operating income" xr:uid="{8293EAE2-2D49-4AC6-8098-989E172C1E9C}"/>
    <hyperlink ref="B66" location="'Page 116 and 117'!A1" display="Page 116/117 - Note 5. Property, plant and equipment" xr:uid="{9B50408D-D57C-4A46-808A-9FAB9DF9F3A4}"/>
    <hyperlink ref="B67" location="'Page 118 and 119'!A1" display="Page 118/119 - Note 6. Intangible assets" xr:uid="{01ABCB4F-5089-4553-B7AF-6F51DF7E620A}"/>
    <hyperlink ref="B68" location="'Page 119'!A1" display="Page 119 - Note 7. Trade receivables and other current assets" xr:uid="{1E0A3A8C-292B-4C12-96C3-5C52E75F062C}"/>
    <hyperlink ref="B69" location="'Page 120'!A1" display="Page 120 - Note 8. Cash and cash equivalents" xr:uid="{A69589A4-37C8-4AA7-A3F9-5E6D1D1025BA}"/>
    <hyperlink ref="B70" location="'Page 120a'!A1" display="Page 120 - Note 9. Trade payables and other current liabilities" xr:uid="{30A82A00-2ABF-49C0-8738-329FD57D6BDD}"/>
    <hyperlink ref="B71" location="'Pages 122-124'!A1" display="Page 122-124 - Note 10. Right-of-use assets" xr:uid="{6E25DC2B-B9EF-47D5-802E-A0D1445C5CE1}"/>
    <hyperlink ref="B72" location="'Page 126'!A1" display="Page 126 - Note 12. Other financial commitments" xr:uid="{C6E545F9-85E9-470D-B6D2-AE83838FBC64}"/>
    <hyperlink ref="B73" location="'Page 126a'!A1" display="Page 126 - Note 13. Provisions" xr:uid="{CD6E13F7-67BC-4817-BE50-974B0847CFB6}"/>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667C5-2B79-45B1-9B5C-681914CB1CC4}">
  <dimension ref="A1:D67"/>
  <sheetViews>
    <sheetView workbookViewId="0"/>
  </sheetViews>
  <sheetFormatPr defaultRowHeight="14" x14ac:dyDescent="0.3"/>
  <cols>
    <col min="1" max="1" width="107.58203125" customWidth="1"/>
    <col min="2" max="2" width="25.25" customWidth="1"/>
    <col min="3" max="3" width="28.83203125" customWidth="1"/>
    <col min="4" max="4" width="11.75" customWidth="1"/>
  </cols>
  <sheetData>
    <row r="1" spans="1:4" ht="15.5" x14ac:dyDescent="0.35">
      <c r="A1" s="2" t="s">
        <v>689</v>
      </c>
      <c r="B1" s="2"/>
      <c r="C1" s="2"/>
      <c r="D1" s="2"/>
    </row>
    <row r="2" spans="1:4" ht="15.5" x14ac:dyDescent="0.35">
      <c r="A2" s="2"/>
      <c r="B2" s="2"/>
      <c r="C2" s="2"/>
      <c r="D2" s="2"/>
    </row>
    <row r="3" spans="1:4" ht="31" x14ac:dyDescent="0.35">
      <c r="A3" s="248" t="s">
        <v>107</v>
      </c>
      <c r="B3" s="249" t="s">
        <v>108</v>
      </c>
      <c r="C3" s="249" t="s">
        <v>109</v>
      </c>
      <c r="D3" s="2"/>
    </row>
    <row r="4" spans="1:4" ht="15.5" x14ac:dyDescent="0.35">
      <c r="A4" s="49" t="s">
        <v>88</v>
      </c>
      <c r="B4" s="49" t="s">
        <v>110</v>
      </c>
      <c r="C4" s="49" t="s">
        <v>111</v>
      </c>
      <c r="D4" s="2"/>
    </row>
    <row r="5" spans="1:4" ht="15.5" x14ac:dyDescent="0.35">
      <c r="A5" s="49" t="s">
        <v>73</v>
      </c>
      <c r="B5" s="49" t="s">
        <v>112</v>
      </c>
      <c r="C5" s="49" t="s">
        <v>112</v>
      </c>
      <c r="D5" s="2"/>
    </row>
    <row r="6" spans="1:4" ht="15.5" x14ac:dyDescent="0.35">
      <c r="A6" s="49" t="s">
        <v>78</v>
      </c>
      <c r="B6" s="49" t="s">
        <v>113</v>
      </c>
      <c r="C6" s="49" t="s">
        <v>113</v>
      </c>
      <c r="D6" s="2"/>
    </row>
    <row r="7" spans="1:4" ht="15.5" x14ac:dyDescent="0.35">
      <c r="A7" s="49" t="s">
        <v>84</v>
      </c>
      <c r="B7" s="49" t="s">
        <v>114</v>
      </c>
      <c r="C7" s="49" t="s">
        <v>115</v>
      </c>
      <c r="D7" s="2"/>
    </row>
    <row r="8" spans="1:4" ht="15.5" x14ac:dyDescent="0.35">
      <c r="A8" s="49" t="s">
        <v>116</v>
      </c>
      <c r="B8" s="49" t="s">
        <v>117</v>
      </c>
      <c r="C8" s="49" t="s">
        <v>118</v>
      </c>
      <c r="D8" s="2"/>
    </row>
    <row r="9" spans="1:4" ht="15.5" x14ac:dyDescent="0.35">
      <c r="A9" s="49" t="s">
        <v>119</v>
      </c>
      <c r="B9" s="49" t="s">
        <v>120</v>
      </c>
      <c r="C9" s="49" t="s">
        <v>120</v>
      </c>
      <c r="D9" s="2"/>
    </row>
    <row r="10" spans="1:4" ht="15.5" x14ac:dyDescent="0.35">
      <c r="A10" s="49" t="s">
        <v>102</v>
      </c>
      <c r="B10" s="49" t="s">
        <v>121</v>
      </c>
      <c r="C10" s="49" t="s">
        <v>122</v>
      </c>
      <c r="D10" s="2"/>
    </row>
    <row r="18" spans="2:2" x14ac:dyDescent="0.3">
      <c r="B18" t="s">
        <v>123</v>
      </c>
    </row>
    <row r="67" spans="1:1" x14ac:dyDescent="0.3">
      <c r="A67" s="39" t="s">
        <v>106</v>
      </c>
    </row>
  </sheetData>
  <pageMargins left="0.7" right="0.7" top="0.75" bottom="0.75" header="0.3" footer="0.3"/>
  <headerFooter>
    <oddHeader>&amp;C&amp;"Aptos"&amp;10&amp;K000000 OFFICIAL&amp;1#_x000D_</oddHeader>
    <oddFooter>&amp;C_x000D_&amp;1#&amp;"Aptos"&amp;10&amp;K000000 OFFICIAL</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12713-8BCD-4D5D-9469-80104D3C4096}">
  <dimension ref="A1:F18"/>
  <sheetViews>
    <sheetView workbookViewId="0"/>
  </sheetViews>
  <sheetFormatPr defaultRowHeight="14" x14ac:dyDescent="0.3"/>
  <cols>
    <col min="1" max="1" width="19.75" customWidth="1"/>
    <col min="2" max="2" width="18.33203125" customWidth="1"/>
    <col min="3" max="3" width="18.08203125" customWidth="1"/>
    <col min="4" max="4" width="11.75" customWidth="1"/>
  </cols>
  <sheetData>
    <row r="1" spans="1:6" ht="15.5" x14ac:dyDescent="0.35">
      <c r="A1" s="2" t="s">
        <v>690</v>
      </c>
      <c r="B1" s="2"/>
      <c r="C1" s="2"/>
      <c r="D1" s="2"/>
      <c r="E1" s="2"/>
      <c r="F1" s="2"/>
    </row>
    <row r="2" spans="1:6" ht="15.5" x14ac:dyDescent="0.35">
      <c r="A2" s="2"/>
      <c r="B2" s="2"/>
      <c r="C2" s="2"/>
      <c r="D2" s="2"/>
      <c r="E2" s="2"/>
      <c r="F2" s="2"/>
    </row>
    <row r="3" spans="1:6" ht="31" x14ac:dyDescent="0.35">
      <c r="A3" s="230"/>
      <c r="B3" s="249" t="s">
        <v>124</v>
      </c>
      <c r="C3" s="249" t="s">
        <v>125</v>
      </c>
      <c r="D3" s="2"/>
      <c r="E3" s="2"/>
      <c r="F3" s="2"/>
    </row>
    <row r="4" spans="1:6" ht="15.5" x14ac:dyDescent="0.35">
      <c r="A4" s="250">
        <v>45748</v>
      </c>
      <c r="B4" s="67">
        <v>11</v>
      </c>
      <c r="C4" s="49">
        <v>7</v>
      </c>
      <c r="D4" s="2"/>
      <c r="F4" s="2"/>
    </row>
    <row r="5" spans="1:6" ht="15.5" x14ac:dyDescent="0.35">
      <c r="A5" s="250">
        <v>45778</v>
      </c>
      <c r="B5" s="67">
        <v>6</v>
      </c>
      <c r="C5" s="49">
        <v>9</v>
      </c>
      <c r="D5" s="2"/>
      <c r="F5" s="2"/>
    </row>
    <row r="6" spans="1:6" ht="15.5" x14ac:dyDescent="0.35">
      <c r="A6" s="250">
        <v>45809</v>
      </c>
      <c r="B6" s="67">
        <v>7</v>
      </c>
      <c r="C6" s="49">
        <v>8</v>
      </c>
      <c r="D6" s="2"/>
      <c r="F6" s="2"/>
    </row>
    <row r="7" spans="1:6" ht="15.5" x14ac:dyDescent="0.35">
      <c r="A7" s="250">
        <v>45839</v>
      </c>
      <c r="B7" s="67">
        <v>8</v>
      </c>
      <c r="C7" s="49">
        <v>8</v>
      </c>
      <c r="D7" s="2"/>
      <c r="F7" s="2"/>
    </row>
    <row r="8" spans="1:6" ht="15.5" x14ac:dyDescent="0.35">
      <c r="A8" s="250">
        <v>45870</v>
      </c>
      <c r="B8" s="67">
        <v>14</v>
      </c>
      <c r="C8" s="49">
        <v>9</v>
      </c>
      <c r="D8" s="2"/>
      <c r="F8" s="2"/>
    </row>
    <row r="9" spans="1:6" ht="15.5" x14ac:dyDescent="0.35">
      <c r="A9" s="250">
        <v>45901</v>
      </c>
      <c r="B9" s="67">
        <v>8</v>
      </c>
      <c r="C9" s="49">
        <v>9</v>
      </c>
      <c r="D9" s="2"/>
      <c r="F9" s="2"/>
    </row>
    <row r="10" spans="1:6" ht="15.5" x14ac:dyDescent="0.35">
      <c r="A10" s="250">
        <v>45931</v>
      </c>
      <c r="B10" s="67">
        <v>10</v>
      </c>
      <c r="C10" s="49">
        <v>9</v>
      </c>
      <c r="D10" s="2"/>
      <c r="F10" s="2"/>
    </row>
    <row r="11" spans="1:6" ht="15.5" x14ac:dyDescent="0.35">
      <c r="A11" s="250">
        <v>45962</v>
      </c>
      <c r="B11" s="67">
        <v>8</v>
      </c>
      <c r="C11" s="49">
        <v>9</v>
      </c>
      <c r="D11" s="2"/>
      <c r="F11" s="2"/>
    </row>
    <row r="12" spans="1:6" ht="15.5" x14ac:dyDescent="0.35">
      <c r="A12" s="250">
        <v>45992</v>
      </c>
      <c r="B12" s="67">
        <v>8</v>
      </c>
      <c r="C12" s="49">
        <v>9</v>
      </c>
      <c r="D12" s="2"/>
      <c r="F12" s="2"/>
    </row>
    <row r="13" spans="1:6" ht="15.5" x14ac:dyDescent="0.35">
      <c r="A13" s="250">
        <v>46023</v>
      </c>
      <c r="B13" s="67">
        <v>12</v>
      </c>
      <c r="C13" s="49">
        <v>9</v>
      </c>
      <c r="D13" s="2"/>
      <c r="F13" s="2"/>
    </row>
    <row r="14" spans="1:6" ht="15.5" x14ac:dyDescent="0.35">
      <c r="A14" s="250">
        <v>46054</v>
      </c>
      <c r="B14" s="67">
        <v>8</v>
      </c>
      <c r="C14" s="49">
        <v>9</v>
      </c>
      <c r="D14" s="2"/>
      <c r="F14" s="2"/>
    </row>
    <row r="15" spans="1:6" ht="15.5" x14ac:dyDescent="0.35">
      <c r="A15" s="250">
        <v>46082</v>
      </c>
      <c r="B15" s="67">
        <v>9</v>
      </c>
      <c r="C15" s="49">
        <v>9</v>
      </c>
      <c r="D15" s="2"/>
      <c r="F15" s="2"/>
    </row>
    <row r="16" spans="1:6" ht="15.5" x14ac:dyDescent="0.35">
      <c r="A16" s="72"/>
      <c r="B16" s="2"/>
      <c r="C16" s="2"/>
      <c r="D16" s="2"/>
      <c r="E16" s="2"/>
      <c r="F16" s="2"/>
    </row>
    <row r="17" spans="1:6" ht="15.5" x14ac:dyDescent="0.35">
      <c r="A17" s="72"/>
      <c r="B17" s="2"/>
      <c r="C17" s="2"/>
      <c r="D17" s="2"/>
      <c r="E17" s="2"/>
      <c r="F17" s="2"/>
    </row>
    <row r="18" spans="1:6" ht="15.5" x14ac:dyDescent="0.35">
      <c r="A18" s="2"/>
      <c r="B18" s="2"/>
      <c r="C18" s="2"/>
      <c r="D18" s="2"/>
      <c r="E18" s="2"/>
      <c r="F18" s="2"/>
    </row>
  </sheetData>
  <pageMargins left="0.7" right="0.7" top="0.75" bottom="0.75" header="0.3" footer="0.3"/>
  <headerFooter>
    <oddHeader>&amp;C&amp;"Aptos"&amp;10&amp;K000000 OFFICIAL&amp;1#_x000D_</oddHeader>
    <oddFooter>&amp;C_x000D_&amp;1#&amp;"Aptos"&amp;10&amp;K000000 OFFICIAL</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5D84A-71AD-47A2-80B1-46D493784714}">
  <dimension ref="A1:D19"/>
  <sheetViews>
    <sheetView zoomScaleNormal="100" workbookViewId="0"/>
  </sheetViews>
  <sheetFormatPr defaultRowHeight="15.5" x14ac:dyDescent="0.35"/>
  <cols>
    <col min="1" max="1" width="10.75" style="253" customWidth="1"/>
    <col min="2" max="2" width="15" style="2" customWidth="1"/>
    <col min="3" max="3" width="15.83203125" style="2" customWidth="1"/>
    <col min="4" max="4" width="22.58203125" style="2" bestFit="1" customWidth="1"/>
    <col min="5" max="16384" width="8.6640625" style="2"/>
  </cols>
  <sheetData>
    <row r="1" spans="1:4" x14ac:dyDescent="0.35">
      <c r="A1" s="253" t="s">
        <v>691</v>
      </c>
    </row>
    <row r="3" spans="1:4" x14ac:dyDescent="0.35">
      <c r="A3" s="325" t="s">
        <v>127</v>
      </c>
      <c r="B3" s="325" t="s">
        <v>128</v>
      </c>
      <c r="C3" s="251" t="s">
        <v>129</v>
      </c>
      <c r="D3" s="251" t="s">
        <v>130</v>
      </c>
    </row>
    <row r="4" spans="1:4" x14ac:dyDescent="0.35">
      <c r="A4" s="326">
        <v>45658</v>
      </c>
      <c r="B4" s="327">
        <v>29</v>
      </c>
      <c r="C4" s="212">
        <v>26</v>
      </c>
      <c r="D4" s="212">
        <v>364</v>
      </c>
    </row>
    <row r="5" spans="1:4" x14ac:dyDescent="0.35">
      <c r="A5" s="326">
        <v>45689</v>
      </c>
      <c r="B5" s="327">
        <v>19</v>
      </c>
      <c r="C5" s="212">
        <v>21</v>
      </c>
      <c r="D5" s="212">
        <v>362</v>
      </c>
    </row>
    <row r="6" spans="1:4" x14ac:dyDescent="0.35">
      <c r="A6" s="326">
        <v>45717</v>
      </c>
      <c r="B6" s="327">
        <v>20</v>
      </c>
      <c r="C6" s="212">
        <v>26</v>
      </c>
      <c r="D6" s="212">
        <v>356</v>
      </c>
    </row>
    <row r="7" spans="1:4" x14ac:dyDescent="0.35">
      <c r="A7" s="326">
        <v>45748</v>
      </c>
      <c r="B7" s="327">
        <v>26</v>
      </c>
      <c r="C7" s="212">
        <v>39</v>
      </c>
      <c r="D7" s="212">
        <v>343</v>
      </c>
    </row>
    <row r="8" spans="1:4" x14ac:dyDescent="0.35">
      <c r="A8" s="326">
        <v>45778</v>
      </c>
      <c r="B8" s="327">
        <v>17</v>
      </c>
      <c r="C8" s="212">
        <v>22</v>
      </c>
      <c r="D8" s="212">
        <v>338</v>
      </c>
    </row>
    <row r="9" spans="1:4" x14ac:dyDescent="0.35">
      <c r="A9" s="326">
        <v>45809</v>
      </c>
      <c r="B9" s="327">
        <v>22</v>
      </c>
      <c r="C9" s="212">
        <v>29</v>
      </c>
      <c r="D9" s="212">
        <v>331</v>
      </c>
    </row>
    <row r="10" spans="1:4" x14ac:dyDescent="0.35">
      <c r="A10" s="326">
        <v>45839</v>
      </c>
      <c r="B10" s="327">
        <v>32</v>
      </c>
      <c r="C10" s="212">
        <v>19</v>
      </c>
      <c r="D10" s="212">
        <v>344</v>
      </c>
    </row>
    <row r="11" spans="1:4" x14ac:dyDescent="0.35">
      <c r="A11" s="326">
        <v>45870</v>
      </c>
      <c r="B11" s="327">
        <v>15</v>
      </c>
      <c r="C11" s="212">
        <v>11</v>
      </c>
      <c r="D11" s="212">
        <v>348</v>
      </c>
    </row>
    <row r="12" spans="1:4" x14ac:dyDescent="0.35">
      <c r="A12" s="326">
        <v>45901</v>
      </c>
      <c r="B12" s="327">
        <v>18</v>
      </c>
      <c r="C12" s="212">
        <v>16</v>
      </c>
      <c r="D12" s="212">
        <v>350</v>
      </c>
    </row>
    <row r="13" spans="1:4" x14ac:dyDescent="0.35">
      <c r="A13" s="326">
        <v>45931</v>
      </c>
      <c r="B13" s="327">
        <v>11</v>
      </c>
      <c r="C13" s="212">
        <v>25</v>
      </c>
      <c r="D13" s="212">
        <v>336</v>
      </c>
    </row>
    <row r="14" spans="1:4" x14ac:dyDescent="0.35">
      <c r="A14" s="326">
        <v>45962</v>
      </c>
      <c r="B14" s="327">
        <v>23</v>
      </c>
      <c r="C14" s="212">
        <v>21</v>
      </c>
      <c r="D14" s="212">
        <v>338</v>
      </c>
    </row>
    <row r="15" spans="1:4" x14ac:dyDescent="0.35">
      <c r="A15" s="326">
        <v>45992</v>
      </c>
      <c r="B15" s="327">
        <v>23</v>
      </c>
      <c r="C15" s="212">
        <v>31</v>
      </c>
      <c r="D15" s="212">
        <v>330</v>
      </c>
    </row>
    <row r="16" spans="1:4" x14ac:dyDescent="0.35">
      <c r="A16" s="326">
        <v>46023</v>
      </c>
      <c r="B16" s="327">
        <v>24</v>
      </c>
      <c r="C16" s="327">
        <v>17</v>
      </c>
      <c r="D16" s="212">
        <v>337</v>
      </c>
    </row>
    <row r="17" spans="1:4" x14ac:dyDescent="0.35">
      <c r="A17" s="326">
        <v>46054</v>
      </c>
      <c r="B17" s="327">
        <v>28</v>
      </c>
      <c r="C17" s="327">
        <v>24</v>
      </c>
      <c r="D17" s="212">
        <v>341</v>
      </c>
    </row>
    <row r="18" spans="1:4" x14ac:dyDescent="0.35">
      <c r="A18" s="326">
        <v>46082</v>
      </c>
      <c r="B18" s="327">
        <v>9</v>
      </c>
      <c r="C18" s="327">
        <v>36</v>
      </c>
      <c r="D18" s="212">
        <v>314</v>
      </c>
    </row>
    <row r="19" spans="1:4" ht="16" x14ac:dyDescent="0.35">
      <c r="A19" s="254"/>
      <c r="B19" s="255"/>
      <c r="C19" s="255"/>
      <c r="D19" s="255"/>
    </row>
  </sheetData>
  <pageMargins left="0.7" right="0.7" top="0.75" bottom="0.75" header="0.3" footer="0.3"/>
  <headerFooter>
    <oddHeader>&amp;C&amp;"Aptos"&amp;10&amp;K000000 OFFICIAL&amp;1#_x000D_</oddHeader>
    <oddFooter>&amp;C_x000D_&amp;1#&amp;"Aptos"&amp;10&amp;K000000 OFFICIAL</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E8D26-2115-4D57-8B2F-DE009B784921}">
  <dimension ref="A1:D20"/>
  <sheetViews>
    <sheetView zoomScaleNormal="100" workbookViewId="0">
      <selection activeCell="G16" sqref="G16"/>
    </sheetView>
  </sheetViews>
  <sheetFormatPr defaultRowHeight="14" x14ac:dyDescent="0.3"/>
  <cols>
    <col min="1" max="1" width="10.75" customWidth="1"/>
    <col min="2" max="2" width="15" customWidth="1"/>
    <col min="3" max="3" width="15.83203125" customWidth="1"/>
    <col min="4" max="4" width="21.58203125" bestFit="1" customWidth="1"/>
  </cols>
  <sheetData>
    <row r="1" spans="1:4" ht="15.5" x14ac:dyDescent="0.35">
      <c r="A1" s="2" t="s">
        <v>692</v>
      </c>
      <c r="B1" s="2"/>
      <c r="C1" s="2"/>
      <c r="D1" s="2"/>
    </row>
    <row r="2" spans="1:4" ht="15.5" x14ac:dyDescent="0.35">
      <c r="A2" s="2"/>
      <c r="B2" s="2"/>
      <c r="C2" s="2"/>
      <c r="D2" s="2"/>
    </row>
    <row r="3" spans="1:4" ht="15.5" x14ac:dyDescent="0.35">
      <c r="A3" s="328" t="s">
        <v>127</v>
      </c>
      <c r="B3" s="328" t="s">
        <v>128</v>
      </c>
      <c r="C3" s="260" t="s">
        <v>129</v>
      </c>
      <c r="D3" s="260" t="s">
        <v>130</v>
      </c>
    </row>
    <row r="4" spans="1:4" ht="15.5" x14ac:dyDescent="0.35">
      <c r="A4" s="329">
        <v>45658</v>
      </c>
      <c r="B4" s="330">
        <v>4</v>
      </c>
      <c r="C4" s="256">
        <v>6</v>
      </c>
      <c r="D4" s="256">
        <v>72</v>
      </c>
    </row>
    <row r="5" spans="1:4" ht="15.5" x14ac:dyDescent="0.35">
      <c r="A5" s="329">
        <v>45689</v>
      </c>
      <c r="B5" s="330">
        <v>5</v>
      </c>
      <c r="C5" s="256">
        <v>5</v>
      </c>
      <c r="D5" s="256">
        <v>72</v>
      </c>
    </row>
    <row r="6" spans="1:4" ht="15.5" x14ac:dyDescent="0.35">
      <c r="A6" s="329">
        <v>45717</v>
      </c>
      <c r="B6" s="330">
        <v>4</v>
      </c>
      <c r="C6" s="256">
        <v>7</v>
      </c>
      <c r="D6" s="256">
        <v>69</v>
      </c>
    </row>
    <row r="7" spans="1:4" ht="15.5" x14ac:dyDescent="0.35">
      <c r="A7" s="329">
        <v>45748</v>
      </c>
      <c r="B7" s="330">
        <v>11</v>
      </c>
      <c r="C7" s="256">
        <v>4</v>
      </c>
      <c r="D7" s="256">
        <v>76</v>
      </c>
    </row>
    <row r="8" spans="1:4" ht="15.5" x14ac:dyDescent="0.35">
      <c r="A8" s="329">
        <v>45778</v>
      </c>
      <c r="B8" s="330">
        <v>4</v>
      </c>
      <c r="C8" s="256">
        <v>8</v>
      </c>
      <c r="D8" s="256">
        <v>72</v>
      </c>
    </row>
    <row r="9" spans="1:4" ht="15.5" x14ac:dyDescent="0.35">
      <c r="A9" s="329">
        <v>45809</v>
      </c>
      <c r="B9" s="330">
        <v>7</v>
      </c>
      <c r="C9" s="256">
        <v>7</v>
      </c>
      <c r="D9" s="256">
        <v>72</v>
      </c>
    </row>
    <row r="10" spans="1:4" ht="15.5" x14ac:dyDescent="0.35">
      <c r="A10" s="329">
        <v>45839</v>
      </c>
      <c r="B10" s="330">
        <v>2</v>
      </c>
      <c r="C10" s="256">
        <v>4</v>
      </c>
      <c r="D10" s="256">
        <v>70</v>
      </c>
    </row>
    <row r="11" spans="1:4" ht="15.5" x14ac:dyDescent="0.35">
      <c r="A11" s="329">
        <v>45870</v>
      </c>
      <c r="B11" s="330">
        <v>7</v>
      </c>
      <c r="C11" s="256">
        <v>4</v>
      </c>
      <c r="D11" s="256">
        <v>73</v>
      </c>
    </row>
    <row r="12" spans="1:4" ht="15.5" x14ac:dyDescent="0.35">
      <c r="A12" s="329">
        <v>45901</v>
      </c>
      <c r="B12" s="330">
        <v>4</v>
      </c>
      <c r="C12" s="256">
        <v>2</v>
      </c>
      <c r="D12" s="256">
        <v>75</v>
      </c>
    </row>
    <row r="13" spans="1:4" ht="15.5" x14ac:dyDescent="0.35">
      <c r="A13" s="329">
        <v>45931</v>
      </c>
      <c r="B13" s="330">
        <v>6</v>
      </c>
      <c r="C13" s="256">
        <v>9</v>
      </c>
      <c r="D13" s="256">
        <v>72</v>
      </c>
    </row>
    <row r="14" spans="1:4" ht="15.5" x14ac:dyDescent="0.35">
      <c r="A14" s="329">
        <v>45962</v>
      </c>
      <c r="B14" s="330">
        <v>6</v>
      </c>
      <c r="C14" s="256">
        <v>6</v>
      </c>
      <c r="D14" s="256">
        <v>72</v>
      </c>
    </row>
    <row r="15" spans="1:4" ht="15.5" x14ac:dyDescent="0.35">
      <c r="A15" s="331">
        <v>45992</v>
      </c>
      <c r="B15" s="332">
        <v>3</v>
      </c>
      <c r="C15" s="257">
        <v>6</v>
      </c>
      <c r="D15" s="257">
        <v>69</v>
      </c>
    </row>
    <row r="16" spans="1:4" ht="15.75" customHeight="1" x14ac:dyDescent="0.3">
      <c r="A16" s="333">
        <v>46023</v>
      </c>
      <c r="B16" s="258">
        <v>10</v>
      </c>
      <c r="C16" s="258">
        <v>3</v>
      </c>
      <c r="D16" s="258">
        <v>76</v>
      </c>
    </row>
    <row r="17" spans="1:4" ht="15.75" customHeight="1" x14ac:dyDescent="0.3">
      <c r="A17" s="333">
        <v>46054</v>
      </c>
      <c r="B17" s="258">
        <v>11</v>
      </c>
      <c r="C17" s="258">
        <v>5</v>
      </c>
      <c r="D17" s="258">
        <v>82</v>
      </c>
    </row>
    <row r="18" spans="1:4" ht="15.75" customHeight="1" x14ac:dyDescent="0.3">
      <c r="A18" s="333">
        <v>46082</v>
      </c>
      <c r="B18" s="258">
        <v>6</v>
      </c>
      <c r="C18" s="258">
        <v>3</v>
      </c>
      <c r="D18" s="258">
        <v>85</v>
      </c>
    </row>
    <row r="19" spans="1:4" ht="15.75" customHeight="1" x14ac:dyDescent="0.3">
      <c r="A19" s="162"/>
      <c r="B19" s="162"/>
      <c r="C19" s="162"/>
      <c r="D19" s="162"/>
    </row>
    <row r="20" spans="1:4" ht="15.75" customHeight="1" x14ac:dyDescent="0.3"/>
  </sheetData>
  <pageMargins left="0.7" right="0.7" top="0.75" bottom="0.75" header="0.3" footer="0.3"/>
  <headerFooter>
    <oddHeader>&amp;C&amp;"Aptos"&amp;10&amp;K000000 OFFICIAL&amp;1#_x000D_</oddHeader>
    <oddFooter>&amp;C_x000D_&amp;1#&amp;"Aptos"&amp;10&amp;K000000 OFFICIAL</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11F3F-02EA-43F5-9BF7-878148F6ACA2}">
  <dimension ref="A1:E7"/>
  <sheetViews>
    <sheetView workbookViewId="0"/>
  </sheetViews>
  <sheetFormatPr defaultRowHeight="14" x14ac:dyDescent="0.3"/>
  <cols>
    <col min="1" max="1" width="10.75" customWidth="1"/>
    <col min="2" max="2" width="26.83203125" customWidth="1"/>
    <col min="3" max="3" width="26.33203125" customWidth="1"/>
    <col min="4" max="4" width="28.83203125" customWidth="1"/>
    <col min="5" max="5" width="23.33203125" customWidth="1"/>
  </cols>
  <sheetData>
    <row r="1" spans="1:5" ht="15.5" x14ac:dyDescent="0.35">
      <c r="A1" s="2" t="s">
        <v>706</v>
      </c>
      <c r="B1" s="2"/>
      <c r="C1" s="2"/>
      <c r="D1" s="2"/>
      <c r="E1" s="2"/>
    </row>
    <row r="2" spans="1:5" ht="15.5" x14ac:dyDescent="0.35">
      <c r="A2" s="2"/>
      <c r="B2" s="2"/>
      <c r="C2" s="2"/>
      <c r="D2" s="2"/>
      <c r="E2" s="2"/>
    </row>
    <row r="3" spans="1:5" ht="31" x14ac:dyDescent="0.3">
      <c r="A3" s="261" t="s">
        <v>107</v>
      </c>
      <c r="B3" s="262" t="s">
        <v>132</v>
      </c>
      <c r="C3" s="262" t="s">
        <v>133</v>
      </c>
      <c r="D3" s="262" t="s">
        <v>134</v>
      </c>
      <c r="E3" s="262" t="s">
        <v>135</v>
      </c>
    </row>
    <row r="4" spans="1:5" ht="15.5" x14ac:dyDescent="0.3">
      <c r="A4" s="247" t="s">
        <v>126</v>
      </c>
      <c r="B4" s="246" t="s">
        <v>136</v>
      </c>
      <c r="C4" s="246" t="s">
        <v>137</v>
      </c>
      <c r="D4" s="246" t="s">
        <v>138</v>
      </c>
      <c r="E4" s="246" t="s">
        <v>139</v>
      </c>
    </row>
    <row r="5" spans="1:5" ht="31" customHeight="1" x14ac:dyDescent="0.3">
      <c r="A5" s="344" t="s">
        <v>140</v>
      </c>
      <c r="B5" s="343" t="s">
        <v>141</v>
      </c>
      <c r="C5" s="343" t="s">
        <v>142</v>
      </c>
      <c r="D5" s="343" t="s">
        <v>143</v>
      </c>
      <c r="E5" s="343" t="s">
        <v>144</v>
      </c>
    </row>
    <row r="6" spans="1:5" ht="15.5" customHeight="1" x14ac:dyDescent="0.3">
      <c r="A6" s="345"/>
      <c r="B6" s="343"/>
      <c r="C6" s="343"/>
      <c r="D6" s="343"/>
      <c r="E6" s="343"/>
    </row>
    <row r="7" spans="1:5" ht="73.5" customHeight="1" x14ac:dyDescent="0.3">
      <c r="A7" s="247" t="s">
        <v>145</v>
      </c>
      <c r="B7" s="246" t="s">
        <v>146</v>
      </c>
      <c r="C7" s="246" t="s">
        <v>147</v>
      </c>
      <c r="D7" s="246" t="s">
        <v>148</v>
      </c>
      <c r="E7" s="246" t="s">
        <v>149</v>
      </c>
    </row>
  </sheetData>
  <mergeCells count="5">
    <mergeCell ref="B5:B6"/>
    <mergeCell ref="C5:C6"/>
    <mergeCell ref="D5:D6"/>
    <mergeCell ref="E5:E6"/>
    <mergeCell ref="A5:A6"/>
  </mergeCells>
  <pageMargins left="0.7" right="0.7" top="0.75" bottom="0.75" header="0.3" footer="0.3"/>
  <headerFooter>
    <oddHeader>&amp;C&amp;"Aptos"&amp;10&amp;K000000 OFFICIAL&amp;1#_x000D_</oddHeader>
    <oddFooter>&amp;C_x000D_&amp;1#&amp;"Aptos"&amp;10&amp;K000000 OFFICIAL</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ADB73-4B7E-4A57-9F73-1562C9024ACF}">
  <dimension ref="A1:F18"/>
  <sheetViews>
    <sheetView workbookViewId="0"/>
  </sheetViews>
  <sheetFormatPr defaultRowHeight="14" x14ac:dyDescent="0.3"/>
  <cols>
    <col min="1" max="1" width="19.75" customWidth="1"/>
    <col min="2" max="2" width="18.33203125" customWidth="1"/>
    <col min="3" max="3" width="18.08203125" customWidth="1"/>
    <col min="4" max="4" width="11.75" customWidth="1"/>
  </cols>
  <sheetData>
    <row r="1" spans="1:6" ht="15.5" x14ac:dyDescent="0.35">
      <c r="A1" s="2" t="s">
        <v>707</v>
      </c>
      <c r="B1" s="2"/>
      <c r="C1" s="2"/>
      <c r="D1" s="2"/>
      <c r="E1" s="2"/>
      <c r="F1" s="2"/>
    </row>
    <row r="2" spans="1:6" ht="15.5" x14ac:dyDescent="0.35">
      <c r="A2" s="2"/>
      <c r="B2" s="2"/>
      <c r="C2" s="2"/>
      <c r="D2" s="2"/>
      <c r="E2" s="2"/>
      <c r="F2" s="2"/>
    </row>
    <row r="3" spans="1:6" ht="31" x14ac:dyDescent="0.35">
      <c r="A3" s="49"/>
      <c r="B3" s="263" t="s">
        <v>124</v>
      </c>
      <c r="C3" s="263" t="s">
        <v>125</v>
      </c>
      <c r="D3" s="2"/>
      <c r="E3" s="2"/>
      <c r="F3" s="2"/>
    </row>
    <row r="4" spans="1:6" ht="15.5" x14ac:dyDescent="0.35">
      <c r="A4" s="58">
        <v>45748</v>
      </c>
      <c r="B4" s="49">
        <v>28</v>
      </c>
      <c r="C4" s="177">
        <v>28</v>
      </c>
      <c r="D4" s="2"/>
      <c r="E4" s="2"/>
      <c r="F4" s="2"/>
    </row>
    <row r="5" spans="1:6" ht="15.5" x14ac:dyDescent="0.35">
      <c r="A5" s="58">
        <v>45778</v>
      </c>
      <c r="B5" s="49">
        <v>18</v>
      </c>
      <c r="C5" s="177">
        <v>23</v>
      </c>
      <c r="D5" s="2"/>
      <c r="E5" s="2"/>
      <c r="F5" s="2"/>
    </row>
    <row r="6" spans="1:6" ht="15.5" x14ac:dyDescent="0.35">
      <c r="A6" s="58">
        <v>45809</v>
      </c>
      <c r="B6" s="49">
        <v>17</v>
      </c>
      <c r="C6" s="177">
        <v>21</v>
      </c>
      <c r="D6" s="2"/>
      <c r="E6" s="2"/>
      <c r="F6" s="2"/>
    </row>
    <row r="7" spans="1:6" ht="15.5" x14ac:dyDescent="0.35">
      <c r="A7" s="58">
        <v>45839</v>
      </c>
      <c r="B7" s="49">
        <v>19</v>
      </c>
      <c r="C7" s="177">
        <v>20.5</v>
      </c>
      <c r="D7" s="2"/>
      <c r="E7" s="2"/>
      <c r="F7" s="2"/>
    </row>
    <row r="8" spans="1:6" ht="15.5" x14ac:dyDescent="0.35">
      <c r="A8" s="58">
        <v>45870</v>
      </c>
      <c r="B8" s="49">
        <v>24</v>
      </c>
      <c r="C8" s="177">
        <v>21.2</v>
      </c>
      <c r="D8" s="2"/>
      <c r="E8" s="2"/>
      <c r="F8" s="2"/>
    </row>
    <row r="9" spans="1:6" ht="15.5" x14ac:dyDescent="0.35">
      <c r="A9" s="58">
        <v>45901</v>
      </c>
      <c r="B9" s="49">
        <v>15</v>
      </c>
      <c r="C9" s="177">
        <v>20.166666666666668</v>
      </c>
      <c r="D9" s="2"/>
      <c r="E9" s="2"/>
      <c r="F9" s="2"/>
    </row>
    <row r="10" spans="1:6" ht="15.5" x14ac:dyDescent="0.35">
      <c r="A10" s="58">
        <v>45931</v>
      </c>
      <c r="B10" s="49">
        <v>22</v>
      </c>
      <c r="C10" s="177">
        <v>20.428571428571427</v>
      </c>
      <c r="D10" s="2"/>
      <c r="E10" s="2"/>
      <c r="F10" s="2"/>
    </row>
    <row r="11" spans="1:6" ht="15.5" x14ac:dyDescent="0.35">
      <c r="A11" s="58">
        <v>45962</v>
      </c>
      <c r="B11" s="49">
        <v>28</v>
      </c>
      <c r="C11" s="177">
        <v>21.375</v>
      </c>
      <c r="D11" s="2"/>
      <c r="E11" s="2"/>
      <c r="F11" s="2"/>
    </row>
    <row r="12" spans="1:6" ht="15.5" x14ac:dyDescent="0.35">
      <c r="A12" s="58">
        <v>45992</v>
      </c>
      <c r="B12" s="49">
        <v>20</v>
      </c>
      <c r="C12" s="177">
        <v>21.222222222222221</v>
      </c>
      <c r="D12" s="2"/>
      <c r="E12" s="2"/>
      <c r="F12" s="2"/>
    </row>
    <row r="13" spans="1:6" ht="15.5" x14ac:dyDescent="0.35">
      <c r="A13" s="58">
        <v>46023</v>
      </c>
      <c r="B13" s="49">
        <v>28</v>
      </c>
      <c r="C13" s="177">
        <v>21.9</v>
      </c>
      <c r="D13" s="2"/>
      <c r="E13" s="2"/>
      <c r="F13" s="2"/>
    </row>
    <row r="14" spans="1:6" ht="15.5" x14ac:dyDescent="0.35">
      <c r="A14" s="58">
        <v>46054</v>
      </c>
      <c r="B14" s="49">
        <v>20</v>
      </c>
      <c r="C14" s="177">
        <v>21.727272727272727</v>
      </c>
      <c r="D14" s="2"/>
      <c r="E14" s="2"/>
      <c r="F14" s="2"/>
    </row>
    <row r="15" spans="1:6" ht="15.5" x14ac:dyDescent="0.35">
      <c r="A15" s="58">
        <v>46082</v>
      </c>
      <c r="B15" s="49">
        <v>40</v>
      </c>
      <c r="C15" s="177">
        <v>23.25</v>
      </c>
      <c r="D15" s="2"/>
      <c r="E15" s="2"/>
      <c r="F15" s="2"/>
    </row>
    <row r="16" spans="1:6" ht="15.5" x14ac:dyDescent="0.35">
      <c r="A16" s="72"/>
      <c r="B16" s="2"/>
      <c r="C16" s="2"/>
      <c r="D16" s="2"/>
      <c r="E16" s="2"/>
      <c r="F16" s="2"/>
    </row>
    <row r="17" spans="1:6" ht="15.5" x14ac:dyDescent="0.35">
      <c r="A17" s="72"/>
      <c r="B17" s="2"/>
      <c r="C17" s="2"/>
      <c r="D17" s="2"/>
      <c r="E17" s="2"/>
      <c r="F17" s="2"/>
    </row>
    <row r="18" spans="1:6" ht="15.5" x14ac:dyDescent="0.35">
      <c r="A18" s="2"/>
      <c r="B18" s="2"/>
      <c r="C18" s="2"/>
      <c r="D18" s="2"/>
      <c r="E18" s="2"/>
      <c r="F18" s="2"/>
    </row>
  </sheetData>
  <pageMargins left="0.7" right="0.7" top="0.75" bottom="0.75" header="0.3" footer="0.3"/>
  <headerFooter>
    <oddHeader>&amp;C&amp;"Aptos"&amp;10&amp;K000000 OFFICIAL&amp;1#_x000D_</oddHeader>
    <oddFooter>&amp;C_x000D_&amp;1#&amp;"Aptos"&amp;10&amp;K000000 OFFICIAL</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57AB0-A58F-4DE6-A748-833DCD85E015}">
  <dimension ref="A1:F15"/>
  <sheetViews>
    <sheetView zoomScaleNormal="100" workbookViewId="0"/>
  </sheetViews>
  <sheetFormatPr defaultRowHeight="14" x14ac:dyDescent="0.3"/>
  <cols>
    <col min="1" max="1" width="27" customWidth="1"/>
    <col min="2" max="2" width="17" customWidth="1"/>
    <col min="3" max="3" width="22.83203125" customWidth="1"/>
    <col min="4" max="4" width="11.33203125" customWidth="1"/>
    <col min="5" max="5" width="9.08203125" customWidth="1"/>
  </cols>
  <sheetData>
    <row r="1" spans="1:6" ht="15.5" x14ac:dyDescent="0.35">
      <c r="A1" s="2" t="s">
        <v>693</v>
      </c>
      <c r="B1" s="2"/>
      <c r="C1" s="2"/>
      <c r="D1" s="2"/>
      <c r="E1" s="2"/>
      <c r="F1" s="2"/>
    </row>
    <row r="2" spans="1:6" ht="15.5" x14ac:dyDescent="0.35">
      <c r="A2" s="2"/>
      <c r="B2" s="2"/>
      <c r="C2" s="2"/>
      <c r="D2" s="2"/>
      <c r="E2" s="2"/>
      <c r="F2" s="2"/>
    </row>
    <row r="3" spans="1:6" ht="32" x14ac:dyDescent="0.35">
      <c r="A3" s="259" t="s">
        <v>127</v>
      </c>
      <c r="B3" s="269" t="s">
        <v>150</v>
      </c>
      <c r="C3" s="270" t="s">
        <v>151</v>
      </c>
      <c r="D3" s="271" t="s">
        <v>152</v>
      </c>
      <c r="E3" s="271" t="s">
        <v>153</v>
      </c>
      <c r="F3" s="2"/>
    </row>
    <row r="4" spans="1:6" ht="16" x14ac:dyDescent="0.35">
      <c r="A4" s="264">
        <v>45748</v>
      </c>
      <c r="B4" s="252">
        <v>0</v>
      </c>
      <c r="C4" s="252">
        <v>1</v>
      </c>
      <c r="D4" s="266">
        <v>0</v>
      </c>
      <c r="E4" s="267">
        <v>0.8</v>
      </c>
      <c r="F4" s="2"/>
    </row>
    <row r="5" spans="1:6" ht="16" x14ac:dyDescent="0.35">
      <c r="A5" s="264">
        <v>45778</v>
      </c>
      <c r="B5" s="252">
        <v>4</v>
      </c>
      <c r="C5" s="252">
        <v>1</v>
      </c>
      <c r="D5" s="266">
        <v>0.75</v>
      </c>
      <c r="E5" s="267">
        <v>0.8</v>
      </c>
      <c r="F5" s="2"/>
    </row>
    <row r="6" spans="1:6" ht="16" x14ac:dyDescent="0.35">
      <c r="A6" s="264">
        <v>45809</v>
      </c>
      <c r="B6" s="252">
        <v>3</v>
      </c>
      <c r="C6" s="252">
        <v>5</v>
      </c>
      <c r="D6" s="266">
        <v>0.6</v>
      </c>
      <c r="E6" s="267">
        <v>0.8</v>
      </c>
      <c r="F6" s="2"/>
    </row>
    <row r="7" spans="1:6" ht="16" x14ac:dyDescent="0.35">
      <c r="A7" s="264">
        <v>45839</v>
      </c>
      <c r="B7" s="252">
        <v>6</v>
      </c>
      <c r="C7" s="252">
        <v>7</v>
      </c>
      <c r="D7" s="266">
        <v>0.75</v>
      </c>
      <c r="E7" s="267">
        <v>0.8</v>
      </c>
      <c r="F7" s="2"/>
    </row>
    <row r="8" spans="1:6" ht="16" x14ac:dyDescent="0.35">
      <c r="A8" s="264">
        <v>45870</v>
      </c>
      <c r="B8" s="252">
        <v>8</v>
      </c>
      <c r="C8" s="252">
        <v>8</v>
      </c>
      <c r="D8" s="266">
        <v>0.77800000000000002</v>
      </c>
      <c r="E8" s="267">
        <v>0.8</v>
      </c>
      <c r="F8" s="2"/>
    </row>
    <row r="9" spans="1:6" ht="16" x14ac:dyDescent="0.35">
      <c r="A9" s="264">
        <v>45901</v>
      </c>
      <c r="B9" s="252">
        <v>0</v>
      </c>
      <c r="C9" s="252">
        <v>1</v>
      </c>
      <c r="D9" s="266">
        <v>1</v>
      </c>
      <c r="E9" s="267">
        <v>0.8</v>
      </c>
      <c r="F9" s="2"/>
    </row>
    <row r="10" spans="1:6" ht="16" x14ac:dyDescent="0.35">
      <c r="A10" s="264">
        <v>45931</v>
      </c>
      <c r="B10" s="252">
        <v>1</v>
      </c>
      <c r="C10" s="252">
        <v>4</v>
      </c>
      <c r="D10" s="266">
        <v>0.66700000000000004</v>
      </c>
      <c r="E10" s="267">
        <v>0.8</v>
      </c>
      <c r="F10" s="2"/>
    </row>
    <row r="11" spans="1:6" ht="16" x14ac:dyDescent="0.35">
      <c r="A11" s="264">
        <v>45962</v>
      </c>
      <c r="B11" s="252">
        <v>1</v>
      </c>
      <c r="C11" s="252">
        <v>3</v>
      </c>
      <c r="D11" s="266">
        <v>1</v>
      </c>
      <c r="E11" s="267">
        <v>0.8</v>
      </c>
      <c r="F11" s="2"/>
    </row>
    <row r="12" spans="1:6" ht="16" x14ac:dyDescent="0.35">
      <c r="A12" s="264">
        <v>45992</v>
      </c>
      <c r="B12" s="252">
        <v>4</v>
      </c>
      <c r="C12" s="252">
        <v>2</v>
      </c>
      <c r="D12" s="266">
        <v>0.8</v>
      </c>
      <c r="E12" s="267">
        <v>0.8</v>
      </c>
      <c r="F12" s="2"/>
    </row>
    <row r="13" spans="1:6" ht="16" x14ac:dyDescent="0.35">
      <c r="A13" s="264">
        <v>46023</v>
      </c>
      <c r="B13" s="258">
        <v>6</v>
      </c>
      <c r="C13" s="258">
        <v>6</v>
      </c>
      <c r="D13" s="268">
        <v>0.88900000000000001</v>
      </c>
      <c r="E13" s="267">
        <v>0.8</v>
      </c>
    </row>
    <row r="14" spans="1:6" ht="16" x14ac:dyDescent="0.35">
      <c r="A14" s="264">
        <v>46054</v>
      </c>
      <c r="B14" s="258">
        <v>5</v>
      </c>
      <c r="C14" s="258">
        <v>3</v>
      </c>
      <c r="D14" s="268">
        <v>0.75</v>
      </c>
      <c r="E14" s="267">
        <v>0.8</v>
      </c>
    </row>
    <row r="15" spans="1:6" ht="16" x14ac:dyDescent="0.35">
      <c r="A15" s="264">
        <v>46082</v>
      </c>
      <c r="B15" s="258">
        <v>4</v>
      </c>
      <c r="C15" s="258">
        <v>6</v>
      </c>
      <c r="D15" s="268">
        <v>0.5</v>
      </c>
      <c r="E15" s="267">
        <v>0.8</v>
      </c>
    </row>
  </sheetData>
  <pageMargins left="0.7" right="0.7" top="0.75" bottom="0.75" header="0.3" footer="0.3"/>
  <headerFooter>
    <oddHeader>&amp;C&amp;"Aptos"&amp;10&amp;K000000 OFFICIAL&amp;1#_x000D_</oddHeader>
    <oddFooter>&amp;C_x000D_&amp;1#&amp;"Aptos"&amp;10&amp;K000000 OFFICIAL</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CAD5E-298F-4797-8241-37E5AA5FD77E}">
  <dimension ref="A1:K13"/>
  <sheetViews>
    <sheetView workbookViewId="0"/>
  </sheetViews>
  <sheetFormatPr defaultRowHeight="14" x14ac:dyDescent="0.3"/>
  <cols>
    <col min="1" max="1" width="31.33203125" customWidth="1"/>
    <col min="2" max="3" width="10.58203125" customWidth="1"/>
    <col min="7" max="7" width="24.08203125" bestFit="1" customWidth="1"/>
    <col min="8" max="9" width="9.83203125" bestFit="1" customWidth="1"/>
  </cols>
  <sheetData>
    <row r="1" spans="1:11" ht="15.5" x14ac:dyDescent="0.35">
      <c r="A1" s="2" t="s">
        <v>694</v>
      </c>
      <c r="B1" s="2"/>
      <c r="C1" s="2"/>
      <c r="D1" s="2"/>
      <c r="E1" s="2"/>
    </row>
    <row r="2" spans="1:11" ht="15.5" x14ac:dyDescent="0.35">
      <c r="A2" s="2"/>
      <c r="B2" s="2"/>
      <c r="C2" s="2"/>
      <c r="D2" s="2"/>
      <c r="E2" s="2"/>
    </row>
    <row r="3" spans="1:11" ht="15.5" x14ac:dyDescent="0.35">
      <c r="A3" s="77" t="s">
        <v>154</v>
      </c>
      <c r="B3" s="78" t="s">
        <v>155</v>
      </c>
      <c r="C3" s="78" t="s">
        <v>156</v>
      </c>
      <c r="D3" s="78" t="s">
        <v>157</v>
      </c>
      <c r="E3" s="78" t="s">
        <v>158</v>
      </c>
      <c r="G3" s="178"/>
      <c r="H3" s="179"/>
      <c r="I3" s="179"/>
      <c r="J3" s="179"/>
      <c r="K3" s="179"/>
    </row>
    <row r="4" spans="1:11" ht="15.5" x14ac:dyDescent="0.35">
      <c r="A4" s="76" t="s">
        <v>159</v>
      </c>
      <c r="B4" s="272">
        <v>3507</v>
      </c>
      <c r="C4" s="272">
        <v>8001</v>
      </c>
      <c r="D4" s="273">
        <v>122</v>
      </c>
      <c r="E4" s="273">
        <v>9</v>
      </c>
      <c r="G4" s="87"/>
      <c r="H4" s="180"/>
      <c r="I4" s="180"/>
      <c r="J4" s="181"/>
      <c r="K4" s="181"/>
    </row>
    <row r="5" spans="1:11" ht="15.5" x14ac:dyDescent="0.35">
      <c r="A5" s="76" t="s">
        <v>160</v>
      </c>
      <c r="B5" s="272">
        <v>1511882</v>
      </c>
      <c r="C5" s="272">
        <v>1652518</v>
      </c>
      <c r="D5" s="272">
        <v>84362</v>
      </c>
      <c r="E5" s="274" t="s">
        <v>161</v>
      </c>
      <c r="G5" s="87"/>
      <c r="H5" s="180"/>
      <c r="I5" s="180"/>
      <c r="J5" s="180"/>
      <c r="K5" s="182"/>
    </row>
    <row r="6" spans="1:11" ht="15.5" x14ac:dyDescent="0.35">
      <c r="A6" s="76" t="s">
        <v>162</v>
      </c>
      <c r="B6" s="275" t="s">
        <v>163</v>
      </c>
      <c r="C6" s="275" t="s">
        <v>163</v>
      </c>
      <c r="D6" s="275" t="s">
        <v>163</v>
      </c>
      <c r="E6" s="273" t="s">
        <v>164</v>
      </c>
      <c r="G6" s="87"/>
      <c r="H6" s="183"/>
      <c r="I6" s="183"/>
      <c r="J6" s="183"/>
      <c r="K6" s="182"/>
    </row>
    <row r="13" spans="1:11" ht="16" x14ac:dyDescent="0.4">
      <c r="A13" s="46"/>
    </row>
  </sheetData>
  <pageMargins left="0.7" right="0.7" top="0.75" bottom="0.75" header="0.3" footer="0.3"/>
  <headerFooter>
    <oddHeader>&amp;C&amp;"Aptos"&amp;10&amp;K000000 OFFICIAL&amp;1#_x000D_</oddHeader>
    <oddFooter>&amp;C_x000D_&amp;1#&amp;"Aptos"&amp;10&amp;K000000 OFFICIAL</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2EE36-F006-4222-B3B5-B54D826D7A39}">
  <dimension ref="A1:J14"/>
  <sheetViews>
    <sheetView zoomScaleNormal="100" workbookViewId="0"/>
  </sheetViews>
  <sheetFormatPr defaultRowHeight="14" x14ac:dyDescent="0.3"/>
  <cols>
    <col min="1" max="1" width="17.08203125" customWidth="1"/>
    <col min="2" max="3" width="10.58203125" customWidth="1"/>
  </cols>
  <sheetData>
    <row r="1" spans="1:10" ht="15.5" x14ac:dyDescent="0.35">
      <c r="A1" s="2" t="s">
        <v>695</v>
      </c>
      <c r="B1" s="2"/>
      <c r="C1" s="2"/>
      <c r="D1" s="2"/>
      <c r="E1" s="2"/>
    </row>
    <row r="2" spans="1:10" ht="15.5" x14ac:dyDescent="0.35">
      <c r="A2" s="2"/>
      <c r="B2" s="2"/>
      <c r="C2" s="2"/>
      <c r="D2" s="2"/>
      <c r="E2" s="2"/>
    </row>
    <row r="3" spans="1:10" ht="15.5" x14ac:dyDescent="0.35">
      <c r="A3" s="49"/>
      <c r="B3" s="276" t="s">
        <v>165</v>
      </c>
      <c r="C3" s="276" t="s">
        <v>166</v>
      </c>
      <c r="D3" s="276" t="s">
        <v>167</v>
      </c>
      <c r="E3" s="276" t="s">
        <v>60</v>
      </c>
      <c r="F3" s="277" t="s">
        <v>14</v>
      </c>
      <c r="G3" s="277" t="s">
        <v>13</v>
      </c>
      <c r="H3" s="277" t="s">
        <v>12</v>
      </c>
      <c r="I3" s="277" t="s">
        <v>2</v>
      </c>
      <c r="J3" s="277" t="s">
        <v>11</v>
      </c>
    </row>
    <row r="4" spans="1:10" ht="15.5" x14ac:dyDescent="0.35">
      <c r="A4" s="49" t="s">
        <v>168</v>
      </c>
      <c r="B4" s="280">
        <v>5500</v>
      </c>
      <c r="C4" s="280">
        <v>4220</v>
      </c>
      <c r="D4" s="280">
        <v>3470</v>
      </c>
      <c r="E4" s="281">
        <v>600</v>
      </c>
      <c r="F4" s="282">
        <v>2030</v>
      </c>
      <c r="G4" s="282">
        <v>1805</v>
      </c>
      <c r="H4" s="282">
        <v>3552</v>
      </c>
      <c r="I4" s="282">
        <v>2090</v>
      </c>
      <c r="J4" s="283">
        <v>2021</v>
      </c>
    </row>
    <row r="5" spans="1:10" ht="15.5" x14ac:dyDescent="0.35">
      <c r="A5" s="2"/>
      <c r="B5" s="2"/>
      <c r="C5" s="2"/>
      <c r="D5" s="2"/>
      <c r="E5" s="2"/>
    </row>
    <row r="6" spans="1:10" ht="15.5" x14ac:dyDescent="0.35">
      <c r="A6" s="2"/>
      <c r="B6" s="2"/>
      <c r="C6" s="2"/>
      <c r="D6" s="2"/>
      <c r="E6" s="2"/>
    </row>
    <row r="7" spans="1:10" ht="15.5" x14ac:dyDescent="0.35">
      <c r="A7" s="2"/>
      <c r="B7" s="2"/>
      <c r="C7" s="2"/>
      <c r="D7" s="2"/>
      <c r="E7" s="2"/>
    </row>
    <row r="14" spans="1:10" ht="16" x14ac:dyDescent="0.4">
      <c r="A14" s="46"/>
    </row>
  </sheetData>
  <pageMargins left="0.7" right="0.7" top="0.75" bottom="0.75" header="0.3" footer="0.3"/>
  <headerFooter>
    <oddHeader>&amp;C&amp;"Aptos"&amp;10&amp;K000000 OFFICIAL&amp;1#_x000D_</oddHeader>
    <oddFooter>&amp;C_x000D_&amp;1#&amp;"Aptos"&amp;10&amp;K000000 OFFICIAL</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D4484-CB02-46DC-80DB-90D54BEC1675}">
  <dimension ref="A1:B9"/>
  <sheetViews>
    <sheetView workbookViewId="0"/>
  </sheetViews>
  <sheetFormatPr defaultRowHeight="14" x14ac:dyDescent="0.3"/>
  <cols>
    <col min="1" max="1" width="42.58203125" bestFit="1" customWidth="1"/>
    <col min="2" max="2" width="13.83203125" bestFit="1" customWidth="1"/>
  </cols>
  <sheetData>
    <row r="1" spans="1:2" ht="15.5" x14ac:dyDescent="0.35">
      <c r="A1" s="2" t="s">
        <v>696</v>
      </c>
    </row>
    <row r="2" spans="1:2" ht="15.5" x14ac:dyDescent="0.35">
      <c r="A2" s="2"/>
    </row>
    <row r="3" spans="1:2" ht="15.5" x14ac:dyDescent="0.35">
      <c r="A3" s="67"/>
      <c r="B3" s="284" t="s">
        <v>169</v>
      </c>
    </row>
    <row r="4" spans="1:2" ht="15.5" x14ac:dyDescent="0.35">
      <c r="A4" s="67" t="s">
        <v>170</v>
      </c>
      <c r="B4" s="88">
        <v>165</v>
      </c>
    </row>
    <row r="5" spans="1:2" ht="15.5" x14ac:dyDescent="0.35">
      <c r="A5" s="67" t="s">
        <v>171</v>
      </c>
      <c r="B5" s="88">
        <v>471</v>
      </c>
    </row>
    <row r="6" spans="1:2" ht="15.5" x14ac:dyDescent="0.35">
      <c r="A6" s="67" t="s">
        <v>172</v>
      </c>
      <c r="B6" s="88">
        <v>0</v>
      </c>
    </row>
    <row r="7" spans="1:2" ht="15.5" x14ac:dyDescent="0.35">
      <c r="A7" s="67" t="s">
        <v>173</v>
      </c>
      <c r="B7" s="88">
        <v>0</v>
      </c>
    </row>
    <row r="8" spans="1:2" ht="15.5" x14ac:dyDescent="0.35">
      <c r="A8" s="67" t="s">
        <v>174</v>
      </c>
      <c r="B8" s="88">
        <v>0</v>
      </c>
    </row>
    <row r="9" spans="1:2" ht="15.5" x14ac:dyDescent="0.35">
      <c r="A9"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A32FF-CCB9-4F95-AB56-D91DBA3F6218}">
  <dimension ref="A1:B8"/>
  <sheetViews>
    <sheetView workbookViewId="0"/>
  </sheetViews>
  <sheetFormatPr defaultRowHeight="15.5" x14ac:dyDescent="0.35"/>
  <cols>
    <col min="1" max="1" width="47.1640625" style="2" bestFit="1" customWidth="1"/>
    <col min="2" max="2" width="51.33203125" style="2" customWidth="1"/>
    <col min="3" max="16384" width="8.6640625" style="2"/>
  </cols>
  <sheetData>
    <row r="1" spans="1:2" x14ac:dyDescent="0.35">
      <c r="A1" s="44" t="s">
        <v>704</v>
      </c>
    </row>
    <row r="3" spans="1:2" x14ac:dyDescent="0.35">
      <c r="A3" s="54" t="s">
        <v>665</v>
      </c>
      <c r="B3" s="54" t="s">
        <v>670</v>
      </c>
    </row>
    <row r="4" spans="1:2" ht="31" x14ac:dyDescent="0.35">
      <c r="A4" s="225" t="s">
        <v>666</v>
      </c>
      <c r="B4" s="53" t="s">
        <v>671</v>
      </c>
    </row>
    <row r="5" spans="1:2" x14ac:dyDescent="0.35">
      <c r="A5" s="225" t="s">
        <v>667</v>
      </c>
      <c r="B5" s="49" t="s">
        <v>672</v>
      </c>
    </row>
    <row r="6" spans="1:2" ht="46.5" x14ac:dyDescent="0.35">
      <c r="A6" s="225" t="s">
        <v>669</v>
      </c>
      <c r="B6" s="53" t="s">
        <v>673</v>
      </c>
    </row>
    <row r="7" spans="1:2" ht="124" x14ac:dyDescent="0.35">
      <c r="A7" s="225" t="s">
        <v>3</v>
      </c>
      <c r="B7" s="53" t="s">
        <v>674</v>
      </c>
    </row>
    <row r="8" spans="1:2" ht="31" x14ac:dyDescent="0.35">
      <c r="A8" s="225" t="s">
        <v>668</v>
      </c>
      <c r="B8" s="53" t="s">
        <v>675</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CD2B6-F4C3-47CF-9A89-4A07F118CACC}">
  <dimension ref="A1:D20"/>
  <sheetViews>
    <sheetView workbookViewId="0"/>
  </sheetViews>
  <sheetFormatPr defaultRowHeight="14" x14ac:dyDescent="0.3"/>
  <cols>
    <col min="1" max="1" width="36.33203125" customWidth="1"/>
    <col min="2" max="2" width="13.08203125" customWidth="1"/>
    <col min="3" max="3" width="10.58203125" customWidth="1"/>
    <col min="10" max="10" width="8.58203125" customWidth="1"/>
  </cols>
  <sheetData>
    <row r="1" spans="1:4" ht="15.5" x14ac:dyDescent="0.35">
      <c r="A1" s="2" t="s">
        <v>697</v>
      </c>
    </row>
    <row r="2" spans="1:4" ht="16" x14ac:dyDescent="0.4">
      <c r="A2" s="113"/>
    </row>
    <row r="3" spans="1:4" ht="28" x14ac:dyDescent="0.4">
      <c r="A3" s="113"/>
      <c r="B3" s="286" t="s">
        <v>638</v>
      </c>
      <c r="C3" s="354" t="s">
        <v>708</v>
      </c>
      <c r="D3" s="354"/>
    </row>
    <row r="4" spans="1:4" ht="28" x14ac:dyDescent="0.3">
      <c r="A4" s="42"/>
      <c r="B4" s="286" t="s">
        <v>175</v>
      </c>
      <c r="C4" s="277" t="s">
        <v>2</v>
      </c>
      <c r="D4" s="277" t="s">
        <v>11</v>
      </c>
    </row>
    <row r="5" spans="1:4" x14ac:dyDescent="0.3">
      <c r="A5" s="285" t="s">
        <v>176</v>
      </c>
      <c r="B5" s="184">
        <v>0</v>
      </c>
      <c r="C5" s="42">
        <v>0</v>
      </c>
      <c r="D5" s="184">
        <v>0</v>
      </c>
    </row>
    <row r="6" spans="1:4" x14ac:dyDescent="0.3">
      <c r="A6" s="285" t="s">
        <v>177</v>
      </c>
      <c r="B6" s="184">
        <v>0</v>
      </c>
      <c r="C6" s="42">
        <v>0</v>
      </c>
      <c r="D6" s="42">
        <v>0</v>
      </c>
    </row>
    <row r="7" spans="1:4" x14ac:dyDescent="0.3">
      <c r="A7" s="285" t="s">
        <v>709</v>
      </c>
      <c r="B7" s="184">
        <v>0</v>
      </c>
      <c r="C7" s="42">
        <v>0</v>
      </c>
      <c r="D7" s="42">
        <v>0</v>
      </c>
    </row>
    <row r="20" spans="2:2" x14ac:dyDescent="0.3">
      <c r="B20" s="47"/>
    </row>
  </sheetData>
  <mergeCells count="1">
    <mergeCell ref="C3:D3"/>
  </mergeCells>
  <pageMargins left="0.7" right="0.7" top="0.75" bottom="0.75" header="0.3" footer="0.3"/>
  <headerFooter>
    <oddHeader>&amp;C&amp;"Aptos"&amp;10&amp;K000000 OFFICIAL&amp;1#_x000D_</oddHeader>
    <oddFooter>&amp;C_x000D_&amp;1#&amp;"Aptos"&amp;10&amp;K000000 OFFICIAL</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38899-EF03-4D06-AA62-DAFD6A717FB7}">
  <dimension ref="A1:J19"/>
  <sheetViews>
    <sheetView workbookViewId="0"/>
  </sheetViews>
  <sheetFormatPr defaultRowHeight="14" x14ac:dyDescent="0.3"/>
  <cols>
    <col min="1" max="1" width="36.33203125" customWidth="1"/>
    <col min="2" max="2" width="13.08203125" customWidth="1"/>
    <col min="3" max="3" width="10.58203125" customWidth="1"/>
    <col min="4" max="4" width="12.4140625" bestFit="1" customWidth="1"/>
    <col min="10" max="10" width="8.75" customWidth="1"/>
  </cols>
  <sheetData>
    <row r="1" spans="1:10" ht="15.5" x14ac:dyDescent="0.35">
      <c r="A1" s="2" t="s">
        <v>711</v>
      </c>
      <c r="B1" s="2"/>
      <c r="C1" s="2"/>
      <c r="D1" s="2"/>
    </row>
    <row r="2" spans="1:10" ht="16" x14ac:dyDescent="0.4">
      <c r="A2" s="113"/>
      <c r="B2" s="2"/>
      <c r="C2" s="2"/>
      <c r="D2" s="2"/>
      <c r="J2" s="85"/>
    </row>
    <row r="3" spans="1:10" ht="31" x14ac:dyDescent="0.4">
      <c r="A3" s="113"/>
      <c r="B3" s="263" t="s">
        <v>638</v>
      </c>
      <c r="C3" s="355" t="s">
        <v>708</v>
      </c>
      <c r="D3" s="355"/>
      <c r="J3" s="85"/>
    </row>
    <row r="4" spans="1:10" ht="31" x14ac:dyDescent="0.35">
      <c r="A4" s="49"/>
      <c r="B4" s="263" t="s">
        <v>175</v>
      </c>
      <c r="C4" s="276" t="s">
        <v>2</v>
      </c>
      <c r="D4" s="276" t="s">
        <v>11</v>
      </c>
    </row>
    <row r="5" spans="1:10" ht="15.5" x14ac:dyDescent="0.35">
      <c r="A5" s="49" t="s">
        <v>176</v>
      </c>
      <c r="B5" s="278">
        <v>623087</v>
      </c>
      <c r="C5" s="279">
        <v>47599</v>
      </c>
      <c r="D5" s="278">
        <v>34225.1</v>
      </c>
    </row>
    <row r="6" spans="1:10" ht="15.5" x14ac:dyDescent="0.35">
      <c r="A6" s="49" t="s">
        <v>177</v>
      </c>
      <c r="B6" s="278">
        <v>271294</v>
      </c>
      <c r="C6" s="279">
        <v>471</v>
      </c>
      <c r="D6" s="287" t="s">
        <v>710</v>
      </c>
    </row>
    <row r="7" spans="1:10" ht="15.5" x14ac:dyDescent="0.35">
      <c r="A7" s="49" t="s">
        <v>709</v>
      </c>
      <c r="B7" s="279">
        <v>289.51</v>
      </c>
      <c r="C7" s="279">
        <v>86.3</v>
      </c>
      <c r="D7" s="279">
        <v>76.180000000000007</v>
      </c>
    </row>
    <row r="19" spans="2:2" x14ac:dyDescent="0.3">
      <c r="B19" s="47"/>
    </row>
  </sheetData>
  <mergeCells count="1">
    <mergeCell ref="C3:D3"/>
  </mergeCells>
  <pageMargins left="0.7" right="0.7" top="0.75" bottom="0.75" header="0.3" footer="0.3"/>
  <headerFooter>
    <oddHeader>&amp;C&amp;"Aptos"&amp;10&amp;K000000 OFFICIAL&amp;1#_x000D_</oddHeader>
    <oddFooter>&amp;C_x000D_&amp;1#&amp;"Aptos"&amp;10&amp;K000000 OFFICIAL</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AD540-26D1-4416-ACF2-B8C226632856}">
  <dimension ref="A1:D15"/>
  <sheetViews>
    <sheetView workbookViewId="0"/>
  </sheetViews>
  <sheetFormatPr defaultRowHeight="14" x14ac:dyDescent="0.3"/>
  <cols>
    <col min="1" max="1" width="25.83203125" customWidth="1"/>
    <col min="2" max="3" width="10.58203125" customWidth="1"/>
    <col min="4" max="4" width="12.58203125" customWidth="1"/>
  </cols>
  <sheetData>
    <row r="1" spans="1:4" ht="15.5" x14ac:dyDescent="0.35">
      <c r="A1" s="2" t="s">
        <v>698</v>
      </c>
      <c r="B1" s="2"/>
      <c r="C1" s="2"/>
      <c r="D1" s="2"/>
    </row>
    <row r="2" spans="1:4" ht="15.5" x14ac:dyDescent="0.35">
      <c r="A2" s="2"/>
      <c r="B2" s="2"/>
      <c r="C2" s="2"/>
      <c r="D2" s="2"/>
    </row>
    <row r="3" spans="1:4" ht="46.5" x14ac:dyDescent="0.35">
      <c r="A3" s="2"/>
      <c r="B3" s="263" t="s">
        <v>638</v>
      </c>
      <c r="C3" s="355" t="s">
        <v>708</v>
      </c>
      <c r="D3" s="355"/>
    </row>
    <row r="4" spans="1:4" ht="31" x14ac:dyDescent="0.35">
      <c r="A4" s="49"/>
      <c r="B4" s="263" t="s">
        <v>175</v>
      </c>
      <c r="C4" s="276" t="s">
        <v>2</v>
      </c>
      <c r="D4" s="276" t="s">
        <v>11</v>
      </c>
    </row>
    <row r="5" spans="1:4" ht="31" x14ac:dyDescent="0.35">
      <c r="A5" s="53" t="s">
        <v>712</v>
      </c>
      <c r="B5" s="281">
        <v>467</v>
      </c>
      <c r="C5" s="281">
        <v>58.27</v>
      </c>
      <c r="D5" s="281">
        <v>234.73</v>
      </c>
    </row>
    <row r="6" spans="1:4" ht="31" x14ac:dyDescent="0.35">
      <c r="A6" s="53" t="s">
        <v>178</v>
      </c>
      <c r="B6" s="281"/>
      <c r="C6" s="281"/>
      <c r="D6" s="290">
        <v>1644035</v>
      </c>
    </row>
    <row r="15" spans="1:4" x14ac:dyDescent="0.3">
      <c r="B15" s="47"/>
    </row>
  </sheetData>
  <mergeCells count="1">
    <mergeCell ref="C3:D3"/>
  </mergeCells>
  <pageMargins left="0.7" right="0.7" top="0.75" bottom="0.75" header="0.3" footer="0.3"/>
  <headerFooter>
    <oddHeader>&amp;C&amp;"Aptos"&amp;10&amp;K000000 OFFICIAL&amp;1#_x000D_</oddHeader>
    <oddFooter>&amp;C_x000D_&amp;1#&amp;"Aptos"&amp;10&amp;K000000 OFFICIAL</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AB7E3-41AD-4057-BB12-D7BF68A67AFF}">
  <dimension ref="A1:F10"/>
  <sheetViews>
    <sheetView workbookViewId="0">
      <selection activeCell="C18" sqref="C18"/>
    </sheetView>
  </sheetViews>
  <sheetFormatPr defaultRowHeight="14" x14ac:dyDescent="0.3"/>
  <cols>
    <col min="1" max="1" width="22.08203125" customWidth="1"/>
    <col min="2" max="6" width="15.75" bestFit="1" customWidth="1"/>
    <col min="7" max="7" width="16.83203125" customWidth="1"/>
  </cols>
  <sheetData>
    <row r="1" spans="1:6" ht="15.5" x14ac:dyDescent="0.35">
      <c r="A1" s="2" t="s">
        <v>713</v>
      </c>
      <c r="B1" s="2"/>
      <c r="C1" s="2"/>
      <c r="D1" s="2"/>
      <c r="E1" s="2"/>
      <c r="F1" s="2"/>
    </row>
    <row r="2" spans="1:6" ht="15.5" x14ac:dyDescent="0.35">
      <c r="A2" s="2"/>
      <c r="B2" s="2"/>
      <c r="C2" s="2"/>
      <c r="D2" s="2"/>
      <c r="E2" s="2"/>
      <c r="F2" s="2"/>
    </row>
    <row r="3" spans="1:6" ht="15.5" x14ac:dyDescent="0.35">
      <c r="A3" s="4"/>
      <c r="B3" s="292" t="s">
        <v>14</v>
      </c>
      <c r="C3" s="292" t="s">
        <v>13</v>
      </c>
      <c r="D3" s="292" t="s">
        <v>12</v>
      </c>
      <c r="E3" s="292" t="s">
        <v>2</v>
      </c>
      <c r="F3" s="292" t="s">
        <v>11</v>
      </c>
    </row>
    <row r="4" spans="1:6" ht="15.5" x14ac:dyDescent="0.35">
      <c r="A4" s="4" t="s">
        <v>179</v>
      </c>
      <c r="B4" s="291">
        <v>45446000</v>
      </c>
      <c r="C4" s="291">
        <v>49510000</v>
      </c>
      <c r="D4" s="291">
        <v>58641000</v>
      </c>
      <c r="E4" s="291">
        <v>63480436.810000002</v>
      </c>
      <c r="F4" s="291">
        <v>72764408.129999995</v>
      </c>
    </row>
    <row r="5" spans="1:6" ht="15.5" x14ac:dyDescent="0.35">
      <c r="A5" s="4" t="s">
        <v>180</v>
      </c>
      <c r="B5" s="291">
        <v>15270000</v>
      </c>
      <c r="C5" s="291">
        <v>14397000</v>
      </c>
      <c r="D5" s="291">
        <v>15350000</v>
      </c>
      <c r="E5" s="291">
        <v>15211471.800000001</v>
      </c>
      <c r="F5" s="291">
        <v>21796563.170000002</v>
      </c>
    </row>
    <row r="7" spans="1:6" x14ac:dyDescent="0.3">
      <c r="F7" s="206"/>
    </row>
    <row r="9" spans="1:6" x14ac:dyDescent="0.3">
      <c r="B9" s="47"/>
    </row>
    <row r="10" spans="1:6" x14ac:dyDescent="0.3">
      <c r="B10" s="47"/>
    </row>
  </sheetData>
  <pageMargins left="0.7" right="0.7" top="0.75" bottom="0.75" header="0.3" footer="0.3"/>
  <headerFooter>
    <oddHeader>&amp;C&amp;"Aptos"&amp;10&amp;K000000 OFFICIAL&amp;1#_x000D_</oddHeader>
    <oddFooter>&amp;C_x000D_&amp;1#&amp;"Aptos"&amp;10&amp;K000000 OFFICIAL</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E5EDA-D679-424C-929F-B3CCF1CA9DC0}">
  <dimension ref="A1:F8"/>
  <sheetViews>
    <sheetView workbookViewId="0"/>
  </sheetViews>
  <sheetFormatPr defaultRowHeight="14" x14ac:dyDescent="0.3"/>
  <cols>
    <col min="2" max="6" width="15.08203125" bestFit="1" customWidth="1"/>
    <col min="7" max="7" width="16.83203125" customWidth="1"/>
  </cols>
  <sheetData>
    <row r="1" spans="1:6" ht="15.5" x14ac:dyDescent="0.35">
      <c r="A1" s="2" t="s">
        <v>714</v>
      </c>
      <c r="B1" s="2"/>
      <c r="C1" s="2"/>
      <c r="D1" s="2"/>
      <c r="E1" s="2"/>
      <c r="F1" s="2"/>
    </row>
    <row r="2" spans="1:6" ht="15.5" x14ac:dyDescent="0.35">
      <c r="A2" s="2"/>
      <c r="B2" s="2"/>
      <c r="C2" s="2"/>
      <c r="D2" s="2"/>
      <c r="E2" s="2"/>
      <c r="F2" s="2"/>
    </row>
    <row r="3" spans="1:6" ht="15.5" x14ac:dyDescent="0.35">
      <c r="A3" s="4"/>
      <c r="B3" s="292" t="s">
        <v>14</v>
      </c>
      <c r="C3" s="292" t="s">
        <v>13</v>
      </c>
      <c r="D3" s="292" t="s">
        <v>12</v>
      </c>
      <c r="E3" s="292" t="s">
        <v>2</v>
      </c>
      <c r="F3" s="292" t="s">
        <v>11</v>
      </c>
    </row>
    <row r="4" spans="1:6" ht="15.5" x14ac:dyDescent="0.35">
      <c r="A4" s="4" t="s">
        <v>181</v>
      </c>
      <c r="B4" s="185">
        <v>12657000</v>
      </c>
      <c r="C4" s="185">
        <v>12016000</v>
      </c>
      <c r="D4" s="185">
        <v>16081000</v>
      </c>
      <c r="E4" s="185">
        <v>22321476.920000002</v>
      </c>
      <c r="F4" s="185">
        <v>26011328.280000001</v>
      </c>
    </row>
    <row r="7" spans="1:6" x14ac:dyDescent="0.3">
      <c r="B7" s="47"/>
    </row>
    <row r="8" spans="1:6" x14ac:dyDescent="0.3">
      <c r="B8" s="47"/>
    </row>
  </sheetData>
  <pageMargins left="0.7" right="0.7" top="0.75" bottom="0.75" header="0.3" footer="0.3"/>
  <headerFooter>
    <oddHeader>&amp;C&amp;"Aptos"&amp;10&amp;K000000 OFFICIAL&amp;1#_x000D_</oddHeader>
    <oddFooter>&amp;C_x000D_&amp;1#&amp;"Aptos"&amp;10&amp;K000000 OFFICIAL</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6EEA3-80B9-4025-BD93-3CE41C8E8A92}">
  <dimension ref="A1:F4"/>
  <sheetViews>
    <sheetView workbookViewId="0"/>
  </sheetViews>
  <sheetFormatPr defaultRowHeight="15.5" x14ac:dyDescent="0.35"/>
  <cols>
    <col min="1" max="1" width="18.75" style="2" customWidth="1"/>
    <col min="2" max="3" width="14" style="2" bestFit="1" customWidth="1"/>
    <col min="4" max="4" width="14.83203125" style="2" bestFit="1" customWidth="1"/>
    <col min="5" max="6" width="15.08203125" style="2" bestFit="1" customWidth="1"/>
    <col min="7" max="7" width="14.58203125" style="2" bestFit="1" customWidth="1"/>
    <col min="8" max="16384" width="8.6640625" style="2"/>
  </cols>
  <sheetData>
    <row r="1" spans="1:6" x14ac:dyDescent="0.35">
      <c r="A1" s="2" t="s">
        <v>776</v>
      </c>
    </row>
    <row r="3" spans="1:6" x14ac:dyDescent="0.35">
      <c r="A3" s="4"/>
      <c r="B3" s="292" t="s">
        <v>14</v>
      </c>
      <c r="C3" s="292" t="s">
        <v>13</v>
      </c>
      <c r="D3" s="292" t="s">
        <v>12</v>
      </c>
      <c r="E3" s="292" t="s">
        <v>2</v>
      </c>
      <c r="F3" s="292" t="s">
        <v>11</v>
      </c>
    </row>
    <row r="4" spans="1:6" x14ac:dyDescent="0.35">
      <c r="A4" s="4" t="s">
        <v>182</v>
      </c>
      <c r="B4" s="291">
        <v>5224000</v>
      </c>
      <c r="C4" s="291">
        <v>9620000</v>
      </c>
      <c r="D4" s="291">
        <v>10426000</v>
      </c>
      <c r="E4" s="291">
        <v>10808425.25</v>
      </c>
      <c r="F4" s="291">
        <v>9730787.5200000014</v>
      </c>
    </row>
  </sheetData>
  <pageMargins left="0.7" right="0.7" top="0.75" bottom="0.75" header="0.3" footer="0.3"/>
  <headerFooter>
    <oddHeader>&amp;C&amp;"Aptos"&amp;10&amp;K000000 OFFICIAL&amp;1#_x000D_</oddHeader>
    <oddFooter>&amp;C_x000D_&amp;1#&amp;"Aptos"&amp;10&amp;K000000 OFFICIAL</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49560-5A96-4C1D-8B2E-96A24B312CE6}">
  <dimension ref="A1:E18"/>
  <sheetViews>
    <sheetView workbookViewId="0"/>
  </sheetViews>
  <sheetFormatPr defaultRowHeight="15.5" x14ac:dyDescent="0.35"/>
  <cols>
    <col min="1" max="1" width="25.83203125" style="2" customWidth="1"/>
    <col min="2" max="2" width="30.75" style="2" customWidth="1"/>
    <col min="3" max="3" width="10.58203125" style="2" customWidth="1"/>
    <col min="4" max="4" width="8.6640625" style="2"/>
    <col min="5" max="5" width="12.83203125" style="2" customWidth="1"/>
    <col min="6" max="16384" width="8.6640625" style="2"/>
  </cols>
  <sheetData>
    <row r="1" spans="1:5" x14ac:dyDescent="0.35">
      <c r="A1" s="2" t="s">
        <v>715</v>
      </c>
    </row>
    <row r="3" spans="1:5" ht="46.5" x14ac:dyDescent="0.35">
      <c r="A3" s="276" t="s">
        <v>183</v>
      </c>
      <c r="B3" s="263" t="s">
        <v>184</v>
      </c>
      <c r="C3" s="263" t="s">
        <v>185</v>
      </c>
      <c r="D3" s="263" t="s">
        <v>186</v>
      </c>
      <c r="E3" s="263" t="s">
        <v>187</v>
      </c>
    </row>
    <row r="4" spans="1:5" x14ac:dyDescent="0.35">
      <c r="A4" s="53" t="s">
        <v>188</v>
      </c>
      <c r="B4" s="53"/>
      <c r="C4" s="293" t="s">
        <v>189</v>
      </c>
      <c r="D4" s="293" t="s">
        <v>190</v>
      </c>
      <c r="E4" s="293" t="s">
        <v>191</v>
      </c>
    </row>
    <row r="5" spans="1:5" x14ac:dyDescent="0.35">
      <c r="A5" s="53" t="s">
        <v>192</v>
      </c>
      <c r="B5" s="53"/>
      <c r="C5" s="293" t="s">
        <v>193</v>
      </c>
      <c r="D5" s="293" t="s">
        <v>190</v>
      </c>
      <c r="E5" s="293" t="s">
        <v>194</v>
      </c>
    </row>
    <row r="6" spans="1:5" x14ac:dyDescent="0.35">
      <c r="A6" s="49" t="s">
        <v>195</v>
      </c>
      <c r="B6" s="53"/>
      <c r="C6" s="293" t="s">
        <v>189</v>
      </c>
      <c r="D6" s="293" t="s">
        <v>190</v>
      </c>
      <c r="E6" s="293" t="s">
        <v>191</v>
      </c>
    </row>
    <row r="7" spans="1:5" x14ac:dyDescent="0.35">
      <c r="A7" s="49" t="s">
        <v>196</v>
      </c>
      <c r="B7" s="53"/>
      <c r="C7" s="293" t="s">
        <v>189</v>
      </c>
      <c r="D7" s="293" t="s">
        <v>190</v>
      </c>
      <c r="E7" s="293" t="s">
        <v>191</v>
      </c>
    </row>
    <row r="8" spans="1:5" ht="31" x14ac:dyDescent="0.35">
      <c r="A8" s="49" t="s">
        <v>197</v>
      </c>
      <c r="B8" s="53" t="s">
        <v>198</v>
      </c>
      <c r="C8" s="293" t="s">
        <v>189</v>
      </c>
      <c r="D8" s="293" t="s">
        <v>199</v>
      </c>
      <c r="E8" s="293" t="s">
        <v>200</v>
      </c>
    </row>
    <row r="9" spans="1:5" x14ac:dyDescent="0.35">
      <c r="A9" s="49" t="s">
        <v>201</v>
      </c>
      <c r="B9" s="53"/>
      <c r="C9" s="293" t="s">
        <v>202</v>
      </c>
      <c r="D9" s="293" t="s">
        <v>190</v>
      </c>
      <c r="E9" s="293"/>
    </row>
    <row r="10" spans="1:5" x14ac:dyDescent="0.35">
      <c r="A10" s="49" t="s">
        <v>203</v>
      </c>
      <c r="B10" s="53"/>
      <c r="C10" s="293" t="s">
        <v>189</v>
      </c>
      <c r="D10" s="293"/>
      <c r="E10" s="293"/>
    </row>
    <row r="11" spans="1:5" x14ac:dyDescent="0.35">
      <c r="A11" s="49" t="s">
        <v>204</v>
      </c>
      <c r="B11" s="53"/>
      <c r="C11" s="293" t="s">
        <v>193</v>
      </c>
      <c r="D11" s="293"/>
      <c r="E11" s="293" t="s">
        <v>205</v>
      </c>
    </row>
    <row r="12" spans="1:5" x14ac:dyDescent="0.35">
      <c r="A12" s="49" t="s">
        <v>206</v>
      </c>
      <c r="B12" s="53" t="s">
        <v>207</v>
      </c>
      <c r="C12" s="293" t="s">
        <v>189</v>
      </c>
      <c r="D12" s="293"/>
      <c r="E12" s="293"/>
    </row>
    <row r="13" spans="1:5" ht="31" x14ac:dyDescent="0.35">
      <c r="A13" s="49" t="s">
        <v>208</v>
      </c>
      <c r="B13" s="53" t="s">
        <v>209</v>
      </c>
      <c r="C13" s="293" t="s">
        <v>200</v>
      </c>
      <c r="D13" s="293"/>
      <c r="E13" s="293"/>
    </row>
    <row r="14" spans="1:5" x14ac:dyDescent="0.35">
      <c r="A14" s="49" t="s">
        <v>210</v>
      </c>
      <c r="B14" s="294" t="s">
        <v>211</v>
      </c>
      <c r="C14" s="293" t="s">
        <v>191</v>
      </c>
      <c r="D14" s="293" t="s">
        <v>191</v>
      </c>
      <c r="E14" s="293" t="s">
        <v>205</v>
      </c>
    </row>
    <row r="15" spans="1:5" x14ac:dyDescent="0.35">
      <c r="A15" s="49" t="s">
        <v>212</v>
      </c>
      <c r="B15" s="53" t="s">
        <v>211</v>
      </c>
      <c r="C15" s="293" t="s">
        <v>191</v>
      </c>
      <c r="D15" s="293"/>
      <c r="E15" s="293"/>
    </row>
    <row r="16" spans="1:5" x14ac:dyDescent="0.35">
      <c r="A16" s="49" t="s">
        <v>213</v>
      </c>
      <c r="B16" s="53" t="s">
        <v>214</v>
      </c>
      <c r="C16" s="293" t="s">
        <v>215</v>
      </c>
      <c r="D16" s="293" t="s">
        <v>216</v>
      </c>
      <c r="E16" s="293" t="s">
        <v>205</v>
      </c>
    </row>
    <row r="17" spans="1:5" x14ac:dyDescent="0.35">
      <c r="A17" s="49" t="s">
        <v>217</v>
      </c>
      <c r="B17" s="53" t="s">
        <v>218</v>
      </c>
      <c r="C17" s="293"/>
      <c r="D17" s="293"/>
      <c r="E17" s="293"/>
    </row>
    <row r="18" spans="1:5" x14ac:dyDescent="0.35">
      <c r="A18" s="54" t="s">
        <v>219</v>
      </c>
      <c r="B18" s="54"/>
      <c r="C18" s="55">
        <v>6</v>
      </c>
      <c r="D18" s="55">
        <v>5</v>
      </c>
      <c r="E18" s="55">
        <v>4</v>
      </c>
    </row>
  </sheetData>
  <phoneticPr fontId="22" type="noConversion"/>
  <pageMargins left="0.7" right="0.7" top="0.75" bottom="0.75" header="0.3" footer="0.3"/>
  <headerFooter>
    <oddHeader>&amp;C&amp;"Aptos"&amp;10&amp;K000000 OFFICIAL&amp;1#_x000D_</oddHeader>
    <oddFooter>&amp;C_x000D_&amp;1#&amp;"Aptos"&amp;10&amp;K000000 OFFICIAL</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AA040-3ABB-4113-80D8-EAD0CA24178B}">
  <dimension ref="A1:B11"/>
  <sheetViews>
    <sheetView workbookViewId="0"/>
  </sheetViews>
  <sheetFormatPr defaultRowHeight="15.5" x14ac:dyDescent="0.35"/>
  <cols>
    <col min="1" max="1" width="29.25" style="2" customWidth="1"/>
    <col min="2" max="2" width="44.75" style="2" bestFit="1" customWidth="1"/>
    <col min="3" max="16384" width="8.6640625" style="2"/>
  </cols>
  <sheetData>
    <row r="1" spans="1:2" x14ac:dyDescent="0.35">
      <c r="A1" s="2" t="s">
        <v>716</v>
      </c>
    </row>
    <row r="4" spans="1:2" x14ac:dyDescent="0.35">
      <c r="A4" s="79" t="s">
        <v>220</v>
      </c>
      <c r="B4" s="79" t="s">
        <v>221</v>
      </c>
    </row>
    <row r="5" spans="1:2" x14ac:dyDescent="0.35">
      <c r="A5" s="4" t="s">
        <v>222</v>
      </c>
      <c r="B5" s="265">
        <v>0.39</v>
      </c>
    </row>
    <row r="6" spans="1:2" x14ac:dyDescent="0.35">
      <c r="A6" s="4" t="s">
        <v>223</v>
      </c>
      <c r="B6" s="265">
        <v>0.23</v>
      </c>
    </row>
    <row r="7" spans="1:2" x14ac:dyDescent="0.35">
      <c r="A7" s="4" t="s">
        <v>224</v>
      </c>
      <c r="B7" s="265">
        <v>0.15</v>
      </c>
    </row>
    <row r="8" spans="1:2" x14ac:dyDescent="0.35">
      <c r="A8" s="4" t="s">
        <v>225</v>
      </c>
      <c r="B8" s="265">
        <v>0.1</v>
      </c>
    </row>
    <row r="9" spans="1:2" x14ac:dyDescent="0.35">
      <c r="A9" s="4" t="s">
        <v>226</v>
      </c>
      <c r="B9" s="265">
        <v>7.0000000000000007E-2</v>
      </c>
    </row>
    <row r="10" spans="1:2" x14ac:dyDescent="0.35">
      <c r="A10" s="4" t="s">
        <v>227</v>
      </c>
      <c r="B10" s="265">
        <v>0.06</v>
      </c>
    </row>
    <row r="11" spans="1:2" x14ac:dyDescent="0.35">
      <c r="B11" s="295"/>
    </row>
  </sheetData>
  <pageMargins left="0.7" right="0.7" top="0.75" bottom="0.75" header="0.3" footer="0.3"/>
  <headerFooter>
    <oddHeader>&amp;C&amp;"Aptos"&amp;10&amp;K000000 OFFICIAL&amp;1#_x000D_</oddHeader>
    <oddFooter>&amp;C_x000D_&amp;1#&amp;"Aptos"&amp;10&amp;K000000 OFFICIAL</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D9D54-AEC6-4241-BD18-D2B2FFC471CD}">
  <dimension ref="A1:B10"/>
  <sheetViews>
    <sheetView zoomScaleNormal="100" workbookViewId="0"/>
  </sheetViews>
  <sheetFormatPr defaultRowHeight="15.5" x14ac:dyDescent="0.35"/>
  <cols>
    <col min="1" max="1" width="29.25" style="2" customWidth="1"/>
    <col min="2" max="2" width="44.75" style="2" bestFit="1" customWidth="1"/>
    <col min="3" max="16384" width="8.6640625" style="2"/>
  </cols>
  <sheetData>
    <row r="1" spans="1:2" x14ac:dyDescent="0.35">
      <c r="A1" s="2" t="s">
        <v>699</v>
      </c>
    </row>
    <row r="3" spans="1:2" x14ac:dyDescent="0.35">
      <c r="A3" s="79" t="s">
        <v>220</v>
      </c>
      <c r="B3" s="79" t="s">
        <v>221</v>
      </c>
    </row>
    <row r="4" spans="1:2" x14ac:dyDescent="0.35">
      <c r="A4" s="4" t="s">
        <v>222</v>
      </c>
      <c r="B4" s="265">
        <v>0.33</v>
      </c>
    </row>
    <row r="5" spans="1:2" x14ac:dyDescent="0.35">
      <c r="A5" s="4" t="s">
        <v>225</v>
      </c>
      <c r="B5" s="265">
        <v>0.33</v>
      </c>
    </row>
    <row r="6" spans="1:2" x14ac:dyDescent="0.35">
      <c r="A6" s="4" t="s">
        <v>223</v>
      </c>
      <c r="B6" s="265">
        <v>0.19</v>
      </c>
    </row>
    <row r="7" spans="1:2" x14ac:dyDescent="0.35">
      <c r="A7" s="4" t="s">
        <v>224</v>
      </c>
      <c r="B7" s="265">
        <v>0.1</v>
      </c>
    </row>
    <row r="8" spans="1:2" x14ac:dyDescent="0.35">
      <c r="A8" s="4" t="s">
        <v>226</v>
      </c>
      <c r="B8" s="265">
        <v>0.03</v>
      </c>
    </row>
    <row r="9" spans="1:2" x14ac:dyDescent="0.35">
      <c r="A9" s="4" t="s">
        <v>227</v>
      </c>
      <c r="B9" s="265">
        <v>0.02</v>
      </c>
    </row>
    <row r="10" spans="1:2" x14ac:dyDescent="0.35">
      <c r="B10" s="295"/>
    </row>
  </sheetData>
  <pageMargins left="0.7" right="0.7" top="0.75" bottom="0.75" header="0.3" footer="0.3"/>
  <headerFooter>
    <oddHeader>&amp;C&amp;"Aptos"&amp;10&amp;K000000 OFFICIAL&amp;1#_x000D_</oddHeader>
    <oddFooter>&amp;C_x000D_&amp;1#&amp;"Aptos"&amp;10&amp;K000000 OFFICIAL</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7A7A9-ADB4-4763-892D-5FB3625BF7C1}">
  <dimension ref="A1:B9"/>
  <sheetViews>
    <sheetView zoomScaleNormal="100" workbookViewId="0"/>
  </sheetViews>
  <sheetFormatPr defaultRowHeight="14" x14ac:dyDescent="0.3"/>
  <cols>
    <col min="1" max="1" width="29.25" customWidth="1"/>
    <col min="2" max="2" width="44.75" bestFit="1" customWidth="1"/>
  </cols>
  <sheetData>
    <row r="1" spans="1:2" ht="15.5" x14ac:dyDescent="0.35">
      <c r="A1" s="2" t="s">
        <v>700</v>
      </c>
      <c r="B1" s="2"/>
    </row>
    <row r="2" spans="1:2" ht="15.5" x14ac:dyDescent="0.35">
      <c r="A2" s="2"/>
      <c r="B2" s="2"/>
    </row>
    <row r="3" spans="1:2" ht="15.5" x14ac:dyDescent="0.35">
      <c r="A3" s="79" t="s">
        <v>220</v>
      </c>
      <c r="B3" s="79" t="s">
        <v>221</v>
      </c>
    </row>
    <row r="4" spans="1:2" ht="15.5" x14ac:dyDescent="0.35">
      <c r="A4" s="4" t="s">
        <v>228</v>
      </c>
      <c r="B4" s="265">
        <v>0.3</v>
      </c>
    </row>
    <row r="5" spans="1:2" ht="15.5" x14ac:dyDescent="0.35">
      <c r="A5" s="4" t="s">
        <v>229</v>
      </c>
      <c r="B5" s="265">
        <v>0.28000000000000003</v>
      </c>
    </row>
    <row r="6" spans="1:2" ht="15.5" x14ac:dyDescent="0.35">
      <c r="A6" s="4" t="s">
        <v>230</v>
      </c>
      <c r="B6" s="265">
        <v>0.17</v>
      </c>
    </row>
    <row r="7" spans="1:2" ht="15.5" x14ac:dyDescent="0.35">
      <c r="A7" s="4" t="s">
        <v>231</v>
      </c>
      <c r="B7" s="265">
        <v>0.14000000000000001</v>
      </c>
    </row>
    <row r="8" spans="1:2" ht="15.5" x14ac:dyDescent="0.35">
      <c r="A8" s="4" t="s">
        <v>232</v>
      </c>
      <c r="B8" s="265">
        <v>0.11</v>
      </c>
    </row>
    <row r="9" spans="1:2" x14ac:dyDescent="0.3">
      <c r="B9" s="86"/>
    </row>
  </sheetData>
  <pageMargins left="0.7" right="0.7" top="0.75" bottom="0.75" header="0.3" footer="0.3"/>
  <headerFooter>
    <oddHeader>&amp;C&amp;"Aptos"&amp;10&amp;K000000 OFFICIAL&amp;1#_x000D_</oddHeader>
    <oddFooter>&amp;C_x000D_&amp;1#&amp;"Aptos"&amp;10&amp;K000000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7E0E3-B955-45B9-A5CA-8F0864C328D9}">
  <dimension ref="A1:C9"/>
  <sheetViews>
    <sheetView workbookViewId="0"/>
  </sheetViews>
  <sheetFormatPr defaultRowHeight="14" x14ac:dyDescent="0.3"/>
  <cols>
    <col min="1" max="1" width="44.08203125" customWidth="1"/>
    <col min="2" max="2" width="22.75" bestFit="1" customWidth="1"/>
    <col min="3" max="3" width="14.58203125" bestFit="1" customWidth="1"/>
  </cols>
  <sheetData>
    <row r="1" spans="1:3" ht="15.5" x14ac:dyDescent="0.35">
      <c r="A1" s="2" t="s">
        <v>676</v>
      </c>
      <c r="B1" s="2"/>
      <c r="C1" s="2"/>
    </row>
    <row r="2" spans="1:3" ht="15.5" x14ac:dyDescent="0.35">
      <c r="A2" s="2"/>
      <c r="B2" s="2"/>
      <c r="C2" s="2"/>
    </row>
    <row r="3" spans="1:3" ht="15.5" x14ac:dyDescent="0.35">
      <c r="A3" s="2"/>
      <c r="B3" s="2"/>
      <c r="C3" s="2"/>
    </row>
    <row r="4" spans="1:3" ht="15.5" x14ac:dyDescent="0.35">
      <c r="A4" s="49"/>
      <c r="B4" s="55" t="s">
        <v>4</v>
      </c>
      <c r="C4" s="55" t="s">
        <v>5</v>
      </c>
    </row>
    <row r="5" spans="1:3" ht="15.5" x14ac:dyDescent="0.35">
      <c r="A5" s="51" t="s">
        <v>6</v>
      </c>
      <c r="B5" s="50">
        <v>335</v>
      </c>
      <c r="C5" s="50">
        <v>407</v>
      </c>
    </row>
    <row r="6" spans="1:3" ht="31" x14ac:dyDescent="0.35">
      <c r="A6" s="51" t="s">
        <v>7</v>
      </c>
      <c r="B6" s="52">
        <v>699</v>
      </c>
      <c r="C6" s="208">
        <v>1708</v>
      </c>
    </row>
    <row r="7" spans="1:3" ht="15.5" x14ac:dyDescent="0.35">
      <c r="A7" s="51" t="s">
        <v>8</v>
      </c>
      <c r="B7" s="50">
        <v>570</v>
      </c>
      <c r="C7" s="50">
        <v>653</v>
      </c>
    </row>
    <row r="8" spans="1:3" ht="31" x14ac:dyDescent="0.35">
      <c r="A8" s="51" t="s">
        <v>9</v>
      </c>
      <c r="B8" s="52">
        <v>424</v>
      </c>
      <c r="C8" s="52">
        <v>489</v>
      </c>
    </row>
    <row r="9" spans="1:3" ht="31" x14ac:dyDescent="0.35">
      <c r="A9" s="51" t="s">
        <v>10</v>
      </c>
      <c r="B9" s="52">
        <v>640</v>
      </c>
      <c r="C9" s="52">
        <v>526</v>
      </c>
    </row>
  </sheetData>
  <pageMargins left="0.7" right="0.7" top="0.75" bottom="0.75" header="0.3" footer="0.3"/>
  <pageSetup paperSize="9" orientation="portrait" horizontalDpi="1200" verticalDpi="1200" r:id="rId1"/>
  <headerFooter>
    <oddHeader>&amp;C&amp;"Aptos"&amp;10&amp;K000000 OFFICIAL&amp;1#_x000D_</oddHeader>
    <oddFooter>&amp;C_x000D_&amp;1#&amp;"Aptos"&amp;10&amp;K000000 OFFICIAL</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F809D-3526-4E9D-8251-AEE8501B98FB}">
  <dimension ref="A1:G24"/>
  <sheetViews>
    <sheetView workbookViewId="0"/>
  </sheetViews>
  <sheetFormatPr defaultRowHeight="15.5" x14ac:dyDescent="0.35"/>
  <cols>
    <col min="1" max="1" width="8.6640625" style="2"/>
    <col min="2" max="7" width="11.33203125" style="2" bestFit="1" customWidth="1"/>
    <col min="8" max="16384" width="8.6640625" style="2"/>
  </cols>
  <sheetData>
    <row r="1" spans="1:7" x14ac:dyDescent="0.35">
      <c r="A1" s="2" t="s">
        <v>233</v>
      </c>
    </row>
    <row r="3" spans="1:7" x14ac:dyDescent="0.35">
      <c r="A3" s="54"/>
      <c r="B3" s="296" t="s">
        <v>234</v>
      </c>
      <c r="C3" s="296"/>
      <c r="D3" s="296"/>
      <c r="E3" s="296" t="s">
        <v>235</v>
      </c>
      <c r="F3" s="296"/>
      <c r="G3" s="296"/>
    </row>
    <row r="4" spans="1:7" x14ac:dyDescent="0.35">
      <c r="A4" s="54" t="s">
        <v>236</v>
      </c>
      <c r="B4" s="54" t="s">
        <v>237</v>
      </c>
      <c r="C4" s="54" t="s">
        <v>238</v>
      </c>
      <c r="D4" s="54" t="s">
        <v>239</v>
      </c>
      <c r="E4" s="54" t="s">
        <v>237</v>
      </c>
      <c r="F4" s="54" t="s">
        <v>238</v>
      </c>
      <c r="G4" s="54" t="s">
        <v>239</v>
      </c>
    </row>
    <row r="5" spans="1:7" x14ac:dyDescent="0.35">
      <c r="A5" s="49" t="s">
        <v>240</v>
      </c>
      <c r="B5" s="50"/>
      <c r="C5" s="50"/>
      <c r="D5" s="50"/>
      <c r="E5" s="50" t="s">
        <v>241</v>
      </c>
      <c r="F5" s="50"/>
      <c r="G5" s="50" t="s">
        <v>241</v>
      </c>
    </row>
    <row r="6" spans="1:7" x14ac:dyDescent="0.35">
      <c r="A6" s="49" t="s">
        <v>242</v>
      </c>
      <c r="B6" s="50"/>
      <c r="C6" s="50"/>
      <c r="D6" s="50" t="s">
        <v>241</v>
      </c>
      <c r="E6" s="50"/>
      <c r="F6" s="50"/>
      <c r="G6" s="50"/>
    </row>
    <row r="7" spans="1:7" x14ac:dyDescent="0.35">
      <c r="A7" s="49" t="s">
        <v>243</v>
      </c>
      <c r="B7" s="50" t="s">
        <v>241</v>
      </c>
      <c r="C7" s="50" t="s">
        <v>241</v>
      </c>
      <c r="D7" s="50" t="s">
        <v>241</v>
      </c>
      <c r="E7" s="50"/>
      <c r="F7" s="50"/>
      <c r="G7" s="50"/>
    </row>
    <row r="8" spans="1:7" x14ac:dyDescent="0.35">
      <c r="A8" s="49" t="s">
        <v>244</v>
      </c>
      <c r="B8" s="50"/>
      <c r="C8" s="50"/>
      <c r="D8" s="50"/>
      <c r="E8" s="50" t="s">
        <v>241</v>
      </c>
      <c r="F8" s="50" t="s">
        <v>241</v>
      </c>
      <c r="G8" s="50" t="s">
        <v>241</v>
      </c>
    </row>
    <row r="9" spans="1:7" x14ac:dyDescent="0.35">
      <c r="A9" s="49" t="s">
        <v>245</v>
      </c>
      <c r="B9" s="50" t="s">
        <v>241</v>
      </c>
      <c r="C9" s="50" t="s">
        <v>241</v>
      </c>
      <c r="D9" s="50" t="s">
        <v>241</v>
      </c>
      <c r="E9" s="50"/>
      <c r="F9" s="50"/>
      <c r="G9" s="50"/>
    </row>
    <row r="10" spans="1:7" x14ac:dyDescent="0.35">
      <c r="A10" s="49" t="s">
        <v>246</v>
      </c>
      <c r="B10" s="50" t="s">
        <v>241</v>
      </c>
      <c r="C10" s="50" t="s">
        <v>241</v>
      </c>
      <c r="D10" s="50" t="s">
        <v>241</v>
      </c>
      <c r="E10" s="50"/>
      <c r="F10" s="50"/>
      <c r="G10" s="50"/>
    </row>
    <row r="11" spans="1:7" x14ac:dyDescent="0.35">
      <c r="A11" s="49" t="s">
        <v>247</v>
      </c>
      <c r="B11" s="50" t="s">
        <v>241</v>
      </c>
      <c r="C11" s="50" t="s">
        <v>241</v>
      </c>
      <c r="D11" s="50"/>
      <c r="E11" s="50"/>
      <c r="F11" s="50"/>
      <c r="G11" s="50"/>
    </row>
    <row r="12" spans="1:7" x14ac:dyDescent="0.35">
      <c r="A12" s="49" t="s">
        <v>248</v>
      </c>
      <c r="B12" s="50" t="s">
        <v>241</v>
      </c>
      <c r="C12" s="50" t="s">
        <v>241</v>
      </c>
      <c r="D12" s="50"/>
      <c r="E12" s="50"/>
      <c r="F12" s="50"/>
      <c r="G12" s="50"/>
    </row>
    <row r="13" spans="1:7" x14ac:dyDescent="0.35">
      <c r="A13" s="49" t="s">
        <v>249</v>
      </c>
      <c r="B13" s="50"/>
      <c r="C13" s="50"/>
      <c r="D13" s="50" t="s">
        <v>241</v>
      </c>
      <c r="E13" s="50"/>
      <c r="F13" s="50"/>
      <c r="G13" s="50"/>
    </row>
    <row r="14" spans="1:7" x14ac:dyDescent="0.35">
      <c r="A14" s="49" t="s">
        <v>250</v>
      </c>
      <c r="B14" s="50"/>
      <c r="C14" s="50"/>
      <c r="D14" s="50"/>
      <c r="E14" s="50" t="s">
        <v>241</v>
      </c>
      <c r="F14" s="50"/>
      <c r="G14" s="50" t="s">
        <v>241</v>
      </c>
    </row>
    <row r="15" spans="1:7" x14ac:dyDescent="0.35">
      <c r="A15" s="49" t="s">
        <v>251</v>
      </c>
      <c r="B15" s="50"/>
      <c r="C15" s="50"/>
      <c r="D15" s="50"/>
      <c r="E15" s="50" t="s">
        <v>241</v>
      </c>
      <c r="F15" s="50" t="s">
        <v>241</v>
      </c>
      <c r="G15" s="50" t="s">
        <v>241</v>
      </c>
    </row>
    <row r="16" spans="1:7" x14ac:dyDescent="0.35">
      <c r="A16" s="49" t="s">
        <v>252</v>
      </c>
      <c r="B16" s="50"/>
      <c r="C16" s="50"/>
      <c r="D16" s="50"/>
      <c r="E16" s="50"/>
      <c r="F16" s="50"/>
      <c r="G16" s="50" t="s">
        <v>241</v>
      </c>
    </row>
    <row r="17" spans="1:7" x14ac:dyDescent="0.35">
      <c r="A17" s="49" t="s">
        <v>253</v>
      </c>
      <c r="B17" s="50" t="s">
        <v>241</v>
      </c>
      <c r="C17" s="50" t="s">
        <v>241</v>
      </c>
      <c r="D17" s="50" t="s">
        <v>241</v>
      </c>
      <c r="E17" s="50"/>
      <c r="F17" s="50"/>
      <c r="G17" s="50"/>
    </row>
    <row r="18" spans="1:7" x14ac:dyDescent="0.35">
      <c r="A18" s="49" t="s">
        <v>254</v>
      </c>
      <c r="B18" s="50"/>
      <c r="C18" s="50"/>
      <c r="D18" s="50" t="s">
        <v>241</v>
      </c>
      <c r="E18" s="50"/>
      <c r="F18" s="50"/>
      <c r="G18" s="50"/>
    </row>
    <row r="19" spans="1:7" x14ac:dyDescent="0.35">
      <c r="A19" s="49" t="s">
        <v>255</v>
      </c>
      <c r="B19" s="50"/>
      <c r="C19" s="50"/>
      <c r="D19" s="50" t="s">
        <v>241</v>
      </c>
      <c r="E19" s="50"/>
      <c r="F19" s="50"/>
      <c r="G19" s="50"/>
    </row>
    <row r="20" spans="1:7" x14ac:dyDescent="0.35">
      <c r="A20" s="49" t="s">
        <v>256</v>
      </c>
      <c r="B20" s="50" t="s">
        <v>241</v>
      </c>
      <c r="C20" s="50" t="s">
        <v>241</v>
      </c>
      <c r="D20" s="50" t="s">
        <v>241</v>
      </c>
      <c r="E20" s="50"/>
      <c r="F20" s="50"/>
      <c r="G20" s="50"/>
    </row>
    <row r="21" spans="1:7" x14ac:dyDescent="0.35">
      <c r="A21" s="49" t="s">
        <v>257</v>
      </c>
      <c r="B21" s="50"/>
      <c r="C21" s="50"/>
      <c r="D21" s="50"/>
      <c r="E21" s="50" t="s">
        <v>241</v>
      </c>
      <c r="F21" s="50"/>
      <c r="G21" s="50" t="s">
        <v>241</v>
      </c>
    </row>
    <row r="22" spans="1:7" x14ac:dyDescent="0.35">
      <c r="A22" s="49" t="s">
        <v>258</v>
      </c>
      <c r="B22" s="50"/>
      <c r="C22" s="50"/>
      <c r="D22" s="50"/>
      <c r="E22" s="50" t="s">
        <v>241</v>
      </c>
      <c r="F22" s="50" t="s">
        <v>241</v>
      </c>
      <c r="G22" s="50" t="s">
        <v>241</v>
      </c>
    </row>
    <row r="23" spans="1:7" x14ac:dyDescent="0.35">
      <c r="A23" s="49" t="s">
        <v>259</v>
      </c>
      <c r="B23" s="50" t="s">
        <v>241</v>
      </c>
      <c r="C23" s="50" t="s">
        <v>241</v>
      </c>
      <c r="D23" s="50" t="s">
        <v>241</v>
      </c>
      <c r="E23" s="50"/>
      <c r="F23" s="50"/>
      <c r="G23" s="50"/>
    </row>
    <row r="24" spans="1:7" x14ac:dyDescent="0.35">
      <c r="A24" s="49" t="s">
        <v>260</v>
      </c>
      <c r="B24" s="50" t="s">
        <v>241</v>
      </c>
      <c r="C24" s="50" t="s">
        <v>241</v>
      </c>
      <c r="D24" s="50"/>
      <c r="E24" s="50"/>
      <c r="F24" s="50"/>
      <c r="G24" s="50"/>
    </row>
  </sheetData>
  <sortState xmlns:xlrd2="http://schemas.microsoft.com/office/spreadsheetml/2017/richdata2" ref="A5:A24">
    <sortCondition ref="A5:A24"/>
  </sortState>
  <pageMargins left="0.7" right="0.7" top="0.75" bottom="0.75" header="0.3" footer="0.3"/>
  <headerFooter>
    <oddHeader>&amp;C&amp;"Aptos"&amp;10&amp;K000000 OFFICIAL&amp;1#_x000D_</oddHeader>
    <oddFooter>&amp;C_x000D_&amp;1#&amp;"Aptos"&amp;10&amp;K000000 OFFICIAL</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AF193-9B1F-44A7-906D-E111ABE48BB3}">
  <dimension ref="A1:D9"/>
  <sheetViews>
    <sheetView workbookViewId="0"/>
  </sheetViews>
  <sheetFormatPr defaultRowHeight="14" x14ac:dyDescent="0.3"/>
  <cols>
    <col min="1" max="1" width="44.58203125" bestFit="1" customWidth="1"/>
    <col min="2" max="2" width="13.1640625" customWidth="1"/>
    <col min="3" max="4" width="10.08203125" customWidth="1"/>
  </cols>
  <sheetData>
    <row r="1" spans="1:4" ht="15.5" x14ac:dyDescent="0.35">
      <c r="A1" s="2" t="s">
        <v>717</v>
      </c>
      <c r="B1" s="2"/>
      <c r="C1" s="2"/>
      <c r="D1" s="2"/>
    </row>
    <row r="2" spans="1:4" ht="15.5" x14ac:dyDescent="0.35">
      <c r="A2" s="2"/>
      <c r="B2" s="2"/>
      <c r="C2" s="2"/>
      <c r="D2" s="2"/>
    </row>
    <row r="3" spans="1:4" ht="62" x14ac:dyDescent="0.35">
      <c r="A3" s="54" t="s">
        <v>261</v>
      </c>
      <c r="B3" s="263" t="s">
        <v>262</v>
      </c>
      <c r="C3" s="263" t="s">
        <v>263</v>
      </c>
      <c r="D3" s="263" t="s">
        <v>264</v>
      </c>
    </row>
    <row r="4" spans="1:4" ht="15.5" x14ac:dyDescent="0.35">
      <c r="A4" s="49" t="s">
        <v>265</v>
      </c>
      <c r="B4" s="279">
        <v>1</v>
      </c>
      <c r="C4" s="287" t="s">
        <v>161</v>
      </c>
      <c r="D4" s="287" t="s">
        <v>161</v>
      </c>
    </row>
    <row r="5" spans="1:4" ht="15.5" x14ac:dyDescent="0.35">
      <c r="A5" s="49" t="s">
        <v>266</v>
      </c>
      <c r="B5" s="279">
        <v>3</v>
      </c>
      <c r="C5" s="279">
        <v>4</v>
      </c>
      <c r="D5" s="287" t="s">
        <v>161</v>
      </c>
    </row>
    <row r="6" spans="1:4" ht="15.5" x14ac:dyDescent="0.35">
      <c r="A6" s="49" t="s">
        <v>267</v>
      </c>
      <c r="B6" s="279">
        <v>2</v>
      </c>
      <c r="C6" s="279">
        <v>2</v>
      </c>
      <c r="D6" s="279">
        <v>1</v>
      </c>
    </row>
    <row r="7" spans="1:4" ht="15.5" x14ac:dyDescent="0.35">
      <c r="A7" s="49" t="s">
        <v>268</v>
      </c>
      <c r="B7" s="279">
        <v>3</v>
      </c>
      <c r="C7" s="287" t="s">
        <v>161</v>
      </c>
      <c r="D7" s="287" t="s">
        <v>161</v>
      </c>
    </row>
    <row r="8" spans="1:4" ht="15.5" x14ac:dyDescent="0.35">
      <c r="A8" s="49" t="s">
        <v>269</v>
      </c>
      <c r="B8" s="279">
        <v>3</v>
      </c>
      <c r="C8" s="279">
        <v>1</v>
      </c>
      <c r="D8" s="287" t="s">
        <v>161</v>
      </c>
    </row>
    <row r="9" spans="1:4" ht="15.5" x14ac:dyDescent="0.35">
      <c r="A9" s="2"/>
      <c r="B9" s="2"/>
      <c r="C9" s="2"/>
      <c r="D9" s="2"/>
    </row>
  </sheetData>
  <pageMargins left="0.7" right="0.7" top="0.75" bottom="0.75" header="0.3" footer="0.3"/>
  <headerFooter>
    <oddHeader>&amp;C&amp;"Aptos"&amp;10&amp;K000000 OFFICIAL&amp;1#_x000D_</oddHeader>
    <oddFooter>&amp;C_x000D_&amp;1#&amp;"Aptos"&amp;10&amp;K000000 OFFICIAL</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637AC-51A5-4E7F-8FB8-E0DA67EC07DF}">
  <dimension ref="A1:F6"/>
  <sheetViews>
    <sheetView zoomScale="99" zoomScaleNormal="99" workbookViewId="0"/>
  </sheetViews>
  <sheetFormatPr defaultRowHeight="14" x14ac:dyDescent="0.3"/>
  <cols>
    <col min="1" max="1" width="82.33203125" bestFit="1" customWidth="1"/>
    <col min="2" max="6" width="8" bestFit="1" customWidth="1"/>
  </cols>
  <sheetData>
    <row r="1" spans="1:6" ht="15.5" x14ac:dyDescent="0.35">
      <c r="A1" s="2" t="s">
        <v>701</v>
      </c>
      <c r="B1" s="2"/>
      <c r="C1" s="2"/>
      <c r="D1" s="2"/>
      <c r="E1" s="2"/>
      <c r="F1" s="2"/>
    </row>
    <row r="2" spans="1:6" ht="15.5" x14ac:dyDescent="0.35">
      <c r="A2" s="2"/>
      <c r="B2" s="2"/>
      <c r="C2" s="2"/>
      <c r="D2" s="2"/>
      <c r="E2" s="2"/>
      <c r="F2" s="2"/>
    </row>
    <row r="3" spans="1:6" ht="15.5" x14ac:dyDescent="0.35">
      <c r="A3" s="4"/>
      <c r="B3" s="4" t="s">
        <v>14</v>
      </c>
      <c r="C3" s="4" t="s">
        <v>13</v>
      </c>
      <c r="D3" s="4" t="s">
        <v>12</v>
      </c>
      <c r="E3" s="4" t="s">
        <v>2</v>
      </c>
      <c r="F3" s="4" t="s">
        <v>11</v>
      </c>
    </row>
    <row r="4" spans="1:6" ht="15.5" x14ac:dyDescent="0.35">
      <c r="A4" s="4" t="s">
        <v>270</v>
      </c>
      <c r="B4" s="67">
        <v>41</v>
      </c>
      <c r="C4" s="67">
        <v>38</v>
      </c>
      <c r="D4" s="67">
        <v>13</v>
      </c>
      <c r="E4" s="67">
        <v>2</v>
      </c>
      <c r="F4" s="67">
        <v>0</v>
      </c>
    </row>
    <row r="5" spans="1:6" ht="15.5" x14ac:dyDescent="0.35">
      <c r="A5" s="4" t="s">
        <v>271</v>
      </c>
      <c r="B5" s="67">
        <v>0</v>
      </c>
      <c r="C5" s="67">
        <v>0</v>
      </c>
      <c r="D5" s="67">
        <v>1</v>
      </c>
      <c r="E5" s="67">
        <v>0</v>
      </c>
      <c r="F5" s="67">
        <v>0</v>
      </c>
    </row>
    <row r="6" spans="1:6" ht="15.5" x14ac:dyDescent="0.35">
      <c r="A6" s="2"/>
      <c r="B6" s="2"/>
      <c r="C6" s="2"/>
      <c r="D6" s="2"/>
      <c r="E6" s="2"/>
      <c r="F6" s="2"/>
    </row>
  </sheetData>
  <phoneticPr fontId="22"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3FC4E-0B5E-4642-87CF-2D4182230746}">
  <dimension ref="A1:H37"/>
  <sheetViews>
    <sheetView zoomScaleNormal="100" workbookViewId="0"/>
  </sheetViews>
  <sheetFormatPr defaultRowHeight="15.5" x14ac:dyDescent="0.35"/>
  <cols>
    <col min="1" max="1" width="32.75" style="2" customWidth="1"/>
    <col min="2" max="2" width="12" style="2" customWidth="1"/>
    <col min="3" max="3" width="18.25" style="2" customWidth="1"/>
    <col min="4" max="5" width="8.6640625" style="2"/>
    <col min="6" max="6" width="11.25" style="2" customWidth="1"/>
    <col min="7" max="16384" width="8.6640625" style="2"/>
  </cols>
  <sheetData>
    <row r="1" spans="1:7" x14ac:dyDescent="0.35">
      <c r="A1" s="2" t="s">
        <v>718</v>
      </c>
    </row>
    <row r="3" spans="1:7" ht="46.5" x14ac:dyDescent="0.35">
      <c r="A3" s="5"/>
      <c r="B3" s="297"/>
      <c r="C3" s="298" t="s">
        <v>272</v>
      </c>
      <c r="D3" s="298" t="s">
        <v>273</v>
      </c>
      <c r="E3" s="298" t="s">
        <v>274</v>
      </c>
      <c r="F3" s="299" t="s">
        <v>275</v>
      </c>
      <c r="G3" s="299" t="s">
        <v>131</v>
      </c>
    </row>
    <row r="4" spans="1:7" ht="46.5" x14ac:dyDescent="0.35">
      <c r="A4" s="5"/>
      <c r="B4" s="297"/>
      <c r="C4" s="298" t="s">
        <v>276</v>
      </c>
      <c r="D4" s="298" t="s">
        <v>276</v>
      </c>
      <c r="E4" s="298" t="s">
        <v>277</v>
      </c>
      <c r="F4" s="299" t="s">
        <v>278</v>
      </c>
      <c r="G4" s="299" t="s">
        <v>276</v>
      </c>
    </row>
    <row r="5" spans="1:7" x14ac:dyDescent="0.35">
      <c r="A5" s="356" t="s">
        <v>279</v>
      </c>
      <c r="B5" s="357"/>
      <c r="C5" s="357"/>
      <c r="D5" s="357"/>
      <c r="E5" s="357"/>
      <c r="F5" s="357"/>
      <c r="G5" s="357"/>
    </row>
    <row r="6" spans="1:7" ht="62" x14ac:dyDescent="0.35">
      <c r="A6" s="114" t="s">
        <v>197</v>
      </c>
      <c r="B6" s="114" t="s">
        <v>280</v>
      </c>
      <c r="C6" s="96" t="s">
        <v>281</v>
      </c>
      <c r="D6" s="187" t="s">
        <v>161</v>
      </c>
      <c r="E6" s="188" t="s">
        <v>161</v>
      </c>
      <c r="F6" s="219">
        <v>48000</v>
      </c>
      <c r="G6" s="96" t="s">
        <v>1</v>
      </c>
    </row>
    <row r="7" spans="1:7" ht="31" x14ac:dyDescent="0.35">
      <c r="A7" s="115" t="s">
        <v>282</v>
      </c>
      <c r="B7" s="189" t="s">
        <v>283</v>
      </c>
      <c r="C7" s="190" t="s">
        <v>161</v>
      </c>
      <c r="D7" s="190" t="s">
        <v>161</v>
      </c>
      <c r="E7" s="98" t="s">
        <v>161</v>
      </c>
      <c r="F7" s="190" t="s">
        <v>161</v>
      </c>
      <c r="G7" s="190" t="s">
        <v>161</v>
      </c>
    </row>
    <row r="8" spans="1:7" ht="62" x14ac:dyDescent="0.35">
      <c r="A8" s="114" t="s">
        <v>213</v>
      </c>
      <c r="B8" s="114" t="s">
        <v>280</v>
      </c>
      <c r="C8" s="96" t="s">
        <v>284</v>
      </c>
      <c r="D8" s="187" t="s">
        <v>285</v>
      </c>
      <c r="E8" s="188" t="s">
        <v>161</v>
      </c>
      <c r="F8" s="220">
        <v>49000</v>
      </c>
      <c r="G8" s="96" t="s">
        <v>286</v>
      </c>
    </row>
    <row r="9" spans="1:7" ht="31" x14ac:dyDescent="0.35">
      <c r="A9" s="115" t="s">
        <v>287</v>
      </c>
      <c r="B9" s="189" t="s">
        <v>283</v>
      </c>
      <c r="C9" s="98" t="s">
        <v>288</v>
      </c>
      <c r="D9" s="191" t="s">
        <v>285</v>
      </c>
      <c r="E9" s="98" t="s">
        <v>161</v>
      </c>
      <c r="F9" s="221">
        <v>84000</v>
      </c>
      <c r="G9" s="98" t="s">
        <v>289</v>
      </c>
    </row>
    <row r="10" spans="1:7" ht="15.75" customHeight="1" x14ac:dyDescent="0.35">
      <c r="A10" s="358" t="s">
        <v>290</v>
      </c>
      <c r="B10" s="359"/>
      <c r="C10" s="359"/>
      <c r="D10" s="359"/>
      <c r="E10" s="359"/>
      <c r="F10" s="359"/>
      <c r="G10" s="359"/>
    </row>
    <row r="11" spans="1:7" x14ac:dyDescent="0.35">
      <c r="A11" s="114" t="s">
        <v>291</v>
      </c>
      <c r="B11" s="114" t="s">
        <v>280</v>
      </c>
      <c r="C11" s="96" t="s">
        <v>292</v>
      </c>
      <c r="D11" s="187" t="s">
        <v>285</v>
      </c>
      <c r="E11" s="188" t="s">
        <v>161</v>
      </c>
      <c r="F11" s="219">
        <v>36000</v>
      </c>
      <c r="G11" s="96" t="s">
        <v>293</v>
      </c>
    </row>
    <row r="12" spans="1:7" x14ac:dyDescent="0.35">
      <c r="A12" s="115" t="s">
        <v>294</v>
      </c>
      <c r="B12" s="189" t="s">
        <v>283</v>
      </c>
      <c r="C12" s="98" t="s">
        <v>292</v>
      </c>
      <c r="D12" s="190" t="s">
        <v>285</v>
      </c>
      <c r="E12" s="98" t="s">
        <v>161</v>
      </c>
      <c r="F12" s="221">
        <v>33000</v>
      </c>
      <c r="G12" s="98" t="s">
        <v>295</v>
      </c>
    </row>
    <row r="13" spans="1:7" ht="62" x14ac:dyDescent="0.35">
      <c r="A13" s="114" t="s">
        <v>212</v>
      </c>
      <c r="B13" s="114" t="s">
        <v>280</v>
      </c>
      <c r="C13" s="96" t="s">
        <v>296</v>
      </c>
      <c r="D13" s="188" t="s">
        <v>161</v>
      </c>
      <c r="E13" s="188" t="s">
        <v>161</v>
      </c>
      <c r="F13" s="219">
        <v>27000</v>
      </c>
      <c r="G13" s="96" t="s">
        <v>297</v>
      </c>
    </row>
    <row r="14" spans="1:7" ht="31" x14ac:dyDescent="0.35">
      <c r="A14" s="115" t="s">
        <v>298</v>
      </c>
      <c r="B14" s="189" t="s">
        <v>283</v>
      </c>
      <c r="C14" s="98" t="s">
        <v>292</v>
      </c>
      <c r="D14" s="190" t="s">
        <v>161</v>
      </c>
      <c r="E14" s="98" t="s">
        <v>161</v>
      </c>
      <c r="F14" s="221">
        <v>35000</v>
      </c>
      <c r="G14" s="98" t="s">
        <v>295</v>
      </c>
    </row>
    <row r="15" spans="1:7" ht="62" x14ac:dyDescent="0.35">
      <c r="A15" s="114" t="s">
        <v>203</v>
      </c>
      <c r="B15" s="114" t="s">
        <v>280</v>
      </c>
      <c r="C15" s="188" t="s">
        <v>299</v>
      </c>
      <c r="D15" s="187" t="s">
        <v>285</v>
      </c>
      <c r="E15" s="188" t="s">
        <v>161</v>
      </c>
      <c r="F15" s="219">
        <v>36000</v>
      </c>
      <c r="G15" s="96" t="s">
        <v>295</v>
      </c>
    </row>
    <row r="16" spans="1:7" ht="31" x14ac:dyDescent="0.35">
      <c r="A16" s="115" t="s">
        <v>300</v>
      </c>
      <c r="B16" s="360" t="s">
        <v>283</v>
      </c>
      <c r="C16" s="116" t="s">
        <v>301</v>
      </c>
      <c r="D16" s="362" t="s">
        <v>285</v>
      </c>
      <c r="E16" s="364" t="s">
        <v>161</v>
      </c>
      <c r="F16" s="365">
        <v>43000</v>
      </c>
      <c r="G16" s="364" t="s">
        <v>295</v>
      </c>
    </row>
    <row r="17" spans="1:8" ht="31" x14ac:dyDescent="0.35">
      <c r="A17" s="115"/>
      <c r="B17" s="361"/>
      <c r="C17" s="192" t="s">
        <v>302</v>
      </c>
      <c r="D17" s="363"/>
      <c r="E17" s="363"/>
      <c r="F17" s="363"/>
      <c r="G17" s="366"/>
    </row>
    <row r="18" spans="1:8" x14ac:dyDescent="0.35">
      <c r="A18" s="114" t="s">
        <v>204</v>
      </c>
      <c r="B18" s="370" t="s">
        <v>280</v>
      </c>
      <c r="C18" s="369" t="s">
        <v>303</v>
      </c>
      <c r="D18" s="372" t="s">
        <v>161</v>
      </c>
      <c r="E18" s="374" t="s">
        <v>161</v>
      </c>
      <c r="F18" s="375">
        <v>38000</v>
      </c>
      <c r="G18" s="369" t="s">
        <v>304</v>
      </c>
    </row>
    <row r="19" spans="1:8" x14ac:dyDescent="0.35">
      <c r="A19" s="115" t="s">
        <v>305</v>
      </c>
      <c r="B19" s="371"/>
      <c r="C19" s="369"/>
      <c r="D19" s="373"/>
      <c r="E19" s="364"/>
      <c r="F19" s="376"/>
      <c r="G19" s="369"/>
    </row>
    <row r="20" spans="1:8" x14ac:dyDescent="0.35">
      <c r="A20" s="193"/>
      <c r="B20" s="196" t="s">
        <v>283</v>
      </c>
      <c r="C20" s="197" t="s">
        <v>292</v>
      </c>
      <c r="D20" s="186" t="s">
        <v>161</v>
      </c>
      <c r="E20" s="98" t="s">
        <v>161</v>
      </c>
      <c r="F20" s="222">
        <v>31000</v>
      </c>
      <c r="G20" s="197" t="s">
        <v>306</v>
      </c>
    </row>
    <row r="21" spans="1:8" x14ac:dyDescent="0.35">
      <c r="A21" s="114" t="s">
        <v>206</v>
      </c>
      <c r="B21" s="194" t="s">
        <v>280</v>
      </c>
      <c r="C21" s="195" t="s">
        <v>297</v>
      </c>
      <c r="D21" s="198" t="s">
        <v>161</v>
      </c>
      <c r="E21" s="188" t="s">
        <v>161</v>
      </c>
      <c r="F21" s="220" t="s">
        <v>307</v>
      </c>
      <c r="G21" s="116" t="s">
        <v>303</v>
      </c>
      <c r="H21" s="2" t="s">
        <v>308</v>
      </c>
    </row>
    <row r="22" spans="1:8" ht="31" x14ac:dyDescent="0.35">
      <c r="A22" s="115" t="s">
        <v>309</v>
      </c>
      <c r="B22" s="189" t="s">
        <v>283</v>
      </c>
      <c r="C22" s="190" t="s">
        <v>161</v>
      </c>
      <c r="D22" s="98" t="s">
        <v>161</v>
      </c>
      <c r="E22" s="98" t="s">
        <v>161</v>
      </c>
      <c r="F22" s="98" t="s">
        <v>161</v>
      </c>
      <c r="G22" s="190" t="s">
        <v>161</v>
      </c>
    </row>
    <row r="23" spans="1:8" ht="62" x14ac:dyDescent="0.35">
      <c r="A23" s="114" t="s">
        <v>217</v>
      </c>
      <c r="B23" s="114" t="s">
        <v>280</v>
      </c>
      <c r="C23" s="96" t="s">
        <v>310</v>
      </c>
      <c r="D23" s="188" t="s">
        <v>161</v>
      </c>
      <c r="E23" s="188" t="s">
        <v>161</v>
      </c>
      <c r="F23" s="219">
        <v>25000</v>
      </c>
      <c r="G23" s="187" t="s">
        <v>311</v>
      </c>
    </row>
    <row r="24" spans="1:8" ht="31" x14ac:dyDescent="0.35">
      <c r="A24" s="115" t="s">
        <v>312</v>
      </c>
      <c r="B24" s="189" t="s">
        <v>283</v>
      </c>
      <c r="C24" s="98" t="s">
        <v>303</v>
      </c>
      <c r="D24" s="98" t="s">
        <v>161</v>
      </c>
      <c r="E24" s="98" t="s">
        <v>161</v>
      </c>
      <c r="F24" s="221">
        <v>35000</v>
      </c>
      <c r="G24" s="98" t="s">
        <v>304</v>
      </c>
    </row>
    <row r="25" spans="1:8" ht="55.5" customHeight="1" x14ac:dyDescent="0.35">
      <c r="A25" s="114" t="s">
        <v>197</v>
      </c>
      <c r="B25" s="114" t="s">
        <v>280</v>
      </c>
      <c r="C25" s="96" t="s">
        <v>313</v>
      </c>
      <c r="D25" s="187" t="s">
        <v>285</v>
      </c>
      <c r="E25" s="188" t="s">
        <v>161</v>
      </c>
      <c r="F25" s="188" t="s">
        <v>161</v>
      </c>
      <c r="G25" s="96" t="s">
        <v>314</v>
      </c>
    </row>
    <row r="26" spans="1:8" ht="31" x14ac:dyDescent="0.35">
      <c r="A26" s="115" t="s">
        <v>315</v>
      </c>
      <c r="B26" s="189" t="s">
        <v>283</v>
      </c>
      <c r="C26" s="98" t="s">
        <v>306</v>
      </c>
      <c r="D26" s="190" t="s">
        <v>316</v>
      </c>
      <c r="E26" s="98" t="s">
        <v>161</v>
      </c>
      <c r="F26" s="221">
        <v>46000</v>
      </c>
      <c r="G26" s="98" t="s">
        <v>286</v>
      </c>
    </row>
    <row r="27" spans="1:8" ht="46.5" x14ac:dyDescent="0.35">
      <c r="A27" s="114" t="s">
        <v>208</v>
      </c>
      <c r="B27" s="114" t="s">
        <v>280</v>
      </c>
      <c r="C27" s="96" t="s">
        <v>317</v>
      </c>
      <c r="D27" s="187" t="s">
        <v>161</v>
      </c>
      <c r="E27" s="188" t="s">
        <v>161</v>
      </c>
      <c r="F27" s="219">
        <v>3000</v>
      </c>
      <c r="G27" s="188" t="s">
        <v>318</v>
      </c>
    </row>
    <row r="28" spans="1:8" ht="31" x14ac:dyDescent="0.35">
      <c r="A28" s="115" t="s">
        <v>319</v>
      </c>
      <c r="B28" s="189" t="s">
        <v>283</v>
      </c>
      <c r="C28" s="190" t="s">
        <v>161</v>
      </c>
      <c r="D28" s="190" t="s">
        <v>161</v>
      </c>
      <c r="E28" s="98" t="s">
        <v>161</v>
      </c>
      <c r="F28" s="190" t="s">
        <v>161</v>
      </c>
      <c r="G28" s="190" t="s">
        <v>161</v>
      </c>
    </row>
    <row r="29" spans="1:8" ht="15.75" customHeight="1" x14ac:dyDescent="0.35">
      <c r="A29" s="367" t="s">
        <v>320</v>
      </c>
      <c r="B29" s="368"/>
      <c r="C29" s="368"/>
      <c r="D29" s="368"/>
      <c r="E29" s="368"/>
      <c r="F29" s="368"/>
      <c r="G29" s="368"/>
    </row>
    <row r="30" spans="1:8" x14ac:dyDescent="0.35">
      <c r="A30" s="6" t="s">
        <v>188</v>
      </c>
      <c r="B30" s="114" t="s">
        <v>280</v>
      </c>
      <c r="C30" s="96" t="s">
        <v>318</v>
      </c>
      <c r="D30" s="188" t="s">
        <v>161</v>
      </c>
      <c r="E30" s="188" t="s">
        <v>161</v>
      </c>
      <c r="F30" s="188" t="s">
        <v>161</v>
      </c>
      <c r="G30" s="188" t="s">
        <v>318</v>
      </c>
    </row>
    <row r="31" spans="1:8" x14ac:dyDescent="0.35">
      <c r="A31" s="7" t="s">
        <v>321</v>
      </c>
      <c r="B31" s="189" t="s">
        <v>283</v>
      </c>
      <c r="C31" s="98" t="s">
        <v>318</v>
      </c>
      <c r="D31" s="98" t="s">
        <v>161</v>
      </c>
      <c r="E31" s="98" t="s">
        <v>161</v>
      </c>
      <c r="F31" s="98" t="s">
        <v>161</v>
      </c>
      <c r="G31" s="98" t="s">
        <v>318</v>
      </c>
    </row>
    <row r="32" spans="1:8" x14ac:dyDescent="0.35">
      <c r="A32" s="6" t="s">
        <v>192</v>
      </c>
      <c r="B32" s="114" t="s">
        <v>280</v>
      </c>
      <c r="C32" s="199" t="s">
        <v>322</v>
      </c>
      <c r="D32" s="188" t="s">
        <v>161</v>
      </c>
      <c r="E32" s="188" t="s">
        <v>161</v>
      </c>
      <c r="F32" s="188" t="s">
        <v>161</v>
      </c>
      <c r="G32" s="199" t="s">
        <v>322</v>
      </c>
    </row>
    <row r="33" spans="1:7" x14ac:dyDescent="0.35">
      <c r="A33" s="7" t="s">
        <v>323</v>
      </c>
      <c r="B33" s="115" t="s">
        <v>283</v>
      </c>
      <c r="C33" s="200" t="s">
        <v>322</v>
      </c>
      <c r="D33" s="116" t="s">
        <v>161</v>
      </c>
      <c r="E33" s="116" t="s">
        <v>161</v>
      </c>
      <c r="F33" s="116" t="s">
        <v>161</v>
      </c>
      <c r="G33" s="201" t="s">
        <v>322</v>
      </c>
    </row>
    <row r="34" spans="1:7" x14ac:dyDescent="0.35">
      <c r="A34" s="6" t="s">
        <v>195</v>
      </c>
      <c r="B34" s="114" t="s">
        <v>280</v>
      </c>
      <c r="C34" s="199" t="s">
        <v>322</v>
      </c>
      <c r="D34" s="188" t="s">
        <v>161</v>
      </c>
      <c r="E34" s="188" t="s">
        <v>161</v>
      </c>
      <c r="F34" s="188" t="s">
        <v>161</v>
      </c>
      <c r="G34" s="199" t="s">
        <v>322</v>
      </c>
    </row>
    <row r="35" spans="1:7" x14ac:dyDescent="0.35">
      <c r="A35" s="7" t="s">
        <v>323</v>
      </c>
      <c r="B35" s="115" t="s">
        <v>283</v>
      </c>
      <c r="C35" s="200" t="s">
        <v>322</v>
      </c>
      <c r="D35" s="116" t="s">
        <v>161</v>
      </c>
      <c r="E35" s="116" t="s">
        <v>161</v>
      </c>
      <c r="F35" s="116" t="s">
        <v>161</v>
      </c>
      <c r="G35" s="201" t="s">
        <v>322</v>
      </c>
    </row>
    <row r="36" spans="1:7" x14ac:dyDescent="0.35">
      <c r="A36" s="6" t="s">
        <v>196</v>
      </c>
      <c r="B36" s="114" t="s">
        <v>280</v>
      </c>
      <c r="C36" s="199" t="s">
        <v>322</v>
      </c>
      <c r="D36" s="188" t="s">
        <v>161</v>
      </c>
      <c r="E36" s="188" t="s">
        <v>161</v>
      </c>
      <c r="F36" s="188" t="s">
        <v>161</v>
      </c>
      <c r="G36" s="199" t="s">
        <v>322</v>
      </c>
    </row>
    <row r="37" spans="1:7" x14ac:dyDescent="0.35">
      <c r="A37" s="45" t="s">
        <v>324</v>
      </c>
      <c r="B37" s="189" t="s">
        <v>283</v>
      </c>
      <c r="C37" s="202" t="s">
        <v>322</v>
      </c>
      <c r="D37" s="98" t="s">
        <v>161</v>
      </c>
      <c r="E37" s="98" t="s">
        <v>161</v>
      </c>
      <c r="F37" s="98" t="s">
        <v>161</v>
      </c>
      <c r="G37" s="203" t="s">
        <v>322</v>
      </c>
    </row>
  </sheetData>
  <mergeCells count="14">
    <mergeCell ref="A29:G29"/>
    <mergeCell ref="G18:G19"/>
    <mergeCell ref="B18:B19"/>
    <mergeCell ref="C18:C19"/>
    <mergeCell ref="D18:D19"/>
    <mergeCell ref="E18:E19"/>
    <mergeCell ref="F18:F19"/>
    <mergeCell ref="A5:G5"/>
    <mergeCell ref="A10:G10"/>
    <mergeCell ref="B16:B17"/>
    <mergeCell ref="D16:D17"/>
    <mergeCell ref="E16:E17"/>
    <mergeCell ref="F16:F17"/>
    <mergeCell ref="G16:G17"/>
  </mergeCells>
  <pageMargins left="0.7" right="0.7" top="0.75" bottom="0.75" header="0.3" footer="0.3"/>
  <headerFooter>
    <oddHeader>&amp;C&amp;"Aptos"&amp;10&amp;K000000 OFFICIAL&amp;1#_x000D_</oddHeader>
    <oddFooter>&amp;C_x000D_&amp;1#&amp;"Aptos"&amp;10&amp;K000000 OFFICIAL</oddFooter>
  </headerFooter>
  <ignoredErrors>
    <ignoredError sqref="F21" numberStoredAsText="1"/>
    <ignoredError sqref="G32:G37 C32:C37" twoDigitTextYear="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73A23-7324-4E4C-9241-52D73078DF63}">
  <dimension ref="A1:G27"/>
  <sheetViews>
    <sheetView workbookViewId="0"/>
  </sheetViews>
  <sheetFormatPr defaultRowHeight="14" x14ac:dyDescent="0.3"/>
  <cols>
    <col min="1" max="1" width="24.75" customWidth="1"/>
    <col min="2" max="2" width="20.33203125" customWidth="1"/>
    <col min="3" max="3" width="16.83203125" customWidth="1"/>
    <col min="8" max="8" width="19.5" customWidth="1"/>
    <col min="9" max="9" width="17.75" customWidth="1"/>
    <col min="10" max="10" width="20.08203125" customWidth="1"/>
  </cols>
  <sheetData>
    <row r="1" spans="1:7" ht="15.5" x14ac:dyDescent="0.35">
      <c r="A1" s="2" t="s">
        <v>777</v>
      </c>
    </row>
    <row r="3" spans="1:7" ht="15.5" x14ac:dyDescent="0.35">
      <c r="A3" s="8"/>
      <c r="B3" s="9"/>
      <c r="C3" s="9"/>
      <c r="D3" s="9"/>
      <c r="E3" s="9"/>
      <c r="F3" s="9"/>
      <c r="G3" s="10"/>
    </row>
    <row r="4" spans="1:7" ht="77.5" x14ac:dyDescent="0.35">
      <c r="A4" s="378"/>
      <c r="B4" s="301" t="s">
        <v>325</v>
      </c>
      <c r="C4" s="301" t="s">
        <v>326</v>
      </c>
      <c r="D4" s="380" t="s">
        <v>327</v>
      </c>
      <c r="E4" s="381"/>
      <c r="F4" s="382"/>
      <c r="G4" s="11"/>
    </row>
    <row r="5" spans="1:7" ht="15" customHeight="1" x14ac:dyDescent="0.3">
      <c r="A5" s="378"/>
      <c r="B5" s="383" t="s">
        <v>328</v>
      </c>
      <c r="C5" s="383" t="s">
        <v>329</v>
      </c>
      <c r="D5" s="385" t="s">
        <v>330</v>
      </c>
      <c r="E5" s="385" t="s">
        <v>331</v>
      </c>
      <c r="F5" s="383" t="s">
        <v>332</v>
      </c>
      <c r="G5" s="377"/>
    </row>
    <row r="6" spans="1:7" ht="14.25" customHeight="1" x14ac:dyDescent="0.3">
      <c r="A6" s="379"/>
      <c r="B6" s="384"/>
      <c r="C6" s="384"/>
      <c r="D6" s="386"/>
      <c r="E6" s="386"/>
      <c r="F6" s="384"/>
      <c r="G6" s="377"/>
    </row>
    <row r="7" spans="1:7" ht="15.5" x14ac:dyDescent="0.3">
      <c r="A7" s="14" t="s">
        <v>197</v>
      </c>
      <c r="B7" s="223"/>
      <c r="C7" s="223"/>
      <c r="D7" s="387">
        <v>280</v>
      </c>
      <c r="E7" s="390">
        <v>233</v>
      </c>
      <c r="F7" s="390">
        <v>30</v>
      </c>
      <c r="G7" s="377"/>
    </row>
    <row r="8" spans="1:7" ht="15.5" x14ac:dyDescent="0.3">
      <c r="A8" s="15" t="s">
        <v>336</v>
      </c>
      <c r="B8" s="224" t="s">
        <v>337</v>
      </c>
      <c r="C8" s="224" t="s">
        <v>338</v>
      </c>
      <c r="D8" s="388"/>
      <c r="E8" s="391"/>
      <c r="F8" s="391"/>
      <c r="G8" s="377"/>
    </row>
    <row r="9" spans="1:7" ht="15.5" x14ac:dyDescent="0.3">
      <c r="A9" s="16"/>
      <c r="B9" s="13"/>
      <c r="C9" s="13"/>
      <c r="D9" s="389"/>
      <c r="E9" s="392"/>
      <c r="F9" s="392"/>
      <c r="G9" s="377"/>
    </row>
    <row r="10" spans="1:7" ht="15.5" x14ac:dyDescent="0.3">
      <c r="A10" s="14" t="s">
        <v>213</v>
      </c>
      <c r="B10" s="390" t="s">
        <v>341</v>
      </c>
      <c r="C10" s="393" t="s">
        <v>342</v>
      </c>
      <c r="D10" s="387">
        <v>1169</v>
      </c>
      <c r="E10" s="390">
        <v>1078</v>
      </c>
      <c r="F10" s="390">
        <v>34</v>
      </c>
      <c r="G10" s="377"/>
    </row>
    <row r="11" spans="1:7" ht="31" x14ac:dyDescent="0.3">
      <c r="A11" s="16" t="s">
        <v>344</v>
      </c>
      <c r="B11" s="392"/>
      <c r="C11" s="394"/>
      <c r="D11" s="389"/>
      <c r="E11" s="392"/>
      <c r="F11" s="392"/>
      <c r="G11" s="377"/>
    </row>
    <row r="12" spans="1:7" ht="15.5" x14ac:dyDescent="0.3">
      <c r="A12" s="14" t="s">
        <v>291</v>
      </c>
      <c r="B12" s="395" t="s">
        <v>346</v>
      </c>
      <c r="C12" s="390" t="s">
        <v>347</v>
      </c>
      <c r="D12" s="387">
        <v>148</v>
      </c>
      <c r="E12" s="390">
        <v>119</v>
      </c>
      <c r="F12" s="390">
        <v>19</v>
      </c>
      <c r="G12" s="377"/>
    </row>
    <row r="13" spans="1:7" ht="15.5" x14ac:dyDescent="0.3">
      <c r="A13" s="16" t="s">
        <v>294</v>
      </c>
      <c r="B13" s="392"/>
      <c r="C13" s="392"/>
      <c r="D13" s="389"/>
      <c r="E13" s="392"/>
      <c r="F13" s="392"/>
      <c r="G13" s="377"/>
    </row>
    <row r="14" spans="1:7" ht="15.5" x14ac:dyDescent="0.3">
      <c r="A14" s="14" t="s">
        <v>212</v>
      </c>
      <c r="B14" s="390" t="s">
        <v>350</v>
      </c>
      <c r="C14" s="390" t="s">
        <v>347</v>
      </c>
      <c r="D14" s="387">
        <v>673</v>
      </c>
      <c r="E14" s="390">
        <v>624</v>
      </c>
      <c r="F14" s="390">
        <v>22</v>
      </c>
      <c r="G14" s="377"/>
    </row>
    <row r="15" spans="1:7" ht="31" x14ac:dyDescent="0.3">
      <c r="A15" s="16" t="s">
        <v>298</v>
      </c>
      <c r="B15" s="392"/>
      <c r="C15" s="392"/>
      <c r="D15" s="389"/>
      <c r="E15" s="392"/>
      <c r="F15" s="392"/>
      <c r="G15" s="377"/>
    </row>
    <row r="16" spans="1:7" ht="15.5" x14ac:dyDescent="0.3">
      <c r="A16" s="14" t="s">
        <v>203</v>
      </c>
      <c r="B16" s="390" t="s">
        <v>351</v>
      </c>
      <c r="C16" s="390" t="s">
        <v>347</v>
      </c>
      <c r="D16" s="387">
        <v>441</v>
      </c>
      <c r="E16" s="390">
        <v>395</v>
      </c>
      <c r="F16" s="390">
        <v>20</v>
      </c>
      <c r="G16" s="396"/>
    </row>
    <row r="17" spans="1:7" ht="31" x14ac:dyDescent="0.3">
      <c r="A17" s="16" t="s">
        <v>300</v>
      </c>
      <c r="B17" s="392"/>
      <c r="C17" s="392"/>
      <c r="D17" s="389"/>
      <c r="E17" s="392"/>
      <c r="F17" s="392"/>
      <c r="G17" s="377"/>
    </row>
    <row r="18" spans="1:7" ht="15.5" x14ac:dyDescent="0.3">
      <c r="A18" s="14" t="s">
        <v>204</v>
      </c>
      <c r="B18" s="390" t="s">
        <v>352</v>
      </c>
      <c r="C18" s="390" t="s">
        <v>353</v>
      </c>
      <c r="D18" s="387">
        <v>515</v>
      </c>
      <c r="E18" s="390">
        <v>462</v>
      </c>
      <c r="F18" s="390">
        <v>22</v>
      </c>
      <c r="G18" s="396"/>
    </row>
    <row r="19" spans="1:7" ht="15.5" x14ac:dyDescent="0.3">
      <c r="A19" s="15" t="s">
        <v>305</v>
      </c>
      <c r="B19" s="391"/>
      <c r="C19" s="391"/>
      <c r="D19" s="388"/>
      <c r="E19" s="391"/>
      <c r="F19" s="391"/>
      <c r="G19" s="377"/>
    </row>
    <row r="20" spans="1:7" ht="15.5" x14ac:dyDescent="0.3">
      <c r="A20" s="16"/>
      <c r="B20" s="392"/>
      <c r="C20" s="392"/>
      <c r="D20" s="389"/>
      <c r="E20" s="392"/>
      <c r="F20" s="392"/>
      <c r="G20" s="396"/>
    </row>
    <row r="21" spans="1:7" ht="15.5" x14ac:dyDescent="0.3">
      <c r="A21" s="14" t="s">
        <v>356</v>
      </c>
      <c r="B21" s="390" t="s">
        <v>357</v>
      </c>
      <c r="C21" s="390" t="s">
        <v>347</v>
      </c>
      <c r="D21" s="390">
        <v>632</v>
      </c>
      <c r="E21" s="390">
        <v>606</v>
      </c>
      <c r="F21" s="397" t="s">
        <v>358</v>
      </c>
      <c r="G21" s="377"/>
    </row>
    <row r="22" spans="1:7" ht="31" x14ac:dyDescent="0.35">
      <c r="A22" s="16" t="s">
        <v>359</v>
      </c>
      <c r="B22" s="392"/>
      <c r="C22" s="392"/>
      <c r="D22" s="392"/>
      <c r="E22" s="392"/>
      <c r="F22" s="392"/>
      <c r="G22" s="300"/>
    </row>
    <row r="23" spans="1:7" ht="15.5" x14ac:dyDescent="0.35">
      <c r="A23" s="14" t="s">
        <v>217</v>
      </c>
      <c r="B23" s="12"/>
      <c r="C23" s="12"/>
      <c r="D23" s="387">
        <v>329</v>
      </c>
      <c r="E23" s="390">
        <v>311</v>
      </c>
      <c r="F23" s="390">
        <v>17</v>
      </c>
      <c r="G23" s="300"/>
    </row>
    <row r="24" spans="1:7" ht="31" x14ac:dyDescent="0.3">
      <c r="A24" s="15" t="s">
        <v>312</v>
      </c>
      <c r="B24" s="224" t="s">
        <v>337</v>
      </c>
      <c r="C24" s="224" t="s">
        <v>347</v>
      </c>
      <c r="D24" s="388"/>
      <c r="E24" s="391"/>
      <c r="F24" s="391"/>
      <c r="G24" s="377"/>
    </row>
    <row r="25" spans="1:7" ht="15.5" x14ac:dyDescent="0.3">
      <c r="A25" s="16"/>
      <c r="B25" s="13"/>
      <c r="C25" s="13"/>
      <c r="D25" s="389"/>
      <c r="E25" s="392"/>
      <c r="F25" s="392"/>
      <c r="G25" s="377"/>
    </row>
    <row r="26" spans="1:7" ht="15.5" x14ac:dyDescent="0.3">
      <c r="A26" s="14" t="s">
        <v>208</v>
      </c>
      <c r="B26" s="390" t="s">
        <v>351</v>
      </c>
      <c r="C26" s="390" t="s">
        <v>347</v>
      </c>
      <c r="D26" s="390">
        <v>458</v>
      </c>
      <c r="E26" s="390">
        <v>453</v>
      </c>
      <c r="F26" s="390">
        <v>1</v>
      </c>
      <c r="G26" s="377"/>
    </row>
    <row r="27" spans="1:7" ht="46.5" x14ac:dyDescent="0.3">
      <c r="A27" s="16" t="s">
        <v>319</v>
      </c>
      <c r="B27" s="392"/>
      <c r="C27" s="392"/>
      <c r="D27" s="392"/>
      <c r="E27" s="392"/>
      <c r="F27" s="392"/>
      <c r="G27" s="377"/>
    </row>
  </sheetData>
  <mergeCells count="58">
    <mergeCell ref="G24:G25"/>
    <mergeCell ref="B26:B27"/>
    <mergeCell ref="C26:C27"/>
    <mergeCell ref="D26:D27"/>
    <mergeCell ref="E26:E27"/>
    <mergeCell ref="F26:F27"/>
    <mergeCell ref="G26:G27"/>
    <mergeCell ref="E21:E22"/>
    <mergeCell ref="F21:F22"/>
    <mergeCell ref="D23:D25"/>
    <mergeCell ref="E23:E25"/>
    <mergeCell ref="F23:F25"/>
    <mergeCell ref="G20:G21"/>
    <mergeCell ref="G16:G17"/>
    <mergeCell ref="B18:B20"/>
    <mergeCell ref="C18:C20"/>
    <mergeCell ref="D18:D20"/>
    <mergeCell ref="E18:E20"/>
    <mergeCell ref="F18:F20"/>
    <mergeCell ref="G18:G19"/>
    <mergeCell ref="B16:B17"/>
    <mergeCell ref="C16:C17"/>
    <mergeCell ref="D16:D17"/>
    <mergeCell ref="E16:E17"/>
    <mergeCell ref="F16:F17"/>
    <mergeCell ref="B21:B22"/>
    <mergeCell ref="C21:C22"/>
    <mergeCell ref="D21:D22"/>
    <mergeCell ref="G14:G15"/>
    <mergeCell ref="B12:B13"/>
    <mergeCell ref="C12:C13"/>
    <mergeCell ref="D12:D13"/>
    <mergeCell ref="E12:E13"/>
    <mergeCell ref="F12:F13"/>
    <mergeCell ref="G12:G13"/>
    <mergeCell ref="B14:B15"/>
    <mergeCell ref="C14:C15"/>
    <mergeCell ref="D14:D15"/>
    <mergeCell ref="E14:E15"/>
    <mergeCell ref="F14:F15"/>
    <mergeCell ref="B10:B11"/>
    <mergeCell ref="C10:C11"/>
    <mergeCell ref="D10:D11"/>
    <mergeCell ref="E10:E11"/>
    <mergeCell ref="F10:F11"/>
    <mergeCell ref="G10:G11"/>
    <mergeCell ref="D7:D9"/>
    <mergeCell ref="E7:E9"/>
    <mergeCell ref="F7:F9"/>
    <mergeCell ref="G7:G9"/>
    <mergeCell ref="G5:G6"/>
    <mergeCell ref="A4:A6"/>
    <mergeCell ref="D4:F4"/>
    <mergeCell ref="B5:B6"/>
    <mergeCell ref="C5:C6"/>
    <mergeCell ref="D5:D6"/>
    <mergeCell ref="E5:E6"/>
    <mergeCell ref="F5:F6"/>
  </mergeCells>
  <pageMargins left="0.7" right="0.7" top="0.75" bottom="0.75" header="0.3" footer="0.3"/>
  <pageSetup paperSize="9" orientation="portrait" r:id="rId1"/>
  <headerFooter>
    <oddHeader>&amp;C&amp;"Aptos"&amp;10&amp;K000000 OFFICIAL&amp;1#_x000D_</oddHeader>
    <oddFooter>&amp;C_x000D_&amp;1#&amp;"Aptos"&amp;10&amp;K000000 OFFICIAL</oddFooter>
  </headerFooter>
  <ignoredErrors>
    <ignoredError sqref="F21"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AF3F7-5649-446C-BAF7-0B909D9F0BCE}">
  <dimension ref="A1:F21"/>
  <sheetViews>
    <sheetView workbookViewId="0"/>
  </sheetViews>
  <sheetFormatPr defaultRowHeight="15.5" x14ac:dyDescent="0.35"/>
  <cols>
    <col min="1" max="1" width="20.33203125" style="2" customWidth="1"/>
    <col min="2" max="2" width="16.83203125" style="2" customWidth="1"/>
    <col min="3" max="3" width="11.1640625" style="2" customWidth="1"/>
    <col min="4" max="6" width="8.6640625" style="2"/>
    <col min="7" max="7" width="19.5" style="2" customWidth="1"/>
    <col min="8" max="8" width="17.75" style="2" customWidth="1"/>
    <col min="9" max="9" width="20.08203125" style="2" customWidth="1"/>
    <col min="10" max="16384" width="8.6640625" style="2"/>
  </cols>
  <sheetData>
    <row r="1" spans="1:6" x14ac:dyDescent="0.35">
      <c r="A1" s="2" t="s">
        <v>720</v>
      </c>
    </row>
    <row r="3" spans="1:6" ht="139.5" x14ac:dyDescent="0.35">
      <c r="A3" s="398"/>
      <c r="B3" s="301" t="s">
        <v>326</v>
      </c>
      <c r="C3" s="301" t="s">
        <v>719</v>
      </c>
      <c r="D3" s="380" t="s">
        <v>327</v>
      </c>
      <c r="E3" s="381"/>
      <c r="F3" s="382"/>
    </row>
    <row r="4" spans="1:6" ht="15" customHeight="1" x14ac:dyDescent="0.35">
      <c r="A4" s="378"/>
      <c r="B4" s="383" t="s">
        <v>329</v>
      </c>
      <c r="C4" s="383" t="s">
        <v>328</v>
      </c>
      <c r="D4" s="385" t="s">
        <v>333</v>
      </c>
      <c r="E4" s="385" t="s">
        <v>331</v>
      </c>
      <c r="F4" s="383" t="s">
        <v>332</v>
      </c>
    </row>
    <row r="5" spans="1:6" ht="14.25" customHeight="1" x14ac:dyDescent="0.35">
      <c r="A5" s="379"/>
      <c r="B5" s="384"/>
      <c r="C5" s="384"/>
      <c r="D5" s="386"/>
      <c r="E5" s="386"/>
      <c r="F5" s="384"/>
    </row>
    <row r="6" spans="1:6" x14ac:dyDescent="0.35">
      <c r="A6" s="14" t="s">
        <v>213</v>
      </c>
      <c r="B6" s="96" t="s">
        <v>334</v>
      </c>
      <c r="C6" s="96" t="s">
        <v>335</v>
      </c>
      <c r="D6" s="374">
        <v>966</v>
      </c>
      <c r="E6" s="374">
        <v>1078</v>
      </c>
      <c r="F6" s="374">
        <v>66</v>
      </c>
    </row>
    <row r="7" spans="1:6" ht="46.5" x14ac:dyDescent="0.35">
      <c r="A7" s="15" t="s">
        <v>339</v>
      </c>
      <c r="B7" s="116" t="s">
        <v>340</v>
      </c>
      <c r="C7" s="116" t="s">
        <v>340</v>
      </c>
      <c r="D7" s="364"/>
      <c r="E7" s="364"/>
      <c r="F7" s="364"/>
    </row>
    <row r="8" spans="1:6" x14ac:dyDescent="0.35">
      <c r="A8" s="16"/>
      <c r="B8" s="98" t="s">
        <v>334</v>
      </c>
      <c r="C8" s="98" t="s">
        <v>295</v>
      </c>
      <c r="D8" s="363"/>
      <c r="E8" s="363"/>
      <c r="F8" s="363"/>
    </row>
    <row r="9" spans="1:6" x14ac:dyDescent="0.35">
      <c r="A9" s="14" t="s">
        <v>291</v>
      </c>
      <c r="B9" s="374" t="s">
        <v>343</v>
      </c>
      <c r="C9" s="399" t="s">
        <v>322</v>
      </c>
      <c r="D9" s="374">
        <v>88</v>
      </c>
      <c r="E9" s="374">
        <v>119</v>
      </c>
      <c r="F9" s="374">
        <v>17</v>
      </c>
    </row>
    <row r="10" spans="1:6" x14ac:dyDescent="0.35">
      <c r="A10" s="16" t="s">
        <v>345</v>
      </c>
      <c r="B10" s="363"/>
      <c r="C10" s="400"/>
      <c r="D10" s="363"/>
      <c r="E10" s="363"/>
      <c r="F10" s="363"/>
    </row>
    <row r="11" spans="1:6" x14ac:dyDescent="0.35">
      <c r="A11" s="14" t="s">
        <v>212</v>
      </c>
      <c r="B11" s="374" t="s">
        <v>343</v>
      </c>
      <c r="C11" s="374" t="s">
        <v>348</v>
      </c>
      <c r="D11" s="374">
        <v>547</v>
      </c>
      <c r="E11" s="374">
        <v>624</v>
      </c>
      <c r="F11" s="374">
        <v>27</v>
      </c>
    </row>
    <row r="12" spans="1:6" x14ac:dyDescent="0.35">
      <c r="A12" s="16" t="s">
        <v>349</v>
      </c>
      <c r="B12" s="363"/>
      <c r="C12" s="363"/>
      <c r="D12" s="363"/>
      <c r="E12" s="363"/>
      <c r="F12" s="363"/>
    </row>
    <row r="13" spans="1:6" x14ac:dyDescent="0.35">
      <c r="A13" s="14" t="s">
        <v>203</v>
      </c>
      <c r="B13" s="374" t="s">
        <v>343</v>
      </c>
      <c r="C13" s="374" t="s">
        <v>318</v>
      </c>
      <c r="D13" s="374">
        <v>348</v>
      </c>
      <c r="E13" s="374">
        <v>395</v>
      </c>
      <c r="F13" s="374">
        <v>28</v>
      </c>
    </row>
    <row r="14" spans="1:6" ht="31" x14ac:dyDescent="0.35">
      <c r="A14" s="16" t="s">
        <v>300</v>
      </c>
      <c r="B14" s="363"/>
      <c r="C14" s="363"/>
      <c r="D14" s="363"/>
      <c r="E14" s="363"/>
      <c r="F14" s="363"/>
    </row>
    <row r="15" spans="1:6" x14ac:dyDescent="0.35">
      <c r="A15" s="14" t="s">
        <v>204</v>
      </c>
      <c r="B15" s="96" t="s">
        <v>343</v>
      </c>
      <c r="C15" s="96" t="s">
        <v>354</v>
      </c>
      <c r="D15" s="374">
        <v>523</v>
      </c>
      <c r="E15" s="374">
        <v>559</v>
      </c>
      <c r="F15" s="374">
        <v>13</v>
      </c>
    </row>
    <row r="16" spans="1:6" ht="46.5" x14ac:dyDescent="0.35">
      <c r="A16" s="15" t="s">
        <v>355</v>
      </c>
      <c r="B16" s="116" t="s">
        <v>340</v>
      </c>
      <c r="C16" s="116" t="s">
        <v>340</v>
      </c>
      <c r="D16" s="364"/>
      <c r="E16" s="364"/>
      <c r="F16" s="364"/>
    </row>
    <row r="17" spans="1:6" x14ac:dyDescent="0.35">
      <c r="A17" s="16"/>
      <c r="B17" s="98">
        <v>0</v>
      </c>
      <c r="C17" s="98" t="s">
        <v>301</v>
      </c>
      <c r="D17" s="363"/>
      <c r="E17" s="363"/>
      <c r="F17" s="363"/>
    </row>
    <row r="18" spans="1:6" x14ac:dyDescent="0.35">
      <c r="A18" s="14" t="s">
        <v>217</v>
      </c>
      <c r="B18" s="374" t="s">
        <v>343</v>
      </c>
      <c r="C18" s="374" t="s">
        <v>318</v>
      </c>
      <c r="D18" s="374">
        <v>310</v>
      </c>
      <c r="E18" s="374">
        <v>352</v>
      </c>
      <c r="F18" s="374">
        <v>10</v>
      </c>
    </row>
    <row r="19" spans="1:6" ht="31" x14ac:dyDescent="0.35">
      <c r="A19" s="16" t="s">
        <v>360</v>
      </c>
      <c r="B19" s="363"/>
      <c r="C19" s="363"/>
      <c r="D19" s="363"/>
      <c r="E19" s="363"/>
      <c r="F19" s="363"/>
    </row>
    <row r="20" spans="1:6" x14ac:dyDescent="0.35">
      <c r="A20" s="14" t="s">
        <v>197</v>
      </c>
      <c r="B20" s="374" t="s">
        <v>334</v>
      </c>
      <c r="C20" s="374" t="s">
        <v>361</v>
      </c>
      <c r="D20" s="374">
        <v>181</v>
      </c>
      <c r="E20" s="374">
        <v>233</v>
      </c>
      <c r="F20" s="374">
        <v>29</v>
      </c>
    </row>
    <row r="21" spans="1:6" ht="31" x14ac:dyDescent="0.35">
      <c r="A21" s="16" t="s">
        <v>362</v>
      </c>
      <c r="B21" s="363"/>
      <c r="C21" s="363"/>
      <c r="D21" s="363"/>
      <c r="E21" s="363"/>
      <c r="F21" s="363"/>
    </row>
  </sheetData>
  <mergeCells count="38">
    <mergeCell ref="B18:B19"/>
    <mergeCell ref="C18:C19"/>
    <mergeCell ref="E15:E17"/>
    <mergeCell ref="F15:F17"/>
    <mergeCell ref="E20:E21"/>
    <mergeCell ref="F20:F21"/>
    <mergeCell ref="D18:D19"/>
    <mergeCell ref="E18:E19"/>
    <mergeCell ref="F18:F19"/>
    <mergeCell ref="B20:B21"/>
    <mergeCell ref="C20:C21"/>
    <mergeCell ref="D20:D21"/>
    <mergeCell ref="D15:D17"/>
    <mergeCell ref="E13:E14"/>
    <mergeCell ref="F13:F14"/>
    <mergeCell ref="B13:B14"/>
    <mergeCell ref="C13:C14"/>
    <mergeCell ref="D13:D14"/>
    <mergeCell ref="D6:D8"/>
    <mergeCell ref="E6:E8"/>
    <mergeCell ref="F6:F8"/>
    <mergeCell ref="B11:B12"/>
    <mergeCell ref="C11:C12"/>
    <mergeCell ref="D11:D12"/>
    <mergeCell ref="E9:E10"/>
    <mergeCell ref="F9:F10"/>
    <mergeCell ref="E11:E12"/>
    <mergeCell ref="F11:F12"/>
    <mergeCell ref="B9:B10"/>
    <mergeCell ref="C9:C10"/>
    <mergeCell ref="D9:D10"/>
    <mergeCell ref="A3:A5"/>
    <mergeCell ref="D3:F3"/>
    <mergeCell ref="B4:B5"/>
    <mergeCell ref="C4:C5"/>
    <mergeCell ref="E4:E5"/>
    <mergeCell ref="F4:F5"/>
    <mergeCell ref="D4:D5"/>
  </mergeCells>
  <pageMargins left="0.7" right="0.7" top="0.75" bottom="0.75" header="0.3" footer="0.3"/>
  <pageSetup paperSize="9" orientation="portrait" r:id="rId1"/>
  <headerFooter>
    <oddHeader>&amp;C&amp;"Aptos"&amp;10&amp;K000000 OFFICIAL&amp;1#_x000D_</oddHeader>
    <oddFooter>&amp;C_x000D_&amp;1#&amp;"Aptos"&amp;10&amp;K000000 OFFICIAL</oddFooter>
  </headerFooter>
  <ignoredErrors>
    <ignoredError sqref="C9" twoDigitTextYear="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2668C-317B-4842-AEC7-606400036452}">
  <dimension ref="A1:E12"/>
  <sheetViews>
    <sheetView workbookViewId="0"/>
  </sheetViews>
  <sheetFormatPr defaultRowHeight="14" x14ac:dyDescent="0.3"/>
  <cols>
    <col min="1" max="1" width="32.25" customWidth="1"/>
    <col min="2" max="2" width="12.83203125" customWidth="1"/>
    <col min="3" max="3" width="10.33203125" bestFit="1" customWidth="1"/>
  </cols>
  <sheetData>
    <row r="1" spans="1:5" ht="15.5" x14ac:dyDescent="0.35">
      <c r="A1" s="2" t="s">
        <v>721</v>
      </c>
      <c r="B1" s="2"/>
      <c r="C1" s="2"/>
      <c r="E1" s="69"/>
    </row>
    <row r="2" spans="1:5" ht="15.5" x14ac:dyDescent="0.35">
      <c r="A2" s="2"/>
      <c r="B2" s="2"/>
      <c r="C2" s="2"/>
      <c r="E2" s="69"/>
    </row>
    <row r="3" spans="1:5" ht="15.5" x14ac:dyDescent="0.35">
      <c r="A3" s="2"/>
      <c r="B3" s="54" t="s">
        <v>11</v>
      </c>
      <c r="C3" s="54" t="s">
        <v>2</v>
      </c>
    </row>
    <row r="4" spans="1:5" ht="31" x14ac:dyDescent="0.3">
      <c r="A4" s="18" t="s">
        <v>363</v>
      </c>
      <c r="B4" s="117">
        <v>-7.0000000000000007E-2</v>
      </c>
      <c r="C4" s="117">
        <v>7.0000000000000007E-2</v>
      </c>
    </row>
    <row r="5" spans="1:5" ht="31" x14ac:dyDescent="0.3">
      <c r="A5" s="18" t="s">
        <v>364</v>
      </c>
      <c r="B5" s="117">
        <v>0.01</v>
      </c>
      <c r="C5" s="117">
        <v>0.84</v>
      </c>
    </row>
    <row r="6" spans="1:5" ht="31" x14ac:dyDescent="0.3">
      <c r="A6" s="18" t="s">
        <v>365</v>
      </c>
      <c r="B6" s="117">
        <v>0</v>
      </c>
      <c r="C6" s="117">
        <v>0.03</v>
      </c>
    </row>
    <row r="7" spans="1:5" ht="31" x14ac:dyDescent="0.3">
      <c r="A7" s="18" t="s">
        <v>366</v>
      </c>
      <c r="B7" s="117">
        <v>5.38</v>
      </c>
      <c r="C7" s="117">
        <v>-0.9</v>
      </c>
    </row>
    <row r="8" spans="1:5" ht="31" x14ac:dyDescent="0.35">
      <c r="A8" s="18" t="s">
        <v>367</v>
      </c>
      <c r="B8" s="118" t="s">
        <v>288</v>
      </c>
      <c r="C8" s="118" t="s">
        <v>368</v>
      </c>
    </row>
    <row r="9" spans="1:5" ht="15.5" x14ac:dyDescent="0.3">
      <c r="A9" s="18" t="s">
        <v>369</v>
      </c>
      <c r="B9" s="119">
        <v>67414</v>
      </c>
      <c r="C9" s="119">
        <v>65558</v>
      </c>
    </row>
    <row r="10" spans="1:5" ht="15.5" x14ac:dyDescent="0.3">
      <c r="A10" s="18" t="s">
        <v>370</v>
      </c>
      <c r="B10" s="120">
        <v>2.06</v>
      </c>
      <c r="C10" s="120">
        <v>2.25</v>
      </c>
    </row>
    <row r="11" spans="1:5" ht="15.5" x14ac:dyDescent="0.3">
      <c r="A11" s="18" t="s">
        <v>371</v>
      </c>
      <c r="B11" s="119">
        <v>37579</v>
      </c>
      <c r="C11" s="119">
        <v>31193</v>
      </c>
    </row>
    <row r="12" spans="1:5" ht="15.5" x14ac:dyDescent="0.3">
      <c r="A12" s="18" t="s">
        <v>372</v>
      </c>
      <c r="B12" s="120">
        <v>3.66</v>
      </c>
      <c r="C12" s="120">
        <v>4.7300000000000004</v>
      </c>
    </row>
  </sheetData>
  <pageMargins left="0.7" right="0.7" top="0.75" bottom="0.75" header="0.3" footer="0.3"/>
  <headerFooter>
    <oddHeader>&amp;C&amp;"Aptos"&amp;10&amp;K000000 OFFICIAL&amp;1#_x000D_</oddHeader>
    <oddFooter>&amp;C_x000D_&amp;1#&amp;"Aptos"&amp;10&amp;K000000 OFFICIAL</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49295-0B49-45A5-A1A1-69A2EB2F674F}">
  <dimension ref="A1:G7"/>
  <sheetViews>
    <sheetView workbookViewId="0"/>
  </sheetViews>
  <sheetFormatPr defaultRowHeight="14" x14ac:dyDescent="0.3"/>
  <cols>
    <col min="1" max="1" width="26.5" customWidth="1"/>
    <col min="2" max="2" width="12.83203125" customWidth="1"/>
    <col min="3" max="3" width="10.33203125" bestFit="1" customWidth="1"/>
  </cols>
  <sheetData>
    <row r="1" spans="1:7" x14ac:dyDescent="0.3">
      <c r="A1" t="s">
        <v>722</v>
      </c>
    </row>
    <row r="3" spans="1:7" ht="15.5" x14ac:dyDescent="0.3">
      <c r="B3" s="401" t="s">
        <v>11</v>
      </c>
      <c r="C3" s="401"/>
      <c r="D3" s="401"/>
      <c r="E3" s="401" t="s">
        <v>2</v>
      </c>
      <c r="F3" s="401"/>
      <c r="G3" s="401"/>
    </row>
    <row r="4" spans="1:7" ht="31" x14ac:dyDescent="0.3">
      <c r="A4" s="18"/>
      <c r="B4" s="304" t="s">
        <v>373</v>
      </c>
      <c r="C4" s="304" t="s">
        <v>374</v>
      </c>
      <c r="D4" s="304" t="s">
        <v>375</v>
      </c>
      <c r="E4" s="304" t="s">
        <v>373</v>
      </c>
      <c r="F4" s="304" t="s">
        <v>374</v>
      </c>
      <c r="G4" s="304" t="s">
        <v>375</v>
      </c>
    </row>
    <row r="5" spans="1:7" ht="15.5" x14ac:dyDescent="0.3">
      <c r="A5" s="18" t="s">
        <v>376</v>
      </c>
      <c r="B5" s="99">
        <v>3.7</v>
      </c>
      <c r="C5" s="119">
        <v>37579</v>
      </c>
      <c r="D5" s="119">
        <v>37579</v>
      </c>
      <c r="E5" s="99">
        <v>4.7</v>
      </c>
      <c r="F5" s="121">
        <v>31132</v>
      </c>
      <c r="G5" s="121">
        <v>31132</v>
      </c>
    </row>
    <row r="6" spans="1:7" ht="15.5" x14ac:dyDescent="0.3">
      <c r="A6" s="18" t="s">
        <v>377</v>
      </c>
      <c r="B6" s="99">
        <v>2.6</v>
      </c>
      <c r="C6" s="119">
        <v>52387</v>
      </c>
      <c r="D6" s="119">
        <v>52387</v>
      </c>
      <c r="E6" s="99">
        <v>2.8</v>
      </c>
      <c r="F6" s="121">
        <v>52251</v>
      </c>
      <c r="G6" s="121">
        <v>52251</v>
      </c>
    </row>
    <row r="7" spans="1:7" ht="15.5" x14ac:dyDescent="0.3">
      <c r="A7" s="18" t="s">
        <v>378</v>
      </c>
      <c r="B7" s="122">
        <v>2</v>
      </c>
      <c r="C7" s="119">
        <v>67490</v>
      </c>
      <c r="D7" s="119">
        <v>67490</v>
      </c>
      <c r="E7" s="99">
        <v>2.2000000000000002</v>
      </c>
      <c r="F7" s="121">
        <v>67119</v>
      </c>
      <c r="G7" s="121">
        <v>67119</v>
      </c>
    </row>
  </sheetData>
  <mergeCells count="2">
    <mergeCell ref="B3:D3"/>
    <mergeCell ref="E3:G3"/>
  </mergeCells>
  <pageMargins left="0.7" right="0.7" top="0.75" bottom="0.75" header="0.3" footer="0.3"/>
  <headerFooter>
    <oddHeader>&amp;C&amp;"Aptos"&amp;10&amp;K000000 OFFICIAL&amp;1#_x000D_</oddHeader>
    <oddFooter>&amp;C_x000D_&amp;1#&amp;"Aptos"&amp;10&amp;K000000 OFFICIAL</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F39CD-E182-4A01-8895-75FEFBD05E72}">
  <dimension ref="A1:C22"/>
  <sheetViews>
    <sheetView workbookViewId="0"/>
  </sheetViews>
  <sheetFormatPr defaultRowHeight="15.5" x14ac:dyDescent="0.35"/>
  <cols>
    <col min="1" max="1" width="30.58203125" style="2" customWidth="1"/>
    <col min="2" max="2" width="12.33203125" style="2" customWidth="1"/>
    <col min="3" max="3" width="10.5" style="2" customWidth="1"/>
    <col min="4" max="16384" width="8.6640625" style="2"/>
  </cols>
  <sheetData>
    <row r="1" spans="1:3" x14ac:dyDescent="0.35">
      <c r="A1" s="2" t="s">
        <v>723</v>
      </c>
    </row>
    <row r="3" spans="1:3" ht="30" customHeight="1" x14ac:dyDescent="0.35">
      <c r="A3" s="19"/>
      <c r="B3" s="402" t="s">
        <v>379</v>
      </c>
      <c r="C3" s="402"/>
    </row>
    <row r="4" spans="1:3" x14ac:dyDescent="0.35">
      <c r="A4" s="18"/>
      <c r="B4" s="100" t="s">
        <v>11</v>
      </c>
      <c r="C4" s="100" t="s">
        <v>2</v>
      </c>
    </row>
    <row r="5" spans="1:3" x14ac:dyDescent="0.35">
      <c r="A5" s="17" t="s">
        <v>380</v>
      </c>
      <c r="B5" s="123">
        <v>1</v>
      </c>
      <c r="C5" s="123">
        <v>1</v>
      </c>
    </row>
    <row r="6" spans="1:3" x14ac:dyDescent="0.35">
      <c r="A6" s="17" t="s">
        <v>381</v>
      </c>
      <c r="B6" s="124">
        <v>6</v>
      </c>
      <c r="C6" s="124">
        <v>6</v>
      </c>
    </row>
    <row r="7" spans="1:3" x14ac:dyDescent="0.35">
      <c r="A7" s="18" t="s">
        <v>382</v>
      </c>
      <c r="B7" s="97">
        <v>72</v>
      </c>
      <c r="C7" s="97">
        <v>58</v>
      </c>
    </row>
    <row r="8" spans="1:3" x14ac:dyDescent="0.35">
      <c r="A8" s="18" t="s">
        <v>383</v>
      </c>
      <c r="B8" s="97">
        <v>438</v>
      </c>
      <c r="C8" s="97">
        <v>421</v>
      </c>
    </row>
    <row r="9" spans="1:3" x14ac:dyDescent="0.35">
      <c r="A9" s="18" t="s">
        <v>384</v>
      </c>
      <c r="B9" s="97">
        <v>207</v>
      </c>
      <c r="C9" s="97">
        <v>153</v>
      </c>
    </row>
    <row r="10" spans="1:3" x14ac:dyDescent="0.35">
      <c r="A10" s="18" t="s">
        <v>385</v>
      </c>
      <c r="B10" s="97">
        <v>244</v>
      </c>
      <c r="C10" s="97">
        <v>251</v>
      </c>
    </row>
    <row r="11" spans="1:3" x14ac:dyDescent="0.35">
      <c r="A11" s="20" t="s">
        <v>131</v>
      </c>
      <c r="B11" s="125">
        <f>SUM(B5:B10)</f>
        <v>968</v>
      </c>
      <c r="C11" s="125">
        <v>890</v>
      </c>
    </row>
    <row r="12" spans="1:3" x14ac:dyDescent="0.35">
      <c r="A12" s="18" t="s">
        <v>386</v>
      </c>
      <c r="B12" s="94" t="s">
        <v>161</v>
      </c>
      <c r="C12" s="94" t="s">
        <v>161</v>
      </c>
    </row>
    <row r="13" spans="1:3" x14ac:dyDescent="0.35">
      <c r="A13" s="18" t="s">
        <v>387</v>
      </c>
      <c r="B13" s="97">
        <v>5</v>
      </c>
      <c r="C13" s="97">
        <v>4</v>
      </c>
    </row>
    <row r="14" spans="1:3" x14ac:dyDescent="0.35">
      <c r="A14" s="20" t="s">
        <v>388</v>
      </c>
      <c r="B14" s="125">
        <f>SUM(B11:B13)</f>
        <v>973</v>
      </c>
      <c r="C14" s="125">
        <v>894</v>
      </c>
    </row>
    <row r="22" ht="14.75" customHeight="1" x14ac:dyDescent="0.35"/>
  </sheetData>
  <mergeCells count="1">
    <mergeCell ref="B3:C3"/>
  </mergeCells>
  <pageMargins left="0.7" right="0.7" top="0.75" bottom="0.75" header="0.3" footer="0.3"/>
  <headerFooter>
    <oddHeader>&amp;C&amp;"Aptos"&amp;10&amp;K000000 OFFICIAL&amp;1#_x000D_</oddHeader>
    <oddFooter>&amp;C_x000D_&amp;1#&amp;"Aptos"&amp;10&amp;K000000 OFFICIAL</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17B6E-0906-411A-B614-0CA3FAE5C248}">
  <dimension ref="A1:C10"/>
  <sheetViews>
    <sheetView workbookViewId="0"/>
  </sheetViews>
  <sheetFormatPr defaultRowHeight="14" x14ac:dyDescent="0.3"/>
  <cols>
    <col min="1" max="1" width="21.08203125" customWidth="1"/>
    <col min="3" max="3" width="11.83203125" customWidth="1"/>
  </cols>
  <sheetData>
    <row r="1" spans="1:3" x14ac:dyDescent="0.3">
      <c r="A1" t="s">
        <v>724</v>
      </c>
    </row>
    <row r="3" spans="1:3" ht="15.5" x14ac:dyDescent="0.3">
      <c r="A3" s="21"/>
      <c r="B3" s="305" t="s">
        <v>11</v>
      </c>
      <c r="C3" s="305" t="s">
        <v>2</v>
      </c>
    </row>
    <row r="4" spans="1:3" ht="15.5" x14ac:dyDescent="0.3">
      <c r="A4" s="21"/>
      <c r="B4" s="94"/>
      <c r="C4" s="94"/>
    </row>
    <row r="5" spans="1:3" ht="15.5" x14ac:dyDescent="0.3">
      <c r="A5" s="18" t="s">
        <v>389</v>
      </c>
      <c r="B5" s="126">
        <v>50663</v>
      </c>
      <c r="C5" s="126">
        <v>45085</v>
      </c>
    </row>
    <row r="6" spans="1:3" ht="15.5" x14ac:dyDescent="0.3">
      <c r="A6" s="18" t="s">
        <v>390</v>
      </c>
      <c r="B6" s="126">
        <v>7179</v>
      </c>
      <c r="C6" s="126">
        <v>5189</v>
      </c>
    </row>
    <row r="7" spans="1:3" ht="15.5" x14ac:dyDescent="0.3">
      <c r="A7" s="18" t="s">
        <v>391</v>
      </c>
      <c r="B7" s="126">
        <v>14404</v>
      </c>
      <c r="C7" s="126">
        <v>12847</v>
      </c>
    </row>
    <row r="8" spans="1:3" ht="15.5" x14ac:dyDescent="0.3">
      <c r="A8" s="20" t="s">
        <v>392</v>
      </c>
      <c r="B8" s="127">
        <f>SUM(B5:B7)</f>
        <v>72246</v>
      </c>
      <c r="C8" s="127">
        <v>63121</v>
      </c>
    </row>
    <row r="9" spans="1:3" ht="15.5" x14ac:dyDescent="0.3">
      <c r="A9" s="18" t="s">
        <v>393</v>
      </c>
      <c r="B9" s="99">
        <v>526</v>
      </c>
      <c r="C9" s="126">
        <v>359</v>
      </c>
    </row>
    <row r="10" spans="1:3" ht="15.5" x14ac:dyDescent="0.3">
      <c r="A10" s="20" t="s">
        <v>394</v>
      </c>
      <c r="B10" s="127">
        <f>SUM(B8:B9)</f>
        <v>72772</v>
      </c>
      <c r="C10" s="127">
        <v>63480</v>
      </c>
    </row>
  </sheetData>
  <pageMargins left="0.7" right="0.7" top="0.75" bottom="0.75" header="0.3" footer="0.3"/>
  <headerFooter>
    <oddHeader>&amp;C&amp;"Aptos"&amp;10&amp;K000000 OFFICIAL&amp;1#_x000D_</oddHeader>
    <oddFooter>&amp;C_x000D_&amp;1#&amp;"Aptos"&amp;10&amp;K000000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47ECA-0E68-472C-B649-6751E466DB2C}">
  <dimension ref="A1:W19"/>
  <sheetViews>
    <sheetView zoomScale="98" workbookViewId="0"/>
  </sheetViews>
  <sheetFormatPr defaultRowHeight="15.5" x14ac:dyDescent="0.35"/>
  <cols>
    <col min="1" max="1" width="63.08203125" style="2" customWidth="1"/>
    <col min="2" max="16384" width="8.6640625" style="2"/>
  </cols>
  <sheetData>
    <row r="1" spans="1:23" ht="18.5" x14ac:dyDescent="0.35">
      <c r="A1" s="2" t="s">
        <v>677</v>
      </c>
    </row>
    <row r="3" spans="1:23" ht="14.25" customHeight="1" x14ac:dyDescent="0.35">
      <c r="A3" s="49"/>
      <c r="B3" s="50" t="s">
        <v>11</v>
      </c>
      <c r="C3" s="50" t="s">
        <v>2</v>
      </c>
      <c r="D3" s="50" t="s">
        <v>12</v>
      </c>
      <c r="E3" s="50" t="s">
        <v>13</v>
      </c>
      <c r="F3" s="50" t="s">
        <v>14</v>
      </c>
      <c r="H3" s="226"/>
      <c r="I3" s="226"/>
      <c r="J3" s="226"/>
      <c r="K3" s="226"/>
      <c r="L3" s="226"/>
      <c r="N3" s="338"/>
      <c r="O3" s="338"/>
      <c r="P3" s="338"/>
      <c r="Q3" s="338"/>
      <c r="R3" s="338"/>
      <c r="S3" s="338"/>
      <c r="T3" s="338"/>
      <c r="U3" s="338"/>
      <c r="V3" s="338"/>
      <c r="W3" s="338"/>
    </row>
    <row r="4" spans="1:23" ht="18.5" x14ac:dyDescent="0.35">
      <c r="A4" s="230" t="s">
        <v>680</v>
      </c>
      <c r="B4" s="231">
        <v>82</v>
      </c>
      <c r="C4" s="229" t="s">
        <v>161</v>
      </c>
      <c r="D4" s="229" t="s">
        <v>161</v>
      </c>
      <c r="E4" s="229" t="s">
        <v>161</v>
      </c>
      <c r="F4" s="229" t="s">
        <v>161</v>
      </c>
      <c r="H4" s="226"/>
      <c r="I4" s="226"/>
      <c r="J4" s="226"/>
      <c r="K4" s="226"/>
      <c r="L4" s="226"/>
      <c r="N4" s="338"/>
      <c r="O4" s="338"/>
      <c r="P4" s="338"/>
      <c r="Q4" s="338"/>
      <c r="R4" s="338"/>
      <c r="S4" s="338"/>
      <c r="T4" s="338"/>
      <c r="U4" s="338"/>
      <c r="V4" s="338"/>
      <c r="W4" s="338"/>
    </row>
    <row r="5" spans="1:23" x14ac:dyDescent="0.35">
      <c r="A5" s="230" t="s">
        <v>15</v>
      </c>
      <c r="B5" s="231">
        <v>18</v>
      </c>
      <c r="C5" s="231">
        <v>21</v>
      </c>
      <c r="D5" s="231">
        <v>14</v>
      </c>
      <c r="E5" s="231">
        <v>19</v>
      </c>
      <c r="F5" s="231">
        <v>14</v>
      </c>
      <c r="H5" s="226"/>
      <c r="I5" s="226"/>
      <c r="J5" s="226"/>
      <c r="K5" s="226"/>
      <c r="L5" s="226"/>
      <c r="N5" s="338"/>
      <c r="O5" s="338"/>
      <c r="P5" s="338"/>
      <c r="Q5" s="338"/>
      <c r="R5" s="338"/>
      <c r="S5" s="338"/>
      <c r="T5" s="338"/>
      <c r="U5" s="338"/>
      <c r="V5" s="338"/>
      <c r="W5" s="338"/>
    </row>
    <row r="6" spans="1:23" x14ac:dyDescent="0.35">
      <c r="A6" s="230" t="s">
        <v>16</v>
      </c>
      <c r="B6" s="231">
        <v>21</v>
      </c>
      <c r="C6" s="231">
        <v>20</v>
      </c>
      <c r="D6" s="231">
        <v>16</v>
      </c>
      <c r="E6" s="231">
        <v>13</v>
      </c>
      <c r="F6" s="231">
        <v>14</v>
      </c>
      <c r="H6" s="226"/>
      <c r="I6" s="226"/>
      <c r="J6" s="226"/>
      <c r="K6" s="226"/>
      <c r="L6" s="226"/>
      <c r="N6" s="338"/>
      <c r="O6" s="338"/>
      <c r="P6" s="338"/>
      <c r="Q6" s="338"/>
      <c r="R6" s="338"/>
      <c r="S6" s="338"/>
      <c r="T6" s="338"/>
      <c r="U6" s="338"/>
      <c r="V6" s="338"/>
      <c r="W6" s="338"/>
    </row>
    <row r="7" spans="1:23" x14ac:dyDescent="0.35">
      <c r="A7" s="230" t="s">
        <v>17</v>
      </c>
      <c r="B7" s="231">
        <v>18</v>
      </c>
      <c r="C7" s="231">
        <v>16</v>
      </c>
      <c r="D7" s="231">
        <v>19</v>
      </c>
      <c r="E7" s="231">
        <v>10</v>
      </c>
      <c r="F7" s="231">
        <v>15</v>
      </c>
      <c r="H7" s="226"/>
      <c r="I7" s="226"/>
      <c r="J7" s="226"/>
      <c r="K7" s="226"/>
      <c r="L7" s="226"/>
      <c r="N7" s="338"/>
      <c r="O7" s="338"/>
      <c r="P7" s="338"/>
      <c r="Q7" s="338"/>
      <c r="R7" s="338"/>
      <c r="S7" s="338"/>
      <c r="T7" s="338"/>
      <c r="U7" s="338"/>
      <c r="V7" s="338"/>
      <c r="W7" s="338"/>
    </row>
    <row r="8" spans="1:23" x14ac:dyDescent="0.35">
      <c r="A8" s="230" t="s">
        <v>18</v>
      </c>
      <c r="B8" s="231">
        <v>20</v>
      </c>
      <c r="C8" s="231">
        <v>17</v>
      </c>
      <c r="D8" s="231">
        <v>16</v>
      </c>
      <c r="E8" s="231">
        <v>13</v>
      </c>
      <c r="F8" s="231">
        <v>12</v>
      </c>
      <c r="H8" s="226"/>
      <c r="I8" s="226"/>
      <c r="J8" s="226"/>
      <c r="K8" s="226"/>
      <c r="L8" s="226"/>
      <c r="N8" s="338"/>
      <c r="O8" s="338"/>
      <c r="P8" s="338"/>
      <c r="Q8" s="338"/>
      <c r="R8" s="338"/>
      <c r="S8" s="338"/>
      <c r="T8" s="338"/>
      <c r="U8" s="338"/>
      <c r="V8" s="338"/>
      <c r="W8" s="338"/>
    </row>
    <row r="9" spans="1:23" x14ac:dyDescent="0.35">
      <c r="A9" s="230" t="s">
        <v>19</v>
      </c>
      <c r="B9" s="231">
        <v>22</v>
      </c>
      <c r="C9" s="231">
        <v>16</v>
      </c>
      <c r="D9" s="231">
        <v>14</v>
      </c>
      <c r="E9" s="231">
        <v>17</v>
      </c>
      <c r="F9" s="231">
        <v>6</v>
      </c>
      <c r="H9" s="226"/>
      <c r="I9" s="226"/>
      <c r="J9" s="226"/>
      <c r="K9" s="226"/>
      <c r="L9" s="226"/>
      <c r="N9" s="338"/>
      <c r="O9" s="338"/>
      <c r="P9" s="338"/>
      <c r="Q9" s="338"/>
      <c r="R9" s="338"/>
      <c r="S9" s="338"/>
      <c r="T9" s="338"/>
      <c r="U9" s="338"/>
      <c r="V9" s="338"/>
      <c r="W9" s="338"/>
    </row>
    <row r="10" spans="1:23" x14ac:dyDescent="0.35">
      <c r="H10" s="73"/>
      <c r="I10" s="73"/>
      <c r="J10" s="73"/>
      <c r="K10" s="73"/>
      <c r="L10" s="73"/>
    </row>
    <row r="11" spans="1:23" x14ac:dyDescent="0.35">
      <c r="A11" s="339" t="s">
        <v>678</v>
      </c>
      <c r="B11" s="339"/>
      <c r="C11" s="339"/>
      <c r="D11" s="339"/>
      <c r="E11" s="339"/>
      <c r="F11" s="339"/>
      <c r="H11" s="73"/>
      <c r="I11" s="73"/>
      <c r="J11" s="73"/>
      <c r="K11" s="73"/>
      <c r="L11" s="73"/>
    </row>
    <row r="12" spans="1:23" x14ac:dyDescent="0.35">
      <c r="A12" s="339"/>
      <c r="B12" s="339"/>
      <c r="C12" s="339"/>
      <c r="D12" s="339"/>
      <c r="E12" s="339"/>
      <c r="F12" s="339"/>
      <c r="H12" s="73"/>
      <c r="I12" s="73"/>
      <c r="J12" s="73"/>
      <c r="K12" s="73"/>
      <c r="L12" s="73"/>
    </row>
    <row r="13" spans="1:23" x14ac:dyDescent="0.35">
      <c r="A13" s="339"/>
      <c r="B13" s="339"/>
      <c r="C13" s="339"/>
      <c r="D13" s="339"/>
      <c r="E13" s="339"/>
      <c r="F13" s="339"/>
      <c r="H13" s="73"/>
      <c r="I13" s="73"/>
      <c r="J13" s="73"/>
      <c r="K13" s="73"/>
      <c r="L13" s="73"/>
    </row>
    <row r="15" spans="1:23" ht="67.5" customHeight="1" x14ac:dyDescent="0.35">
      <c r="A15" s="339" t="s">
        <v>679</v>
      </c>
      <c r="B15" s="339"/>
      <c r="C15" s="339"/>
      <c r="D15" s="339"/>
      <c r="E15" s="339"/>
      <c r="F15" s="339"/>
    </row>
    <row r="16" spans="1:23" x14ac:dyDescent="0.35">
      <c r="A16" s="227"/>
      <c r="B16" s="227"/>
      <c r="C16" s="227"/>
      <c r="D16" s="227"/>
      <c r="E16" s="227"/>
      <c r="F16" s="227"/>
    </row>
    <row r="17" spans="1:10" x14ac:dyDescent="0.35">
      <c r="A17" s="227"/>
      <c r="B17" s="227"/>
      <c r="C17" s="227"/>
      <c r="D17" s="227"/>
      <c r="E17" s="227"/>
      <c r="F17" s="227"/>
    </row>
    <row r="18" spans="1:10" x14ac:dyDescent="0.35">
      <c r="A18" s="227"/>
      <c r="B18" s="227"/>
      <c r="C18" s="227"/>
      <c r="D18" s="227"/>
      <c r="E18" s="227"/>
      <c r="F18" s="227"/>
    </row>
    <row r="19" spans="1:10" x14ac:dyDescent="0.35">
      <c r="A19" s="227"/>
      <c r="B19" s="227"/>
      <c r="C19" s="227"/>
      <c r="D19" s="227"/>
      <c r="E19" s="227"/>
      <c r="F19" s="227"/>
      <c r="J19" s="228"/>
    </row>
  </sheetData>
  <mergeCells count="3">
    <mergeCell ref="N3:W9"/>
    <mergeCell ref="A15:F15"/>
    <mergeCell ref="A11:F13"/>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B1F96-CD25-4153-B3DA-5A4FA569485E}">
  <dimension ref="A1:B28"/>
  <sheetViews>
    <sheetView workbookViewId="0"/>
  </sheetViews>
  <sheetFormatPr defaultRowHeight="14" x14ac:dyDescent="0.3"/>
  <cols>
    <col min="1" max="1" width="50.75" customWidth="1"/>
    <col min="2" max="2" width="19.75" customWidth="1"/>
    <col min="3" max="3" width="9.75" bestFit="1" customWidth="1"/>
  </cols>
  <sheetData>
    <row r="1" spans="1:2" x14ac:dyDescent="0.3">
      <c r="A1" t="s">
        <v>725</v>
      </c>
    </row>
    <row r="3" spans="1:2" ht="31" x14ac:dyDescent="0.3">
      <c r="A3" s="306" t="s">
        <v>395</v>
      </c>
      <c r="B3" s="304" t="s">
        <v>396</v>
      </c>
    </row>
    <row r="4" spans="1:2" ht="15.5" x14ac:dyDescent="0.3">
      <c r="A4" s="18" t="s">
        <v>397</v>
      </c>
      <c r="B4" s="94">
        <v>7</v>
      </c>
    </row>
    <row r="5" spans="1:2" ht="15.5" x14ac:dyDescent="0.3">
      <c r="A5" s="18" t="s">
        <v>398</v>
      </c>
      <c r="B5" s="94"/>
    </row>
    <row r="6" spans="1:2" ht="31" x14ac:dyDescent="0.3">
      <c r="A6" s="18" t="s">
        <v>399</v>
      </c>
      <c r="B6" s="94">
        <v>5</v>
      </c>
    </row>
    <row r="7" spans="1:2" ht="31" x14ac:dyDescent="0.3">
      <c r="A7" s="18" t="s">
        <v>400</v>
      </c>
      <c r="B7" s="94">
        <v>2</v>
      </c>
    </row>
    <row r="8" spans="1:2" ht="31" x14ac:dyDescent="0.35">
      <c r="A8" s="18" t="s">
        <v>401</v>
      </c>
      <c r="B8" s="129">
        <v>0</v>
      </c>
    </row>
    <row r="9" spans="1:2" ht="31" x14ac:dyDescent="0.35">
      <c r="A9" s="18" t="s">
        <v>402</v>
      </c>
      <c r="B9" s="129">
        <v>0</v>
      </c>
    </row>
    <row r="10" spans="1:2" ht="31" x14ac:dyDescent="0.35">
      <c r="A10" s="18" t="s">
        <v>403</v>
      </c>
      <c r="B10" s="129">
        <v>0</v>
      </c>
    </row>
    <row r="28" spans="1:1" x14ac:dyDescent="0.3">
      <c r="A28" t="s">
        <v>404</v>
      </c>
    </row>
  </sheetData>
  <pageMargins left="0.7" right="0.7" top="0.75" bottom="0.75" header="0.3" footer="0.3"/>
  <headerFooter>
    <oddHeader>&amp;C&amp;"Aptos"&amp;10&amp;K000000 OFFICIAL&amp;1#_x000D_</oddHeader>
    <oddFooter>&amp;C_x000D_&amp;1#&amp;"Aptos"&amp;10&amp;K000000 OFFICIAL</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33C02-FD57-4091-AEE6-EEB622B45C70}">
  <dimension ref="A1:B26"/>
  <sheetViews>
    <sheetView workbookViewId="0"/>
  </sheetViews>
  <sheetFormatPr defaultRowHeight="15.5" x14ac:dyDescent="0.35"/>
  <cols>
    <col min="1" max="1" width="46.58203125" style="2" customWidth="1"/>
    <col min="2" max="2" width="21.33203125" style="2" customWidth="1"/>
    <col min="3" max="3" width="9.75" style="2" bestFit="1" customWidth="1"/>
    <col min="4" max="16384" width="8.6640625" style="2"/>
  </cols>
  <sheetData>
    <row r="1" spans="1:2" x14ac:dyDescent="0.35">
      <c r="A1" s="2" t="s">
        <v>726</v>
      </c>
    </row>
    <row r="3" spans="1:2" ht="46.5" x14ac:dyDescent="0.35">
      <c r="A3" s="306" t="s">
        <v>405</v>
      </c>
      <c r="B3" s="304" t="s">
        <v>396</v>
      </c>
    </row>
    <row r="4" spans="1:2" ht="31" x14ac:dyDescent="0.35">
      <c r="A4" s="97" t="s">
        <v>406</v>
      </c>
      <c r="B4" s="95">
        <v>32</v>
      </c>
    </row>
    <row r="5" spans="1:2" x14ac:dyDescent="0.35">
      <c r="A5" s="99" t="s">
        <v>398</v>
      </c>
      <c r="B5" s="94"/>
    </row>
    <row r="6" spans="1:2" x14ac:dyDescent="0.35">
      <c r="A6" s="99" t="s">
        <v>407</v>
      </c>
      <c r="B6" s="129">
        <v>0</v>
      </c>
    </row>
    <row r="7" spans="1:2" ht="31" x14ac:dyDescent="0.35">
      <c r="A7" s="99" t="s">
        <v>408</v>
      </c>
      <c r="B7" s="94">
        <v>32</v>
      </c>
    </row>
    <row r="8" spans="1:2" ht="31" x14ac:dyDescent="0.35">
      <c r="A8" s="99" t="s">
        <v>409</v>
      </c>
      <c r="B8" s="129">
        <v>0</v>
      </c>
    </row>
    <row r="9" spans="1:2" ht="31" x14ac:dyDescent="0.35">
      <c r="A9" s="99" t="s">
        <v>410</v>
      </c>
      <c r="B9" s="94">
        <v>22</v>
      </c>
    </row>
    <row r="10" spans="1:2" ht="46.5" x14ac:dyDescent="0.35">
      <c r="A10" s="99" t="s">
        <v>411</v>
      </c>
      <c r="B10" s="129">
        <v>0</v>
      </c>
    </row>
    <row r="26" spans="1:1" x14ac:dyDescent="0.35">
      <c r="A26" s="2" t="s">
        <v>404</v>
      </c>
    </row>
  </sheetData>
  <pageMargins left="0.7" right="0.7" top="0.75" bottom="0.75" header="0.3" footer="0.3"/>
  <headerFooter>
    <oddHeader>&amp;C&amp;"Aptos"&amp;10&amp;K000000 OFFICIAL&amp;1#_x000D_</oddHeader>
    <oddFooter>&amp;C_x000D_&amp;1#&amp;"Aptos"&amp;10&amp;K000000 OFFICIAL</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1619E-3F6F-41C2-927A-D192C3AB7AD0}">
  <dimension ref="A1:B20"/>
  <sheetViews>
    <sheetView workbookViewId="0"/>
  </sheetViews>
  <sheetFormatPr defaultRowHeight="15.5" x14ac:dyDescent="0.35"/>
  <cols>
    <col min="1" max="1" width="57.75" style="2" bestFit="1" customWidth="1"/>
    <col min="2" max="2" width="18.25" style="2" customWidth="1"/>
    <col min="3" max="3" width="9.75" style="2" bestFit="1" customWidth="1"/>
    <col min="4" max="16384" width="8.6640625" style="2"/>
  </cols>
  <sheetData>
    <row r="1" spans="1:2" x14ac:dyDescent="0.35">
      <c r="A1" s="2" t="s">
        <v>727</v>
      </c>
    </row>
    <row r="3" spans="1:2" ht="46.5" x14ac:dyDescent="0.35">
      <c r="A3" s="100" t="s">
        <v>412</v>
      </c>
      <c r="B3" s="100" t="s">
        <v>396</v>
      </c>
    </row>
    <row r="4" spans="1:2" ht="46.5" x14ac:dyDescent="0.35">
      <c r="A4" s="99" t="s">
        <v>413</v>
      </c>
      <c r="B4" s="110">
        <v>0</v>
      </c>
    </row>
    <row r="5" spans="1:2" ht="77.5" x14ac:dyDescent="0.35">
      <c r="A5" s="99" t="s">
        <v>414</v>
      </c>
      <c r="B5" s="94">
        <v>13</v>
      </c>
    </row>
    <row r="20" ht="16.5" customHeight="1" x14ac:dyDescent="0.35"/>
  </sheetData>
  <pageMargins left="0.7" right="0.7" top="0.75" bottom="0.75" header="0.3" footer="0.3"/>
  <headerFooter>
    <oddHeader>&amp;C&amp;"Aptos"&amp;10&amp;K000000 OFFICIAL&amp;1#_x000D_</oddHeader>
    <oddFooter>&amp;C_x000D_&amp;1#&amp;"Aptos"&amp;10&amp;K000000 OFFICIAL</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B59DE-A74F-46E7-9383-4301028E152B}">
  <dimension ref="A1:E13"/>
  <sheetViews>
    <sheetView workbookViewId="0"/>
  </sheetViews>
  <sheetFormatPr defaultRowHeight="14" x14ac:dyDescent="0.3"/>
  <cols>
    <col min="1" max="1" width="25.83203125" customWidth="1"/>
    <col min="2" max="2" width="14.5" bestFit="1" customWidth="1"/>
    <col min="3" max="3" width="9.75" bestFit="1" customWidth="1"/>
    <col min="4" max="4" width="8.9140625" bestFit="1" customWidth="1"/>
    <col min="5" max="5" width="13.08203125" customWidth="1"/>
    <col min="10" max="10" width="23.5" customWidth="1"/>
    <col min="11" max="11" width="13.08203125" customWidth="1"/>
  </cols>
  <sheetData>
    <row r="1" spans="1:5" x14ac:dyDescent="0.3">
      <c r="A1" t="s">
        <v>728</v>
      </c>
    </row>
    <row r="3" spans="1:5" ht="31" x14ac:dyDescent="0.3">
      <c r="A3" s="403"/>
      <c r="B3" s="302" t="s">
        <v>415</v>
      </c>
      <c r="C3" s="302" t="s">
        <v>416</v>
      </c>
      <c r="D3" s="302" t="s">
        <v>417</v>
      </c>
      <c r="E3" s="302" t="s">
        <v>418</v>
      </c>
    </row>
    <row r="4" spans="1:5" ht="15.5" x14ac:dyDescent="0.3">
      <c r="A4" s="404"/>
      <c r="B4" s="303" t="s">
        <v>419</v>
      </c>
      <c r="C4" s="303" t="s">
        <v>419</v>
      </c>
      <c r="D4" s="303" t="s">
        <v>419</v>
      </c>
      <c r="E4" s="303" t="s">
        <v>419</v>
      </c>
    </row>
    <row r="5" spans="1:5" ht="15.5" x14ac:dyDescent="0.35">
      <c r="A5" s="18" t="s">
        <v>420</v>
      </c>
      <c r="B5" s="90">
        <v>73638</v>
      </c>
      <c r="C5" s="90">
        <v>73132</v>
      </c>
      <c r="D5" s="92">
        <v>72772</v>
      </c>
      <c r="E5" s="129">
        <f>D5-C5</f>
        <v>-360</v>
      </c>
    </row>
    <row r="6" spans="1:5" ht="15.5" x14ac:dyDescent="0.35">
      <c r="A6" s="18" t="s">
        <v>180</v>
      </c>
      <c r="B6" s="90">
        <v>19243</v>
      </c>
      <c r="C6" s="90">
        <v>20245</v>
      </c>
      <c r="D6" s="92">
        <v>18615</v>
      </c>
      <c r="E6" s="129">
        <f t="shared" ref="E6:E13" si="0">D6-C6</f>
        <v>-1630</v>
      </c>
    </row>
    <row r="7" spans="1:5" ht="15.5" x14ac:dyDescent="0.35">
      <c r="A7" s="18" t="s">
        <v>421</v>
      </c>
      <c r="B7" s="129">
        <v>-18000</v>
      </c>
      <c r="C7" s="129">
        <v>-23938</v>
      </c>
      <c r="D7" s="129">
        <v>-26023</v>
      </c>
      <c r="E7" s="129">
        <f t="shared" si="0"/>
        <v>-2085</v>
      </c>
    </row>
    <row r="8" spans="1:5" ht="15.5" x14ac:dyDescent="0.35">
      <c r="A8" s="20" t="s">
        <v>422</v>
      </c>
      <c r="B8" s="89">
        <f>SUM(B5:B7)</f>
        <v>74881</v>
      </c>
      <c r="C8" s="89">
        <f>SUM(C5:C7)</f>
        <v>69439</v>
      </c>
      <c r="D8" s="93">
        <f>SUM(D5:D7)</f>
        <v>65364</v>
      </c>
      <c r="E8" s="129">
        <f t="shared" si="0"/>
        <v>-4075</v>
      </c>
    </row>
    <row r="9" spans="1:5" ht="15.5" x14ac:dyDescent="0.35">
      <c r="A9" s="18" t="s">
        <v>423</v>
      </c>
      <c r="B9" s="90">
        <v>5019</v>
      </c>
      <c r="C9" s="90">
        <v>3397</v>
      </c>
      <c r="D9" s="92">
        <v>3183</v>
      </c>
      <c r="E9" s="129">
        <f t="shared" si="0"/>
        <v>-214</v>
      </c>
    </row>
    <row r="10" spans="1:5" ht="15.5" x14ac:dyDescent="0.35">
      <c r="A10" s="20" t="s">
        <v>424</v>
      </c>
      <c r="B10" s="89">
        <f>SUM(B8:B9)</f>
        <v>79900</v>
      </c>
      <c r="C10" s="89">
        <f>SUM(C8:C9)</f>
        <v>72836</v>
      </c>
      <c r="D10" s="93">
        <f>SUM(D8:D9)</f>
        <v>68547</v>
      </c>
      <c r="E10" s="129">
        <f t="shared" si="0"/>
        <v>-4289</v>
      </c>
    </row>
    <row r="11" spans="1:5" ht="46.5" x14ac:dyDescent="0.35">
      <c r="A11" s="18" t="s">
        <v>425</v>
      </c>
      <c r="B11" s="91">
        <v>200</v>
      </c>
      <c r="C11" s="91">
        <v>183</v>
      </c>
      <c r="D11" s="129">
        <v>-31</v>
      </c>
      <c r="E11" s="129">
        <f t="shared" si="0"/>
        <v>-214</v>
      </c>
    </row>
    <row r="12" spans="1:5" ht="31" x14ac:dyDescent="0.35">
      <c r="A12" s="20" t="s">
        <v>426</v>
      </c>
      <c r="B12" s="89">
        <f>SUM(B10:B11)</f>
        <v>80100</v>
      </c>
      <c r="C12" s="89">
        <f>SUM(C10:C11)</f>
        <v>73019</v>
      </c>
      <c r="D12" s="93">
        <f>SUM(D10:D11)</f>
        <v>68516</v>
      </c>
      <c r="E12" s="129">
        <f t="shared" si="0"/>
        <v>-4503</v>
      </c>
    </row>
    <row r="13" spans="1:5" ht="15.5" x14ac:dyDescent="0.35">
      <c r="A13" s="18" t="s">
        <v>427</v>
      </c>
      <c r="B13" s="90">
        <v>15000</v>
      </c>
      <c r="C13" s="90">
        <v>10677</v>
      </c>
      <c r="D13" s="92">
        <v>9731</v>
      </c>
      <c r="E13" s="129">
        <f t="shared" si="0"/>
        <v>-946</v>
      </c>
    </row>
  </sheetData>
  <mergeCells count="1">
    <mergeCell ref="A3:A4"/>
  </mergeCells>
  <pageMargins left="0.7" right="0.7" top="0.75" bottom="0.75" header="0.3" footer="0.3"/>
  <headerFooter>
    <oddHeader>&amp;C&amp;"Aptos"&amp;10&amp;K000000 OFFICIAL&amp;1#_x000D_</oddHeader>
    <oddFooter>&amp;C_x000D_&amp;1#&amp;"Aptos"&amp;10&amp;K000000 OFFICIAL</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20A5D-58E8-4055-A0C7-031C2C833B53}">
  <dimension ref="A1:C11"/>
  <sheetViews>
    <sheetView workbookViewId="0"/>
  </sheetViews>
  <sheetFormatPr defaultRowHeight="15.5" x14ac:dyDescent="0.35"/>
  <cols>
    <col min="1" max="1" width="34.08203125" style="2" customWidth="1"/>
    <col min="2" max="2" width="15.08203125" style="2" customWidth="1"/>
    <col min="3" max="3" width="12.33203125" style="2" customWidth="1"/>
    <col min="4" max="16384" width="8.6640625" style="2"/>
  </cols>
  <sheetData>
    <row r="1" spans="1:3" x14ac:dyDescent="0.35">
      <c r="A1" s="2" t="s">
        <v>729</v>
      </c>
    </row>
    <row r="3" spans="1:3" ht="31" x14ac:dyDescent="0.35">
      <c r="A3" s="390"/>
      <c r="B3" s="307" t="s">
        <v>428</v>
      </c>
      <c r="C3" s="308" t="s">
        <v>429</v>
      </c>
    </row>
    <row r="4" spans="1:3" x14ac:dyDescent="0.35">
      <c r="A4" s="392"/>
      <c r="B4" s="309" t="s">
        <v>430</v>
      </c>
      <c r="C4" s="310" t="s">
        <v>430</v>
      </c>
    </row>
    <row r="5" spans="1:3" x14ac:dyDescent="0.35">
      <c r="A5" s="18" t="s">
        <v>431</v>
      </c>
      <c r="B5" s="90">
        <v>111900</v>
      </c>
      <c r="C5" s="92">
        <f>'Table 26'!D5+'Table 26'!D6</f>
        <v>91387</v>
      </c>
    </row>
    <row r="6" spans="1:3" x14ac:dyDescent="0.35">
      <c r="A6" s="18" t="s">
        <v>181</v>
      </c>
      <c r="B6" s="110">
        <v>-23600</v>
      </c>
      <c r="C6" s="110">
        <f>'Table 26'!D7</f>
        <v>-26023</v>
      </c>
    </row>
    <row r="7" spans="1:3" x14ac:dyDescent="0.35">
      <c r="A7" s="20" t="s">
        <v>424</v>
      </c>
      <c r="B7" s="89">
        <f>SUM(B5:B6)</f>
        <v>88300</v>
      </c>
      <c r="C7" s="93">
        <f>SUM(C5:C6)</f>
        <v>65364</v>
      </c>
    </row>
    <row r="8" spans="1:3" ht="31" x14ac:dyDescent="0.35">
      <c r="A8" s="18" t="s">
        <v>432</v>
      </c>
      <c r="B8" s="94" t="s">
        <v>730</v>
      </c>
      <c r="C8" s="92">
        <f>'Table 26'!D11+'Table 26'!D9</f>
        <v>3152</v>
      </c>
    </row>
    <row r="9" spans="1:3" x14ac:dyDescent="0.35">
      <c r="A9" s="20" t="s">
        <v>426</v>
      </c>
      <c r="B9" s="93">
        <f>SUM(B7:B8)</f>
        <v>88300</v>
      </c>
      <c r="C9" s="93">
        <f>SUM(C7:C8)</f>
        <v>68516</v>
      </c>
    </row>
    <row r="10" spans="1:3" x14ac:dyDescent="0.35">
      <c r="A10" s="3" t="s">
        <v>427</v>
      </c>
      <c r="B10" s="92">
        <v>18600</v>
      </c>
      <c r="C10" s="92">
        <f>'Table 26'!D13</f>
        <v>9731</v>
      </c>
    </row>
    <row r="11" spans="1:3" x14ac:dyDescent="0.35">
      <c r="A11" s="20" t="s">
        <v>433</v>
      </c>
      <c r="B11" s="93">
        <f>SUM(B9:B10)</f>
        <v>106900</v>
      </c>
      <c r="C11" s="93">
        <f>SUM(C9:C10)</f>
        <v>78247</v>
      </c>
    </row>
  </sheetData>
  <mergeCells count="1">
    <mergeCell ref="A3:A4"/>
  </mergeCells>
  <pageMargins left="0.7" right="0.7" top="0.75" bottom="0.75" header="0.3" footer="0.3"/>
  <headerFooter>
    <oddHeader>&amp;C&amp;"Aptos"&amp;10&amp;K000000 OFFICIAL&amp;1#_x000D_</oddHeader>
    <oddFooter>&amp;C_x000D_&amp;1#&amp;"Aptos"&amp;10&amp;K000000 OFFICIAL</oddFooter>
  </headerFooter>
  <ignoredErrors>
    <ignoredError sqref="C8 C10" formula="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E3D4C-283A-4A91-A108-601016D3BB58}">
  <dimension ref="A1:G12"/>
  <sheetViews>
    <sheetView workbookViewId="0"/>
  </sheetViews>
  <sheetFormatPr defaultRowHeight="15.5" x14ac:dyDescent="0.35"/>
  <cols>
    <col min="1" max="1" width="28.33203125" style="2" customWidth="1"/>
    <col min="2" max="2" width="13.75" style="2" customWidth="1"/>
    <col min="3" max="3" width="10.33203125" style="2" bestFit="1" customWidth="1"/>
    <col min="4" max="5" width="8.6640625" style="2"/>
    <col min="6" max="6" width="10.5" style="2" customWidth="1"/>
    <col min="7" max="16384" width="8.6640625" style="2"/>
  </cols>
  <sheetData>
    <row r="1" spans="1:7" x14ac:dyDescent="0.35">
      <c r="A1" s="2" t="s">
        <v>731</v>
      </c>
    </row>
    <row r="3" spans="1:7" ht="15" customHeight="1" x14ac:dyDescent="0.35">
      <c r="A3" s="406"/>
      <c r="B3" s="405" t="s">
        <v>11</v>
      </c>
      <c r="C3" s="405"/>
      <c r="D3" s="405"/>
      <c r="E3" s="405" t="s">
        <v>2</v>
      </c>
      <c r="F3" s="405"/>
      <c r="G3" s="405"/>
    </row>
    <row r="4" spans="1:7" ht="15" customHeight="1" x14ac:dyDescent="0.35">
      <c r="A4" s="407"/>
      <c r="B4" s="405"/>
      <c r="C4" s="405"/>
      <c r="D4" s="405"/>
      <c r="E4" s="405"/>
      <c r="F4" s="405"/>
      <c r="G4" s="405"/>
    </row>
    <row r="5" spans="1:7" x14ac:dyDescent="0.35">
      <c r="A5" s="408"/>
      <c r="B5" s="304" t="s">
        <v>434</v>
      </c>
      <c r="C5" s="304" t="s">
        <v>181</v>
      </c>
      <c r="D5" s="304" t="s">
        <v>435</v>
      </c>
      <c r="E5" s="304" t="s">
        <v>434</v>
      </c>
      <c r="F5" s="304" t="s">
        <v>181</v>
      </c>
      <c r="G5" s="304" t="s">
        <v>435</v>
      </c>
    </row>
    <row r="6" spans="1:7" x14ac:dyDescent="0.35">
      <c r="A6" s="409"/>
      <c r="B6" s="304" t="s">
        <v>419</v>
      </c>
      <c r="C6" s="304" t="s">
        <v>419</v>
      </c>
      <c r="D6" s="304" t="s">
        <v>419</v>
      </c>
      <c r="E6" s="304" t="s">
        <v>419</v>
      </c>
      <c r="F6" s="304" t="s">
        <v>419</v>
      </c>
      <c r="G6" s="304" t="s">
        <v>419</v>
      </c>
    </row>
    <row r="7" spans="1:7" x14ac:dyDescent="0.35">
      <c r="A7" s="99"/>
      <c r="B7" s="99"/>
      <c r="C7" s="99"/>
      <c r="D7" s="99"/>
      <c r="E7" s="99"/>
      <c r="F7" s="99"/>
      <c r="G7" s="99"/>
    </row>
    <row r="8" spans="1:7" x14ac:dyDescent="0.35">
      <c r="A8" s="99" t="s">
        <v>436</v>
      </c>
      <c r="B8" s="92">
        <v>19606</v>
      </c>
      <c r="C8" s="110">
        <v>-18772</v>
      </c>
      <c r="D8" s="92">
        <f>B8+C8</f>
        <v>834</v>
      </c>
      <c r="E8" s="92">
        <v>18829</v>
      </c>
      <c r="F8" s="110">
        <v>-16728</v>
      </c>
      <c r="G8" s="92">
        <v>2101</v>
      </c>
    </row>
    <row r="9" spans="1:7" x14ac:dyDescent="0.35">
      <c r="A9" s="99" t="s">
        <v>437</v>
      </c>
      <c r="B9" s="92">
        <v>6270</v>
      </c>
      <c r="C9" s="110">
        <v>-3777</v>
      </c>
      <c r="D9" s="92">
        <f>B9+C9</f>
        <v>2493</v>
      </c>
      <c r="E9" s="92">
        <v>3864</v>
      </c>
      <c r="F9" s="110">
        <v>-2943</v>
      </c>
      <c r="G9" s="92">
        <v>921</v>
      </c>
    </row>
    <row r="10" spans="1:7" x14ac:dyDescent="0.35">
      <c r="A10" s="99" t="s">
        <v>438</v>
      </c>
      <c r="B10" s="92">
        <v>1787</v>
      </c>
      <c r="C10" s="110">
        <v>-1324</v>
      </c>
      <c r="D10" s="92">
        <f>B10+C10</f>
        <v>463</v>
      </c>
      <c r="E10" s="92">
        <v>1663</v>
      </c>
      <c r="F10" s="110">
        <v>-446</v>
      </c>
      <c r="G10" s="92">
        <f>E10+F10</f>
        <v>1217</v>
      </c>
    </row>
    <row r="11" spans="1:7" ht="31" x14ac:dyDescent="0.35">
      <c r="A11" s="99" t="s">
        <v>439</v>
      </c>
      <c r="B11" s="92">
        <v>4517</v>
      </c>
      <c r="C11" s="110">
        <v>-1093</v>
      </c>
      <c r="D11" s="92">
        <f>B11+C11</f>
        <v>3424</v>
      </c>
      <c r="E11" s="102">
        <f>370+3433</f>
        <v>3803</v>
      </c>
      <c r="F11" s="110">
        <f>-1683+446-130</f>
        <v>-1367</v>
      </c>
      <c r="G11" s="110">
        <f>E11+F11</f>
        <v>2436</v>
      </c>
    </row>
    <row r="12" spans="1:7" x14ac:dyDescent="0.35">
      <c r="A12" s="100" t="s">
        <v>440</v>
      </c>
      <c r="B12" s="93">
        <f t="shared" ref="B12:G12" si="0">SUM(B8:B11)</f>
        <v>32180</v>
      </c>
      <c r="C12" s="110">
        <f t="shared" si="0"/>
        <v>-24966</v>
      </c>
      <c r="D12" s="93">
        <f t="shared" si="0"/>
        <v>7214</v>
      </c>
      <c r="E12" s="93">
        <f t="shared" si="0"/>
        <v>28159</v>
      </c>
      <c r="F12" s="110">
        <f t="shared" si="0"/>
        <v>-21484</v>
      </c>
      <c r="G12" s="93">
        <f t="shared" si="0"/>
        <v>6675</v>
      </c>
    </row>
  </sheetData>
  <mergeCells count="4">
    <mergeCell ref="E3:G4"/>
    <mergeCell ref="A3:A4"/>
    <mergeCell ref="B3:D4"/>
    <mergeCell ref="A5:A6"/>
  </mergeCells>
  <pageMargins left="0.7" right="0.7" top="0.75" bottom="0.75" header="0.3" footer="0.3"/>
  <headerFooter>
    <oddHeader>&amp;C&amp;"Aptos"&amp;10&amp;K000000 OFFICIAL&amp;1#_x000D_</oddHeader>
    <oddFooter>&amp;C_x000D_&amp;1#&amp;"Aptos"&amp;10&amp;K000000 OFFICIAL</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10C6E-C348-406F-8DAC-2A9E8D5FB94F}">
  <dimension ref="A1:D16"/>
  <sheetViews>
    <sheetView workbookViewId="0"/>
  </sheetViews>
  <sheetFormatPr defaultRowHeight="15.5" x14ac:dyDescent="0.35"/>
  <cols>
    <col min="1" max="1" width="30.75" style="2" customWidth="1"/>
    <col min="2" max="2" width="8.6640625" style="2"/>
    <col min="3" max="3" width="9.75" style="2" bestFit="1" customWidth="1"/>
    <col min="4" max="16384" width="8.6640625" style="2"/>
  </cols>
  <sheetData>
    <row r="1" spans="1:4" x14ac:dyDescent="0.35">
      <c r="A1" s="2" t="s">
        <v>732</v>
      </c>
    </row>
    <row r="3" spans="1:4" ht="31" x14ac:dyDescent="0.35">
      <c r="A3" s="22"/>
      <c r="B3" s="26" t="s">
        <v>441</v>
      </c>
      <c r="C3" s="26" t="s">
        <v>442</v>
      </c>
      <c r="D3" s="26" t="s">
        <v>443</v>
      </c>
    </row>
    <row r="4" spans="1:4" x14ac:dyDescent="0.35">
      <c r="A4" s="24" t="s">
        <v>444</v>
      </c>
      <c r="B4" s="103">
        <v>4</v>
      </c>
      <c r="C4" s="104">
        <v>-26023</v>
      </c>
      <c r="D4" s="104">
        <v>-22321</v>
      </c>
    </row>
    <row r="5" spans="1:4" x14ac:dyDescent="0.35">
      <c r="A5" s="23" t="s">
        <v>445</v>
      </c>
      <c r="B5" s="103" t="s">
        <v>446</v>
      </c>
      <c r="C5" s="102">
        <v>72772</v>
      </c>
      <c r="D5" s="102">
        <v>63480</v>
      </c>
    </row>
    <row r="6" spans="1:4" x14ac:dyDescent="0.35">
      <c r="A6" s="23" t="s">
        <v>447</v>
      </c>
      <c r="B6" s="103" t="s">
        <v>448</v>
      </c>
      <c r="C6" s="102">
        <v>3183</v>
      </c>
      <c r="D6" s="102">
        <v>2358</v>
      </c>
    </row>
    <row r="7" spans="1:4" x14ac:dyDescent="0.35">
      <c r="A7" s="23" t="s">
        <v>449</v>
      </c>
      <c r="B7" s="25" t="s">
        <v>448</v>
      </c>
      <c r="C7" s="110">
        <v>0</v>
      </c>
      <c r="D7" s="102">
        <v>459</v>
      </c>
    </row>
    <row r="8" spans="1:4" ht="31" x14ac:dyDescent="0.35">
      <c r="A8" s="23" t="s">
        <v>450</v>
      </c>
      <c r="B8" s="25" t="s">
        <v>448</v>
      </c>
      <c r="C8" s="110">
        <v>0</v>
      </c>
      <c r="D8" s="102">
        <v>-907</v>
      </c>
    </row>
    <row r="9" spans="1:4" x14ac:dyDescent="0.35">
      <c r="A9" s="23" t="s">
        <v>451</v>
      </c>
      <c r="B9" s="103" t="s">
        <v>448</v>
      </c>
      <c r="C9" s="102">
        <v>18</v>
      </c>
      <c r="D9" s="102">
        <v>12</v>
      </c>
    </row>
    <row r="10" spans="1:4" x14ac:dyDescent="0.35">
      <c r="A10" s="23" t="s">
        <v>452</v>
      </c>
      <c r="B10" s="101"/>
      <c r="C10" s="102">
        <v>-31</v>
      </c>
      <c r="D10" s="102">
        <v>-70</v>
      </c>
    </row>
    <row r="11" spans="1:4" x14ac:dyDescent="0.35">
      <c r="A11" s="23" t="s">
        <v>453</v>
      </c>
      <c r="B11" s="103" t="s">
        <v>448</v>
      </c>
      <c r="C11" s="102">
        <v>18597</v>
      </c>
      <c r="D11" s="102">
        <v>13786</v>
      </c>
    </row>
    <row r="12" spans="1:4" x14ac:dyDescent="0.35">
      <c r="A12" s="24" t="s">
        <v>426</v>
      </c>
      <c r="B12" s="101"/>
      <c r="C12" s="104">
        <f>SUM(C5:C11)</f>
        <v>94539</v>
      </c>
      <c r="D12" s="104">
        <f>SUM(D5:D11)</f>
        <v>79118</v>
      </c>
    </row>
    <row r="13" spans="1:4" x14ac:dyDescent="0.35">
      <c r="A13" s="24" t="s">
        <v>454</v>
      </c>
      <c r="B13" s="26"/>
      <c r="C13" s="104">
        <f>C12+C4</f>
        <v>68516</v>
      </c>
      <c r="D13" s="104">
        <f>D12+D4</f>
        <v>56797</v>
      </c>
    </row>
    <row r="14" spans="1:4" ht="31" x14ac:dyDescent="0.35">
      <c r="A14" s="24" t="s">
        <v>455</v>
      </c>
      <c r="B14" s="26"/>
      <c r="C14" s="104"/>
      <c r="D14" s="104"/>
    </row>
    <row r="15" spans="1:4" x14ac:dyDescent="0.35">
      <c r="A15" s="23" t="s">
        <v>456</v>
      </c>
      <c r="B15" s="103"/>
      <c r="C15" s="110">
        <v>0</v>
      </c>
      <c r="D15" s="110">
        <v>0</v>
      </c>
    </row>
    <row r="16" spans="1:4" ht="31" x14ac:dyDescent="0.35">
      <c r="A16" s="24" t="s">
        <v>457</v>
      </c>
      <c r="B16" s="174"/>
      <c r="C16" s="104">
        <f>SUM(C13:C15)</f>
        <v>68516</v>
      </c>
      <c r="D16" s="104">
        <v>56797</v>
      </c>
    </row>
  </sheetData>
  <pageMargins left="0.7" right="0.7" top="0.75" bottom="0.75" header="0.3" footer="0.3"/>
  <pageSetup paperSize="9" orientation="portrait" horizontalDpi="1200" verticalDpi="1200" r:id="rId1"/>
  <headerFooter>
    <oddHeader>&amp;C&amp;"Aptos"&amp;10&amp;K000000 OFFICIAL&amp;1#_x000D_</oddHeader>
    <oddFooter>&amp;C_x000D_&amp;1#&amp;"Aptos"&amp;10&amp;K000000 OFFICIAL</oddFooter>
  </headerFooter>
  <ignoredErrors>
    <ignoredError sqref="C12:D12" formulaRange="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EB4CE-0E96-4155-B9F3-6E15CA508ED5}">
  <dimension ref="A1:F28"/>
  <sheetViews>
    <sheetView workbookViewId="0"/>
  </sheetViews>
  <sheetFormatPr defaultRowHeight="15.5" x14ac:dyDescent="0.35"/>
  <cols>
    <col min="1" max="1" width="27.25" style="2" customWidth="1"/>
    <col min="2" max="3" width="10.33203125" style="2" bestFit="1" customWidth="1"/>
    <col min="4" max="16384" width="8.6640625" style="2"/>
  </cols>
  <sheetData>
    <row r="1" spans="1:6" x14ac:dyDescent="0.35">
      <c r="A1" s="2" t="s">
        <v>733</v>
      </c>
    </row>
    <row r="3" spans="1:6" ht="57" customHeight="1" x14ac:dyDescent="0.35">
      <c r="A3" s="175"/>
      <c r="B3" s="26" t="s">
        <v>441</v>
      </c>
      <c r="C3" s="410" t="s">
        <v>458</v>
      </c>
      <c r="D3" s="411"/>
      <c r="E3" s="410" t="s">
        <v>459</v>
      </c>
      <c r="F3" s="411"/>
    </row>
    <row r="4" spans="1:6" x14ac:dyDescent="0.35">
      <c r="A4" s="23" t="s">
        <v>460</v>
      </c>
      <c r="B4" s="82"/>
      <c r="C4" s="82"/>
      <c r="D4" s="82"/>
      <c r="E4" s="82"/>
      <c r="F4" s="82"/>
    </row>
    <row r="5" spans="1:6" ht="31" x14ac:dyDescent="0.35">
      <c r="A5" s="23" t="s">
        <v>461</v>
      </c>
      <c r="B5" s="103">
        <v>5</v>
      </c>
      <c r="C5" s="102">
        <v>780</v>
      </c>
      <c r="D5" s="105"/>
      <c r="E5" s="102">
        <v>1085</v>
      </c>
      <c r="F5" s="105"/>
    </row>
    <row r="6" spans="1:6" x14ac:dyDescent="0.35">
      <c r="A6" s="23" t="s">
        <v>462</v>
      </c>
      <c r="B6" s="103">
        <v>10</v>
      </c>
      <c r="C6" s="102">
        <v>243</v>
      </c>
      <c r="D6" s="105"/>
      <c r="E6" s="102">
        <v>269</v>
      </c>
      <c r="F6" s="105"/>
    </row>
    <row r="7" spans="1:6" x14ac:dyDescent="0.35">
      <c r="A7" s="23" t="s">
        <v>463</v>
      </c>
      <c r="B7" s="103">
        <v>6</v>
      </c>
      <c r="C7" s="102">
        <v>41941</v>
      </c>
      <c r="D7" s="105"/>
      <c r="E7" s="102">
        <v>35124</v>
      </c>
      <c r="F7" s="105"/>
    </row>
    <row r="8" spans="1:6" ht="31" x14ac:dyDescent="0.35">
      <c r="A8" s="23" t="s">
        <v>464</v>
      </c>
      <c r="B8" s="103">
        <v>7</v>
      </c>
      <c r="C8" s="102">
        <v>25</v>
      </c>
      <c r="D8" s="105"/>
      <c r="E8" s="102">
        <v>40</v>
      </c>
      <c r="F8" s="105"/>
    </row>
    <row r="9" spans="1:6" x14ac:dyDescent="0.35">
      <c r="A9" s="24" t="s">
        <v>465</v>
      </c>
      <c r="B9" s="101"/>
      <c r="C9" s="104"/>
      <c r="D9" s="104">
        <f>SUM(C5:C8)</f>
        <v>42989</v>
      </c>
      <c r="E9" s="104"/>
      <c r="F9" s="104">
        <v>36518</v>
      </c>
    </row>
    <row r="10" spans="1:6" x14ac:dyDescent="0.35">
      <c r="A10" s="23"/>
      <c r="B10" s="103"/>
      <c r="C10" s="105"/>
      <c r="D10" s="105"/>
      <c r="E10" s="105"/>
      <c r="F10" s="105"/>
    </row>
    <row r="11" spans="1:6" x14ac:dyDescent="0.35">
      <c r="A11" s="23" t="s">
        <v>466</v>
      </c>
      <c r="B11" s="103">
        <v>7</v>
      </c>
      <c r="C11" s="102">
        <v>6885</v>
      </c>
      <c r="D11" s="105"/>
      <c r="E11" s="102">
        <v>6028</v>
      </c>
      <c r="F11" s="105"/>
    </row>
    <row r="12" spans="1:6" x14ac:dyDescent="0.35">
      <c r="A12" s="23" t="s">
        <v>467</v>
      </c>
      <c r="B12" s="103">
        <v>8</v>
      </c>
      <c r="C12" s="102">
        <v>11518</v>
      </c>
      <c r="D12" s="102"/>
      <c r="E12" s="102">
        <v>13455</v>
      </c>
      <c r="F12" s="102"/>
    </row>
    <row r="13" spans="1:6" x14ac:dyDescent="0.35">
      <c r="A13" s="24" t="s">
        <v>468</v>
      </c>
      <c r="B13" s="101"/>
      <c r="C13" s="104"/>
      <c r="D13" s="104">
        <f>SUM(C11:C12)</f>
        <v>18403</v>
      </c>
      <c r="E13" s="104"/>
      <c r="F13" s="104">
        <v>19483</v>
      </c>
    </row>
    <row r="14" spans="1:6" x14ac:dyDescent="0.35">
      <c r="A14" s="24" t="s">
        <v>469</v>
      </c>
      <c r="B14" s="101"/>
      <c r="C14" s="104"/>
      <c r="D14" s="104">
        <f>SUM(D5:D13)</f>
        <v>61392</v>
      </c>
      <c r="E14" s="104"/>
      <c r="F14" s="104">
        <v>56001</v>
      </c>
    </row>
    <row r="15" spans="1:6" x14ac:dyDescent="0.35">
      <c r="A15" s="23"/>
      <c r="B15" s="103"/>
      <c r="C15" s="105"/>
      <c r="D15" s="105"/>
      <c r="E15" s="105"/>
      <c r="F15" s="105"/>
    </row>
    <row r="16" spans="1:6" x14ac:dyDescent="0.35">
      <c r="A16" s="23" t="s">
        <v>470</v>
      </c>
      <c r="B16" s="103">
        <v>9</v>
      </c>
      <c r="C16" s="102">
        <v>-11097</v>
      </c>
      <c r="D16" s="105"/>
      <c r="E16" s="102">
        <v>-9339</v>
      </c>
      <c r="F16" s="105"/>
    </row>
    <row r="17" spans="1:6" x14ac:dyDescent="0.35">
      <c r="A17" s="23" t="s">
        <v>471</v>
      </c>
      <c r="B17" s="103">
        <v>10</v>
      </c>
      <c r="C17" s="102">
        <v>-224</v>
      </c>
      <c r="D17" s="105"/>
      <c r="E17" s="102">
        <v>-1356</v>
      </c>
      <c r="F17" s="105"/>
    </row>
    <row r="18" spans="1:6" x14ac:dyDescent="0.35">
      <c r="A18" s="23" t="s">
        <v>472</v>
      </c>
      <c r="B18" s="103">
        <v>13</v>
      </c>
      <c r="C18" s="110">
        <v>0</v>
      </c>
      <c r="D18" s="102"/>
      <c r="E18" s="102">
        <v>-31</v>
      </c>
      <c r="F18" s="102"/>
    </row>
    <row r="19" spans="1:6" x14ac:dyDescent="0.35">
      <c r="A19" s="24" t="s">
        <v>473</v>
      </c>
      <c r="B19" s="101"/>
      <c r="C19" s="104"/>
      <c r="D19" s="104">
        <f>SUM(C16:C18)</f>
        <v>-11321</v>
      </c>
      <c r="E19" s="104"/>
      <c r="F19" s="104">
        <v>-10726</v>
      </c>
    </row>
    <row r="20" spans="1:6" x14ac:dyDescent="0.35">
      <c r="A20" s="24"/>
      <c r="B20" s="101"/>
      <c r="C20" s="104"/>
      <c r="D20" s="104"/>
      <c r="E20" s="104"/>
      <c r="F20" s="104"/>
    </row>
    <row r="21" spans="1:6" x14ac:dyDescent="0.35">
      <c r="A21" s="23" t="s">
        <v>474</v>
      </c>
      <c r="B21" s="103">
        <v>10</v>
      </c>
      <c r="C21" s="110">
        <v>0</v>
      </c>
      <c r="D21" s="104"/>
      <c r="E21" s="110">
        <v>0</v>
      </c>
      <c r="F21" s="104"/>
    </row>
    <row r="22" spans="1:6" x14ac:dyDescent="0.35">
      <c r="A22" s="24" t="s">
        <v>475</v>
      </c>
      <c r="B22" s="101"/>
      <c r="C22" s="104"/>
      <c r="D22" s="106">
        <f>C21</f>
        <v>0</v>
      </c>
      <c r="E22" s="104"/>
      <c r="F22" s="110">
        <v>0</v>
      </c>
    </row>
    <row r="23" spans="1:6" x14ac:dyDescent="0.35">
      <c r="A23" s="24" t="s">
        <v>476</v>
      </c>
      <c r="B23" s="101"/>
      <c r="C23" s="104"/>
      <c r="D23" s="104">
        <f>D19+D22</f>
        <v>-11321</v>
      </c>
      <c r="E23" s="104"/>
      <c r="F23" s="104">
        <v>-10726</v>
      </c>
    </row>
    <row r="24" spans="1:6" x14ac:dyDescent="0.35">
      <c r="A24" s="24"/>
      <c r="B24" s="101"/>
      <c r="C24" s="104"/>
      <c r="D24" s="104"/>
      <c r="E24" s="104"/>
      <c r="F24" s="104"/>
    </row>
    <row r="25" spans="1:6" x14ac:dyDescent="0.35">
      <c r="A25" s="24" t="s">
        <v>477</v>
      </c>
      <c r="B25" s="101"/>
      <c r="C25" s="104"/>
      <c r="D25" s="104">
        <f>D14+D23</f>
        <v>50071</v>
      </c>
      <c r="E25" s="104"/>
      <c r="F25" s="104">
        <v>45275</v>
      </c>
    </row>
    <row r="26" spans="1:6" x14ac:dyDescent="0.35">
      <c r="A26" s="23"/>
      <c r="B26" s="103"/>
      <c r="C26" s="102"/>
      <c r="D26" s="102"/>
      <c r="E26" s="102"/>
      <c r="F26" s="102"/>
    </row>
    <row r="27" spans="1:6" x14ac:dyDescent="0.35">
      <c r="A27" s="23" t="s">
        <v>478</v>
      </c>
      <c r="B27" s="103"/>
      <c r="C27" s="102"/>
      <c r="D27" s="102">
        <v>50071</v>
      </c>
      <c r="E27" s="102"/>
      <c r="F27" s="102">
        <v>45275</v>
      </c>
    </row>
    <row r="28" spans="1:6" x14ac:dyDescent="0.35">
      <c r="A28" s="24" t="s">
        <v>479</v>
      </c>
      <c r="B28" s="107"/>
      <c r="C28" s="104"/>
      <c r="D28" s="104">
        <f>D27</f>
        <v>50071</v>
      </c>
      <c r="E28" s="104"/>
      <c r="F28" s="104">
        <v>45275</v>
      </c>
    </row>
  </sheetData>
  <mergeCells count="2">
    <mergeCell ref="C3:D3"/>
    <mergeCell ref="E3:F3"/>
  </mergeCells>
  <pageMargins left="0.7" right="0.7" top="0.75" bottom="0.75" header="0.3" footer="0.3"/>
  <headerFooter>
    <oddHeader>&amp;C&amp;"Aptos"&amp;10&amp;K000000 OFFICIAL&amp;1#_x000D_</oddHeader>
    <oddFooter>&amp;C_x000D_&amp;1#&amp;"Aptos"&amp;10&amp;K000000 OFFICIAL</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29843-8BA2-4455-8897-E9A17343F9D0}">
  <dimension ref="A1:D24"/>
  <sheetViews>
    <sheetView workbookViewId="0"/>
  </sheetViews>
  <sheetFormatPr defaultRowHeight="14" x14ac:dyDescent="0.3"/>
  <cols>
    <col min="1" max="1" width="30.25" customWidth="1"/>
    <col min="2" max="2" width="11.25" bestFit="1" customWidth="1"/>
    <col min="3" max="3" width="9.75" bestFit="1" customWidth="1"/>
  </cols>
  <sheetData>
    <row r="1" spans="1:4" ht="15.5" x14ac:dyDescent="0.35">
      <c r="A1" s="2" t="s">
        <v>778</v>
      </c>
    </row>
    <row r="3" spans="1:4" ht="31" x14ac:dyDescent="0.3">
      <c r="A3" s="23"/>
      <c r="B3" s="26" t="s">
        <v>441</v>
      </c>
      <c r="C3" s="26" t="s">
        <v>442</v>
      </c>
      <c r="D3" s="26" t="s">
        <v>443</v>
      </c>
    </row>
    <row r="4" spans="1:4" ht="31" x14ac:dyDescent="0.3">
      <c r="A4" s="24" t="s">
        <v>480</v>
      </c>
      <c r="B4" s="25"/>
      <c r="C4" s="176"/>
      <c r="D4" s="176"/>
    </row>
    <row r="5" spans="1:4" ht="15.5" x14ac:dyDescent="0.3">
      <c r="A5" s="23" t="s">
        <v>481</v>
      </c>
      <c r="B5" s="25"/>
      <c r="C5" s="108">
        <v>-68516</v>
      </c>
      <c r="D5" s="108">
        <v>-56797</v>
      </c>
    </row>
    <row r="6" spans="1:4" ht="31" x14ac:dyDescent="0.3">
      <c r="A6" s="23" t="s">
        <v>482</v>
      </c>
      <c r="B6" s="103" t="s">
        <v>483</v>
      </c>
      <c r="C6" s="108">
        <v>3423</v>
      </c>
      <c r="D6" s="108">
        <v>2199</v>
      </c>
    </row>
    <row r="7" spans="1:4" ht="31" x14ac:dyDescent="0.3">
      <c r="A7" s="23" t="s">
        <v>484</v>
      </c>
      <c r="B7" s="103">
        <v>7</v>
      </c>
      <c r="C7" s="108">
        <v>-843</v>
      </c>
      <c r="D7" s="108">
        <v>-2591</v>
      </c>
    </row>
    <row r="8" spans="1:4" ht="31" x14ac:dyDescent="0.3">
      <c r="A8" s="23" t="s">
        <v>485</v>
      </c>
      <c r="B8" s="103" t="s">
        <v>448</v>
      </c>
      <c r="C8" s="108">
        <v>-6</v>
      </c>
      <c r="D8" s="108">
        <v>-35</v>
      </c>
    </row>
    <row r="9" spans="1:4" ht="31" x14ac:dyDescent="0.3">
      <c r="A9" s="23" t="s">
        <v>486</v>
      </c>
      <c r="B9" s="109">
        <v>9</v>
      </c>
      <c r="C9" s="108">
        <v>1648</v>
      </c>
      <c r="D9" s="108">
        <v>57</v>
      </c>
    </row>
    <row r="10" spans="1:4" ht="15.5" x14ac:dyDescent="0.35">
      <c r="A10" s="23" t="s">
        <v>487</v>
      </c>
      <c r="B10" s="103">
        <v>13</v>
      </c>
      <c r="C10" s="102">
        <v>-18</v>
      </c>
      <c r="D10" s="110">
        <v>-55</v>
      </c>
    </row>
    <row r="11" spans="1:4" ht="15.5" x14ac:dyDescent="0.35">
      <c r="A11" s="23" t="s">
        <v>488</v>
      </c>
      <c r="B11" s="103">
        <v>10</v>
      </c>
      <c r="C11" s="102">
        <v>18</v>
      </c>
      <c r="D11" s="110">
        <v>12</v>
      </c>
    </row>
    <row r="12" spans="1:4" ht="31" x14ac:dyDescent="0.3">
      <c r="A12" s="24" t="s">
        <v>489</v>
      </c>
      <c r="B12" s="101"/>
      <c r="C12" s="111">
        <f>SUM(C5:C11)</f>
        <v>-64294</v>
      </c>
      <c r="D12" s="111">
        <v>-57210</v>
      </c>
    </row>
    <row r="13" spans="1:4" ht="31" x14ac:dyDescent="0.3">
      <c r="A13" s="24" t="s">
        <v>490</v>
      </c>
      <c r="B13" s="103"/>
      <c r="C13" s="112"/>
      <c r="D13" s="112"/>
    </row>
    <row r="14" spans="1:4" ht="31" x14ac:dyDescent="0.3">
      <c r="A14" s="23" t="s">
        <v>491</v>
      </c>
      <c r="B14" s="103">
        <v>5</v>
      </c>
      <c r="C14" s="108">
        <v>-285</v>
      </c>
      <c r="D14" s="108">
        <v>-397</v>
      </c>
    </row>
    <row r="15" spans="1:4" ht="15.5" x14ac:dyDescent="0.3">
      <c r="A15" s="23" t="s">
        <v>492</v>
      </c>
      <c r="B15" s="103">
        <v>6</v>
      </c>
      <c r="C15" s="108">
        <v>-9012</v>
      </c>
      <c r="D15" s="108">
        <v>-9752</v>
      </c>
    </row>
    <row r="16" spans="1:4" ht="31" x14ac:dyDescent="0.35">
      <c r="A16" s="23" t="s">
        <v>493</v>
      </c>
      <c r="B16" s="103"/>
      <c r="C16" s="110">
        <v>0</v>
      </c>
      <c r="D16" s="110">
        <v>0</v>
      </c>
    </row>
    <row r="17" spans="1:4" ht="31" x14ac:dyDescent="0.3">
      <c r="A17" s="24" t="s">
        <v>494</v>
      </c>
      <c r="B17" s="101"/>
      <c r="C17" s="111">
        <f>SUM(C14:C16)</f>
        <v>-9297</v>
      </c>
      <c r="D17" s="111">
        <v>-10149</v>
      </c>
    </row>
    <row r="18" spans="1:4" ht="31" x14ac:dyDescent="0.3">
      <c r="A18" s="24" t="s">
        <v>495</v>
      </c>
      <c r="B18" s="101"/>
      <c r="C18" s="111"/>
      <c r="D18" s="111"/>
    </row>
    <row r="19" spans="1:4" ht="46.5" x14ac:dyDescent="0.3">
      <c r="A19" s="23" t="s">
        <v>496</v>
      </c>
      <c r="B19" s="103"/>
      <c r="C19" s="108">
        <v>73100</v>
      </c>
      <c r="D19" s="108">
        <v>68700</v>
      </c>
    </row>
    <row r="20" spans="1:4" ht="31" x14ac:dyDescent="0.3">
      <c r="A20" s="23" t="s">
        <v>497</v>
      </c>
      <c r="B20" s="103"/>
      <c r="C20" s="108">
        <v>-1446</v>
      </c>
      <c r="D20" s="108">
        <v>-220</v>
      </c>
    </row>
    <row r="21" spans="1:4" ht="31" x14ac:dyDescent="0.3">
      <c r="A21" s="24" t="s">
        <v>498</v>
      </c>
      <c r="B21" s="101"/>
      <c r="C21" s="111">
        <f>SUM(C19:C20)</f>
        <v>71654</v>
      </c>
      <c r="D21" s="111">
        <v>68480</v>
      </c>
    </row>
    <row r="22" spans="1:4" ht="46.5" x14ac:dyDescent="0.3">
      <c r="A22" s="24" t="s">
        <v>499</v>
      </c>
      <c r="B22" s="101">
        <v>8</v>
      </c>
      <c r="C22" s="111">
        <f>C12+C17+C21</f>
        <v>-1937</v>
      </c>
      <c r="D22" s="111">
        <v>1121</v>
      </c>
    </row>
    <row r="23" spans="1:4" ht="31" x14ac:dyDescent="0.3">
      <c r="A23" s="24" t="s">
        <v>500</v>
      </c>
      <c r="B23" s="101">
        <v>8</v>
      </c>
      <c r="C23" s="111">
        <f>D24</f>
        <v>13455</v>
      </c>
      <c r="D23" s="111">
        <v>12334</v>
      </c>
    </row>
    <row r="24" spans="1:4" ht="31" x14ac:dyDescent="0.3">
      <c r="A24" s="24" t="s">
        <v>501</v>
      </c>
      <c r="B24" s="101">
        <v>8</v>
      </c>
      <c r="C24" s="111">
        <f>C22+C23</f>
        <v>11518</v>
      </c>
      <c r="D24" s="111">
        <v>13455</v>
      </c>
    </row>
  </sheetData>
  <pageMargins left="0.7" right="0.7" top="0.75" bottom="0.75" header="0.3" footer="0.3"/>
  <headerFooter>
    <oddHeader>&amp;C&amp;"Aptos"&amp;10&amp;K000000 OFFICIAL&amp;1#_x000D_</oddHeader>
    <oddFooter>&amp;C_x000D_&amp;1#&amp;"Aptos"&amp;10&amp;K000000 OFFICIAL</oddFooter>
  </headerFooter>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CD63D-A140-49CC-8983-2474FC50F3C3}">
  <dimension ref="A1:C16"/>
  <sheetViews>
    <sheetView workbookViewId="0"/>
  </sheetViews>
  <sheetFormatPr defaultRowHeight="14" x14ac:dyDescent="0.3"/>
  <cols>
    <col min="1" max="1" width="25.08203125" customWidth="1"/>
    <col min="2" max="2" width="11.33203125" customWidth="1"/>
    <col min="3" max="3" width="17.75" customWidth="1"/>
  </cols>
  <sheetData>
    <row r="1" spans="1:3" ht="15.5" x14ac:dyDescent="0.35">
      <c r="A1" s="2" t="s">
        <v>779</v>
      </c>
    </row>
    <row r="3" spans="1:3" ht="31" x14ac:dyDescent="0.3">
      <c r="A3" s="23"/>
      <c r="B3" s="24" t="s">
        <v>441</v>
      </c>
      <c r="C3" s="311" t="s">
        <v>502</v>
      </c>
    </row>
    <row r="4" spans="1:3" ht="31" x14ac:dyDescent="0.3">
      <c r="A4" s="24" t="s">
        <v>503</v>
      </c>
      <c r="B4" s="32"/>
      <c r="C4" s="104">
        <v>33173</v>
      </c>
    </row>
    <row r="5" spans="1:3" ht="31" x14ac:dyDescent="0.35">
      <c r="A5" s="30" t="s">
        <v>504</v>
      </c>
      <c r="B5" s="1"/>
      <c r="C5" s="1"/>
    </row>
    <row r="6" spans="1:3" ht="31" x14ac:dyDescent="0.3">
      <c r="A6" s="30" t="s">
        <v>505</v>
      </c>
      <c r="B6" s="31"/>
      <c r="C6" s="102">
        <v>-56797</v>
      </c>
    </row>
    <row r="7" spans="1:3" ht="31" x14ac:dyDescent="0.3">
      <c r="A7" s="30" t="s">
        <v>506</v>
      </c>
      <c r="B7" s="30" t="s">
        <v>448</v>
      </c>
      <c r="C7" s="102">
        <v>69</v>
      </c>
    </row>
    <row r="8" spans="1:3" ht="15.5" x14ac:dyDescent="0.3">
      <c r="A8" s="30" t="s">
        <v>507</v>
      </c>
      <c r="B8" s="30" t="s">
        <v>448</v>
      </c>
      <c r="C8" s="102">
        <v>130</v>
      </c>
    </row>
    <row r="9" spans="1:3" ht="46.5" x14ac:dyDescent="0.3">
      <c r="A9" s="30" t="s">
        <v>508</v>
      </c>
      <c r="B9" s="31"/>
      <c r="C9" s="102">
        <v>68700</v>
      </c>
    </row>
    <row r="10" spans="1:3" ht="31" x14ac:dyDescent="0.3">
      <c r="A10" s="29" t="s">
        <v>509</v>
      </c>
      <c r="B10" s="32"/>
      <c r="C10" s="104">
        <v>45275</v>
      </c>
    </row>
    <row r="11" spans="1:3" ht="31" x14ac:dyDescent="0.35">
      <c r="A11" s="30" t="s">
        <v>703</v>
      </c>
      <c r="B11" s="84"/>
      <c r="C11" s="84"/>
    </row>
    <row r="12" spans="1:3" ht="31" x14ac:dyDescent="0.3">
      <c r="A12" s="23" t="s">
        <v>505</v>
      </c>
      <c r="B12" s="30"/>
      <c r="C12" s="102">
        <v>-68516</v>
      </c>
    </row>
    <row r="13" spans="1:3" ht="31" x14ac:dyDescent="0.3">
      <c r="A13" s="23" t="s">
        <v>506</v>
      </c>
      <c r="B13" s="30" t="s">
        <v>448</v>
      </c>
      <c r="C13" s="102">
        <v>95</v>
      </c>
    </row>
    <row r="14" spans="1:3" ht="15.5" x14ac:dyDescent="0.3">
      <c r="A14" s="23" t="s">
        <v>507</v>
      </c>
      <c r="B14" s="30" t="s">
        <v>448</v>
      </c>
      <c r="C14" s="102">
        <v>117</v>
      </c>
    </row>
    <row r="15" spans="1:3" ht="46.5" x14ac:dyDescent="0.3">
      <c r="A15" s="23" t="s">
        <v>508</v>
      </c>
      <c r="B15" s="30"/>
      <c r="C15" s="102">
        <v>73100</v>
      </c>
    </row>
    <row r="16" spans="1:3" ht="31" x14ac:dyDescent="0.3">
      <c r="A16" s="24" t="s">
        <v>510</v>
      </c>
      <c r="B16" s="29"/>
      <c r="C16" s="104">
        <f>SUM(C10:C15)</f>
        <v>50071</v>
      </c>
    </row>
  </sheetData>
  <pageMargins left="0.7" right="0.7" top="0.75" bottom="0.75" header="0.3" footer="0.3"/>
  <headerFooter>
    <oddHeader>&amp;C&amp;"Aptos"&amp;10&amp;K000000 OFFICIAL&amp;1#_x000D_</oddHeader>
    <oddFooter>&amp;C_x000D_&amp;1#&amp;"Aptos"&amp;10&amp;K000000 OFFICIAL</oddFooter>
  </headerFooter>
  <ignoredErrors>
    <ignoredError sqref="C16"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002F3-C3C7-4854-BE00-3DE5681AFCFE}">
  <dimension ref="A1:C9"/>
  <sheetViews>
    <sheetView workbookViewId="0"/>
  </sheetViews>
  <sheetFormatPr defaultRowHeight="14" x14ac:dyDescent="0.3"/>
  <cols>
    <col min="1" max="1" width="28.08203125" customWidth="1"/>
    <col min="2" max="2" width="18.83203125" bestFit="1" customWidth="1"/>
    <col min="3" max="3" width="15.58203125" customWidth="1"/>
  </cols>
  <sheetData>
    <row r="1" spans="1:3" ht="15.5" x14ac:dyDescent="0.35">
      <c r="A1" s="2" t="s">
        <v>20</v>
      </c>
      <c r="B1" s="2"/>
      <c r="C1" s="2"/>
    </row>
    <row r="2" spans="1:3" ht="15.5" x14ac:dyDescent="0.35">
      <c r="A2" s="2"/>
      <c r="B2" s="2"/>
      <c r="C2" s="2"/>
    </row>
    <row r="3" spans="1:3" ht="15.5" x14ac:dyDescent="0.35">
      <c r="A3" s="54" t="s">
        <v>21</v>
      </c>
      <c r="B3" s="54" t="s">
        <v>22</v>
      </c>
      <c r="C3" s="2"/>
    </row>
    <row r="4" spans="1:3" ht="15.5" x14ac:dyDescent="0.35">
      <c r="A4" s="49" t="s">
        <v>23</v>
      </c>
      <c r="B4" s="49">
        <v>28</v>
      </c>
      <c r="C4" s="2"/>
    </row>
    <row r="5" spans="1:3" ht="15.5" x14ac:dyDescent="0.35">
      <c r="A5" s="49" t="s">
        <v>24</v>
      </c>
      <c r="B5" s="49">
        <v>4</v>
      </c>
      <c r="C5" s="2"/>
    </row>
    <row r="6" spans="1:3" ht="15.5" x14ac:dyDescent="0.35">
      <c r="A6" s="49" t="s">
        <v>25</v>
      </c>
      <c r="B6" s="49">
        <v>55</v>
      </c>
      <c r="C6" s="2"/>
    </row>
    <row r="7" spans="1:3" ht="15.5" x14ac:dyDescent="0.35">
      <c r="A7" s="2"/>
      <c r="B7" s="2"/>
      <c r="C7" s="2"/>
    </row>
    <row r="8" spans="1:3" ht="15.5" x14ac:dyDescent="0.35">
      <c r="A8" s="2"/>
      <c r="B8" s="2"/>
      <c r="C8" s="2"/>
    </row>
    <row r="9" spans="1:3" ht="15.5" x14ac:dyDescent="0.35">
      <c r="A9" s="2"/>
      <c r="B9" s="2"/>
      <c r="C9" s="2"/>
    </row>
  </sheetData>
  <pageMargins left="0.7" right="0.7" top="0.75" bottom="0.75" header="0.3" footer="0.3"/>
  <headerFooter>
    <oddHeader>&amp;C&amp;"Aptos"&amp;10&amp;K000000 OFFICIAL&amp;1#_x000D_</oddHeader>
    <oddFooter>&amp;C_x000D_&amp;1#&amp;"Aptos"&amp;10&amp;K000000 OFFICIAL</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97353-E82D-497E-BA46-C663087C43FA}">
  <dimension ref="A1:E9"/>
  <sheetViews>
    <sheetView topLeftCell="A6" workbookViewId="0"/>
  </sheetViews>
  <sheetFormatPr defaultRowHeight="15.5" x14ac:dyDescent="0.35"/>
  <cols>
    <col min="1" max="5" width="14.58203125" style="2" customWidth="1"/>
    <col min="6" max="16384" width="8.6640625" style="2"/>
  </cols>
  <sheetData>
    <row r="1" spans="1:5" x14ac:dyDescent="0.35">
      <c r="A1" s="2" t="s">
        <v>764</v>
      </c>
    </row>
    <row r="3" spans="1:5" ht="46.5" x14ac:dyDescent="0.35">
      <c r="A3" s="263" t="s">
        <v>759</v>
      </c>
      <c r="B3" s="263" t="s">
        <v>760</v>
      </c>
      <c r="C3" s="263" t="s">
        <v>761</v>
      </c>
      <c r="D3" s="263" t="s">
        <v>762</v>
      </c>
      <c r="E3" s="263" t="s">
        <v>763</v>
      </c>
    </row>
    <row r="4" spans="1:5" ht="155" x14ac:dyDescent="0.35">
      <c r="A4" s="289" t="s">
        <v>734</v>
      </c>
      <c r="B4" s="289" t="s">
        <v>735</v>
      </c>
      <c r="C4" s="289" t="s">
        <v>736</v>
      </c>
      <c r="D4" s="289" t="s">
        <v>737</v>
      </c>
      <c r="E4" s="289" t="s">
        <v>738</v>
      </c>
    </row>
    <row r="5" spans="1:5" ht="139.5" x14ac:dyDescent="0.35">
      <c r="A5" s="289" t="s">
        <v>739</v>
      </c>
      <c r="B5" s="289" t="s">
        <v>740</v>
      </c>
      <c r="C5" s="289" t="s">
        <v>741</v>
      </c>
      <c r="D5" s="289" t="s">
        <v>742</v>
      </c>
      <c r="E5" s="289" t="s">
        <v>743</v>
      </c>
    </row>
    <row r="6" spans="1:5" ht="139.5" x14ac:dyDescent="0.35">
      <c r="A6" s="289" t="s">
        <v>744</v>
      </c>
      <c r="B6" s="289" t="s">
        <v>745</v>
      </c>
      <c r="C6" s="289" t="s">
        <v>746</v>
      </c>
      <c r="D6" s="289" t="s">
        <v>747</v>
      </c>
      <c r="E6" s="289" t="s">
        <v>748</v>
      </c>
    </row>
    <row r="7" spans="1:5" ht="139.5" x14ac:dyDescent="0.35">
      <c r="A7" s="289" t="s">
        <v>749</v>
      </c>
      <c r="B7" s="289" t="s">
        <v>750</v>
      </c>
      <c r="C7" s="289" t="s">
        <v>751</v>
      </c>
      <c r="D7" s="289" t="s">
        <v>752</v>
      </c>
      <c r="E7" s="289" t="s">
        <v>753</v>
      </c>
    </row>
    <row r="8" spans="1:5" ht="108.5" x14ac:dyDescent="0.35">
      <c r="A8" s="289" t="s">
        <v>754</v>
      </c>
      <c r="B8" s="289" t="s">
        <v>755</v>
      </c>
      <c r="C8" s="289" t="s">
        <v>756</v>
      </c>
      <c r="D8" s="289" t="s">
        <v>757</v>
      </c>
      <c r="E8" s="289" t="s">
        <v>758</v>
      </c>
    </row>
    <row r="9" spans="1:5" x14ac:dyDescent="0.35">
      <c r="A9" s="73"/>
      <c r="B9" s="73"/>
      <c r="C9" s="73"/>
      <c r="D9" s="73"/>
      <c r="E9" s="73"/>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23B4D-5D7E-4CA9-B5B9-0EFA42CFEAF2}">
  <dimension ref="A1:C16"/>
  <sheetViews>
    <sheetView workbookViewId="0"/>
  </sheetViews>
  <sheetFormatPr defaultRowHeight="15.5" x14ac:dyDescent="0.35"/>
  <cols>
    <col min="1" max="1" width="18.25" style="2" customWidth="1"/>
    <col min="2" max="2" width="19.08203125" style="2" customWidth="1"/>
    <col min="3" max="3" width="40.08203125" style="2" customWidth="1"/>
    <col min="4" max="16384" width="8.6640625" style="2"/>
  </cols>
  <sheetData>
    <row r="1" spans="1:3" x14ac:dyDescent="0.35">
      <c r="A1" s="2" t="s">
        <v>765</v>
      </c>
    </row>
    <row r="3" spans="1:3" ht="31" x14ac:dyDescent="0.35">
      <c r="A3" s="312" t="s">
        <v>511</v>
      </c>
      <c r="B3" s="312" t="s">
        <v>512</v>
      </c>
      <c r="C3" s="312" t="s">
        <v>513</v>
      </c>
    </row>
    <row r="4" spans="1:3" ht="154.5" customHeight="1" x14ac:dyDescent="0.35">
      <c r="A4" s="23" t="s">
        <v>514</v>
      </c>
      <c r="B4" s="48" t="s">
        <v>161</v>
      </c>
      <c r="C4" s="288" t="s">
        <v>515</v>
      </c>
    </row>
    <row r="5" spans="1:3" ht="139.5" x14ac:dyDescent="0.35">
      <c r="A5" s="23" t="s">
        <v>516</v>
      </c>
      <c r="B5" s="48" t="s">
        <v>161</v>
      </c>
      <c r="C5" s="288" t="s">
        <v>517</v>
      </c>
    </row>
    <row r="16" spans="1:3" x14ac:dyDescent="0.35">
      <c r="A16" s="2" t="s">
        <v>518</v>
      </c>
    </row>
  </sheetData>
  <pageMargins left="0.7" right="0.7" top="0.75" bottom="0.75" header="0.3" footer="0.3"/>
  <headerFooter>
    <oddHeader>&amp;C&amp;"Aptos"&amp;10&amp;K000000 OFFICIAL&amp;1#_x000D_</oddHeader>
    <oddFooter>&amp;C_x000D_&amp;1#&amp;"Aptos"&amp;10&amp;K000000 OFFICIAL</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D7D1A-398B-4BB8-91BB-1D530DEB45DF}">
  <dimension ref="A1:G15"/>
  <sheetViews>
    <sheetView workbookViewId="0"/>
  </sheetViews>
  <sheetFormatPr defaultRowHeight="14" x14ac:dyDescent="0.3"/>
  <cols>
    <col min="1" max="1" width="26.58203125" customWidth="1"/>
    <col min="2" max="2" width="15.5" customWidth="1"/>
    <col min="3" max="3" width="10.33203125" bestFit="1" customWidth="1"/>
    <col min="6" max="6" width="9.25" bestFit="1" customWidth="1"/>
  </cols>
  <sheetData>
    <row r="1" spans="1:7" ht="15.5" x14ac:dyDescent="0.35">
      <c r="A1" s="2" t="s">
        <v>780</v>
      </c>
    </row>
    <row r="3" spans="1:7" ht="15.5" x14ac:dyDescent="0.3">
      <c r="A3" s="22"/>
      <c r="B3" s="410" t="s">
        <v>11</v>
      </c>
      <c r="C3" s="412"/>
      <c r="D3" s="411"/>
      <c r="E3" s="410" t="s">
        <v>2</v>
      </c>
      <c r="F3" s="412"/>
      <c r="G3" s="411"/>
    </row>
    <row r="4" spans="1:7" ht="15.5" x14ac:dyDescent="0.3">
      <c r="A4" s="22"/>
      <c r="B4" s="26" t="s">
        <v>434</v>
      </c>
      <c r="C4" s="26" t="s">
        <v>181</v>
      </c>
      <c r="D4" s="26" t="s">
        <v>435</v>
      </c>
      <c r="E4" s="26" t="s">
        <v>434</v>
      </c>
      <c r="F4" s="26" t="s">
        <v>181</v>
      </c>
      <c r="G4" s="26" t="s">
        <v>435</v>
      </c>
    </row>
    <row r="5" spans="1:7" x14ac:dyDescent="0.3">
      <c r="A5" s="413"/>
      <c r="B5" s="413" t="s">
        <v>419</v>
      </c>
      <c r="C5" s="413" t="s">
        <v>419</v>
      </c>
      <c r="D5" s="413" t="s">
        <v>419</v>
      </c>
      <c r="E5" s="414" t="s">
        <v>419</v>
      </c>
      <c r="F5" s="414" t="s">
        <v>419</v>
      </c>
      <c r="G5" s="414" t="s">
        <v>419</v>
      </c>
    </row>
    <row r="6" spans="1:7" x14ac:dyDescent="0.3">
      <c r="A6" s="413"/>
      <c r="B6" s="413"/>
      <c r="C6" s="413"/>
      <c r="D6" s="413"/>
      <c r="E6" s="414"/>
      <c r="F6" s="414"/>
      <c r="G6" s="414"/>
    </row>
    <row r="7" spans="1:7" ht="15.5" x14ac:dyDescent="0.35">
      <c r="A7" s="23" t="s">
        <v>519</v>
      </c>
      <c r="B7" s="102">
        <v>51887</v>
      </c>
      <c r="C7" s="110">
        <v>0</v>
      </c>
      <c r="D7" s="129">
        <f t="shared" ref="D7:D13" si="0">B7+C7</f>
        <v>51887</v>
      </c>
      <c r="E7" s="102">
        <v>41343</v>
      </c>
      <c r="F7" s="128">
        <v>0</v>
      </c>
      <c r="G7" s="128">
        <f>E7+F7</f>
        <v>41343</v>
      </c>
    </row>
    <row r="8" spans="1:7" ht="15.5" x14ac:dyDescent="0.35">
      <c r="A8" s="23" t="s">
        <v>520</v>
      </c>
      <c r="B8" s="102">
        <v>19606</v>
      </c>
      <c r="C8" s="110">
        <v>-18772</v>
      </c>
      <c r="D8" s="110">
        <f t="shared" si="0"/>
        <v>834</v>
      </c>
      <c r="E8" s="102">
        <v>18829</v>
      </c>
      <c r="F8" s="128">
        <v>-16728</v>
      </c>
      <c r="G8" s="128">
        <f t="shared" ref="G8:G11" si="1">E8+F8</f>
        <v>2101</v>
      </c>
    </row>
    <row r="9" spans="1:7" ht="15.5" x14ac:dyDescent="0.35">
      <c r="A9" s="23" t="s">
        <v>437</v>
      </c>
      <c r="B9" s="102">
        <v>6270</v>
      </c>
      <c r="C9" s="110">
        <v>-3777</v>
      </c>
      <c r="D9" s="110">
        <f t="shared" si="0"/>
        <v>2493</v>
      </c>
      <c r="E9" s="102">
        <v>3864</v>
      </c>
      <c r="F9" s="128">
        <v>-2943</v>
      </c>
      <c r="G9" s="128">
        <f t="shared" si="1"/>
        <v>921</v>
      </c>
    </row>
    <row r="10" spans="1:7" ht="15.5" x14ac:dyDescent="0.35">
      <c r="A10" s="23" t="s">
        <v>521</v>
      </c>
      <c r="B10" s="102">
        <v>7988</v>
      </c>
      <c r="C10" s="110">
        <v>0</v>
      </c>
      <c r="D10" s="110">
        <f t="shared" si="0"/>
        <v>7988</v>
      </c>
      <c r="E10" s="102">
        <v>7035</v>
      </c>
      <c r="F10" s="128">
        <v>0</v>
      </c>
      <c r="G10" s="128">
        <f t="shared" si="1"/>
        <v>7035</v>
      </c>
    </row>
    <row r="11" spans="1:7" ht="15.5" x14ac:dyDescent="0.35">
      <c r="A11" s="23" t="s">
        <v>438</v>
      </c>
      <c r="B11" s="102">
        <v>1787</v>
      </c>
      <c r="C11" s="110">
        <v>-1324</v>
      </c>
      <c r="D11" s="110">
        <f t="shared" si="0"/>
        <v>463</v>
      </c>
      <c r="E11" s="102">
        <v>1663</v>
      </c>
      <c r="F11" s="128">
        <v>-446</v>
      </c>
      <c r="G11" s="128">
        <f t="shared" si="1"/>
        <v>1217</v>
      </c>
    </row>
    <row r="12" spans="1:7" ht="31" x14ac:dyDescent="0.35">
      <c r="A12" s="23" t="s">
        <v>522</v>
      </c>
      <c r="B12" s="102">
        <f>173+4344</f>
        <v>4517</v>
      </c>
      <c r="C12" s="110">
        <f>-1037-56</f>
        <v>-1093</v>
      </c>
      <c r="D12" s="110">
        <f t="shared" si="0"/>
        <v>3424</v>
      </c>
      <c r="E12" s="102">
        <f>370+3433</f>
        <v>3803</v>
      </c>
      <c r="F12" s="110">
        <f>-1683+446-130</f>
        <v>-1367</v>
      </c>
      <c r="G12" s="110">
        <f>E12+F12</f>
        <v>2436</v>
      </c>
    </row>
    <row r="13" spans="1:7" ht="15.5" x14ac:dyDescent="0.35">
      <c r="A13" s="23" t="s">
        <v>523</v>
      </c>
      <c r="B13" s="102">
        <v>2484</v>
      </c>
      <c r="C13" s="110">
        <v>-1057</v>
      </c>
      <c r="D13" s="110">
        <f t="shared" si="0"/>
        <v>1427</v>
      </c>
      <c r="E13" s="102">
        <v>2581</v>
      </c>
      <c r="F13" s="128">
        <v>-837</v>
      </c>
      <c r="G13" s="128">
        <f>E13+F13</f>
        <v>1744</v>
      </c>
    </row>
    <row r="14" spans="1:7" ht="15.5" x14ac:dyDescent="0.3">
      <c r="A14" s="24" t="s">
        <v>440</v>
      </c>
      <c r="B14" s="104">
        <f t="shared" ref="B14:G14" si="2">SUM(B7:B13)</f>
        <v>94539</v>
      </c>
      <c r="C14" s="104">
        <f t="shared" si="2"/>
        <v>-26023</v>
      </c>
      <c r="D14" s="104">
        <f t="shared" si="2"/>
        <v>68516</v>
      </c>
      <c r="E14" s="104">
        <f t="shared" si="2"/>
        <v>79118</v>
      </c>
      <c r="F14" s="104">
        <f t="shared" si="2"/>
        <v>-22321</v>
      </c>
      <c r="G14" s="104">
        <f t="shared" si="2"/>
        <v>56797</v>
      </c>
    </row>
    <row r="15" spans="1:7" ht="62" x14ac:dyDescent="0.3">
      <c r="A15" s="24" t="s">
        <v>524</v>
      </c>
      <c r="B15" s="104"/>
      <c r="C15" s="104"/>
      <c r="D15" s="104">
        <f>D14</f>
        <v>68516</v>
      </c>
      <c r="E15" s="104"/>
      <c r="F15" s="104"/>
      <c r="G15" s="104">
        <v>56797</v>
      </c>
    </row>
  </sheetData>
  <mergeCells count="9">
    <mergeCell ref="B3:D3"/>
    <mergeCell ref="E3:G3"/>
    <mergeCell ref="A5:A6"/>
    <mergeCell ref="B5:B6"/>
    <mergeCell ref="C5:C6"/>
    <mergeCell ref="D5:D6"/>
    <mergeCell ref="E5:E6"/>
    <mergeCell ref="F5:F6"/>
    <mergeCell ref="G5:G6"/>
  </mergeCells>
  <pageMargins left="0.7" right="0.7" top="0.75" bottom="0.75" header="0.3" footer="0.3"/>
  <headerFooter>
    <oddHeader>&amp;C&amp;"Aptos"&amp;10&amp;K000000 OFFICIAL&amp;1#_x000D_</oddHeader>
    <oddFooter>&amp;C_x000D_&amp;1#&amp;"Aptos"&amp;10&amp;K000000 OFFICIAL</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FBB97-56F9-439A-BBFE-CA72E66DD26A}">
  <dimension ref="A1:C10"/>
  <sheetViews>
    <sheetView workbookViewId="0">
      <selection activeCell="E29" sqref="E29"/>
    </sheetView>
  </sheetViews>
  <sheetFormatPr defaultRowHeight="14" x14ac:dyDescent="0.3"/>
  <cols>
    <col min="1" max="1" width="36.25" bestFit="1" customWidth="1"/>
    <col min="2" max="2" width="12.58203125" customWidth="1"/>
    <col min="3" max="3" width="10.33203125" bestFit="1" customWidth="1"/>
  </cols>
  <sheetData>
    <row r="1" spans="1:3" ht="15.5" x14ac:dyDescent="0.35">
      <c r="A1" s="2" t="s">
        <v>781</v>
      </c>
    </row>
    <row r="3" spans="1:3" ht="15.5" x14ac:dyDescent="0.3">
      <c r="A3" s="22"/>
      <c r="B3" s="107" t="s">
        <v>11</v>
      </c>
      <c r="C3" s="107" t="s">
        <v>2</v>
      </c>
    </row>
    <row r="4" spans="1:3" ht="15.5" x14ac:dyDescent="0.3">
      <c r="A4" s="22"/>
      <c r="B4" s="107" t="s">
        <v>419</v>
      </c>
      <c r="C4" s="107" t="s">
        <v>419</v>
      </c>
    </row>
    <row r="5" spans="1:3" ht="15.5" x14ac:dyDescent="0.3">
      <c r="A5" s="23" t="s">
        <v>389</v>
      </c>
      <c r="B5" s="130">
        <v>50663</v>
      </c>
      <c r="C5" s="130">
        <v>45085</v>
      </c>
    </row>
    <row r="6" spans="1:3" ht="15.5" x14ac:dyDescent="0.3">
      <c r="A6" s="23" t="s">
        <v>390</v>
      </c>
      <c r="B6" s="130">
        <v>7179</v>
      </c>
      <c r="C6" s="130">
        <v>5189</v>
      </c>
    </row>
    <row r="7" spans="1:3" ht="15.5" x14ac:dyDescent="0.3">
      <c r="A7" s="23" t="s">
        <v>391</v>
      </c>
      <c r="B7" s="130">
        <v>14404</v>
      </c>
      <c r="C7" s="130">
        <v>12847</v>
      </c>
    </row>
    <row r="8" spans="1:3" ht="15.5" x14ac:dyDescent="0.3">
      <c r="A8" s="24" t="s">
        <v>392</v>
      </c>
      <c r="B8" s="131">
        <f>SUM(B5:B7)</f>
        <v>72246</v>
      </c>
      <c r="C8" s="131">
        <v>63121</v>
      </c>
    </row>
    <row r="9" spans="1:3" ht="15.5" x14ac:dyDescent="0.3">
      <c r="A9" s="23" t="s">
        <v>393</v>
      </c>
      <c r="B9" s="130">
        <v>526</v>
      </c>
      <c r="C9" s="130">
        <v>359</v>
      </c>
    </row>
    <row r="10" spans="1:3" ht="15.5" x14ac:dyDescent="0.3">
      <c r="A10" s="24" t="s">
        <v>394</v>
      </c>
      <c r="B10" s="131">
        <f>SUM(B8:B9)</f>
        <v>72772</v>
      </c>
      <c r="C10" s="131">
        <v>63480</v>
      </c>
    </row>
  </sheetData>
  <pageMargins left="0.7" right="0.7" top="0.75" bottom="0.75" header="0.3" footer="0.3"/>
  <headerFooter>
    <oddHeader>&amp;C&amp;"Aptos"&amp;10&amp;K000000 OFFICIAL&amp;1#_x000D_</oddHeader>
    <oddFooter>&amp;C_x000D_&amp;1#&amp;"Aptos"&amp;10&amp;K000000 OFFICIAL</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D1BB6-44BD-43DA-B406-869E302E1B78}">
  <dimension ref="A1:D39"/>
  <sheetViews>
    <sheetView workbookViewId="0"/>
  </sheetViews>
  <sheetFormatPr defaultRowHeight="15.5" x14ac:dyDescent="0.35"/>
  <cols>
    <col min="1" max="1" width="32.25" style="2" customWidth="1"/>
    <col min="2" max="2" width="10.33203125" style="2" bestFit="1" customWidth="1"/>
    <col min="3" max="3" width="13.33203125" style="2" customWidth="1"/>
    <col min="4" max="4" width="10.33203125" style="2" customWidth="1"/>
    <col min="5" max="16384" width="8.6640625" style="2"/>
  </cols>
  <sheetData>
    <row r="1" spans="1:4" x14ac:dyDescent="0.35">
      <c r="A1" s="2" t="s">
        <v>766</v>
      </c>
    </row>
    <row r="3" spans="1:4" ht="31" x14ac:dyDescent="0.35">
      <c r="A3" s="23"/>
      <c r="B3" s="312" t="s">
        <v>441</v>
      </c>
      <c r="C3" s="26" t="s">
        <v>442</v>
      </c>
      <c r="D3" s="26" t="s">
        <v>443</v>
      </c>
    </row>
    <row r="4" spans="1:4" x14ac:dyDescent="0.35">
      <c r="A4" s="23" t="s">
        <v>525</v>
      </c>
      <c r="B4" s="23"/>
      <c r="C4" s="23"/>
      <c r="D4" s="23"/>
    </row>
    <row r="5" spans="1:4" x14ac:dyDescent="0.35">
      <c r="A5" s="23" t="s">
        <v>526</v>
      </c>
      <c r="B5" s="30"/>
      <c r="C5" s="134">
        <v>485</v>
      </c>
      <c r="D5" s="132">
        <v>430</v>
      </c>
    </row>
    <row r="6" spans="1:4" x14ac:dyDescent="0.35">
      <c r="A6" s="207" t="s">
        <v>527</v>
      </c>
      <c r="B6" s="30"/>
      <c r="C6" s="134">
        <v>66</v>
      </c>
      <c r="D6" s="132">
        <v>134</v>
      </c>
    </row>
    <row r="7" spans="1:4" x14ac:dyDescent="0.35">
      <c r="A7" s="24" t="s">
        <v>131</v>
      </c>
      <c r="B7" s="29"/>
      <c r="C7" s="135">
        <f>SUM(C5:C6)</f>
        <v>551</v>
      </c>
      <c r="D7" s="133">
        <v>564</v>
      </c>
    </row>
    <row r="8" spans="1:4" x14ac:dyDescent="0.35">
      <c r="A8" s="24" t="s">
        <v>528</v>
      </c>
      <c r="B8" s="107">
        <v>10</v>
      </c>
      <c r="C8" s="135">
        <v>18</v>
      </c>
      <c r="D8" s="133">
        <v>12</v>
      </c>
    </row>
    <row r="9" spans="1:4" x14ac:dyDescent="0.35">
      <c r="A9" s="23" t="s">
        <v>529</v>
      </c>
      <c r="B9" s="30"/>
      <c r="C9" s="30"/>
      <c r="D9" s="30"/>
    </row>
    <row r="10" spans="1:4" x14ac:dyDescent="0.35">
      <c r="A10" s="23" t="s">
        <v>530</v>
      </c>
      <c r="B10" s="82" t="s">
        <v>531</v>
      </c>
      <c r="C10" s="134">
        <v>877</v>
      </c>
      <c r="D10" s="132">
        <v>716</v>
      </c>
    </row>
    <row r="11" spans="1:4" x14ac:dyDescent="0.35">
      <c r="A11" s="23" t="s">
        <v>532</v>
      </c>
      <c r="B11" s="82">
        <v>6</v>
      </c>
      <c r="C11" s="134">
        <v>2306</v>
      </c>
      <c r="D11" s="132">
        <v>1642</v>
      </c>
    </row>
    <row r="12" spans="1:4" x14ac:dyDescent="0.35">
      <c r="A12" s="23" t="s">
        <v>449</v>
      </c>
      <c r="B12" s="82">
        <v>10</v>
      </c>
      <c r="C12" s="232" t="s">
        <v>161</v>
      </c>
      <c r="D12" s="132">
        <v>459</v>
      </c>
    </row>
    <row r="13" spans="1:4" x14ac:dyDescent="0.35">
      <c r="A13" s="23" t="s">
        <v>533</v>
      </c>
      <c r="B13" s="82">
        <v>10</v>
      </c>
      <c r="C13" s="110">
        <v>0</v>
      </c>
      <c r="D13" s="110">
        <v>-907</v>
      </c>
    </row>
    <row r="14" spans="1:4" ht="31" x14ac:dyDescent="0.35">
      <c r="A14" s="23" t="s">
        <v>534</v>
      </c>
      <c r="B14" s="30"/>
      <c r="C14" s="134">
        <v>6</v>
      </c>
      <c r="D14" s="132">
        <v>35</v>
      </c>
    </row>
    <row r="15" spans="1:4" x14ac:dyDescent="0.35">
      <c r="A15" s="23" t="s">
        <v>535</v>
      </c>
      <c r="B15" s="30">
        <v>5</v>
      </c>
      <c r="C15" s="134">
        <v>35</v>
      </c>
      <c r="D15" s="132">
        <v>71</v>
      </c>
    </row>
    <row r="16" spans="1:4" x14ac:dyDescent="0.35">
      <c r="A16" s="33" t="s">
        <v>536</v>
      </c>
      <c r="B16" s="30"/>
      <c r="C16" s="134">
        <v>95</v>
      </c>
      <c r="D16" s="132">
        <v>69</v>
      </c>
    </row>
    <row r="17" spans="1:4" ht="31" x14ac:dyDescent="0.35">
      <c r="A17" s="34" t="s">
        <v>537</v>
      </c>
      <c r="B17" s="30"/>
      <c r="C17" s="134">
        <v>117</v>
      </c>
      <c r="D17" s="132">
        <v>130</v>
      </c>
    </row>
    <row r="18" spans="1:4" ht="31" x14ac:dyDescent="0.35">
      <c r="A18" s="23" t="s">
        <v>538</v>
      </c>
      <c r="B18" s="30"/>
      <c r="C18" s="134">
        <v>151</v>
      </c>
      <c r="D18" s="132">
        <v>161</v>
      </c>
    </row>
    <row r="19" spans="1:4" x14ac:dyDescent="0.35">
      <c r="A19" s="23" t="s">
        <v>539</v>
      </c>
      <c r="B19" s="30">
        <v>13</v>
      </c>
      <c r="C19" s="134">
        <v>0</v>
      </c>
      <c r="D19" s="132">
        <v>0</v>
      </c>
    </row>
    <row r="20" spans="1:4" x14ac:dyDescent="0.35">
      <c r="A20" s="23" t="s">
        <v>540</v>
      </c>
      <c r="B20" s="30">
        <v>13</v>
      </c>
      <c r="C20" s="102">
        <v>-13</v>
      </c>
      <c r="D20" s="110">
        <v>-15</v>
      </c>
    </row>
    <row r="21" spans="1:4" x14ac:dyDescent="0.35">
      <c r="A21" s="24" t="s">
        <v>131</v>
      </c>
      <c r="B21" s="29"/>
      <c r="C21" s="135">
        <f>SUM(C10:C20)</f>
        <v>3574</v>
      </c>
      <c r="D21" s="133">
        <v>2361</v>
      </c>
    </row>
    <row r="22" spans="1:4" x14ac:dyDescent="0.35">
      <c r="A22" s="23" t="s">
        <v>541</v>
      </c>
      <c r="B22" s="30"/>
      <c r="C22" s="30"/>
      <c r="D22" s="30"/>
    </row>
    <row r="23" spans="1:4" x14ac:dyDescent="0.35">
      <c r="A23" s="35" t="s">
        <v>542</v>
      </c>
      <c r="B23" s="31"/>
      <c r="C23" s="134">
        <v>1398</v>
      </c>
      <c r="D23" s="132">
        <v>1637</v>
      </c>
    </row>
    <row r="24" spans="1:4" x14ac:dyDescent="0.35">
      <c r="A24" s="35" t="s">
        <v>543</v>
      </c>
      <c r="B24" s="31"/>
      <c r="C24" s="134">
        <v>2399</v>
      </c>
      <c r="D24" s="132">
        <v>2319</v>
      </c>
    </row>
    <row r="25" spans="1:4" x14ac:dyDescent="0.35">
      <c r="A25" s="35" t="s">
        <v>544</v>
      </c>
      <c r="B25" s="31"/>
      <c r="C25" s="102">
        <v>663</v>
      </c>
      <c r="D25" s="132">
        <v>38</v>
      </c>
    </row>
    <row r="26" spans="1:4" x14ac:dyDescent="0.35">
      <c r="A26" s="35" t="s">
        <v>545</v>
      </c>
      <c r="B26" s="31"/>
      <c r="C26" s="134">
        <v>2694</v>
      </c>
      <c r="D26" s="132">
        <v>2363</v>
      </c>
    </row>
    <row r="27" spans="1:4" x14ac:dyDescent="0.35">
      <c r="A27" s="35" t="s">
        <v>546</v>
      </c>
      <c r="B27" s="31"/>
      <c r="C27" s="134">
        <v>2788</v>
      </c>
      <c r="D27" s="132">
        <v>1334</v>
      </c>
    </row>
    <row r="28" spans="1:4" x14ac:dyDescent="0.35">
      <c r="A28" s="35" t="s">
        <v>547</v>
      </c>
      <c r="B28" s="31"/>
      <c r="C28" s="134">
        <v>1500</v>
      </c>
      <c r="D28" s="134">
        <v>90</v>
      </c>
    </row>
    <row r="29" spans="1:4" x14ac:dyDescent="0.35">
      <c r="A29" s="35" t="s">
        <v>548</v>
      </c>
      <c r="B29" s="31"/>
      <c r="C29" s="134">
        <v>3090</v>
      </c>
      <c r="D29" s="132">
        <v>2612</v>
      </c>
    </row>
    <row r="30" spans="1:4" x14ac:dyDescent="0.35">
      <c r="A30" s="35" t="s">
        <v>549</v>
      </c>
      <c r="B30" s="31"/>
      <c r="C30" s="134">
        <v>589</v>
      </c>
      <c r="D30" s="132">
        <v>234</v>
      </c>
    </row>
    <row r="31" spans="1:4" x14ac:dyDescent="0.35">
      <c r="A31" s="35" t="s">
        <v>550</v>
      </c>
      <c r="B31" s="31"/>
      <c r="C31" s="134">
        <v>645</v>
      </c>
      <c r="D31" s="132">
        <v>529</v>
      </c>
    </row>
    <row r="32" spans="1:4" x14ac:dyDescent="0.35">
      <c r="A32" s="35" t="s">
        <v>551</v>
      </c>
      <c r="B32" s="31"/>
      <c r="C32" s="110">
        <v>0</v>
      </c>
      <c r="D32" s="110">
        <v>-114</v>
      </c>
    </row>
    <row r="33" spans="1:4" x14ac:dyDescent="0.35">
      <c r="A33" s="35" t="s">
        <v>552</v>
      </c>
      <c r="B33" s="31"/>
      <c r="C33" s="134">
        <v>102</v>
      </c>
      <c r="D33" s="132">
        <v>110</v>
      </c>
    </row>
    <row r="34" spans="1:4" x14ac:dyDescent="0.35">
      <c r="A34" s="35" t="s">
        <v>553</v>
      </c>
      <c r="B34" s="31"/>
      <c r="C34" s="134">
        <v>445</v>
      </c>
      <c r="D34" s="132">
        <v>376</v>
      </c>
    </row>
    <row r="35" spans="1:4" x14ac:dyDescent="0.35">
      <c r="A35" s="35" t="s">
        <v>554</v>
      </c>
      <c r="B35" s="31"/>
      <c r="C35" s="134">
        <v>165</v>
      </c>
      <c r="D35" s="132">
        <v>168</v>
      </c>
    </row>
    <row r="36" spans="1:4" x14ac:dyDescent="0.35">
      <c r="A36" s="35" t="s">
        <v>555</v>
      </c>
      <c r="B36" s="31"/>
      <c r="C36" s="134">
        <v>126</v>
      </c>
      <c r="D36" s="132">
        <v>175</v>
      </c>
    </row>
    <row r="37" spans="1:4" x14ac:dyDescent="0.35">
      <c r="A37" s="33" t="s">
        <v>556</v>
      </c>
      <c r="B37" s="31"/>
      <c r="C37" s="134">
        <f>2520-1500</f>
        <v>1020</v>
      </c>
      <c r="D37" s="134">
        <f>920-90</f>
        <v>830</v>
      </c>
    </row>
    <row r="38" spans="1:4" x14ac:dyDescent="0.35">
      <c r="A38" s="24" t="s">
        <v>131</v>
      </c>
      <c r="B38" s="32"/>
      <c r="C38" s="135">
        <f>SUM(C23:C37)</f>
        <v>17624</v>
      </c>
      <c r="D38" s="133">
        <v>12701</v>
      </c>
    </row>
    <row r="39" spans="1:4" x14ac:dyDescent="0.35">
      <c r="A39" s="24" t="s">
        <v>557</v>
      </c>
      <c r="B39" s="32"/>
      <c r="C39" s="135">
        <f>C7+C8+C21+C38</f>
        <v>21767</v>
      </c>
      <c r="D39" s="133">
        <v>15638</v>
      </c>
    </row>
  </sheetData>
  <pageMargins left="0.7" right="0.7" top="0.75" bottom="0.75" header="0.3" footer="0.3"/>
  <headerFooter>
    <oddHeader>&amp;C&amp;"Aptos"&amp;10&amp;K000000 OFFICIAL&amp;1#_x000D_</oddHeader>
    <oddFooter>&amp;C_x000D_&amp;1#&amp;"Aptos"&amp;10&amp;K000000 OFFICIAL</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8401B-B3C1-463C-9ABB-919F188AC79C}">
  <dimension ref="A1:E16"/>
  <sheetViews>
    <sheetView workbookViewId="0"/>
  </sheetViews>
  <sheetFormatPr defaultRowHeight="15.5" x14ac:dyDescent="0.35"/>
  <cols>
    <col min="1" max="1" width="32.58203125" style="2" customWidth="1"/>
    <col min="2" max="3" width="10.33203125" style="2" bestFit="1" customWidth="1"/>
    <col min="4" max="16384" width="8.6640625" style="2"/>
  </cols>
  <sheetData>
    <row r="1" spans="1:5" x14ac:dyDescent="0.35">
      <c r="A1" s="2" t="s">
        <v>767</v>
      </c>
    </row>
    <row r="3" spans="1:5" x14ac:dyDescent="0.35">
      <c r="A3" s="27"/>
      <c r="B3" s="107" t="s">
        <v>11</v>
      </c>
      <c r="C3" s="107" t="s">
        <v>11</v>
      </c>
      <c r="D3" s="107" t="s">
        <v>2</v>
      </c>
      <c r="E3" s="107" t="s">
        <v>2</v>
      </c>
    </row>
    <row r="4" spans="1:5" x14ac:dyDescent="0.35">
      <c r="A4" s="31"/>
      <c r="B4" s="29"/>
      <c r="C4" s="107" t="s">
        <v>419</v>
      </c>
      <c r="D4" s="29"/>
      <c r="E4" s="107" t="s">
        <v>419</v>
      </c>
    </row>
    <row r="5" spans="1:5" x14ac:dyDescent="0.35">
      <c r="A5" s="23" t="s">
        <v>558</v>
      </c>
      <c r="B5" s="31"/>
      <c r="C5" s="31"/>
      <c r="D5" s="30"/>
      <c r="E5" s="30"/>
    </row>
    <row r="6" spans="1:5" x14ac:dyDescent="0.35">
      <c r="A6" s="36" t="s">
        <v>437</v>
      </c>
      <c r="B6" s="139">
        <v>3777</v>
      </c>
      <c r="C6" s="137"/>
      <c r="D6" s="136">
        <v>2943</v>
      </c>
      <c r="E6" s="137"/>
    </row>
    <row r="7" spans="1:5" x14ac:dyDescent="0.35">
      <c r="A7" s="36" t="s">
        <v>559</v>
      </c>
      <c r="B7" s="139">
        <v>18772</v>
      </c>
      <c r="C7" s="137"/>
      <c r="D7" s="136">
        <v>16728</v>
      </c>
      <c r="E7" s="137"/>
    </row>
    <row r="8" spans="1:5" x14ac:dyDescent="0.35">
      <c r="A8" s="163" t="s">
        <v>560</v>
      </c>
      <c r="B8" s="164"/>
      <c r="C8" s="165"/>
      <c r="D8" s="164"/>
      <c r="E8" s="165"/>
    </row>
    <row r="9" spans="1:5" x14ac:dyDescent="0.35">
      <c r="A9" s="36" t="s">
        <v>438</v>
      </c>
      <c r="B9" s="139">
        <v>1324</v>
      </c>
      <c r="C9" s="137"/>
      <c r="D9" s="139">
        <v>446</v>
      </c>
      <c r="E9" s="137"/>
    </row>
    <row r="10" spans="1:5" x14ac:dyDescent="0.35">
      <c r="A10" s="36" t="s">
        <v>561</v>
      </c>
      <c r="B10" s="139">
        <v>1093</v>
      </c>
      <c r="C10" s="137"/>
      <c r="D10" s="139">
        <f>1683+130-446</f>
        <v>1367</v>
      </c>
      <c r="E10" s="137"/>
    </row>
    <row r="11" spans="1:5" x14ac:dyDescent="0.35">
      <c r="A11" s="24" t="s">
        <v>562</v>
      </c>
      <c r="B11" s="107"/>
      <c r="C11" s="140">
        <f>SUM(B6:B10)</f>
        <v>24966</v>
      </c>
      <c r="D11" s="107"/>
      <c r="E11" s="140">
        <v>21484</v>
      </c>
    </row>
    <row r="12" spans="1:5" x14ac:dyDescent="0.35">
      <c r="A12" s="36" t="s">
        <v>563</v>
      </c>
      <c r="B12" s="139">
        <v>851</v>
      </c>
      <c r="C12" s="137"/>
      <c r="D12" s="139">
        <v>634</v>
      </c>
      <c r="E12" s="137"/>
    </row>
    <row r="13" spans="1:5" x14ac:dyDescent="0.35">
      <c r="A13" s="36" t="s">
        <v>564</v>
      </c>
      <c r="B13" s="129">
        <v>54</v>
      </c>
      <c r="C13" s="137"/>
      <c r="D13" s="129">
        <v>42</v>
      </c>
      <c r="E13" s="137"/>
    </row>
    <row r="14" spans="1:5" x14ac:dyDescent="0.35">
      <c r="A14" s="24" t="s">
        <v>565</v>
      </c>
      <c r="B14" s="107"/>
      <c r="C14" s="140">
        <f>SUM(B12:B13)</f>
        <v>905</v>
      </c>
      <c r="D14" s="107"/>
      <c r="E14" s="140">
        <v>676</v>
      </c>
    </row>
    <row r="15" spans="1:5" ht="31" x14ac:dyDescent="0.35">
      <c r="A15" s="24" t="s">
        <v>566</v>
      </c>
      <c r="B15" s="107"/>
      <c r="C15" s="140">
        <v>152</v>
      </c>
      <c r="D15" s="107"/>
      <c r="E15" s="140">
        <v>161</v>
      </c>
    </row>
    <row r="16" spans="1:5" x14ac:dyDescent="0.35">
      <c r="A16" s="24" t="s">
        <v>567</v>
      </c>
      <c r="B16" s="107"/>
      <c r="C16" s="140">
        <f>SUM(C6:C15)</f>
        <v>26023</v>
      </c>
      <c r="D16" s="107"/>
      <c r="E16" s="140">
        <v>22321</v>
      </c>
    </row>
  </sheetData>
  <pageMargins left="0.7" right="0.7" top="0.75" bottom="0.75" header="0.3" footer="0.3"/>
  <headerFooter>
    <oddHeader>&amp;C&amp;"Aptos"&amp;10&amp;K000000 OFFICIAL&amp;1#_x000D_</oddHeader>
    <oddFooter>&amp;C_x000D_&amp;1#&amp;"Aptos"&amp;10&amp;K000000 OFFICIAL</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802D5-A599-483E-AE92-F0FBB3058BBE}">
  <dimension ref="A1:D37"/>
  <sheetViews>
    <sheetView workbookViewId="0"/>
  </sheetViews>
  <sheetFormatPr defaultRowHeight="14" x14ac:dyDescent="0.3"/>
  <cols>
    <col min="1" max="1" width="39.58203125" customWidth="1"/>
    <col min="2" max="3" width="21.58203125" customWidth="1"/>
    <col min="4" max="4" width="21.5" customWidth="1"/>
  </cols>
  <sheetData>
    <row r="1" spans="1:4" x14ac:dyDescent="0.3">
      <c r="A1" t="s">
        <v>768</v>
      </c>
    </row>
    <row r="3" spans="1:4" ht="46.5" x14ac:dyDescent="0.3">
      <c r="A3" s="313" t="s">
        <v>11</v>
      </c>
      <c r="B3" s="311" t="s">
        <v>568</v>
      </c>
      <c r="C3" s="311" t="s">
        <v>569</v>
      </c>
      <c r="D3" s="311" t="s">
        <v>570</v>
      </c>
    </row>
    <row r="4" spans="1:4" ht="15.5" x14ac:dyDescent="0.3">
      <c r="A4" s="23" t="s">
        <v>571</v>
      </c>
      <c r="B4" s="205"/>
      <c r="C4" s="205"/>
      <c r="D4" s="205"/>
    </row>
    <row r="5" spans="1:4" ht="15.5" x14ac:dyDescent="0.35">
      <c r="A5" s="23" t="s">
        <v>572</v>
      </c>
      <c r="B5" s="141">
        <f>B28</f>
        <v>4321</v>
      </c>
      <c r="C5" s="110">
        <v>0</v>
      </c>
      <c r="D5" s="141">
        <f>SUM(B5:C5)</f>
        <v>4321</v>
      </c>
    </row>
    <row r="6" spans="1:4" ht="15.5" x14ac:dyDescent="0.35">
      <c r="A6" s="34" t="s">
        <v>573</v>
      </c>
      <c r="B6" s="141">
        <v>263</v>
      </c>
      <c r="C6" s="141">
        <v>22</v>
      </c>
      <c r="D6" s="141">
        <f t="shared" ref="D6:D20" si="0">SUM(B6:C6)</f>
        <v>285</v>
      </c>
    </row>
    <row r="7" spans="1:4" ht="15.5" x14ac:dyDescent="0.35">
      <c r="A7" s="23" t="s">
        <v>574</v>
      </c>
      <c r="B7" s="142">
        <v>-2166</v>
      </c>
      <c r="C7" s="110">
        <v>0</v>
      </c>
      <c r="D7" s="142">
        <f t="shared" si="0"/>
        <v>-2166</v>
      </c>
    </row>
    <row r="8" spans="1:4" ht="15.5" x14ac:dyDescent="0.35">
      <c r="A8" s="23" t="s">
        <v>575</v>
      </c>
      <c r="B8" s="110">
        <v>0</v>
      </c>
      <c r="C8" s="110">
        <v>0</v>
      </c>
      <c r="D8" s="110">
        <f>SUM(B8:C8)</f>
        <v>0</v>
      </c>
    </row>
    <row r="9" spans="1:4" ht="15.5" x14ac:dyDescent="0.35">
      <c r="A9" s="23" t="s">
        <v>576</v>
      </c>
      <c r="B9" s="110">
        <v>0</v>
      </c>
      <c r="C9" s="110">
        <v>0</v>
      </c>
      <c r="D9" s="110">
        <f>SUM(B9:C9)</f>
        <v>0</v>
      </c>
    </row>
    <row r="10" spans="1:4" ht="15.5" x14ac:dyDescent="0.35">
      <c r="A10" s="24" t="s">
        <v>577</v>
      </c>
      <c r="B10" s="143">
        <f>SUM(B5:B9)</f>
        <v>2418</v>
      </c>
      <c r="C10" s="143">
        <f>SUM(C5:C9)</f>
        <v>22</v>
      </c>
      <c r="D10" s="143">
        <f t="shared" si="0"/>
        <v>2440</v>
      </c>
    </row>
    <row r="11" spans="1:4" ht="15.5" x14ac:dyDescent="0.35">
      <c r="A11" s="23" t="s">
        <v>578</v>
      </c>
      <c r="B11" s="141"/>
      <c r="C11" s="141"/>
      <c r="D11" s="141"/>
    </row>
    <row r="12" spans="1:4" ht="15.5" x14ac:dyDescent="0.35">
      <c r="A12" s="23" t="s">
        <v>572</v>
      </c>
      <c r="B12" s="141">
        <f>B33</f>
        <v>3236</v>
      </c>
      <c r="C12" s="110">
        <v>0</v>
      </c>
      <c r="D12" s="141">
        <f t="shared" si="0"/>
        <v>3236</v>
      </c>
    </row>
    <row r="13" spans="1:4" ht="15.5" x14ac:dyDescent="0.35">
      <c r="A13" s="23" t="s">
        <v>579</v>
      </c>
      <c r="B13" s="141">
        <v>552</v>
      </c>
      <c r="C13" s="141">
        <v>3</v>
      </c>
      <c r="D13" s="141">
        <f t="shared" si="0"/>
        <v>555</v>
      </c>
    </row>
    <row r="14" spans="1:4" ht="15.5" x14ac:dyDescent="0.35">
      <c r="A14" s="23" t="s">
        <v>574</v>
      </c>
      <c r="B14" s="142">
        <v>-2131</v>
      </c>
      <c r="C14" s="110">
        <v>0</v>
      </c>
      <c r="D14" s="142">
        <f t="shared" si="0"/>
        <v>-2131</v>
      </c>
    </row>
    <row r="15" spans="1:4" ht="15.5" x14ac:dyDescent="0.35">
      <c r="A15" s="24" t="s">
        <v>577</v>
      </c>
      <c r="B15" s="143">
        <f>SUM(B12:B14)</f>
        <v>1657</v>
      </c>
      <c r="C15" s="143">
        <f>SUM(C12:C14)</f>
        <v>3</v>
      </c>
      <c r="D15" s="143">
        <f t="shared" si="0"/>
        <v>1660</v>
      </c>
    </row>
    <row r="16" spans="1:4" ht="15.5" x14ac:dyDescent="0.35">
      <c r="A16" s="24" t="s">
        <v>580</v>
      </c>
      <c r="B16" s="143">
        <f>B10-B15</f>
        <v>761</v>
      </c>
      <c r="C16" s="143">
        <f>C10-C15</f>
        <v>19</v>
      </c>
      <c r="D16" s="143">
        <f t="shared" si="0"/>
        <v>780</v>
      </c>
    </row>
    <row r="17" spans="1:4" ht="15.5" x14ac:dyDescent="0.35">
      <c r="A17" s="23" t="s">
        <v>581</v>
      </c>
      <c r="B17" s="141">
        <f>B5-B12</f>
        <v>1085</v>
      </c>
      <c r="C17" s="110">
        <f>C34</f>
        <v>0</v>
      </c>
      <c r="D17" s="141">
        <f t="shared" si="0"/>
        <v>1085</v>
      </c>
    </row>
    <row r="18" spans="1:4" ht="15.5" x14ac:dyDescent="0.35">
      <c r="A18" s="23" t="s">
        <v>582</v>
      </c>
      <c r="B18" s="141"/>
      <c r="C18" s="141"/>
      <c r="D18" s="141"/>
    </row>
    <row r="19" spans="1:4" ht="15.5" x14ac:dyDescent="0.35">
      <c r="A19" s="23" t="s">
        <v>583</v>
      </c>
      <c r="B19" s="141">
        <f>B16</f>
        <v>761</v>
      </c>
      <c r="C19" s="141">
        <f>C16</f>
        <v>19</v>
      </c>
      <c r="D19" s="141">
        <f t="shared" si="0"/>
        <v>780</v>
      </c>
    </row>
    <row r="20" spans="1:4" ht="15.5" x14ac:dyDescent="0.35">
      <c r="A20" s="23"/>
      <c r="B20" s="28"/>
      <c r="C20" s="28"/>
      <c r="D20" s="28">
        <f t="shared" si="0"/>
        <v>0</v>
      </c>
    </row>
    <row r="21" spans="1:4" ht="46.5" x14ac:dyDescent="0.3">
      <c r="A21" s="313" t="s">
        <v>2</v>
      </c>
      <c r="B21" s="107" t="s">
        <v>568</v>
      </c>
      <c r="C21" s="311" t="s">
        <v>569</v>
      </c>
      <c r="D21" s="311" t="s">
        <v>570</v>
      </c>
    </row>
    <row r="22" spans="1:4" ht="15.5" x14ac:dyDescent="0.3">
      <c r="A22" s="30" t="s">
        <v>571</v>
      </c>
      <c r="B22" s="102"/>
      <c r="C22" s="102"/>
      <c r="D22" s="102"/>
    </row>
    <row r="23" spans="1:4" ht="15.5" x14ac:dyDescent="0.35">
      <c r="A23" s="30" t="s">
        <v>584</v>
      </c>
      <c r="B23" s="141">
        <v>4392</v>
      </c>
      <c r="C23" s="110">
        <v>0</v>
      </c>
      <c r="D23" s="141">
        <f t="shared" ref="D23:D37" si="1">SUM(B23:C23)</f>
        <v>4392</v>
      </c>
    </row>
    <row r="24" spans="1:4" ht="15.5" x14ac:dyDescent="0.35">
      <c r="A24" s="204" t="s">
        <v>573</v>
      </c>
      <c r="B24" s="141">
        <v>379</v>
      </c>
      <c r="C24" s="110">
        <v>0</v>
      </c>
      <c r="D24" s="141">
        <f t="shared" si="1"/>
        <v>379</v>
      </c>
    </row>
    <row r="25" spans="1:4" ht="15.5" x14ac:dyDescent="0.35">
      <c r="A25" s="30" t="s">
        <v>574</v>
      </c>
      <c r="B25" s="142">
        <v>-450</v>
      </c>
      <c r="C25" s="110">
        <v>0</v>
      </c>
      <c r="D25" s="142">
        <f t="shared" si="1"/>
        <v>-450</v>
      </c>
    </row>
    <row r="26" spans="1:4" ht="15.5" x14ac:dyDescent="0.35">
      <c r="A26" s="30" t="s">
        <v>575</v>
      </c>
      <c r="B26" s="110">
        <v>0</v>
      </c>
      <c r="C26" s="110">
        <v>0</v>
      </c>
      <c r="D26" s="110">
        <f>SUM(B26:C26)</f>
        <v>0</v>
      </c>
    </row>
    <row r="27" spans="1:4" ht="15.5" x14ac:dyDescent="0.35">
      <c r="A27" s="30" t="s">
        <v>576</v>
      </c>
      <c r="B27" s="110">
        <v>0</v>
      </c>
      <c r="C27" s="110">
        <v>0</v>
      </c>
      <c r="D27" s="110">
        <f>SUM(B27:C27)</f>
        <v>0</v>
      </c>
    </row>
    <row r="28" spans="1:4" ht="15.5" x14ac:dyDescent="0.35">
      <c r="A28" s="29" t="s">
        <v>585</v>
      </c>
      <c r="B28" s="143">
        <v>4321</v>
      </c>
      <c r="C28" s="110">
        <f>SUM(C23:C27)</f>
        <v>0</v>
      </c>
      <c r="D28" s="143">
        <f t="shared" si="1"/>
        <v>4321</v>
      </c>
    </row>
    <row r="29" spans="1:4" ht="15.5" x14ac:dyDescent="0.35">
      <c r="A29" s="30" t="s">
        <v>578</v>
      </c>
      <c r="B29" s="141"/>
      <c r="C29" s="141"/>
      <c r="D29" s="141"/>
    </row>
    <row r="30" spans="1:4" ht="15.5" x14ac:dyDescent="0.35">
      <c r="A30" s="30" t="s">
        <v>584</v>
      </c>
      <c r="B30" s="141">
        <v>3125</v>
      </c>
      <c r="C30" s="110">
        <v>0</v>
      </c>
      <c r="D30" s="141">
        <f t="shared" si="1"/>
        <v>3125</v>
      </c>
    </row>
    <row r="31" spans="1:4" ht="15.5" x14ac:dyDescent="0.35">
      <c r="A31" s="30" t="s">
        <v>579</v>
      </c>
      <c r="B31" s="141">
        <v>491</v>
      </c>
      <c r="C31" s="110">
        <v>0</v>
      </c>
      <c r="D31" s="141">
        <f t="shared" si="1"/>
        <v>491</v>
      </c>
    </row>
    <row r="32" spans="1:4" ht="15.5" x14ac:dyDescent="0.35">
      <c r="A32" s="30" t="s">
        <v>574</v>
      </c>
      <c r="B32" s="142">
        <v>-380</v>
      </c>
      <c r="C32" s="110">
        <v>0</v>
      </c>
      <c r="D32" s="142">
        <f t="shared" si="1"/>
        <v>-380</v>
      </c>
    </row>
    <row r="33" spans="1:4" ht="15.5" x14ac:dyDescent="0.35">
      <c r="A33" s="29" t="s">
        <v>585</v>
      </c>
      <c r="B33" s="143">
        <v>3236</v>
      </c>
      <c r="C33" s="110">
        <f>SUM(C30:C32)</f>
        <v>0</v>
      </c>
      <c r="D33" s="143">
        <f t="shared" si="1"/>
        <v>3236</v>
      </c>
    </row>
    <row r="34" spans="1:4" ht="15.5" x14ac:dyDescent="0.35">
      <c r="A34" s="29" t="s">
        <v>581</v>
      </c>
      <c r="B34" s="143">
        <v>1085</v>
      </c>
      <c r="C34" s="110">
        <f>C28-C33</f>
        <v>0</v>
      </c>
      <c r="D34" s="143">
        <f t="shared" si="1"/>
        <v>1085</v>
      </c>
    </row>
    <row r="35" spans="1:4" ht="15.5" x14ac:dyDescent="0.35">
      <c r="A35" s="30" t="s">
        <v>586</v>
      </c>
      <c r="B35" s="141">
        <v>1267</v>
      </c>
      <c r="C35" s="110">
        <v>0</v>
      </c>
      <c r="D35" s="141">
        <f t="shared" si="1"/>
        <v>1267</v>
      </c>
    </row>
    <row r="36" spans="1:4" ht="15.5" x14ac:dyDescent="0.35">
      <c r="A36" s="30" t="s">
        <v>582</v>
      </c>
      <c r="B36" s="141"/>
      <c r="C36" s="141"/>
      <c r="D36" s="141"/>
    </row>
    <row r="37" spans="1:4" ht="15.5" x14ac:dyDescent="0.35">
      <c r="A37" s="30" t="s">
        <v>587</v>
      </c>
      <c r="B37" s="141">
        <v>1085</v>
      </c>
      <c r="C37" s="110">
        <v>0</v>
      </c>
      <c r="D37" s="141">
        <f t="shared" si="1"/>
        <v>1085</v>
      </c>
    </row>
  </sheetData>
  <pageMargins left="0.7" right="0.7" top="0.75" bottom="0.75" header="0.3" footer="0.3"/>
  <headerFooter>
    <oddHeader>&amp;C&amp;"Aptos"&amp;10&amp;K000000 OFFICIAL&amp;1#_x000D_</oddHeader>
    <oddFooter>&amp;C_x000D_&amp;1#&amp;"Aptos"&amp;10&amp;K000000 OFFICIAL</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70E48-058A-43D1-B3B8-141D32385AA5}">
  <dimension ref="A1:H19"/>
  <sheetViews>
    <sheetView workbookViewId="0"/>
  </sheetViews>
  <sheetFormatPr defaultRowHeight="15.5" x14ac:dyDescent="0.35"/>
  <cols>
    <col min="1" max="1" width="26.58203125" style="2" customWidth="1"/>
    <col min="2" max="2" width="11.83203125" style="2" customWidth="1"/>
    <col min="3" max="3" width="10.33203125" style="2" bestFit="1" customWidth="1"/>
    <col min="4" max="4" width="8.6640625" style="2"/>
    <col min="5" max="5" width="20.83203125" style="2" customWidth="1"/>
    <col min="6" max="6" width="13.08203125" style="2" customWidth="1"/>
    <col min="7" max="16384" width="8.6640625" style="2"/>
  </cols>
  <sheetData>
    <row r="1" spans="1:8" x14ac:dyDescent="0.35">
      <c r="A1" s="2" t="s">
        <v>769</v>
      </c>
    </row>
    <row r="3" spans="1:8" x14ac:dyDescent="0.35">
      <c r="A3" s="33"/>
      <c r="B3" s="415" t="s">
        <v>588</v>
      </c>
      <c r="C3" s="415"/>
      <c r="D3" s="415"/>
      <c r="E3" s="314"/>
      <c r="F3" s="415" t="s">
        <v>588</v>
      </c>
      <c r="G3" s="415"/>
      <c r="H3" s="415"/>
    </row>
    <row r="4" spans="1:8" x14ac:dyDescent="0.35">
      <c r="A4" s="33"/>
      <c r="B4" s="415" t="s">
        <v>548</v>
      </c>
      <c r="C4" s="415"/>
      <c r="D4" s="415"/>
      <c r="E4" s="314"/>
      <c r="F4" s="415" t="s">
        <v>548</v>
      </c>
      <c r="G4" s="415"/>
      <c r="H4" s="415"/>
    </row>
    <row r="5" spans="1:8" ht="77.5" x14ac:dyDescent="0.35">
      <c r="A5" s="159" t="s">
        <v>11</v>
      </c>
      <c r="B5" s="26" t="s">
        <v>589</v>
      </c>
      <c r="C5" s="26" t="s">
        <v>590</v>
      </c>
      <c r="D5" s="26" t="s">
        <v>591</v>
      </c>
      <c r="E5" s="159" t="s">
        <v>2</v>
      </c>
      <c r="F5" s="26" t="s">
        <v>589</v>
      </c>
      <c r="G5" s="26" t="s">
        <v>590</v>
      </c>
      <c r="H5" s="26" t="s">
        <v>591</v>
      </c>
    </row>
    <row r="6" spans="1:8" x14ac:dyDescent="0.35">
      <c r="A6" s="30" t="s">
        <v>571</v>
      </c>
      <c r="B6" s="144"/>
      <c r="C6" s="144"/>
      <c r="D6" s="144"/>
      <c r="E6" s="30" t="s">
        <v>571</v>
      </c>
      <c r="F6" s="144"/>
      <c r="G6" s="144"/>
      <c r="H6" s="144"/>
    </row>
    <row r="7" spans="1:8" x14ac:dyDescent="0.35">
      <c r="A7" s="30" t="s">
        <v>572</v>
      </c>
      <c r="B7" s="145">
        <f>F10</f>
        <v>23750</v>
      </c>
      <c r="C7" s="145">
        <f>G10</f>
        <v>14554</v>
      </c>
      <c r="D7" s="145">
        <f>SUM(B7:C7)</f>
        <v>38304</v>
      </c>
      <c r="E7" s="30" t="s">
        <v>584</v>
      </c>
      <c r="F7" s="149">
        <v>16110</v>
      </c>
      <c r="G7" s="149">
        <v>12259</v>
      </c>
      <c r="H7" s="149">
        <f>SUM(F7:G7)</f>
        <v>28369</v>
      </c>
    </row>
    <row r="8" spans="1:8" x14ac:dyDescent="0.35">
      <c r="A8" s="30" t="s">
        <v>573</v>
      </c>
      <c r="B8" s="145">
        <v>6926</v>
      </c>
      <c r="C8" s="146">
        <v>2197</v>
      </c>
      <c r="D8" s="145">
        <f t="shared" ref="D8:D10" si="0">SUM(B8:C8)</f>
        <v>9123</v>
      </c>
      <c r="E8" s="30" t="s">
        <v>573</v>
      </c>
      <c r="F8" s="149">
        <v>7640</v>
      </c>
      <c r="G8" s="150">
        <v>2295</v>
      </c>
      <c r="H8" s="150">
        <f t="shared" ref="H8:H10" si="1">SUM(F8:G8)</f>
        <v>9935</v>
      </c>
    </row>
    <row r="9" spans="1:8" x14ac:dyDescent="0.35">
      <c r="A9" s="30" t="s">
        <v>592</v>
      </c>
      <c r="B9" s="129">
        <v>-29636</v>
      </c>
      <c r="C9" s="129">
        <v>29636</v>
      </c>
      <c r="D9" s="110">
        <f t="shared" si="0"/>
        <v>0</v>
      </c>
      <c r="E9" s="30" t="s">
        <v>592</v>
      </c>
      <c r="F9" s="138">
        <v>0</v>
      </c>
      <c r="G9" s="110">
        <v>0</v>
      </c>
      <c r="H9" s="138">
        <f t="shared" si="1"/>
        <v>0</v>
      </c>
    </row>
    <row r="10" spans="1:8" x14ac:dyDescent="0.35">
      <c r="A10" s="29" t="s">
        <v>577</v>
      </c>
      <c r="B10" s="147">
        <f>SUM(B7:B9)</f>
        <v>1040</v>
      </c>
      <c r="C10" s="147">
        <f>SUM(C7:C9)</f>
        <v>46387</v>
      </c>
      <c r="D10" s="148">
        <f t="shared" si="0"/>
        <v>47427</v>
      </c>
      <c r="E10" s="29" t="s">
        <v>585</v>
      </c>
      <c r="F10" s="151">
        <f>SUM(F7:F9)</f>
        <v>23750</v>
      </c>
      <c r="G10" s="151">
        <f>SUM(G7:G9)</f>
        <v>14554</v>
      </c>
      <c r="H10" s="152">
        <f t="shared" si="1"/>
        <v>38304</v>
      </c>
    </row>
    <row r="11" spans="1:8" x14ac:dyDescent="0.35">
      <c r="A11" s="30" t="s">
        <v>532</v>
      </c>
      <c r="B11" s="145"/>
      <c r="C11" s="146"/>
      <c r="D11" s="146"/>
      <c r="E11" s="30" t="s">
        <v>532</v>
      </c>
      <c r="F11" s="149"/>
      <c r="G11" s="150"/>
      <c r="H11" s="150"/>
    </row>
    <row r="12" spans="1:8" x14ac:dyDescent="0.35">
      <c r="A12" s="30" t="s">
        <v>572</v>
      </c>
      <c r="B12" s="110">
        <f>F15</f>
        <v>0</v>
      </c>
      <c r="C12" s="146">
        <f>G15</f>
        <v>3180</v>
      </c>
      <c r="D12" s="145">
        <f t="shared" ref="D12:D17" si="2">SUM(B12:C12)</f>
        <v>3180</v>
      </c>
      <c r="E12" s="30" t="s">
        <v>584</v>
      </c>
      <c r="F12" s="128">
        <v>0</v>
      </c>
      <c r="G12" s="150">
        <v>1538</v>
      </c>
      <c r="H12" s="150">
        <f t="shared" ref="H12:H17" si="3">SUM(F12:G12)</f>
        <v>1538</v>
      </c>
    </row>
    <row r="13" spans="1:8" x14ac:dyDescent="0.35">
      <c r="A13" s="30" t="s">
        <v>579</v>
      </c>
      <c r="B13" s="110">
        <v>0</v>
      </c>
      <c r="C13" s="146">
        <v>2306</v>
      </c>
      <c r="D13" s="145">
        <f t="shared" si="2"/>
        <v>2306</v>
      </c>
      <c r="E13" s="30" t="s">
        <v>579</v>
      </c>
      <c r="F13" s="128">
        <v>0</v>
      </c>
      <c r="G13" s="150">
        <v>1642</v>
      </c>
      <c r="H13" s="150">
        <f t="shared" si="3"/>
        <v>1642</v>
      </c>
    </row>
    <row r="14" spans="1:8" x14ac:dyDescent="0.35">
      <c r="A14" s="30" t="s">
        <v>574</v>
      </c>
      <c r="B14" s="110">
        <v>0</v>
      </c>
      <c r="C14" s="129">
        <v>0</v>
      </c>
      <c r="D14" s="110">
        <f t="shared" si="2"/>
        <v>0</v>
      </c>
      <c r="E14" s="30" t="s">
        <v>574</v>
      </c>
      <c r="F14" s="128">
        <v>0</v>
      </c>
      <c r="G14" s="138">
        <v>0</v>
      </c>
      <c r="H14" s="138">
        <f t="shared" si="3"/>
        <v>0</v>
      </c>
    </row>
    <row r="15" spans="1:8" x14ac:dyDescent="0.35">
      <c r="A15" s="29" t="s">
        <v>577</v>
      </c>
      <c r="B15" s="106">
        <f>SUM(B12:B14)</f>
        <v>0</v>
      </c>
      <c r="C15" s="106">
        <f>SUM(C12:C14)</f>
        <v>5486</v>
      </c>
      <c r="D15" s="148">
        <f t="shared" si="2"/>
        <v>5486</v>
      </c>
      <c r="E15" s="29" t="s">
        <v>585</v>
      </c>
      <c r="F15" s="153">
        <f>SUM(F12:F14)</f>
        <v>0</v>
      </c>
      <c r="G15" s="153">
        <f>SUM(G12:G14)</f>
        <v>3180</v>
      </c>
      <c r="H15" s="152">
        <f t="shared" si="3"/>
        <v>3180</v>
      </c>
    </row>
    <row r="16" spans="1:8" ht="31" x14ac:dyDescent="0.35">
      <c r="A16" s="29" t="s">
        <v>580</v>
      </c>
      <c r="B16" s="147">
        <f>B10-B15</f>
        <v>1040</v>
      </c>
      <c r="C16" s="147">
        <f>C10-C15</f>
        <v>40901</v>
      </c>
      <c r="D16" s="148">
        <f t="shared" si="2"/>
        <v>41941</v>
      </c>
      <c r="E16" s="29" t="s">
        <v>581</v>
      </c>
      <c r="F16" s="151">
        <f>F10-F15</f>
        <v>23750</v>
      </c>
      <c r="G16" s="151">
        <f>G10-G15</f>
        <v>11374</v>
      </c>
      <c r="H16" s="152">
        <f t="shared" si="3"/>
        <v>35124</v>
      </c>
    </row>
    <row r="17" spans="1:8" ht="31" x14ac:dyDescent="0.35">
      <c r="A17" s="30" t="s">
        <v>581</v>
      </c>
      <c r="B17" s="146">
        <f>B7-B12</f>
        <v>23750</v>
      </c>
      <c r="C17" s="146">
        <f>C7-C12</f>
        <v>11374</v>
      </c>
      <c r="D17" s="146">
        <f t="shared" si="2"/>
        <v>35124</v>
      </c>
      <c r="E17" s="30" t="s">
        <v>586</v>
      </c>
      <c r="F17" s="150">
        <f>F7-F12</f>
        <v>16110</v>
      </c>
      <c r="G17" s="150">
        <f>G7-G12</f>
        <v>10721</v>
      </c>
      <c r="H17" s="150">
        <f t="shared" si="3"/>
        <v>26831</v>
      </c>
    </row>
    <row r="18" spans="1:8" x14ac:dyDescent="0.35">
      <c r="A18" s="30" t="s">
        <v>582</v>
      </c>
      <c r="B18" s="145"/>
      <c r="C18" s="146"/>
      <c r="D18" s="146"/>
      <c r="E18" s="30" t="s">
        <v>582</v>
      </c>
      <c r="F18" s="149"/>
      <c r="G18" s="150"/>
      <c r="H18" s="150"/>
    </row>
    <row r="19" spans="1:8" ht="31" x14ac:dyDescent="0.35">
      <c r="A19" s="30" t="s">
        <v>583</v>
      </c>
      <c r="B19" s="145">
        <f>B16</f>
        <v>1040</v>
      </c>
      <c r="C19" s="145">
        <f>C16</f>
        <v>40901</v>
      </c>
      <c r="D19" s="146">
        <f>SUM(B19:C19)</f>
        <v>41941</v>
      </c>
      <c r="E19" s="30" t="s">
        <v>587</v>
      </c>
      <c r="F19" s="149">
        <f>F16</f>
        <v>23750</v>
      </c>
      <c r="G19" s="149">
        <f>G16</f>
        <v>11374</v>
      </c>
      <c r="H19" s="150">
        <f>SUM(F19:G19)</f>
        <v>35124</v>
      </c>
    </row>
  </sheetData>
  <mergeCells count="4">
    <mergeCell ref="B3:D3"/>
    <mergeCell ref="F3:H3"/>
    <mergeCell ref="B4:D4"/>
    <mergeCell ref="F4:H4"/>
  </mergeCells>
  <pageMargins left="0.7" right="0.7" top="0.75" bottom="0.75" header="0.3" footer="0.3"/>
  <headerFooter>
    <oddHeader>&amp;C&amp;"Aptos"&amp;10&amp;K000000 OFFICIAL&amp;1#_x000D_</oddHeader>
    <oddFooter>&amp;C_x000D_&amp;1#&amp;"Aptos"&amp;10&amp;K000000 OFFICIAL</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50FF4-6E12-43DE-9E43-6EA2CCECC903}">
  <dimension ref="A1:C12"/>
  <sheetViews>
    <sheetView workbookViewId="0"/>
  </sheetViews>
  <sheetFormatPr defaultRowHeight="15.5" x14ac:dyDescent="0.35"/>
  <cols>
    <col min="1" max="1" width="36.33203125" style="2" customWidth="1"/>
    <col min="2" max="2" width="8.6640625" style="2"/>
    <col min="3" max="3" width="9.75" style="2" bestFit="1" customWidth="1"/>
    <col min="4" max="4" width="8.6640625" style="2"/>
    <col min="5" max="5" width="45.25" style="2" bestFit="1" customWidth="1"/>
    <col min="6" max="6" width="12.75" style="2" customWidth="1"/>
    <col min="7" max="7" width="14.25" style="2" customWidth="1"/>
    <col min="8" max="9" width="12.75" style="2" customWidth="1"/>
    <col min="10" max="16384" width="8.6640625" style="2"/>
  </cols>
  <sheetData>
    <row r="1" spans="1:3" x14ac:dyDescent="0.35">
      <c r="A1" s="2" t="s">
        <v>770</v>
      </c>
    </row>
    <row r="3" spans="1:3" ht="31" x14ac:dyDescent="0.35">
      <c r="A3" s="26" t="s">
        <v>593</v>
      </c>
      <c r="B3" s="26" t="s">
        <v>442</v>
      </c>
      <c r="C3" s="26" t="s">
        <v>443</v>
      </c>
    </row>
    <row r="4" spans="1:3" x14ac:dyDescent="0.35">
      <c r="A4" s="83" t="s">
        <v>594</v>
      </c>
      <c r="B4" s="102">
        <v>3332</v>
      </c>
      <c r="C4" s="102">
        <v>2138</v>
      </c>
    </row>
    <row r="5" spans="1:3" x14ac:dyDescent="0.35">
      <c r="A5" s="154" t="s">
        <v>595</v>
      </c>
      <c r="B5" s="102">
        <v>-35</v>
      </c>
      <c r="C5" s="102">
        <v>91</v>
      </c>
    </row>
    <row r="6" spans="1:3" x14ac:dyDescent="0.35">
      <c r="A6" s="84" t="s">
        <v>596</v>
      </c>
      <c r="B6" s="102">
        <v>745</v>
      </c>
      <c r="C6" s="102">
        <v>623</v>
      </c>
    </row>
    <row r="7" spans="1:3" x14ac:dyDescent="0.35">
      <c r="A7" s="84" t="s">
        <v>597</v>
      </c>
      <c r="B7" s="102">
        <v>-418</v>
      </c>
      <c r="C7" s="102">
        <v>-412</v>
      </c>
    </row>
    <row r="8" spans="1:3" x14ac:dyDescent="0.35">
      <c r="A8" s="84" t="s">
        <v>598</v>
      </c>
      <c r="B8" s="102">
        <v>1815</v>
      </c>
      <c r="C8" s="102">
        <v>1346</v>
      </c>
    </row>
    <row r="9" spans="1:3" x14ac:dyDescent="0.35">
      <c r="A9" s="83" t="s">
        <v>599</v>
      </c>
      <c r="B9" s="102">
        <v>1447</v>
      </c>
      <c r="C9" s="102">
        <v>2242</v>
      </c>
    </row>
    <row r="10" spans="1:3" x14ac:dyDescent="0.35">
      <c r="A10" s="155" t="s">
        <v>131</v>
      </c>
      <c r="B10" s="157">
        <f>SUM(B4:B9)</f>
        <v>6886</v>
      </c>
      <c r="C10" s="157">
        <f>SUM(C4:C9)</f>
        <v>6028</v>
      </c>
    </row>
    <row r="11" spans="1:3" x14ac:dyDescent="0.35">
      <c r="A11" s="83" t="s">
        <v>600</v>
      </c>
      <c r="B11" s="83">
        <v>25</v>
      </c>
      <c r="C11" s="83">
        <v>40</v>
      </c>
    </row>
    <row r="12" spans="1:3" x14ac:dyDescent="0.35">
      <c r="A12" s="156" t="s">
        <v>131</v>
      </c>
      <c r="B12" s="104">
        <f>SUM(B10:B11)</f>
        <v>6911</v>
      </c>
      <c r="C12" s="104">
        <f>C10+C11</f>
        <v>6068</v>
      </c>
    </row>
  </sheetData>
  <pageMargins left="0.7" right="0.7" top="0.75" bottom="0.75" header="0.3" footer="0.3"/>
  <headerFooter>
    <oddHeader>&amp;C&amp;"Aptos"&amp;10&amp;K000000 OFFICIAL&amp;1#_x000D_</oddHeader>
    <oddFooter>&amp;C_x000D_&amp;1#&amp;"Aptos"&amp;10&amp;K000000 OFFICIAL</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18074-4D6D-4D6D-8910-B8E70D5F793D}">
  <dimension ref="A1:C6"/>
  <sheetViews>
    <sheetView workbookViewId="0"/>
  </sheetViews>
  <sheetFormatPr defaultRowHeight="15.5" x14ac:dyDescent="0.35"/>
  <cols>
    <col min="1" max="1" width="47.33203125" style="2" bestFit="1" customWidth="1"/>
    <col min="2" max="2" width="8.6640625" style="2"/>
    <col min="3" max="3" width="10.33203125" style="2" bestFit="1" customWidth="1"/>
    <col min="4" max="16384" width="8.6640625" style="2"/>
  </cols>
  <sheetData>
    <row r="1" spans="1:3" x14ac:dyDescent="0.35">
      <c r="A1" s="2" t="s">
        <v>771</v>
      </c>
    </row>
    <row r="3" spans="1:3" ht="31" x14ac:dyDescent="0.35">
      <c r="A3" s="37"/>
      <c r="B3" s="26" t="s">
        <v>442</v>
      </c>
      <c r="C3" s="26" t="s">
        <v>443</v>
      </c>
    </row>
    <row r="4" spans="1:3" x14ac:dyDescent="0.35">
      <c r="A4" s="158" t="s">
        <v>601</v>
      </c>
      <c r="B4" s="104">
        <f>C6</f>
        <v>13455</v>
      </c>
      <c r="C4" s="104">
        <v>12334</v>
      </c>
    </row>
    <row r="5" spans="1:3" x14ac:dyDescent="0.35">
      <c r="A5" s="154" t="s">
        <v>602</v>
      </c>
      <c r="B5" s="102">
        <v>-1937</v>
      </c>
      <c r="C5" s="102">
        <v>1121</v>
      </c>
    </row>
    <row r="6" spans="1:3" x14ac:dyDescent="0.35">
      <c r="A6" s="158" t="s">
        <v>603</v>
      </c>
      <c r="B6" s="104">
        <f>SUM(B4:B5)</f>
        <v>11518</v>
      </c>
      <c r="C6" s="104">
        <f>SUM(C4:C5)</f>
        <v>13455</v>
      </c>
    </row>
  </sheetData>
  <pageMargins left="0.7" right="0.7" top="0.75" bottom="0.75" header="0.3" footer="0.3"/>
  <headerFooter>
    <oddHeader>&amp;C&amp;"Aptos"&amp;10&amp;K000000 OFFICIAL&amp;1#_x000D_</oddHeader>
    <oddFooter>&amp;C_x000D_&amp;1#&amp;"Aptos"&amp;10&amp;K000000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6228B-4D5A-4B7F-82AF-D37025B5DF1F}">
  <dimension ref="A1:B16"/>
  <sheetViews>
    <sheetView workbookViewId="0"/>
  </sheetViews>
  <sheetFormatPr defaultRowHeight="14" x14ac:dyDescent="0.3"/>
  <cols>
    <col min="1" max="1" width="59.58203125" bestFit="1" customWidth="1"/>
    <col min="2" max="2" width="13.5" customWidth="1"/>
  </cols>
  <sheetData>
    <row r="1" spans="1:2" ht="15.5" x14ac:dyDescent="0.35">
      <c r="A1" s="2" t="s">
        <v>26</v>
      </c>
      <c r="B1" s="2"/>
    </row>
    <row r="2" spans="1:2" ht="15.5" x14ac:dyDescent="0.35">
      <c r="A2" s="2"/>
      <c r="B2" s="2"/>
    </row>
    <row r="3" spans="1:2" ht="15.5" x14ac:dyDescent="0.35">
      <c r="A3" s="54" t="s">
        <v>27</v>
      </c>
      <c r="B3" s="55" t="s">
        <v>22</v>
      </c>
    </row>
    <row r="4" spans="1:2" ht="15.5" x14ac:dyDescent="0.35">
      <c r="A4" s="49" t="s">
        <v>28</v>
      </c>
      <c r="B4" s="209">
        <v>25</v>
      </c>
    </row>
    <row r="5" spans="1:2" ht="15.5" x14ac:dyDescent="0.35">
      <c r="A5" s="49" t="s">
        <v>29</v>
      </c>
      <c r="B5" s="209">
        <v>28</v>
      </c>
    </row>
    <row r="6" spans="1:2" ht="15.5" x14ac:dyDescent="0.35">
      <c r="A6" s="49" t="s">
        <v>30</v>
      </c>
      <c r="B6" s="209">
        <v>28</v>
      </c>
    </row>
    <row r="7" spans="1:2" ht="15.5" x14ac:dyDescent="0.35">
      <c r="A7" s="49" t="s">
        <v>31</v>
      </c>
      <c r="B7" s="209">
        <v>0</v>
      </c>
    </row>
    <row r="8" spans="1:2" ht="15.5" x14ac:dyDescent="0.35">
      <c r="A8" s="49" t="s">
        <v>32</v>
      </c>
      <c r="B8" s="209">
        <v>72</v>
      </c>
    </row>
    <row r="9" spans="1:2" ht="15.5" x14ac:dyDescent="0.35">
      <c r="A9" s="49" t="s">
        <v>33</v>
      </c>
      <c r="B9" s="209">
        <v>99</v>
      </c>
    </row>
    <row r="10" spans="1:2" ht="15.5" x14ac:dyDescent="0.35">
      <c r="A10" s="49" t="s">
        <v>34</v>
      </c>
      <c r="B10" s="209">
        <v>16</v>
      </c>
    </row>
    <row r="11" spans="1:2" ht="15.5" x14ac:dyDescent="0.35">
      <c r="A11" s="49" t="s">
        <v>35</v>
      </c>
      <c r="B11" s="209">
        <v>19</v>
      </c>
    </row>
    <row r="12" spans="1:2" ht="15.5" x14ac:dyDescent="0.35">
      <c r="A12" s="49" t="s">
        <v>36</v>
      </c>
      <c r="B12" s="209">
        <v>84</v>
      </c>
    </row>
    <row r="13" spans="1:2" ht="15.5" x14ac:dyDescent="0.35">
      <c r="A13" s="49" t="s">
        <v>37</v>
      </c>
      <c r="B13" s="209">
        <v>55</v>
      </c>
    </row>
    <row r="14" spans="1:2" ht="15.5" x14ac:dyDescent="0.35">
      <c r="A14" s="49" t="s">
        <v>38</v>
      </c>
      <c r="B14" s="209">
        <v>9</v>
      </c>
    </row>
    <row r="15" spans="1:2" ht="15.5" x14ac:dyDescent="0.35">
      <c r="A15" s="49" t="s">
        <v>39</v>
      </c>
      <c r="B15" s="209">
        <v>8</v>
      </c>
    </row>
    <row r="16" spans="1:2" ht="15.5" x14ac:dyDescent="0.35">
      <c r="A16" s="49" t="s">
        <v>40</v>
      </c>
      <c r="B16" s="209">
        <v>4</v>
      </c>
    </row>
  </sheetData>
  <pageMargins left="0.7" right="0.7" top="0.75" bottom="0.75" header="0.3" footer="0.3"/>
  <headerFooter>
    <oddHeader>&amp;C&amp;"Aptos"&amp;10&amp;K000000 OFFICIAL&amp;1#_x000D_</oddHeader>
    <oddFooter>&amp;C_x000D_&amp;1#&amp;"Aptos"&amp;10&amp;K000000 OFFICIAL</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67253-4F58-47F3-A116-DF4499B93907}">
  <dimension ref="A1:C13"/>
  <sheetViews>
    <sheetView workbookViewId="0"/>
  </sheetViews>
  <sheetFormatPr defaultRowHeight="14" x14ac:dyDescent="0.3"/>
  <cols>
    <col min="1" max="1" width="41.75" customWidth="1"/>
    <col min="2" max="2" width="10.75" customWidth="1"/>
    <col min="3" max="3" width="11.33203125" customWidth="1"/>
    <col min="7" max="7" width="8.6640625" customWidth="1"/>
  </cols>
  <sheetData>
    <row r="1" spans="1:3" x14ac:dyDescent="0.3">
      <c r="A1" t="s">
        <v>772</v>
      </c>
    </row>
    <row r="3" spans="1:3" ht="31" x14ac:dyDescent="0.3">
      <c r="A3" s="26" t="s">
        <v>593</v>
      </c>
      <c r="B3" s="26" t="s">
        <v>442</v>
      </c>
      <c r="C3" s="26" t="s">
        <v>443</v>
      </c>
    </row>
    <row r="4" spans="1:3" ht="31" x14ac:dyDescent="0.3">
      <c r="A4" s="30" t="s">
        <v>604</v>
      </c>
      <c r="B4" s="102">
        <v>1713</v>
      </c>
      <c r="C4" s="108">
        <v>1346</v>
      </c>
    </row>
    <row r="5" spans="1:3" ht="31" x14ac:dyDescent="0.3">
      <c r="A5" s="30" t="s">
        <v>605</v>
      </c>
      <c r="B5" s="108">
        <f>1831-39</f>
        <v>1792</v>
      </c>
      <c r="C5" s="108">
        <f>1651+1</f>
        <v>1652</v>
      </c>
    </row>
    <row r="6" spans="1:3" ht="15.5" x14ac:dyDescent="0.3">
      <c r="A6" s="30" t="s">
        <v>606</v>
      </c>
      <c r="B6" s="108">
        <v>6491</v>
      </c>
      <c r="C6" s="108">
        <v>6124</v>
      </c>
    </row>
    <row r="7" spans="1:3" ht="15.5" x14ac:dyDescent="0.3">
      <c r="A7" s="30" t="s">
        <v>607</v>
      </c>
      <c r="B7" s="108">
        <v>1101</v>
      </c>
      <c r="C7" s="108">
        <v>217</v>
      </c>
    </row>
    <row r="8" spans="1:3" ht="15.5" x14ac:dyDescent="0.35">
      <c r="A8" s="30" t="s">
        <v>472</v>
      </c>
      <c r="B8" s="110">
        <v>0</v>
      </c>
      <c r="C8" s="108">
        <v>31</v>
      </c>
    </row>
    <row r="9" spans="1:3" ht="15.5" x14ac:dyDescent="0.3">
      <c r="A9" s="30" t="s">
        <v>608</v>
      </c>
      <c r="B9" s="108">
        <v>224</v>
      </c>
      <c r="C9" s="108">
        <v>1356</v>
      </c>
    </row>
    <row r="10" spans="1:3" ht="15.5" x14ac:dyDescent="0.3">
      <c r="A10" s="29" t="s">
        <v>131</v>
      </c>
      <c r="B10" s="104">
        <f>SUM(B4:B9)</f>
        <v>11321</v>
      </c>
      <c r="C10" s="104">
        <f>SUM(C4:C9)</f>
        <v>10726</v>
      </c>
    </row>
    <row r="11" spans="1:3" ht="31" x14ac:dyDescent="0.3">
      <c r="A11" s="29" t="s">
        <v>609</v>
      </c>
      <c r="B11" s="104"/>
      <c r="C11" s="104"/>
    </row>
    <row r="12" spans="1:3" ht="15.5" x14ac:dyDescent="0.35">
      <c r="A12" s="30" t="s">
        <v>610</v>
      </c>
      <c r="B12" s="110">
        <v>0</v>
      </c>
      <c r="C12" s="110">
        <v>0</v>
      </c>
    </row>
    <row r="13" spans="1:3" ht="15.5" x14ac:dyDescent="0.3">
      <c r="A13" s="29" t="s">
        <v>611</v>
      </c>
      <c r="B13" s="104">
        <f>SUM(B10:B12)</f>
        <v>11321</v>
      </c>
      <c r="C13" s="104">
        <f>SUM(C10:C12)</f>
        <v>10726</v>
      </c>
    </row>
  </sheetData>
  <pageMargins left="0.7" right="0.7" top="0.75" bottom="0.75" header="0.3" footer="0.3"/>
  <headerFooter>
    <oddHeader>&amp;C&amp;"Aptos"&amp;10&amp;K000000 OFFICIAL&amp;1#_x000D_</oddHeader>
    <oddFooter>&amp;C_x000D_&amp;1#&amp;"Aptos"&amp;10&amp;K000000 OFFICIAL</oddFooter>
  </headerFooter>
  <customProperties>
    <customPr name="EpmWorksheetKeyString_GUID" r:id="rId1"/>
  </customPropertie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F1E52-162B-4818-BB4F-61F55AE9EF78}">
  <dimension ref="A1:F75"/>
  <sheetViews>
    <sheetView workbookViewId="0">
      <selection activeCell="D14" sqref="D14"/>
    </sheetView>
  </sheetViews>
  <sheetFormatPr defaultRowHeight="15.5" x14ac:dyDescent="0.35"/>
  <cols>
    <col min="1" max="1" width="55.33203125" style="2" customWidth="1"/>
    <col min="2" max="2" width="19.08203125" style="2" bestFit="1" customWidth="1"/>
    <col min="3" max="3" width="18.58203125" style="2" customWidth="1"/>
    <col min="4" max="4" width="15.58203125" style="2" customWidth="1"/>
    <col min="5" max="5" width="18.33203125" style="2" customWidth="1"/>
    <col min="6" max="6" width="11.33203125" style="2" customWidth="1"/>
    <col min="7" max="16384" width="8.6640625" style="2"/>
  </cols>
  <sheetData>
    <row r="1" spans="1:2" x14ac:dyDescent="0.35">
      <c r="A1" s="2" t="s">
        <v>773</v>
      </c>
    </row>
    <row r="3" spans="1:2" x14ac:dyDescent="0.35">
      <c r="A3" s="315" t="s">
        <v>612</v>
      </c>
    </row>
    <row r="5" spans="1:2" x14ac:dyDescent="0.35">
      <c r="A5" s="159" t="s">
        <v>613</v>
      </c>
      <c r="B5" s="316" t="s">
        <v>614</v>
      </c>
    </row>
    <row r="6" spans="1:2" x14ac:dyDescent="0.35">
      <c r="A6" s="159" t="s">
        <v>11</v>
      </c>
      <c r="B6" s="317" t="s">
        <v>419</v>
      </c>
    </row>
    <row r="7" spans="1:2" x14ac:dyDescent="0.35">
      <c r="A7" s="159" t="s">
        <v>615</v>
      </c>
      <c r="B7" s="33"/>
    </row>
    <row r="8" spans="1:2" x14ac:dyDescent="0.35">
      <c r="A8" s="159" t="s">
        <v>572</v>
      </c>
      <c r="B8" s="160">
        <v>494</v>
      </c>
    </row>
    <row r="9" spans="1:2" x14ac:dyDescent="0.35">
      <c r="A9" s="84" t="s">
        <v>573</v>
      </c>
      <c r="B9" s="144">
        <v>324</v>
      </c>
    </row>
    <row r="10" spans="1:2" x14ac:dyDescent="0.35">
      <c r="A10" s="84" t="s">
        <v>575</v>
      </c>
      <c r="B10" s="110">
        <v>0</v>
      </c>
    </row>
    <row r="11" spans="1:2" x14ac:dyDescent="0.35">
      <c r="A11" s="84" t="s">
        <v>616</v>
      </c>
      <c r="B11" s="28">
        <v>-27</v>
      </c>
    </row>
    <row r="12" spans="1:2" x14ac:dyDescent="0.35">
      <c r="A12" s="159" t="s">
        <v>577</v>
      </c>
      <c r="B12" s="160">
        <f>SUM(B8:B11)</f>
        <v>791</v>
      </c>
    </row>
    <row r="13" spans="1:2" x14ac:dyDescent="0.35">
      <c r="A13" s="159" t="s">
        <v>578</v>
      </c>
      <c r="B13" s="160"/>
    </row>
    <row r="14" spans="1:2" x14ac:dyDescent="0.35">
      <c r="A14" s="159" t="s">
        <v>572</v>
      </c>
      <c r="B14" s="160">
        <v>225</v>
      </c>
    </row>
    <row r="15" spans="1:2" x14ac:dyDescent="0.35">
      <c r="A15" s="84" t="s">
        <v>617</v>
      </c>
      <c r="B15" s="144">
        <v>323</v>
      </c>
    </row>
    <row r="16" spans="1:2" x14ac:dyDescent="0.35">
      <c r="A16" s="84" t="s">
        <v>616</v>
      </c>
      <c r="B16" s="161"/>
    </row>
    <row r="17" spans="1:3" x14ac:dyDescent="0.35">
      <c r="A17" s="159" t="s">
        <v>577</v>
      </c>
      <c r="B17" s="160">
        <f>SUM(B14:B16)</f>
        <v>548</v>
      </c>
    </row>
    <row r="18" spans="1:3" x14ac:dyDescent="0.35">
      <c r="A18" s="84" t="s">
        <v>618</v>
      </c>
      <c r="B18" s="160">
        <f>B8-B14</f>
        <v>269</v>
      </c>
    </row>
    <row r="19" spans="1:3" x14ac:dyDescent="0.35">
      <c r="A19" s="84" t="s">
        <v>619</v>
      </c>
      <c r="B19" s="160">
        <f>B12-B17</f>
        <v>243</v>
      </c>
    </row>
    <row r="22" spans="1:3" x14ac:dyDescent="0.35">
      <c r="A22" s="315" t="s">
        <v>620</v>
      </c>
      <c r="B22" s="318"/>
      <c r="C22" s="318"/>
    </row>
    <row r="23" spans="1:3" x14ac:dyDescent="0.35">
      <c r="A23" s="2" t="s">
        <v>621</v>
      </c>
      <c r="B23" s="318"/>
      <c r="C23" s="318"/>
    </row>
    <row r="24" spans="1:3" x14ac:dyDescent="0.35">
      <c r="A24" s="33"/>
      <c r="B24" s="316" t="s">
        <v>11</v>
      </c>
      <c r="C24" s="316" t="s">
        <v>2</v>
      </c>
    </row>
    <row r="25" spans="1:3" x14ac:dyDescent="0.35">
      <c r="A25" s="33"/>
      <c r="B25" s="317" t="s">
        <v>419</v>
      </c>
      <c r="C25" s="317" t="s">
        <v>419</v>
      </c>
    </row>
    <row r="26" spans="1:3" x14ac:dyDescent="0.35">
      <c r="A26" s="314" t="s">
        <v>613</v>
      </c>
      <c r="B26" s="144"/>
      <c r="C26" s="144"/>
    </row>
    <row r="27" spans="1:3" x14ac:dyDescent="0.35">
      <c r="A27" s="33" t="s">
        <v>622</v>
      </c>
      <c r="B27" s="144">
        <v>228</v>
      </c>
      <c r="C27" s="144">
        <v>1361</v>
      </c>
    </row>
    <row r="28" spans="1:3" x14ac:dyDescent="0.35">
      <c r="A28" s="33" t="s">
        <v>623</v>
      </c>
      <c r="B28" s="110">
        <v>0</v>
      </c>
      <c r="C28" s="110">
        <v>0</v>
      </c>
    </row>
    <row r="29" spans="1:3" x14ac:dyDescent="0.35">
      <c r="A29" s="33" t="s">
        <v>624</v>
      </c>
      <c r="B29" s="110">
        <v>0</v>
      </c>
      <c r="C29" s="161" t="s">
        <v>161</v>
      </c>
    </row>
    <row r="30" spans="1:3" x14ac:dyDescent="0.35">
      <c r="A30" s="33" t="s">
        <v>625</v>
      </c>
      <c r="B30" s="319">
        <v>-4</v>
      </c>
      <c r="C30" s="319">
        <v>-5</v>
      </c>
    </row>
    <row r="31" spans="1:3" x14ac:dyDescent="0.35">
      <c r="A31" s="38" t="s">
        <v>626</v>
      </c>
      <c r="B31" s="160">
        <f>SUM(B27:B30)</f>
        <v>224</v>
      </c>
      <c r="C31" s="160">
        <v>1356</v>
      </c>
    </row>
    <row r="32" spans="1:3" x14ac:dyDescent="0.35">
      <c r="A32" s="33" t="s">
        <v>627</v>
      </c>
      <c r="B32" s="144">
        <v>224</v>
      </c>
      <c r="C32" s="144">
        <v>1356</v>
      </c>
    </row>
    <row r="33" spans="1:3" x14ac:dyDescent="0.35">
      <c r="A33" s="33" t="s">
        <v>628</v>
      </c>
      <c r="B33" s="110">
        <v>0</v>
      </c>
      <c r="C33" s="110">
        <v>0</v>
      </c>
    </row>
    <row r="34" spans="1:3" x14ac:dyDescent="0.35">
      <c r="B34" s="318"/>
      <c r="C34" s="318"/>
    </row>
    <row r="36" spans="1:3" x14ac:dyDescent="0.35">
      <c r="A36" s="315" t="s">
        <v>629</v>
      </c>
      <c r="B36" s="318"/>
      <c r="C36" s="318"/>
    </row>
    <row r="37" spans="1:3" x14ac:dyDescent="0.35">
      <c r="A37" s="33"/>
      <c r="B37" s="316" t="s">
        <v>11</v>
      </c>
      <c r="C37" s="316" t="s">
        <v>2</v>
      </c>
    </row>
    <row r="38" spans="1:3" x14ac:dyDescent="0.35">
      <c r="A38" s="33"/>
      <c r="B38" s="316" t="s">
        <v>419</v>
      </c>
      <c r="C38" s="316" t="s">
        <v>419</v>
      </c>
    </row>
    <row r="39" spans="1:3" x14ac:dyDescent="0.35">
      <c r="A39" s="33" t="s">
        <v>630</v>
      </c>
      <c r="B39" s="144">
        <v>322</v>
      </c>
      <c r="C39" s="144">
        <v>225</v>
      </c>
    </row>
    <row r="40" spans="1:3" x14ac:dyDescent="0.35">
      <c r="A40" s="33" t="s">
        <v>631</v>
      </c>
      <c r="B40" s="144">
        <v>18</v>
      </c>
      <c r="C40" s="144">
        <v>12</v>
      </c>
    </row>
    <row r="41" spans="1:3" x14ac:dyDescent="0.35">
      <c r="A41" s="33" t="s">
        <v>632</v>
      </c>
      <c r="B41" s="110">
        <v>0</v>
      </c>
      <c r="C41" s="161" t="s">
        <v>161</v>
      </c>
    </row>
    <row r="42" spans="1:3" x14ac:dyDescent="0.35">
      <c r="A42" s="33" t="s">
        <v>633</v>
      </c>
      <c r="B42" s="110">
        <v>0</v>
      </c>
      <c r="C42" s="161" t="s">
        <v>161</v>
      </c>
    </row>
    <row r="43" spans="1:3" x14ac:dyDescent="0.35">
      <c r="A43" s="33" t="s">
        <v>634</v>
      </c>
      <c r="B43" s="110">
        <v>0</v>
      </c>
      <c r="C43" s="144">
        <v>88.74</v>
      </c>
    </row>
    <row r="44" spans="1:3" ht="31" x14ac:dyDescent="0.35">
      <c r="A44" s="34" t="s">
        <v>635</v>
      </c>
      <c r="B44" s="110">
        <v>0</v>
      </c>
      <c r="C44" s="161" t="s">
        <v>161</v>
      </c>
    </row>
    <row r="45" spans="1:3" x14ac:dyDescent="0.35">
      <c r="A45" s="38" t="s">
        <v>131</v>
      </c>
      <c r="B45" s="160">
        <f>SUM(B39:B44)</f>
        <v>340</v>
      </c>
      <c r="C45" s="160">
        <f>SUM(C39:C44)</f>
        <v>325.74</v>
      </c>
    </row>
    <row r="46" spans="1:3" ht="7" customHeight="1" x14ac:dyDescent="0.35">
      <c r="A46" s="40"/>
      <c r="B46" s="41"/>
      <c r="C46" s="41"/>
    </row>
    <row r="47" spans="1:3" x14ac:dyDescent="0.35">
      <c r="A47" s="2" t="s">
        <v>636</v>
      </c>
      <c r="B47" s="318"/>
      <c r="C47" s="318"/>
    </row>
    <row r="49" spans="1:3" x14ac:dyDescent="0.35">
      <c r="A49" s="315" t="s">
        <v>637</v>
      </c>
      <c r="B49" s="318"/>
      <c r="C49" s="318"/>
    </row>
    <row r="50" spans="1:3" x14ac:dyDescent="0.35">
      <c r="A50" s="314"/>
      <c r="B50" s="316" t="s">
        <v>11</v>
      </c>
      <c r="C50" s="316" t="s">
        <v>2</v>
      </c>
    </row>
    <row r="51" spans="1:3" x14ac:dyDescent="0.35">
      <c r="A51" s="314"/>
      <c r="B51" s="316" t="s">
        <v>419</v>
      </c>
      <c r="C51" s="316" t="s">
        <v>419</v>
      </c>
    </row>
    <row r="52" spans="1:3" x14ac:dyDescent="0.35">
      <c r="A52" s="33" t="s">
        <v>638</v>
      </c>
      <c r="B52" s="214">
        <v>1121</v>
      </c>
      <c r="C52" s="110">
        <v>0</v>
      </c>
    </row>
    <row r="53" spans="1:3" x14ac:dyDescent="0.35">
      <c r="A53" s="33" t="s">
        <v>639</v>
      </c>
      <c r="B53" s="110">
        <v>0</v>
      </c>
      <c r="C53" s="144">
        <v>88.74</v>
      </c>
    </row>
    <row r="54" spans="1:3" x14ac:dyDescent="0.35">
      <c r="A54" s="84" t="s">
        <v>614</v>
      </c>
      <c r="B54" s="144">
        <v>325</v>
      </c>
      <c r="C54" s="161">
        <v>254</v>
      </c>
    </row>
    <row r="55" spans="1:3" x14ac:dyDescent="0.35">
      <c r="A55" s="38" t="s">
        <v>640</v>
      </c>
      <c r="B55" s="160">
        <f>SUM(B52:B54)</f>
        <v>1446</v>
      </c>
      <c r="C55" s="160">
        <f>SUM(C52:C54)</f>
        <v>342.74</v>
      </c>
    </row>
    <row r="57" spans="1:3" x14ac:dyDescent="0.35">
      <c r="A57" s="67" t="s">
        <v>641</v>
      </c>
      <c r="B57" s="209" t="s">
        <v>419</v>
      </c>
    </row>
    <row r="58" spans="1:3" x14ac:dyDescent="0.35">
      <c r="A58" s="67" t="s">
        <v>642</v>
      </c>
      <c r="B58" s="167">
        <v>1284</v>
      </c>
    </row>
    <row r="59" spans="1:3" x14ac:dyDescent="0.35">
      <c r="A59" s="67" t="s">
        <v>643</v>
      </c>
      <c r="B59" s="110">
        <f>-1121-307+72</f>
        <v>-1356</v>
      </c>
    </row>
    <row r="60" spans="1:3" x14ac:dyDescent="0.35">
      <c r="A60" s="67" t="s">
        <v>644</v>
      </c>
      <c r="B60" s="67">
        <v>324</v>
      </c>
    </row>
    <row r="61" spans="1:3" x14ac:dyDescent="0.35">
      <c r="A61" s="67" t="s">
        <v>645</v>
      </c>
      <c r="B61" s="110">
        <v>-28</v>
      </c>
    </row>
    <row r="62" spans="1:3" x14ac:dyDescent="0.35">
      <c r="A62" s="67" t="s">
        <v>646</v>
      </c>
      <c r="B62" s="67">
        <f>SUM(B58:B61)</f>
        <v>224</v>
      </c>
    </row>
    <row r="64" spans="1:3" x14ac:dyDescent="0.35">
      <c r="A64" s="315" t="s">
        <v>647</v>
      </c>
    </row>
    <row r="65" spans="1:6" ht="46.5" x14ac:dyDescent="0.35">
      <c r="B65" s="55" t="s">
        <v>642</v>
      </c>
      <c r="C65" s="320" t="s">
        <v>648</v>
      </c>
      <c r="D65" s="320" t="s">
        <v>649</v>
      </c>
      <c r="E65" s="320" t="s">
        <v>650</v>
      </c>
      <c r="F65" s="320" t="s">
        <v>651</v>
      </c>
    </row>
    <row r="66" spans="1:6" x14ac:dyDescent="0.35">
      <c r="A66" s="321"/>
      <c r="B66" s="312" t="s">
        <v>419</v>
      </c>
      <c r="C66" s="312" t="s">
        <v>419</v>
      </c>
      <c r="D66" s="312" t="s">
        <v>419</v>
      </c>
      <c r="E66" s="312" t="s">
        <v>419</v>
      </c>
      <c r="F66" s="312" t="s">
        <v>419</v>
      </c>
    </row>
    <row r="67" spans="1:6" x14ac:dyDescent="0.35">
      <c r="A67" s="49" t="s">
        <v>652</v>
      </c>
      <c r="B67" s="322">
        <v>1050</v>
      </c>
      <c r="C67" s="28">
        <v>-1050</v>
      </c>
      <c r="D67" s="28">
        <v>0</v>
      </c>
      <c r="E67" s="28">
        <v>0</v>
      </c>
      <c r="F67" s="322">
        <f>SUM(B67:E67)</f>
        <v>0</v>
      </c>
    </row>
    <row r="68" spans="1:6" x14ac:dyDescent="0.35">
      <c r="A68" s="67" t="s">
        <v>653</v>
      </c>
      <c r="B68" s="322">
        <v>235</v>
      </c>
      <c r="C68" s="28">
        <v>-307</v>
      </c>
      <c r="D68" s="322">
        <v>324</v>
      </c>
      <c r="E68" s="28">
        <v>-28</v>
      </c>
      <c r="F68" s="322">
        <f>SUM(B68:E68)</f>
        <v>224</v>
      </c>
    </row>
    <row r="69" spans="1:6" x14ac:dyDescent="0.35">
      <c r="A69" s="54" t="s">
        <v>654</v>
      </c>
      <c r="B69" s="323">
        <f>SUM(B67:B68)</f>
        <v>1285</v>
      </c>
      <c r="C69" s="28">
        <f>SUM(C67:C68)</f>
        <v>-1357</v>
      </c>
      <c r="D69" s="323">
        <f>SUM(D67:D68)</f>
        <v>324</v>
      </c>
      <c r="E69" s="28">
        <f>SUM(E67:E68)</f>
        <v>-28</v>
      </c>
      <c r="F69" s="323">
        <f>SUM(F67:F68)</f>
        <v>224</v>
      </c>
    </row>
    <row r="73" spans="1:6" ht="15" customHeight="1" x14ac:dyDescent="0.35"/>
    <row r="74" spans="1:6" ht="15" customHeight="1" x14ac:dyDescent="0.35"/>
    <row r="75" spans="1:6" ht="15" customHeight="1" x14ac:dyDescent="0.35"/>
  </sheetData>
  <conditionalFormatting sqref="B8:B19 A55:B55">
    <cfRule type="cellIs" dxfId="20" priority="16" operator="lessThan">
      <formula>0</formula>
    </cfRule>
  </conditionalFormatting>
  <conditionalFormatting sqref="B30">
    <cfRule type="cellIs" dxfId="19" priority="27" operator="lessThan">
      <formula>0</formula>
    </cfRule>
  </conditionalFormatting>
  <conditionalFormatting sqref="B52:B54">
    <cfRule type="cellIs" dxfId="18" priority="6" operator="lessThan">
      <formula>0</formula>
    </cfRule>
  </conditionalFormatting>
  <conditionalFormatting sqref="B59">
    <cfRule type="cellIs" dxfId="17" priority="5" operator="lessThan">
      <formula>0</formula>
    </cfRule>
  </conditionalFormatting>
  <conditionalFormatting sqref="B61">
    <cfRule type="cellIs" dxfId="16" priority="4" operator="lessThan">
      <formula>0</formula>
    </cfRule>
  </conditionalFormatting>
  <conditionalFormatting sqref="B22:C24 A31:B31">
    <cfRule type="cellIs" dxfId="15" priority="28" operator="lessThan">
      <formula>0</formula>
    </cfRule>
  </conditionalFormatting>
  <conditionalFormatting sqref="B26:C29">
    <cfRule type="cellIs" dxfId="14" priority="26" operator="lessThan">
      <formula>0</formula>
    </cfRule>
  </conditionalFormatting>
  <conditionalFormatting sqref="B32:C34">
    <cfRule type="cellIs" dxfId="13" priority="9" operator="lessThan">
      <formula>0</formula>
    </cfRule>
  </conditionalFormatting>
  <conditionalFormatting sqref="B36:C37 A45:C45 B49:C50">
    <cfRule type="cellIs" dxfId="12" priority="22" operator="lessThan">
      <formula>0</formula>
    </cfRule>
  </conditionalFormatting>
  <conditionalFormatting sqref="B39:C44">
    <cfRule type="cellIs" dxfId="11" priority="8" operator="lessThan">
      <formula>0</formula>
    </cfRule>
  </conditionalFormatting>
  <conditionalFormatting sqref="B46:C47">
    <cfRule type="cellIs" dxfId="10" priority="23" operator="lessThan">
      <formula>0</formula>
    </cfRule>
  </conditionalFormatting>
  <conditionalFormatting sqref="B65:D65 B68:B69">
    <cfRule type="cellIs" dxfId="9" priority="13" operator="lessThan">
      <formula>0</formula>
    </cfRule>
  </conditionalFormatting>
  <conditionalFormatting sqref="C30:C31">
    <cfRule type="cellIs" dxfId="8" priority="29" operator="lessThan">
      <formula>0</formula>
    </cfRule>
  </conditionalFormatting>
  <conditionalFormatting sqref="C52:C55">
    <cfRule type="cellIs" dxfId="7" priority="7" operator="lessThan">
      <formula>0</formula>
    </cfRule>
  </conditionalFormatting>
  <conditionalFormatting sqref="C67:C69">
    <cfRule type="cellIs" dxfId="6" priority="3" operator="lessThan">
      <formula>0</formula>
    </cfRule>
  </conditionalFormatting>
  <conditionalFormatting sqref="D67:E67">
    <cfRule type="cellIs" dxfId="5" priority="2" operator="lessThan">
      <formula>0</formula>
    </cfRule>
  </conditionalFormatting>
  <conditionalFormatting sqref="E68:E69">
    <cfRule type="cellIs" dxfId="4" priority="1" operator="lessThan">
      <formula>0</formula>
    </cfRule>
  </conditionalFormatting>
  <pageMargins left="0.7" right="0.7" top="0.75" bottom="0.75" header="0.3" footer="0.3"/>
  <headerFooter>
    <oddHeader>&amp;C&amp;"Aptos"&amp;10&amp;K000000 OFFICIAL&amp;1#_x000D_</oddHeader>
    <oddFooter>&amp;C_x000D_&amp;1#&amp;"Aptos"&amp;10&amp;K000000 OFFICIAL</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005B7-9BE4-478C-9E68-907E17A534AB}">
  <dimension ref="A1:C9"/>
  <sheetViews>
    <sheetView workbookViewId="0"/>
  </sheetViews>
  <sheetFormatPr defaultRowHeight="15.5" x14ac:dyDescent="0.35"/>
  <cols>
    <col min="1" max="1" width="34.58203125" style="2" customWidth="1"/>
    <col min="2" max="2" width="13.25" style="2" customWidth="1"/>
    <col min="3" max="3" width="12.83203125" style="2" customWidth="1"/>
    <col min="4" max="16384" width="8.6640625" style="2"/>
  </cols>
  <sheetData>
    <row r="1" spans="1:3" x14ac:dyDescent="0.35">
      <c r="A1" s="2" t="s">
        <v>774</v>
      </c>
    </row>
    <row r="3" spans="1:3" ht="31" x14ac:dyDescent="0.35">
      <c r="A3" s="30"/>
      <c r="B3" s="29" t="s">
        <v>442</v>
      </c>
      <c r="C3" s="29" t="s">
        <v>443</v>
      </c>
    </row>
    <row r="4" spans="1:3" x14ac:dyDescent="0.35">
      <c r="A4" s="30" t="s">
        <v>655</v>
      </c>
      <c r="B4" s="130">
        <v>2297</v>
      </c>
      <c r="C4" s="130">
        <v>1426</v>
      </c>
    </row>
    <row r="5" spans="1:3" ht="31" x14ac:dyDescent="0.35">
      <c r="A5" s="30" t="s">
        <v>656</v>
      </c>
      <c r="B5" s="130">
        <v>219</v>
      </c>
      <c r="C5" s="130">
        <v>387</v>
      </c>
    </row>
    <row r="6" spans="1:3" x14ac:dyDescent="0.35">
      <c r="B6" s="75"/>
      <c r="C6" s="75"/>
    </row>
    <row r="7" spans="1:3" x14ac:dyDescent="0.35">
      <c r="A7" s="324" t="s">
        <v>657</v>
      </c>
      <c r="B7" s="43"/>
      <c r="C7" s="75"/>
    </row>
    <row r="8" spans="1:3" x14ac:dyDescent="0.35">
      <c r="A8" s="30"/>
      <c r="B8" s="29" t="s">
        <v>11</v>
      </c>
      <c r="C8" s="29" t="s">
        <v>2</v>
      </c>
    </row>
    <row r="9" spans="1:3" x14ac:dyDescent="0.35">
      <c r="A9" s="30" t="s">
        <v>655</v>
      </c>
      <c r="B9" s="130">
        <v>120</v>
      </c>
      <c r="C9" s="130">
        <v>1324</v>
      </c>
    </row>
  </sheetData>
  <pageMargins left="0.7" right="0.7" top="0.75" bottom="0.75" header="0.3" footer="0.3"/>
  <headerFooter>
    <oddHeader>&amp;C&amp;"Aptos"&amp;10&amp;K000000 OFFICIAL&amp;1#_x000D_</oddHeader>
    <oddFooter>&amp;C_x000D_&amp;1#&amp;"Aptos"&amp;10&amp;K000000 OFFICIAL</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F2A85-1858-40D7-9F18-1FBF17604AB8}">
  <dimension ref="A1:D13"/>
  <sheetViews>
    <sheetView workbookViewId="0">
      <selection activeCell="B5" sqref="B5"/>
    </sheetView>
  </sheetViews>
  <sheetFormatPr defaultRowHeight="14" x14ac:dyDescent="0.3"/>
  <cols>
    <col min="1" max="1" width="26.08203125" customWidth="1"/>
    <col min="2" max="2" width="10.75" customWidth="1"/>
    <col min="3" max="3" width="11.25" customWidth="1"/>
  </cols>
  <sheetData>
    <row r="1" spans="1:4" x14ac:dyDescent="0.3">
      <c r="A1" t="s">
        <v>775</v>
      </c>
    </row>
    <row r="3" spans="1:4" ht="46.5" x14ac:dyDescent="0.3">
      <c r="A3" s="37"/>
      <c r="B3" s="26" t="s">
        <v>658</v>
      </c>
      <c r="C3" s="26" t="s">
        <v>659</v>
      </c>
      <c r="D3" s="26" t="s">
        <v>591</v>
      </c>
    </row>
    <row r="4" spans="1:4" ht="15.5" x14ac:dyDescent="0.3">
      <c r="A4" s="30" t="s">
        <v>660</v>
      </c>
      <c r="B4" s="215" t="str">
        <f>B13</f>
        <v>-</v>
      </c>
      <c r="C4" s="215">
        <f>C13</f>
        <v>31</v>
      </c>
      <c r="D4" s="216">
        <f>SUM(B4:C4)</f>
        <v>31</v>
      </c>
    </row>
    <row r="5" spans="1:4" ht="15.5" x14ac:dyDescent="0.35">
      <c r="A5" s="30" t="s">
        <v>661</v>
      </c>
      <c r="B5" s="129">
        <v>0</v>
      </c>
      <c r="C5" s="110">
        <v>0</v>
      </c>
      <c r="D5" s="110">
        <f>SUM(B5:C5)</f>
        <v>0</v>
      </c>
    </row>
    <row r="6" spans="1:4" ht="15.5" x14ac:dyDescent="0.35">
      <c r="A6" s="30" t="s">
        <v>662</v>
      </c>
      <c r="B6" s="129">
        <v>0</v>
      </c>
      <c r="C6" s="217">
        <v>-18</v>
      </c>
      <c r="D6" s="216">
        <f>SUM(B6:C6)</f>
        <v>-18</v>
      </c>
    </row>
    <row r="7" spans="1:4" ht="15.5" x14ac:dyDescent="0.35">
      <c r="A7" s="30" t="s">
        <v>663</v>
      </c>
      <c r="B7" s="129">
        <v>0</v>
      </c>
      <c r="C7" s="217">
        <v>-13</v>
      </c>
      <c r="D7" s="216">
        <f>SUM(B7:C7)</f>
        <v>-13</v>
      </c>
    </row>
    <row r="8" spans="1:4" ht="15.5" x14ac:dyDescent="0.35">
      <c r="A8" s="29" t="s">
        <v>510</v>
      </c>
      <c r="B8" s="129">
        <f>SUM(B4:B7)</f>
        <v>0</v>
      </c>
      <c r="C8" s="110">
        <f>SUM(C4:C7)</f>
        <v>0</v>
      </c>
      <c r="D8" s="110">
        <f>SUM(B8:C8)</f>
        <v>0</v>
      </c>
    </row>
    <row r="9" spans="1:4" ht="15.5" x14ac:dyDescent="0.3">
      <c r="A9" s="30" t="s">
        <v>664</v>
      </c>
      <c r="B9" s="215">
        <v>21</v>
      </c>
      <c r="C9" s="215">
        <v>80</v>
      </c>
      <c r="D9" s="216">
        <v>101</v>
      </c>
    </row>
    <row r="10" spans="1:4" ht="15.5" x14ac:dyDescent="0.3">
      <c r="A10" s="30" t="s">
        <v>661</v>
      </c>
      <c r="B10" s="217"/>
      <c r="C10" s="217"/>
      <c r="D10" s="218"/>
    </row>
    <row r="11" spans="1:4" ht="15.5" x14ac:dyDescent="0.3">
      <c r="A11" s="30" t="s">
        <v>662</v>
      </c>
      <c r="B11" s="215">
        <v>-21</v>
      </c>
      <c r="C11" s="215">
        <v>-34</v>
      </c>
      <c r="D11" s="216">
        <v>-55</v>
      </c>
    </row>
    <row r="12" spans="1:4" ht="15.5" x14ac:dyDescent="0.35">
      <c r="A12" s="30" t="s">
        <v>663</v>
      </c>
      <c r="B12" s="110">
        <v>0</v>
      </c>
      <c r="C12" s="215">
        <v>-15</v>
      </c>
      <c r="D12" s="216">
        <v>-15</v>
      </c>
    </row>
    <row r="13" spans="1:4" ht="15.5" x14ac:dyDescent="0.3">
      <c r="A13" s="29" t="s">
        <v>509</v>
      </c>
      <c r="B13" s="217" t="s">
        <v>161</v>
      </c>
      <c r="C13" s="217">
        <v>31</v>
      </c>
      <c r="D13" s="218">
        <v>31</v>
      </c>
    </row>
  </sheetData>
  <phoneticPr fontId="22" type="noConversion"/>
  <conditionalFormatting sqref="B5:B8">
    <cfRule type="cellIs" dxfId="3" priority="4" operator="lessThan">
      <formula>0</formula>
    </cfRule>
  </conditionalFormatting>
  <conditionalFormatting sqref="B12">
    <cfRule type="cellIs" dxfId="2" priority="1" operator="lessThan">
      <formula>0</formula>
    </cfRule>
  </conditionalFormatting>
  <conditionalFormatting sqref="C5:D5">
    <cfRule type="cellIs" dxfId="1" priority="3" operator="lessThan">
      <formula>0</formula>
    </cfRule>
  </conditionalFormatting>
  <conditionalFormatting sqref="C8:D8">
    <cfRule type="cellIs" dxfId="0" priority="2" operator="lessThan">
      <formula>0</formula>
    </cfRule>
  </conditionalFormatting>
  <pageMargins left="0.7" right="0.7" top="0.75" bottom="0.75" header="0.3" footer="0.3"/>
  <headerFooter>
    <oddHeader>&amp;C&amp;"Aptos"&amp;10&amp;K000000 OFFICIAL&amp;1#_x000D_</oddHeader>
    <oddFooter>&amp;C_x000D_&amp;1#&amp;"Aptos"&amp;10&amp;K000000 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CE5DB-C80D-4C2B-AD0D-5C17EF8749A8}">
  <dimension ref="A1:D11"/>
  <sheetViews>
    <sheetView zoomScaleNormal="100" workbookViewId="0"/>
  </sheetViews>
  <sheetFormatPr defaultRowHeight="14" x14ac:dyDescent="0.3"/>
  <cols>
    <col min="1" max="1" width="15.5" customWidth="1"/>
    <col min="2" max="2" width="16.83203125" bestFit="1" customWidth="1"/>
    <col min="3" max="4" width="15.83203125" bestFit="1" customWidth="1"/>
  </cols>
  <sheetData>
    <row r="1" spans="1:4" ht="15.5" x14ac:dyDescent="0.35">
      <c r="A1" s="87" t="s">
        <v>41</v>
      </c>
      <c r="B1" s="2"/>
    </row>
    <row r="2" spans="1:4" ht="15.5" x14ac:dyDescent="0.35">
      <c r="A2" s="2"/>
      <c r="B2" s="2"/>
    </row>
    <row r="3" spans="1:4" ht="15.5" x14ac:dyDescent="0.35">
      <c r="A3" s="211"/>
      <c r="B3" s="233" t="s">
        <v>11</v>
      </c>
      <c r="C3" s="233" t="s">
        <v>2</v>
      </c>
      <c r="D3" s="233" t="s">
        <v>12</v>
      </c>
    </row>
    <row r="4" spans="1:4" ht="15.5" x14ac:dyDescent="0.35">
      <c r="A4" s="211" t="s">
        <v>28</v>
      </c>
      <c r="B4" s="211">
        <v>25</v>
      </c>
      <c r="C4" s="211">
        <v>44</v>
      </c>
      <c r="D4" s="211">
        <v>18</v>
      </c>
    </row>
    <row r="5" spans="1:4" ht="15.5" x14ac:dyDescent="0.35">
      <c r="A5" s="211" t="s">
        <v>29</v>
      </c>
      <c r="B5" s="211">
        <v>28</v>
      </c>
      <c r="C5" s="211">
        <v>22</v>
      </c>
      <c r="D5" s="211">
        <v>23</v>
      </c>
    </row>
    <row r="6" spans="1:4" ht="15.5" x14ac:dyDescent="0.35">
      <c r="A6" s="211" t="s">
        <v>42</v>
      </c>
      <c r="B6" s="211">
        <v>84</v>
      </c>
      <c r="C6" s="211">
        <v>72</v>
      </c>
      <c r="D6" s="211">
        <v>36</v>
      </c>
    </row>
    <row r="11" spans="1:4" x14ac:dyDescent="0.3">
      <c r="B11" s="210"/>
      <c r="C11" s="210"/>
      <c r="D11" s="210"/>
    </row>
  </sheetData>
  <sortState xmlns:xlrd2="http://schemas.microsoft.com/office/spreadsheetml/2017/richdata2" ref="A4:XFD6">
    <sortCondition ref="A4:A6"/>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A3974-A276-4F9C-9052-F507D764C127}">
  <dimension ref="A1:D8"/>
  <sheetViews>
    <sheetView workbookViewId="0"/>
  </sheetViews>
  <sheetFormatPr defaultRowHeight="14" x14ac:dyDescent="0.3"/>
  <cols>
    <col min="1" max="1" width="28.08203125" customWidth="1"/>
    <col min="2" max="2" width="15.58203125" customWidth="1"/>
    <col min="3" max="3" width="20.6640625" customWidth="1"/>
  </cols>
  <sheetData>
    <row r="1" spans="1:4" ht="15.5" x14ac:dyDescent="0.35">
      <c r="A1" s="2" t="s">
        <v>43</v>
      </c>
      <c r="B1" s="2"/>
      <c r="C1" s="2"/>
    </row>
    <row r="2" spans="1:4" ht="15.5" x14ac:dyDescent="0.35">
      <c r="A2" s="2"/>
      <c r="B2" s="2"/>
      <c r="C2" s="2"/>
    </row>
    <row r="3" spans="1:4" ht="15.5" x14ac:dyDescent="0.35">
      <c r="A3" s="49"/>
      <c r="B3" s="57" t="s">
        <v>44</v>
      </c>
      <c r="C3" s="57" t="s">
        <v>45</v>
      </c>
      <c r="D3" s="81"/>
    </row>
    <row r="4" spans="1:4" ht="15.5" x14ac:dyDescent="0.35">
      <c r="A4" s="59" t="s">
        <v>14</v>
      </c>
      <c r="B4" s="209">
        <v>23.6</v>
      </c>
      <c r="C4" s="209">
        <v>24.2</v>
      </c>
    </row>
    <row r="5" spans="1:4" ht="15.5" x14ac:dyDescent="0.35">
      <c r="A5" s="59" t="s">
        <v>13</v>
      </c>
      <c r="B5" s="209">
        <v>16.899999999999999</v>
      </c>
      <c r="C5" s="209">
        <v>19.8</v>
      </c>
    </row>
    <row r="6" spans="1:4" ht="15.5" x14ac:dyDescent="0.35">
      <c r="A6" s="59" t="s">
        <v>12</v>
      </c>
      <c r="B6" s="209">
        <v>26.1</v>
      </c>
      <c r="C6" s="209">
        <v>28.1</v>
      </c>
    </row>
    <row r="7" spans="1:4" ht="15.5" x14ac:dyDescent="0.35">
      <c r="A7" s="59" t="s">
        <v>2</v>
      </c>
      <c r="B7" s="209">
        <v>31.5</v>
      </c>
      <c r="C7" s="209">
        <v>16.399999999999999</v>
      </c>
    </row>
    <row r="8" spans="1:4" ht="15.5" x14ac:dyDescent="0.35">
      <c r="A8" s="59" t="s">
        <v>11</v>
      </c>
      <c r="B8" s="209">
        <v>19.399999999999999</v>
      </c>
      <c r="C8" s="209">
        <v>15.1</v>
      </c>
    </row>
  </sheetData>
  <pageMargins left="0.7" right="0.7" top="0.75" bottom="0.75" header="0.3" footer="0.3"/>
  <headerFooter>
    <oddHeader>&amp;C&amp;"Aptos"&amp;10&amp;K000000 OFFICIAL&amp;1#_x000D_</oddHeader>
    <oddFooter>&amp;C_x000D_&amp;1#&amp;"Aptos"&amp;10&amp;K000000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59046B6562194ABA42C8B0C2C171B8" ma:contentTypeVersion="10" ma:contentTypeDescription="Create a new document." ma:contentTypeScope="" ma:versionID="00d7705851b9ca230cb0bf16cbe9523f">
  <xsd:schema xmlns:xsd="http://www.w3.org/2001/XMLSchema" xmlns:xs="http://www.w3.org/2001/XMLSchema" xmlns:p="http://schemas.microsoft.com/office/2006/metadata/properties" xmlns:ns2="5482ac86-5687-4a89-b9df-04ccc22d43b0" xmlns:ns3="9a4cad7d-cde0-4c4b-9900-a6ca365b2969" targetNamespace="http://schemas.microsoft.com/office/2006/metadata/properties" ma:root="true" ma:fieldsID="24063b8e9ca54d5229d44385ebf8668d" ns2:_="" ns3:_="">
    <xsd:import namespace="5482ac86-5687-4a89-b9df-04ccc22d43b0"/>
    <xsd:import namespace="9a4cad7d-cde0-4c4b-9900-a6ca365b296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82ac86-5687-4a89-b9df-04ccc22d43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af8cfed-64c2-475b-a96a-20ffe17e85ff"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a4cad7d-cde0-4c4b-9900-a6ca365b296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ad13586-9827-4397-93fb-be52785e7329}" ma:internalName="TaxCatchAll" ma:showField="CatchAllData" ma:web="9a4cad7d-cde0-4c4b-9900-a6ca365b29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a4cad7d-cde0-4c4b-9900-a6ca365b2969" xsi:nil="true"/>
    <lcf76f155ced4ddcb4097134ff3c332f xmlns="5482ac86-5687-4a89-b9df-04ccc22d43b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F78F2B-89DC-475D-AFAC-FCBDBFC48C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82ac86-5687-4a89-b9df-04ccc22d43b0"/>
    <ds:schemaRef ds:uri="9a4cad7d-cde0-4c4b-9900-a6ca365b29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F98E28-6AA7-4353-921A-F96400C93BE9}">
  <ds:schemaRefs>
    <ds:schemaRef ds:uri="http://purl.org/dc/elements/1.1/"/>
    <ds:schemaRef ds:uri="http://schemas.microsoft.com/office/2006/metadata/properties"/>
    <ds:schemaRef ds:uri="5482ac86-5687-4a89-b9df-04ccc22d43b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a4cad7d-cde0-4c4b-9900-a6ca365b2969"/>
    <ds:schemaRef ds:uri="http://www.w3.org/XML/1998/namespace"/>
    <ds:schemaRef ds:uri="http://purl.org/dc/dcmitype/"/>
  </ds:schemaRefs>
</ds:datastoreItem>
</file>

<file path=customXml/itemProps3.xml><?xml version="1.0" encoding="utf-8"?>
<ds:datastoreItem xmlns:ds="http://schemas.openxmlformats.org/officeDocument/2006/customXml" ds:itemID="{596E0162-8B5E-437B-BEB0-E022BE117E8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73</vt:i4>
      </vt:variant>
    </vt:vector>
  </HeadingPairs>
  <TitlesOfParts>
    <vt:vector size="73" baseType="lpstr">
      <vt:lpstr>Title</vt:lpstr>
      <vt:lpstr>Contents</vt:lpstr>
      <vt:lpstr>Table 1</vt:lpstr>
      <vt:lpstr>Table 2</vt:lpstr>
      <vt:lpstr>Table 3</vt:lpstr>
      <vt:lpstr>Graphic 1</vt:lpstr>
      <vt:lpstr>Table 4</vt:lpstr>
      <vt:lpstr>Table 5</vt:lpstr>
      <vt:lpstr>Graph 1</vt:lpstr>
      <vt:lpstr>Table 6</vt:lpstr>
      <vt:lpstr>Table 7</vt:lpstr>
      <vt:lpstr>Graph 2</vt:lpstr>
      <vt:lpstr>Graph 3</vt:lpstr>
      <vt:lpstr>Graph 4</vt:lpstr>
      <vt:lpstr>Graph 5</vt:lpstr>
      <vt:lpstr>Graph 6</vt:lpstr>
      <vt:lpstr>Graph 7</vt:lpstr>
      <vt:lpstr>Graph 8</vt:lpstr>
      <vt:lpstr>Table 8</vt:lpstr>
      <vt:lpstr>Table 9</vt:lpstr>
      <vt:lpstr>Graph 9</vt:lpstr>
      <vt:lpstr>Graph 10</vt:lpstr>
      <vt:lpstr>Graph 11</vt:lpstr>
      <vt:lpstr>Table 10</vt:lpstr>
      <vt:lpstr>Graph 12</vt:lpstr>
      <vt:lpstr>Graph 13</vt:lpstr>
      <vt:lpstr>Table 11</vt:lpstr>
      <vt:lpstr>Graph 14</vt:lpstr>
      <vt:lpstr>Graph 15</vt:lpstr>
      <vt:lpstr>Table 12</vt:lpstr>
      <vt:lpstr>Table 13</vt:lpstr>
      <vt:lpstr>Table 14</vt:lpstr>
      <vt:lpstr>Graph 16</vt:lpstr>
      <vt:lpstr>Graph 17</vt:lpstr>
      <vt:lpstr> Graph 18</vt:lpstr>
      <vt:lpstr>Table 15</vt:lpstr>
      <vt:lpstr>Graph 19</vt:lpstr>
      <vt:lpstr>Graph 20</vt:lpstr>
      <vt:lpstr>Graph 21</vt:lpstr>
      <vt:lpstr>Graphic 2</vt:lpstr>
      <vt:lpstr>Graphic 3</vt:lpstr>
      <vt:lpstr>Graph 22</vt:lpstr>
      <vt:lpstr>Table 16</vt:lpstr>
      <vt:lpstr>Table 17</vt:lpstr>
      <vt:lpstr>Table 18</vt:lpstr>
      <vt:lpstr>Table 19</vt:lpstr>
      <vt:lpstr>Table 20</vt:lpstr>
      <vt:lpstr>Table 21</vt:lpstr>
      <vt:lpstr>Table 22</vt:lpstr>
      <vt:lpstr>Table 23</vt:lpstr>
      <vt:lpstr>Table 24</vt:lpstr>
      <vt:lpstr> Table 25</vt:lpstr>
      <vt:lpstr>Table 26</vt:lpstr>
      <vt:lpstr>Table 27</vt:lpstr>
      <vt:lpstr>Table 28</vt:lpstr>
      <vt:lpstr>Page 101</vt:lpstr>
      <vt:lpstr>Page 102</vt:lpstr>
      <vt:lpstr>Page 103</vt:lpstr>
      <vt:lpstr>Page 104</vt:lpstr>
      <vt:lpstr>Page 106</vt:lpstr>
      <vt:lpstr>Page 110</vt:lpstr>
      <vt:lpstr>Page 112</vt:lpstr>
      <vt:lpstr>Page 113</vt:lpstr>
      <vt:lpstr>Page 114</vt:lpstr>
      <vt:lpstr>Page 115</vt:lpstr>
      <vt:lpstr>Page 116 and 117</vt:lpstr>
      <vt:lpstr>Page 118 and 119</vt:lpstr>
      <vt:lpstr>Page 119</vt:lpstr>
      <vt:lpstr>Page 120</vt:lpstr>
      <vt:lpstr>Page 120a</vt:lpstr>
      <vt:lpstr>Pages 122-124</vt:lpstr>
      <vt:lpstr>Page 126</vt:lpstr>
      <vt:lpstr>Page 126a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Millard, Joanne</dc:creator>
  <cp:keywords/>
  <dc:description/>
  <cp:lastModifiedBy>Joanne Millard</cp:lastModifiedBy>
  <cp:revision/>
  <dcterms:created xsi:type="dcterms:W3CDTF">2025-12-05T08:50:09Z</dcterms:created>
  <dcterms:modified xsi:type="dcterms:W3CDTF">2026-06-23T12:36:43Z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0x010100A059046B6562194ABA42C8B0C2C171B8</vt:lpwstr>
  </property>
  <property fmtid="{D5CDD505-2E9C-101B-9397-08002B2CF9AE}" pid="3" name="MSIP_Label_df1af6da-d570-4102-a6a9-fd878a4e7377_Enabled">
    <vt:lpwstr>true</vt:lpwstr>
  </property>
  <property fmtid="{D5CDD505-2E9C-101B-9397-08002B2CF9AE}" pid="4" name="MSIP_Label_df1af6da-d570-4102-a6a9-fd878a4e7377_SetDate">
    <vt:lpwstr>2025-12-12T15:22:42Z</vt:lpwstr>
  </property>
  <property fmtid="{D5CDD505-2E9C-101B-9397-08002B2CF9AE}" pid="5" name="MSIP_Label_df1af6da-d570-4102-a6a9-fd878a4e7377_Method">
    <vt:lpwstr>Standard</vt:lpwstr>
  </property>
  <property fmtid="{D5CDD505-2E9C-101B-9397-08002B2CF9AE}" pid="6" name="MSIP_Label_df1af6da-d570-4102-a6a9-fd878a4e7377_Name">
    <vt:lpwstr>OFFICIAL - No handling instructions</vt:lpwstr>
  </property>
  <property fmtid="{D5CDD505-2E9C-101B-9397-08002B2CF9AE}" pid="7" name="MSIP_Label_df1af6da-d570-4102-a6a9-fd878a4e7377_SiteId">
    <vt:lpwstr>5878df98-6f88-48ab-9322-998ce557088d</vt:lpwstr>
  </property>
  <property fmtid="{D5CDD505-2E9C-101B-9397-08002B2CF9AE}" pid="8" name="MSIP_Label_df1af6da-d570-4102-a6a9-fd878a4e7377_ActionId">
    <vt:lpwstr>a68217a7-8d74-4286-9b09-76656bb97ced</vt:lpwstr>
  </property>
  <property fmtid="{D5CDD505-2E9C-101B-9397-08002B2CF9AE}" pid="9" name="MSIP_Label_df1af6da-d570-4102-a6a9-fd878a4e7377_ContentBits">
    <vt:lpwstr>3</vt:lpwstr>
  </property>
  <property fmtid="{D5CDD505-2E9C-101B-9397-08002B2CF9AE}" pid="10" name="MSIP_Label_df1af6da-d570-4102-a6a9-fd878a4e7377_Tag">
    <vt:lpwstr>10, 3, 0, 1</vt:lpwstr>
  </property>
  <property fmtid="{D5CDD505-2E9C-101B-9397-08002B2CF9AE}" pid="11" name="MediaServiceImageTags">
    <vt:lpwstr/>
  </property>
</Properties>
</file>