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4" documentId="8_{4C949477-50EB-4132-BFC4-C19E894577B0}" xr6:coauthVersionLast="47" xr6:coauthVersionMax="47" xr10:uidLastSave="{E6B519BC-743A-4C84-A45F-ADBA9AD4C905}"/>
  <bookViews>
    <workbookView xWindow="-110" yWindow="-110" windowWidth="19420" windowHeight="10300" xr2:uid="{00000000-000D-0000-FFFF-FFFF00000000}"/>
  </bookViews>
  <sheets>
    <sheet name="Cover sheet" sheetId="17" r:id="rId1"/>
    <sheet name="Contents" sheetId="18" r:id="rId2"/>
    <sheet name="Commentary" sheetId="37" r:id="rId3"/>
    <sheet name="Notes" sheetId="19" r:id="rId4"/>
    <sheet name="Summary table (TIC)" sheetId="35" r:id="rId5"/>
    <sheet name="Annual table (TIC)" sheetId="41" r:id="rId6"/>
    <sheet name="Monthly table (TIC)" sheetId="42" r:id="rId7"/>
    <sheet name="Domestic costs (TIC)" sheetId="43" r:id="rId8"/>
    <sheet name="New build costs (TIC)" sheetId="44" r:id="rId9"/>
    <sheet name="Regional costs (TIC)" sheetId="45" r:id="rId10"/>
    <sheet name="Chart data (hide)" sheetId="21" state="hidden" r:id="rId11"/>
  </sheets>
  <definedNames>
    <definedName name="_xlnm.Print_Area" localSheetId="2">Commentary!$A$1:$F$70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5" l="1"/>
  <c r="C6" i="35"/>
  <c r="C7" i="35"/>
  <c r="E5" i="35"/>
  <c r="E6" i="35"/>
  <c r="E7" i="35"/>
  <c r="G7" i="35"/>
  <c r="G5" i="35"/>
  <c r="G6" i="35"/>
  <c r="I5" i="35"/>
  <c r="I6" i="35"/>
  <c r="I7" i="35"/>
  <c r="K5" i="35"/>
  <c r="K6" i="35"/>
  <c r="K7" i="35"/>
  <c r="M7" i="35"/>
  <c r="G148" i="21"/>
  <c r="E153" i="21"/>
  <c r="D148" i="21"/>
  <c r="E148" i="21" s="1"/>
  <c r="D149" i="21"/>
  <c r="E149" i="21" s="1"/>
  <c r="D150" i="21"/>
  <c r="E150" i="21" s="1"/>
  <c r="D151" i="21"/>
  <c r="E151" i="21" s="1"/>
  <c r="D152" i="21"/>
  <c r="E152" i="21" s="1"/>
  <c r="D153" i="21"/>
  <c r="D154" i="21"/>
  <c r="E154" i="21" s="1"/>
  <c r="D155" i="21"/>
  <c r="E155" i="21" s="1"/>
  <c r="D156" i="21"/>
  <c r="E156" i="21" s="1"/>
  <c r="D157" i="21"/>
  <c r="E157" i="21" s="1"/>
  <c r="D158" i="21"/>
  <c r="E158" i="21" s="1"/>
  <c r="D159" i="21"/>
  <c r="E159" i="21" s="1"/>
  <c r="C148" i="21"/>
  <c r="C149" i="21"/>
  <c r="C150" i="21"/>
  <c r="C151" i="21"/>
  <c r="C152" i="21"/>
  <c r="C153" i="21"/>
  <c r="C154" i="21"/>
  <c r="C155" i="21"/>
  <c r="C156" i="21"/>
  <c r="C157" i="21"/>
  <c r="C158" i="21"/>
  <c r="C159" i="21"/>
  <c r="D5" i="21"/>
  <c r="D6" i="21"/>
  <c r="D7" i="21"/>
  <c r="D8" i="21"/>
  <c r="D9" i="21"/>
  <c r="D10" i="21"/>
  <c r="D11" i="21"/>
  <c r="D12" i="21"/>
  <c r="D13" i="21"/>
  <c r="D14" i="21"/>
  <c r="D15" i="21"/>
  <c r="D16" i="21"/>
  <c r="D17" i="21"/>
  <c r="D18" i="21"/>
  <c r="D19" i="21"/>
  <c r="D20" i="21"/>
  <c r="D21" i="21"/>
  <c r="D22" i="21"/>
  <c r="D23" i="21"/>
  <c r="D24" i="21"/>
  <c r="D25" i="21"/>
  <c r="D26" i="21"/>
  <c r="D27" i="21"/>
  <c r="D28" i="21"/>
  <c r="D29" i="21"/>
  <c r="D30" i="21"/>
  <c r="D31" i="21"/>
  <c r="D32" i="21"/>
  <c r="D33" i="21"/>
  <c r="D34" i="21"/>
  <c r="D35" i="21"/>
  <c r="D36" i="21"/>
  <c r="D37" i="21"/>
  <c r="D38" i="21"/>
  <c r="D39" i="21"/>
  <c r="D40" i="21"/>
  <c r="D41" i="21"/>
  <c r="D42" i="21"/>
  <c r="D43" i="21"/>
  <c r="D44" i="21"/>
  <c r="D45" i="21"/>
  <c r="D46" i="21"/>
  <c r="D47" i="21"/>
  <c r="D48" i="21"/>
  <c r="D49" i="21"/>
  <c r="D50" i="21"/>
  <c r="D51" i="21"/>
  <c r="D52" i="21"/>
  <c r="D53" i="21"/>
  <c r="D54" i="21"/>
  <c r="D55" i="21"/>
  <c r="D56" i="21"/>
  <c r="D57" i="21"/>
  <c r="D58" i="21"/>
  <c r="D59" i="21"/>
  <c r="D60" i="21"/>
  <c r="D61" i="21"/>
  <c r="D62" i="21"/>
  <c r="D63" i="21"/>
  <c r="D64" i="21"/>
  <c r="D65" i="21"/>
  <c r="D66" i="21"/>
  <c r="D67" i="21"/>
  <c r="D68" i="21"/>
  <c r="D69" i="21"/>
  <c r="D70" i="21"/>
  <c r="D71" i="21"/>
  <c r="D72" i="21"/>
  <c r="D73" i="21"/>
  <c r="D74" i="21"/>
  <c r="D75" i="21"/>
  <c r="D76" i="21"/>
  <c r="D77" i="21"/>
  <c r="D78" i="21"/>
  <c r="D79" i="21"/>
  <c r="D80" i="21"/>
  <c r="D81" i="21"/>
  <c r="D82" i="21"/>
  <c r="D83" i="21"/>
  <c r="D84" i="21"/>
  <c r="D85" i="21"/>
  <c r="D86" i="21"/>
  <c r="D87" i="21"/>
  <c r="D88" i="21"/>
  <c r="D89" i="21"/>
  <c r="D90" i="21"/>
  <c r="D91" i="21"/>
  <c r="D92" i="21"/>
  <c r="D93" i="21"/>
  <c r="D94" i="21"/>
  <c r="D95" i="21"/>
  <c r="D96" i="21"/>
  <c r="D97" i="21"/>
  <c r="D98" i="21"/>
  <c r="D99" i="21"/>
  <c r="D100" i="21"/>
  <c r="D101" i="21"/>
  <c r="D102" i="21"/>
  <c r="D103" i="21"/>
  <c r="D104" i="21"/>
  <c r="D105" i="21"/>
  <c r="D106" i="21"/>
  <c r="D107" i="21"/>
  <c r="D108" i="21"/>
  <c r="D109" i="21"/>
  <c r="D110" i="21"/>
  <c r="D111" i="21"/>
  <c r="D112" i="21"/>
  <c r="D113" i="21"/>
  <c r="D114" i="21"/>
  <c r="D115" i="21"/>
  <c r="D116" i="21"/>
  <c r="D117" i="21"/>
  <c r="D118" i="21"/>
  <c r="D119" i="21"/>
  <c r="D120" i="21"/>
  <c r="D121" i="21"/>
  <c r="D122" i="21"/>
  <c r="D123" i="21"/>
  <c r="D124" i="21"/>
  <c r="D125" i="21"/>
  <c r="D126" i="21"/>
  <c r="D127" i="21"/>
  <c r="D128" i="21"/>
  <c r="D129" i="21"/>
  <c r="D130" i="21"/>
  <c r="D131" i="21"/>
  <c r="D132" i="21"/>
  <c r="D133" i="21"/>
  <c r="D134" i="21"/>
  <c r="D135" i="21"/>
  <c r="D136" i="21"/>
  <c r="E136" i="21" s="1"/>
  <c r="D137" i="21"/>
  <c r="E137" i="21" s="1"/>
  <c r="D138" i="21"/>
  <c r="D139" i="21"/>
  <c r="D140" i="21"/>
  <c r="D141" i="21"/>
  <c r="D142" i="21"/>
  <c r="E142" i="21" s="1"/>
  <c r="D143" i="21"/>
  <c r="E143" i="21" s="1"/>
  <c r="D144" i="21"/>
  <c r="D145" i="21"/>
  <c r="D146" i="21"/>
  <c r="D147" i="21"/>
  <c r="E147" i="21" s="1"/>
  <c r="D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96" i="21"/>
  <c r="C97" i="21"/>
  <c r="C98" i="21"/>
  <c r="C99" i="21"/>
  <c r="C100" i="21"/>
  <c r="C101" i="21"/>
  <c r="C102" i="21"/>
  <c r="C103" i="21"/>
  <c r="C104" i="21"/>
  <c r="C105" i="21"/>
  <c r="C106" i="21"/>
  <c r="C107" i="21"/>
  <c r="C108" i="21"/>
  <c r="C109" i="21"/>
  <c r="C110" i="21"/>
  <c r="C111" i="21"/>
  <c r="C112" i="21"/>
  <c r="C113" i="21"/>
  <c r="C114" i="21"/>
  <c r="C115" i="21"/>
  <c r="C116" i="21"/>
  <c r="C117" i="21"/>
  <c r="C118" i="21"/>
  <c r="C119" i="21"/>
  <c r="C120" i="21"/>
  <c r="C121" i="21"/>
  <c r="C122" i="21"/>
  <c r="C123" i="21"/>
  <c r="C124" i="21"/>
  <c r="C125" i="21"/>
  <c r="C126" i="21"/>
  <c r="C127" i="21"/>
  <c r="C128" i="21"/>
  <c r="C129" i="21"/>
  <c r="C130" i="21"/>
  <c r="C131" i="21"/>
  <c r="C132" i="21"/>
  <c r="C133" i="21"/>
  <c r="C134" i="21"/>
  <c r="C135" i="21"/>
  <c r="C136" i="21"/>
  <c r="C137" i="21"/>
  <c r="C138" i="21"/>
  <c r="C139" i="21"/>
  <c r="C140" i="21"/>
  <c r="C141" i="21"/>
  <c r="C142" i="21"/>
  <c r="C143" i="21"/>
  <c r="C144" i="21"/>
  <c r="C145" i="21"/>
  <c r="C146" i="21"/>
  <c r="C147" i="21"/>
  <c r="C4" i="21"/>
  <c r="M5" i="35"/>
  <c r="M6" i="35"/>
  <c r="E37" i="45"/>
  <c r="E3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 i="45"/>
  <c r="E6" i="45"/>
  <c r="E5" i="45"/>
  <c r="E12" i="44"/>
  <c r="E11" i="44"/>
  <c r="E10" i="44"/>
  <c r="E9" i="44"/>
  <c r="E8" i="44"/>
  <c r="E7" i="44"/>
  <c r="E6" i="44"/>
  <c r="E5" i="44"/>
  <c r="E8" i="43"/>
  <c r="E7" i="43"/>
  <c r="E6" i="43"/>
  <c r="E5" i="43"/>
  <c r="F40" i="42"/>
  <c r="F39" i="42"/>
  <c r="F38" i="42"/>
  <c r="F37" i="42"/>
  <c r="F36" i="42"/>
  <c r="F35" i="42"/>
  <c r="F34" i="42"/>
  <c r="F33" i="42"/>
  <c r="F32" i="42"/>
  <c r="F31" i="42"/>
  <c r="F30" i="42"/>
  <c r="F29" i="42"/>
  <c r="F28" i="42"/>
  <c r="F27" i="42"/>
  <c r="F26" i="42"/>
  <c r="F25" i="42"/>
  <c r="F24" i="42"/>
  <c r="F23" i="42"/>
  <c r="F22" i="42"/>
  <c r="F21" i="42"/>
  <c r="F20" i="42"/>
  <c r="F19" i="42"/>
  <c r="F18" i="42"/>
  <c r="F17" i="42"/>
  <c r="F16" i="42"/>
  <c r="F15" i="42"/>
  <c r="F14" i="42"/>
  <c r="F13" i="42"/>
  <c r="F12" i="42"/>
  <c r="F11" i="42"/>
  <c r="F10" i="42"/>
  <c r="F9" i="42"/>
  <c r="F8" i="42"/>
  <c r="F7" i="42"/>
  <c r="F6" i="42"/>
  <c r="F5" i="42"/>
  <c r="D7" i="41"/>
  <c r="D6" i="41"/>
  <c r="D5" i="41"/>
  <c r="G100" i="21"/>
  <c r="G16" i="21"/>
  <c r="G28" i="21"/>
  <c r="G40" i="21"/>
  <c r="G52" i="21"/>
  <c r="G64" i="21"/>
  <c r="G76" i="21"/>
  <c r="G88" i="21"/>
  <c r="G112" i="21"/>
  <c r="G124" i="21"/>
  <c r="G136" i="21"/>
  <c r="G4" i="21"/>
  <c r="E138" i="21"/>
  <c r="E139" i="21"/>
  <c r="E140" i="21"/>
  <c r="E141" i="21"/>
  <c r="E144" i="21"/>
  <c r="E145" i="21"/>
  <c r="E146" i="21"/>
  <c r="E135" i="21" l="1"/>
  <c r="E134" i="21"/>
  <c r="E133" i="21"/>
  <c r="E132" i="21"/>
  <c r="E131" i="21"/>
  <c r="E130" i="21"/>
  <c r="E129" i="21"/>
  <c r="E128" i="21"/>
  <c r="E127" i="21"/>
  <c r="E126" i="21"/>
  <c r="E125" i="21"/>
  <c r="E124" i="21"/>
  <c r="E5" i="21"/>
  <c r="E6" i="21"/>
  <c r="E7" i="21"/>
  <c r="E8" i="21"/>
  <c r="E9" i="21"/>
  <c r="E10" i="21"/>
  <c r="E11" i="21"/>
  <c r="E12" i="21"/>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7" i="21"/>
  <c r="E48" i="21"/>
  <c r="E49" i="21"/>
  <c r="E50" i="21"/>
  <c r="E51" i="21"/>
  <c r="E52" i="21"/>
  <c r="E53" i="21"/>
  <c r="E54" i="21"/>
  <c r="E55" i="21"/>
  <c r="E56" i="21"/>
  <c r="E57" i="21"/>
  <c r="E58" i="21"/>
  <c r="E59" i="21"/>
  <c r="E60" i="21"/>
  <c r="E61" i="21"/>
  <c r="E62" i="21"/>
  <c r="E63" i="21"/>
  <c r="E64" i="21"/>
  <c r="E65" i="21"/>
  <c r="E66" i="21"/>
  <c r="E67" i="21"/>
  <c r="E68" i="21"/>
  <c r="E69" i="21"/>
  <c r="E70" i="21"/>
  <c r="E71" i="21"/>
  <c r="E72" i="21"/>
  <c r="E73" i="21"/>
  <c r="E74" i="21"/>
  <c r="E75" i="21"/>
  <c r="E76" i="21"/>
  <c r="E77" i="21"/>
  <c r="E78" i="21"/>
  <c r="E79" i="21"/>
  <c r="E80" i="21"/>
  <c r="E81" i="21"/>
  <c r="E82" i="21"/>
  <c r="E83" i="21"/>
  <c r="E84" i="21"/>
  <c r="E85" i="21"/>
  <c r="E86" i="21"/>
  <c r="E87" i="21"/>
  <c r="E88" i="21"/>
  <c r="E89" i="21"/>
  <c r="E90" i="21"/>
  <c r="E91" i="21"/>
  <c r="E92" i="21"/>
  <c r="E93" i="21"/>
  <c r="E94" i="21"/>
  <c r="E95" i="21"/>
  <c r="E96" i="21"/>
  <c r="E97" i="21"/>
  <c r="E98" i="21"/>
  <c r="E99" i="21"/>
  <c r="E100" i="21"/>
  <c r="E101" i="21"/>
  <c r="E102" i="21"/>
  <c r="E103" i="21"/>
  <c r="E104" i="21"/>
  <c r="E105" i="21"/>
  <c r="E106" i="21"/>
  <c r="E107" i="21"/>
  <c r="E108" i="21"/>
  <c r="E109" i="21"/>
  <c r="E110" i="21"/>
  <c r="E111" i="21"/>
  <c r="E112" i="21"/>
  <c r="E113" i="21"/>
  <c r="E114" i="21"/>
  <c r="E115" i="21"/>
  <c r="E116" i="21"/>
  <c r="E117" i="21"/>
  <c r="E118" i="21"/>
  <c r="E119" i="21"/>
  <c r="E120" i="21"/>
  <c r="E121" i="21"/>
  <c r="E122" i="21"/>
  <c r="E123" i="21"/>
  <c r="E4" i="21"/>
</calcChain>
</file>

<file path=xl/sharedStrings.xml><?xml version="1.0" encoding="utf-8"?>
<sst xmlns="http://schemas.openxmlformats.org/spreadsheetml/2006/main" count="528" uniqueCount="160">
  <si>
    <t>Year</t>
  </si>
  <si>
    <t>Month</t>
  </si>
  <si>
    <t>April</t>
  </si>
  <si>
    <t>May</t>
  </si>
  <si>
    <t>June</t>
  </si>
  <si>
    <t>July</t>
  </si>
  <si>
    <t>August</t>
  </si>
  <si>
    <t>September</t>
  </si>
  <si>
    <t>October</t>
  </si>
  <si>
    <t>November</t>
  </si>
  <si>
    <t>December</t>
  </si>
  <si>
    <t>January</t>
  </si>
  <si>
    <t>February</t>
  </si>
  <si>
    <t>March</t>
  </si>
  <si>
    <t>Contents</t>
  </si>
  <si>
    <t>2013/14</t>
  </si>
  <si>
    <t>2014/15</t>
  </si>
  <si>
    <t>2015/16</t>
  </si>
  <si>
    <t>2016/17</t>
  </si>
  <si>
    <t>2017/18</t>
  </si>
  <si>
    <t>Number</t>
  </si>
  <si>
    <t>2018/19</t>
  </si>
  <si>
    <t>2019/20</t>
  </si>
  <si>
    <t>2020/21</t>
  </si>
  <si>
    <t>Some cells refer to notes, which can be found in the "Notes" sheet.</t>
  </si>
  <si>
    <t>Data period</t>
  </si>
  <si>
    <t xml:space="preserve">Further information </t>
  </si>
  <si>
    <t xml:space="preserve">The tables and accompanying cover sheet, contents and notes have been edited to meet legal accessibility regulations 
To provide feedback please contact </t>
  </si>
  <si>
    <t>Some cells in the tables refer to notes which can be found in the notes worksheet
Note markers are presented in square brackets, for example [Note 1]</t>
  </si>
  <si>
    <t xml:space="preserve">Links to additional further information in cells below </t>
  </si>
  <si>
    <t>Energy statistics revisions policy (opens in a new window)</t>
  </si>
  <si>
    <t xml:space="preserve">Contact details </t>
  </si>
  <si>
    <t xml:space="preserve">Statistical enquiries </t>
  </si>
  <si>
    <t xml:space="preserve">Media enquiries </t>
  </si>
  <si>
    <t>020 7215 1000</t>
  </si>
  <si>
    <t>Time periods used in this workbook refer to financial years i.e. from April to March.</t>
  </si>
  <si>
    <t>Energy Trends article on small-scale solar PV cost analysis methodology (opens in a new window)</t>
  </si>
  <si>
    <t>This worksheet contains one table</t>
  </si>
  <si>
    <t xml:space="preserve">This table includes a list of worksheets in this workbook with links to those worksheets </t>
  </si>
  <si>
    <t>Worksheet description</t>
  </si>
  <si>
    <t>Link</t>
  </si>
  <si>
    <t>Front page with general details, sources and contacts</t>
  </si>
  <si>
    <t>Cover Sheet</t>
  </si>
  <si>
    <t>This page</t>
  </si>
  <si>
    <t>Notes to the data tables</t>
  </si>
  <si>
    <t>Notes</t>
  </si>
  <si>
    <t>Note</t>
  </si>
  <si>
    <t>Description</t>
  </si>
  <si>
    <t>This sheet contains one table.</t>
  </si>
  <si>
    <t>The following table contains supporting notes to the data presented in this workbook.</t>
  </si>
  <si>
    <t>Note 1</t>
  </si>
  <si>
    <t>Note 2</t>
  </si>
  <si>
    <t>The analysis includes only installations that had valid cost data. Northern Ireland installations accredited through the MCS are excluded from these statistics. Extensions to existing installations are treated as separate installations.</t>
  </si>
  <si>
    <t>This spreadsheet contains one table</t>
  </si>
  <si>
    <t>2021/22</t>
  </si>
  <si>
    <t>Commentary</t>
  </si>
  <si>
    <t>Financial year</t>
  </si>
  <si>
    <t>2022/23</t>
  </si>
  <si>
    <t>Calendar year</t>
  </si>
  <si>
    <t>0-4 kW:
Mean (£/kW)</t>
  </si>
  <si>
    <t>0-4 kW:
Median (£/kW)</t>
  </si>
  <si>
    <t>0-4 kW:
Lower CI (£/kW)</t>
  </si>
  <si>
    <t>0-4 kW:
Upper CI (£/kW)</t>
  </si>
  <si>
    <t>4-10 kW:
Median (£/kW)</t>
  </si>
  <si>
    <t>4-10 kW:
Mean (£/kW)</t>
  </si>
  <si>
    <t>4-10 kW:
Lower CI (£/kW)</t>
  </si>
  <si>
    <t>4-10 kW:
Upper CI (£/kW)</t>
  </si>
  <si>
    <t>10-50 kW:
Median (£/kW)</t>
  </si>
  <si>
    <t>10-50 kW:
Mean (£/kW)</t>
  </si>
  <si>
    <t>10-50 kW:
Lower CI (£/kW)</t>
  </si>
  <si>
    <t>10-50 kW:
Upper CI (£/kW)</t>
  </si>
  <si>
    <t>Number of installations included in analysis</t>
  </si>
  <si>
    <t>Number of installations not included in analysis</t>
  </si>
  <si>
    <t>Overall coverage [note 2]</t>
  </si>
  <si>
    <t>Annual</t>
  </si>
  <si>
    <t>0-4 kW - 
Number of installations included in analysis</t>
  </si>
  <si>
    <t>4-10 kW - 
Number of installations included in analysis</t>
  </si>
  <si>
    <t>10-50 kW - 
Number of installations included in analysis</t>
  </si>
  <si>
    <t>fitstatistics@energysecurity.gov.uk</t>
  </si>
  <si>
    <t>newsdesk@energysecurity.gov.uk</t>
  </si>
  <si>
    <t>2023/24</t>
  </si>
  <si>
    <t>Consumer Price Index (CPI) 
[note 3]</t>
  </si>
  <si>
    <t>Actual
Mean Cost</t>
  </si>
  <si>
    <t>Analysis of trends and graphs</t>
  </si>
  <si>
    <t>Summary</t>
  </si>
  <si>
    <t>Note 3</t>
  </si>
  <si>
    <t>Monthly 0-4 kW mean costs - actual and inflation adjusted for graph</t>
  </si>
  <si>
    <t>Inflation adjusted
Mean Cost</t>
  </si>
  <si>
    <t>0-4 kW:
Inflation adjusted median (£/kW) [note 3]</t>
  </si>
  <si>
    <t>4-10 kW:
Inflation adjusted median (£/kW)  [note 3]</t>
  </si>
  <si>
    <t>10-50 kW:
Inflation adjusted median (£/kW)  [note 3]</t>
  </si>
  <si>
    <t xml:space="preserve">Data are sourced from the Microgeneration Certificate Scheme (MCS) database. Not all of these installations will necessarily have been accredited on FITs. The cost includes generation equipment, cost of installing and connecting to the electricity supply and VAT where applicable, VAT rates vary over time. The cost does not include any extended warranty or any other material or works carried out on the solar equipment. Additional devices, such as battery storage, installed alongside the solar panels are also not included in the cost. </t>
  </si>
  <si>
    <t>Rob Einchcomb</t>
  </si>
  <si>
    <t>020 7215 0574</t>
  </si>
  <si>
    <t>energy.stats@energysecurity.gov.uk</t>
  </si>
  <si>
    <t>2024/25</t>
  </si>
  <si>
    <t>Installation Type</t>
  </si>
  <si>
    <t>Domestic</t>
  </si>
  <si>
    <t>Non-domestic</t>
  </si>
  <si>
    <t>0-4 kW:
Inflation adjusted mean (£/kW) [note 3]</t>
  </si>
  <si>
    <t>4-10 kW:
Inflation adjusted mean (£/kW)  [note 3]</t>
  </si>
  <si>
    <t>10-50 kW:
Inflation adjusted mean (£/kW)  [note 3]</t>
  </si>
  <si>
    <t>Note 4</t>
  </si>
  <si>
    <t>Number of installations included in analysis [note 4]</t>
  </si>
  <si>
    <t>Domestic costs</t>
  </si>
  <si>
    <t>New build costs</t>
  </si>
  <si>
    <t>Retrofit (Total)</t>
  </si>
  <si>
    <t>New build (Total)</t>
  </si>
  <si>
    <t>Retrofit (Domestic)</t>
  </si>
  <si>
    <t>New build (Domestic)</t>
  </si>
  <si>
    <t>New build refers to solar installations on new properties. Retrofit refers to solar installations on existing properties. For a small number of installations, it is not known whether they are new build or retrofit, and so these installations have been excluded from this analysis.</t>
  </si>
  <si>
    <t>All installations included in analysis:
Mean (£/kW)</t>
  </si>
  <si>
    <t>Latest data show a record number of new installations and a decrease in costs compared to last year</t>
  </si>
  <si>
    <t>2025/26</t>
  </si>
  <si>
    <t>Region</t>
  </si>
  <si>
    <t>Number of installations included in analysis [note 6]</t>
  </si>
  <si>
    <t>East Midlands</t>
  </si>
  <si>
    <t>East of England</t>
  </si>
  <si>
    <t>London</t>
  </si>
  <si>
    <t>North East</t>
  </si>
  <si>
    <t>North West</t>
  </si>
  <si>
    <t>South East</t>
  </si>
  <si>
    <t>South West</t>
  </si>
  <si>
    <t>West Midlands</t>
  </si>
  <si>
    <t>Yorkshire and The Humber</t>
  </si>
  <si>
    <t>Scotland</t>
  </si>
  <si>
    <t>Wales</t>
  </si>
  <si>
    <t>Regional costs</t>
  </si>
  <si>
    <t>In the latest financial year (April 2025 - March 2026)</t>
  </si>
  <si>
    <t>Annual small scale solar PV installation costs: domestic and non-domestic- Total Installed Capacity (TIC)</t>
  </si>
  <si>
    <t>Annual small scale solar PV installation costs: new build and retrofit- Total Installed Capacity (TIC)</t>
  </si>
  <si>
    <t>Annual regional small scale solar PV installation costs- Total Installed Capacity (TIC) [note 5]</t>
  </si>
  <si>
    <t>Summary of average solar costs, including inflation adjusted series (TIC)</t>
  </si>
  <si>
    <t>Small scale Solar PV cost analysis - annual, on a financial year basis (TIC)</t>
  </si>
  <si>
    <t>Small scale Solar PV cost analysis - monthly (TIC)</t>
  </si>
  <si>
    <t>Small scale Solar PV cost analysis - domestic and non-domestic (TIC)</t>
  </si>
  <si>
    <t>Small scale Solar PV cost analysis - new build and retrofit (TIC)</t>
  </si>
  <si>
    <t>Small scale Solar PV cost analysis - regional (TIC)</t>
  </si>
  <si>
    <t>The inflation index used is the "All items CPI" as published by ONS in May 2026: https://www.ons.gov.uk/economy/inflationandpriceindices/timeseries/d7bt/mm23</t>
  </si>
  <si>
    <t>The figures on the annual and monthly tables are not adjusted for inflation. Mean and median costs adjusted for inflation are also included on the Summary table. 
This publication includes figures broken down for installations on domestic and non-domestic properties as well as installations on new-build and existing properties. This year's release also includes figures for the regions of England, Scotland and Wales.</t>
  </si>
  <si>
    <t>This release provides information on the cost of small-scale solar PV technology in Great Britain (installations in Northern Ireland are not included); data are sourced from the Microgeneration Certificate Scheme (MCS). The cost value associated with each installation on the MCS scheme includes the cost of the solar PV generation equipment, cost of installing and connecting to the electricity supply and VAT where applicable. It does not include the cost for any additional device installed with the solar panels, such as battery storage. 
This publication includes figures broken down for installations on domestic and non-domestic properties as well as installations on new-build and existing properties. This year's release also includes figures for the regions of England, Scotland and Wales.</t>
  </si>
  <si>
    <t xml:space="preserve">Data in this file are based on the average costs per total installed capacity (TIC). For more details, see cover sheet. </t>
  </si>
  <si>
    <t>Annual installation costs, including inflation adjusted mean and median costs - Total Installed Capacity (TIC)</t>
  </si>
  <si>
    <t>Annual small scale solar PV installation costs - Total Installed Capacity (TIC)</t>
  </si>
  <si>
    <t>Monthly small scale solar PV installation costs - Total Installed Capacity (TIC)</t>
  </si>
  <si>
    <r>
      <t xml:space="preserve">This spreadsheet contains monthly data including </t>
    </r>
    <r>
      <rPr>
        <b/>
        <sz val="12"/>
        <color rgb="FF000000"/>
        <rFont val="Calibri"/>
        <family val="2"/>
        <scheme val="minor"/>
      </rPr>
      <t>new data for the period April 2025 to March 2026.</t>
    </r>
    <r>
      <rPr>
        <sz val="12"/>
        <color rgb="FF000000"/>
        <rFont val="Calibri"/>
        <family val="2"/>
        <scheme val="minor"/>
      </rPr>
      <t xml:space="preserve">
The statistics for 2023/24 and 2024/25 have been revised following the receipt of more complete data from the MCS.</t>
    </r>
  </si>
  <si>
    <r>
      <t xml:space="preserve">Average costs of small-scale solar PV - Total Installed Capacity (TIC) - May 2026
</t>
    </r>
    <r>
      <rPr>
        <b/>
        <sz val="20"/>
        <color rgb="FF000000"/>
        <rFont val="Calibri"/>
        <family val="2"/>
        <scheme val="minor"/>
      </rPr>
      <t>(official statistics in development)</t>
    </r>
  </si>
  <si>
    <t>Long-term trends</t>
  </si>
  <si>
    <t>Data in this files are presented for the last three financial years only. Historic data is less complete for TIC than for DNC. Please see the cover sheet for more details. For an analysis of long term trends, please see the DNC file.</t>
  </si>
  <si>
    <t>After adjusting for inflation, average costs per kW fell for all installation sizes: the median cost of 0-4 kW installations decreased by 7 per cent, of 4-10 kW installations by 9 per cent and of 10-50 kW installations by 4 per cent compared to 2024/25. These differences are driven by supply and demand; despite a growth in demand for installations, an increase in their supply and advancements in technology have pushed down average prices. As in previous years, the average cost per kW is lower for larger installations, with the median cost per kW of a 10-50 kW installation about a quarter lower than a 0-4 kW installation.</t>
  </si>
  <si>
    <t>Note 5</t>
  </si>
  <si>
    <t>Note 6</t>
  </si>
  <si>
    <t>2025/26 had the highest number of solar installations on record. The number of new installations included in the analysis in 2025/26 was a record high 264,742, 27 per cent more than in the previous year. This included a record number of installations in all three bands in 2025/26.</t>
  </si>
  <si>
    <t>Two thirds of new installations in the analysis in 2025/26 were domestic installations. On average, non-domestic installations were installed at a lower cost than domestic installations in 2025/26, while the average cost of both domestic and non-domestic installations fell for all installation sizes when compared to 2024/25.</t>
  </si>
  <si>
    <t>Nearly 90 per cent of domestic installations in 2025/26 were retrofitted (installed on existing buildings), with the remainder installed on new builds. The average cost per kW was lower for installations on new builds than retrofitted installations. In 2025/26, the average cost fell for installations of all sizes on both new and existing buildings.</t>
  </si>
  <si>
    <t>For a small number of installations, the region is not known, and so these installations have been excluded from this analysis.</t>
  </si>
  <si>
    <t>Includes domestic and non-domestic installations</t>
  </si>
  <si>
    <t>Costs in this publication are based on the Total Installed Capacity (TIC) as given in the MCS database. Costs based on the Declared Net Capacity (DNC)  can be found here- https://www.gov.uk/government/statistics/solar-pv-cost-data
Declared net capacity measures the maximum amount of electricity that could be exported to the grid from a given installation at any one time. While Total Installed Capacity refers to the total generation that this installation could generate at any one time.
This year, we have published these statistics using both measures. This will be reviewed in future publications. Our statistics are generally based on TIC where available. This included our published statistics for installations on the Feed in Tariff but this was not the case in the early years of MCS when the TIC data was incomplete. However, recent improvements to the MCS database have allowed us to use the TIC data going forward. This change will bring this publication in line with our published solar deployment statistics and Energy Trends. 
TIC is usually higher than DNC. Therefore, the average costs of installations per kW of TIC are lower than the average costs per kW of DNC. The average costs based on TIC are typically 6 - 12% lower than the average cost per DNC. The sample size in each group differs slightly between the two publications as the size bands in this file are based on TIC and in the other file, they are based on DNC. For example, an installation which has DNC of 3.9 kW but TIC of 4.1 kW would be reported in the 4-10 kW group in this file but the 0-4 kW group in the DNC file. 
Caution should be taken when comparing the statistics in this file with previous versions of this publication which were based on DNC.
As a new statistical series still undergoing methodological development, they are published as 'Official Statistics in development'. The developmental status of these statistics will be under regular review and may be subject to change in the future. We wish to engage with users to ensure the statistics are suitable to meet their needs. During our ongoing development of these statistics, we welcome comments to understand how these statistics are used, and to test the suitability of the statistical methods and outputs, via the contact details below.</t>
  </si>
  <si>
    <t xml:space="preserve">Publication dates </t>
  </si>
  <si>
    <r>
      <t xml:space="preserve">These data were published on </t>
    </r>
    <r>
      <rPr>
        <b/>
        <sz val="12"/>
        <color rgb="FF000000"/>
        <rFont val="Calibri"/>
        <family val="2"/>
      </rPr>
      <t xml:space="preserve">Thursday 28th May 2026
</t>
    </r>
    <r>
      <rPr>
        <sz val="12"/>
        <color rgb="FF000000"/>
        <rFont val="Calibri"/>
        <family val="2"/>
      </rPr>
      <t xml:space="preserve">The next publication date is </t>
    </r>
    <r>
      <rPr>
        <b/>
        <sz val="12"/>
        <color rgb="FF000000"/>
        <rFont val="Calibri"/>
        <family val="2"/>
      </rPr>
      <t>Thursday 27th May 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</si>
</sst>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6"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0"/>
      <name val="Arial"/>
      <family val="2"/>
    </font>
    <font>
      <sz val="10"/>
      <color theme="1"/>
      <name val="Arial"/>
      <family val="2"/>
    </font>
    <font>
      <sz val="10"/>
      <name val="Arial"/>
      <family val="2"/>
    </font>
    <font>
      <sz val="8"/>
      <name val="Calibri"/>
      <family val="2"/>
      <scheme val="minor"/>
    </font>
    <font>
      <sz val="12"/>
      <name val="Arial"/>
      <family val="2"/>
    </font>
    <font>
      <sz val="12"/>
      <name val="Calibri"/>
      <family val="2"/>
      <scheme val="minor"/>
    </font>
    <font>
      <sz val="12"/>
      <color theme="1"/>
      <name val="Calibri"/>
      <family val="2"/>
      <scheme val="minor"/>
    </font>
    <font>
      <b/>
      <sz val="12"/>
      <color theme="1"/>
      <name val="Calibri"/>
      <family val="2"/>
      <scheme val="minor"/>
    </font>
    <font>
      <sz val="10"/>
      <name val="MS Sans Serif"/>
      <family val="2"/>
    </font>
    <font>
      <b/>
      <sz val="22"/>
      <color rgb="FF000000"/>
      <name val="Calibri"/>
      <family val="2"/>
    </font>
    <font>
      <sz val="12"/>
      <color rgb="FF000000"/>
      <name val="Calibri"/>
      <family val="2"/>
    </font>
    <font>
      <b/>
      <sz val="18"/>
      <color rgb="FF000000"/>
      <name val="Calibri"/>
      <family val="2"/>
    </font>
    <font>
      <u/>
      <sz val="12"/>
      <color rgb="FF0000FF"/>
      <name val="Calibri"/>
      <family val="2"/>
    </font>
    <font>
      <b/>
      <sz val="14"/>
      <color rgb="FF000000"/>
      <name val="Calibri"/>
      <family val="2"/>
    </font>
    <font>
      <b/>
      <sz val="20"/>
      <color rgb="FF000000"/>
      <name val="Calibri"/>
      <family val="2"/>
    </font>
    <font>
      <sz val="10"/>
      <color rgb="FF000000"/>
      <name val="Arial"/>
      <family val="2"/>
    </font>
    <font>
      <sz val="10"/>
      <color rgb="FF000000"/>
      <name val="MS Sans Serif"/>
    </font>
    <font>
      <b/>
      <sz val="16"/>
      <color rgb="FF000000"/>
      <name val="Calibri"/>
      <family val="2"/>
    </font>
    <font>
      <u/>
      <sz val="12"/>
      <color rgb="FF0000FF"/>
      <name val="Arial"/>
      <family val="2"/>
    </font>
    <font>
      <u/>
      <sz val="10"/>
      <color rgb="FF0563C1"/>
      <name val="Arial"/>
      <family val="2"/>
    </font>
    <font>
      <b/>
      <sz val="22"/>
      <color theme="1"/>
      <name val="Calibri"/>
      <family val="2"/>
      <scheme val="minor"/>
    </font>
    <font>
      <sz val="11"/>
      <color rgb="FF000000"/>
      <name val="Calibri"/>
      <family val="2"/>
    </font>
    <font>
      <b/>
      <sz val="20"/>
      <name val="Calibri"/>
      <family val="2"/>
    </font>
    <font>
      <b/>
      <sz val="20"/>
      <name val="Calibri"/>
      <family val="2"/>
      <scheme val="minor"/>
    </font>
    <font>
      <b/>
      <sz val="16"/>
      <name val="Calibri"/>
      <family val="2"/>
      <scheme val="minor"/>
    </font>
    <font>
      <b/>
      <sz val="14"/>
      <name val="Calibri"/>
      <family val="2"/>
    </font>
    <font>
      <sz val="12"/>
      <name val="Calibri"/>
      <family val="2"/>
    </font>
    <font>
      <u/>
      <sz val="11"/>
      <color theme="10"/>
      <name val="Calibri"/>
      <family val="2"/>
      <scheme val="minor"/>
    </font>
    <font>
      <u/>
      <sz val="12"/>
      <color theme="10"/>
      <name val="Calibri"/>
      <family val="2"/>
      <scheme val="minor"/>
    </font>
    <font>
      <sz val="10"/>
      <color theme="9"/>
      <name val="MS Sans Serif"/>
      <family val="2"/>
    </font>
    <font>
      <sz val="12"/>
      <color theme="1"/>
      <name val="Aptos"/>
      <family val="2"/>
    </font>
    <font>
      <b/>
      <sz val="14"/>
      <name val="Calibri"/>
      <family val="2"/>
      <scheme val="minor"/>
    </font>
    <font>
      <b/>
      <sz val="22"/>
      <color rgb="FF000000"/>
      <name val="Calibri"/>
      <family val="2"/>
      <scheme val="minor"/>
    </font>
    <font>
      <sz val="12"/>
      <color rgb="FF000000"/>
      <name val="Calibri"/>
      <family val="2"/>
      <scheme val="minor"/>
    </font>
    <font>
      <b/>
      <sz val="12"/>
      <name val="Calibri"/>
      <family val="2"/>
      <scheme val="minor"/>
    </font>
    <font>
      <b/>
      <sz val="18"/>
      <color rgb="FF000000"/>
      <name val="Calibri"/>
      <family val="2"/>
      <scheme val="minor"/>
    </font>
    <font>
      <sz val="16"/>
      <color rgb="FF000000"/>
      <name val="Calibri"/>
      <family val="2"/>
      <scheme val="minor"/>
    </font>
    <font>
      <b/>
      <sz val="12"/>
      <color rgb="FF000000"/>
      <name val="Calibri"/>
      <family val="2"/>
      <scheme val="minor"/>
    </font>
    <font>
      <u/>
      <sz val="12"/>
      <color rgb="FF0000FF"/>
      <name val="Calibri"/>
      <family val="2"/>
      <scheme val="minor"/>
    </font>
    <font>
      <b/>
      <sz val="14"/>
      <color rgb="FF000000"/>
      <name val="Calibri"/>
      <family val="2"/>
      <scheme val="minor"/>
    </font>
    <font>
      <b/>
      <sz val="20"/>
      <color rgb="FF000000"/>
      <name val="Calibri"/>
      <family val="2"/>
      <scheme val="minor"/>
    </font>
    <font>
      <b/>
      <sz val="12"/>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79998168889431442"/>
        <bgColor rgb="FFFFFFFF"/>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5" fillId="0" borderId="0"/>
    <xf numFmtId="0" fontId="4" fillId="0" borderId="0"/>
    <xf numFmtId="0" fontId="6" fillId="0" borderId="0"/>
    <xf numFmtId="0" fontId="8" fillId="0" borderId="0"/>
    <xf numFmtId="9" fontId="2" fillId="0" borderId="0" applyFont="0" applyFill="0" applyBorder="0" applyAlignment="0" applyProtection="0"/>
    <xf numFmtId="0" fontId="12" fillId="0" borderId="0"/>
    <xf numFmtId="0" fontId="13" fillId="0" borderId="0" applyNumberFormat="0" applyFill="0" applyBorder="0" applyProtection="0">
      <alignment vertical="center"/>
    </xf>
    <xf numFmtId="0" fontId="14" fillId="0" borderId="0" applyNumberFormat="0" applyBorder="0" applyProtection="0">
      <alignment vertical="center" wrapText="1"/>
    </xf>
    <xf numFmtId="0" fontId="15" fillId="0" borderId="0" applyNumberFormat="0" applyFill="0" applyBorder="0" applyProtection="0"/>
    <xf numFmtId="0" fontId="16" fillId="0" borderId="0" applyNumberFormat="0" applyFill="0" applyBorder="0" applyAlignment="0" applyProtection="0"/>
    <xf numFmtId="0" fontId="17" fillId="0" borderId="0" applyNumberFormat="0" applyFill="0" applyBorder="0" applyProtection="0"/>
    <xf numFmtId="0" fontId="18" fillId="0" borderId="0" applyNumberFormat="0" applyFill="0" applyBorder="0" applyProtection="0">
      <alignment horizontal="left" vertical="center"/>
    </xf>
    <xf numFmtId="0" fontId="19" fillId="0" borderId="0" applyNumberFormat="0" applyBorder="0" applyProtection="0"/>
    <xf numFmtId="0" fontId="20" fillId="0" borderId="0" applyNumberFormat="0" applyBorder="0" applyProtection="0"/>
    <xf numFmtId="0" fontId="21" fillId="0" borderId="0" applyNumberFormat="0" applyFill="0" applyBorder="0" applyAlignment="0">
      <protection locked="0"/>
    </xf>
    <xf numFmtId="0" fontId="22" fillId="0" borderId="0" applyNumberFormat="0" applyFill="0" applyBorder="0" applyAlignment="0" applyProtection="0"/>
    <xf numFmtId="0" fontId="23" fillId="0" borderId="0" applyNumberFormat="0" applyFill="0" applyBorder="0" applyAlignment="0" applyProtection="0"/>
    <xf numFmtId="0" fontId="14" fillId="0" borderId="0" applyNumberFormat="0" applyBorder="0" applyProtection="0">
      <alignment vertical="center"/>
    </xf>
    <xf numFmtId="0" fontId="25" fillId="0" borderId="0"/>
    <xf numFmtId="0" fontId="21" fillId="0" borderId="0" applyNumberFormat="0" applyFill="0" applyBorder="0" applyProtection="0">
      <alignment horizontal="left"/>
    </xf>
    <xf numFmtId="0" fontId="26" fillId="0" borderId="0" applyNumberFormat="0" applyFill="0" applyProtection="0">
      <alignment horizontal="left" vertical="center"/>
    </xf>
    <xf numFmtId="0" fontId="28" fillId="0" borderId="0" applyNumberFormat="0" applyFill="0" applyAlignment="0">
      <protection locked="0"/>
    </xf>
    <xf numFmtId="0" fontId="29" fillId="0" borderId="0" applyNumberFormat="0" applyFill="0" applyProtection="0">
      <alignment horizontal="left"/>
    </xf>
    <xf numFmtId="0" fontId="31" fillId="0" borderId="0" applyNumberFormat="0" applyFill="0" applyBorder="0" applyAlignment="0" applyProtection="0"/>
  </cellStyleXfs>
  <cellXfs count="98">
    <xf numFmtId="0" fontId="0" fillId="0" borderId="0" xfId="0"/>
    <xf numFmtId="9" fontId="0" fillId="0" borderId="0" xfId="5" applyFont="1"/>
    <xf numFmtId="0" fontId="10" fillId="0" borderId="0" xfId="0" applyFont="1"/>
    <xf numFmtId="0" fontId="10" fillId="0" borderId="0" xfId="0" applyFont="1" applyAlignment="1">
      <alignment vertical="center"/>
    </xf>
    <xf numFmtId="0" fontId="10" fillId="0" borderId="4" xfId="0" applyFont="1" applyBorder="1"/>
    <xf numFmtId="0" fontId="14" fillId="3" borderId="0" xfId="8" applyFill="1">
      <alignment vertical="center" wrapText="1"/>
    </xf>
    <xf numFmtId="0" fontId="14" fillId="3" borderId="0" xfId="8" applyFill="1" applyAlignment="1">
      <alignment vertical="center"/>
    </xf>
    <xf numFmtId="0" fontId="18" fillId="0" borderId="0" xfId="12">
      <alignment horizontal="left" vertical="center"/>
    </xf>
    <xf numFmtId="0" fontId="19" fillId="0" borderId="0" xfId="13"/>
    <xf numFmtId="0" fontId="14" fillId="0" borderId="0" xfId="14" applyFont="1" applyAlignment="1">
      <alignment vertical="center" wrapText="1"/>
    </xf>
    <xf numFmtId="0" fontId="14" fillId="0" borderId="0" xfId="14" applyFont="1" applyAlignment="1">
      <alignment vertical="center"/>
    </xf>
    <xf numFmtId="0" fontId="24" fillId="0" borderId="0" xfId="0" applyFont="1" applyAlignment="1">
      <alignment vertical="center"/>
    </xf>
    <xf numFmtId="0" fontId="13" fillId="3" borderId="0" xfId="7" applyFill="1">
      <alignment vertical="center"/>
    </xf>
    <xf numFmtId="0" fontId="25" fillId="3" borderId="0" xfId="19" applyFill="1"/>
    <xf numFmtId="0" fontId="14" fillId="0" borderId="0" xfId="18">
      <alignment vertical="center"/>
    </xf>
    <xf numFmtId="0" fontId="14" fillId="0" borderId="0" xfId="18" applyAlignment="1">
      <alignment vertical="center" wrapText="1"/>
    </xf>
    <xf numFmtId="0" fontId="14" fillId="3" borderId="0" xfId="13" applyFont="1" applyFill="1" applyAlignment="1">
      <alignment vertical="center" wrapText="1"/>
    </xf>
    <xf numFmtId="0" fontId="14" fillId="0" borderId="0" xfId="18" applyAlignment="1">
      <alignment wrapText="1"/>
    </xf>
    <xf numFmtId="0" fontId="14" fillId="3" borderId="0" xfId="13" applyFont="1" applyFill="1" applyAlignment="1">
      <alignment vertical="center"/>
    </xf>
    <xf numFmtId="0" fontId="14" fillId="0" borderId="0" xfId="18" applyBorder="1" applyAlignment="1">
      <alignment vertical="center" wrapText="1"/>
    </xf>
    <xf numFmtId="0" fontId="14" fillId="3" borderId="0" xfId="13" applyFont="1" applyFill="1" applyBorder="1" applyAlignment="1">
      <alignment vertical="center" wrapText="1"/>
    </xf>
    <xf numFmtId="0" fontId="21" fillId="0" borderId="5" xfId="20" applyBorder="1" applyAlignment="1">
      <alignment horizontal="center" vertical="center"/>
    </xf>
    <xf numFmtId="3" fontId="10" fillId="0" borderId="0" xfId="0" applyNumberFormat="1" applyFont="1"/>
    <xf numFmtId="0" fontId="14" fillId="0" borderId="0" xfId="16" applyFont="1" applyFill="1" applyBorder="1" applyAlignment="1">
      <alignment vertical="center"/>
    </xf>
    <xf numFmtId="0" fontId="16" fillId="0" borderId="0" xfId="17" applyFont="1" applyBorder="1" applyAlignment="1">
      <alignment vertical="center"/>
    </xf>
    <xf numFmtId="0" fontId="14" fillId="3" borderId="0" xfId="14" applyFont="1" applyFill="1" applyBorder="1" applyAlignment="1">
      <alignment vertical="center"/>
    </xf>
    <xf numFmtId="0" fontId="21" fillId="0" borderId="6" xfId="15" applyFill="1" applyBorder="1" applyAlignment="1" applyProtection="1"/>
    <xf numFmtId="0" fontId="21" fillId="0" borderId="7" xfId="15" applyBorder="1" applyAlignment="1" applyProtection="1"/>
    <xf numFmtId="0" fontId="0" fillId="0" borderId="4" xfId="0" applyBorder="1"/>
    <xf numFmtId="0" fontId="0" fillId="0" borderId="3" xfId="0" applyBorder="1"/>
    <xf numFmtId="0" fontId="10" fillId="0" borderId="3" xfId="0" applyFont="1" applyBorder="1" applyAlignment="1">
      <alignmen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0" fillId="0" borderId="1" xfId="0" applyFont="1" applyBorder="1" applyAlignment="1">
      <alignment vertical="center"/>
    </xf>
    <xf numFmtId="0" fontId="10" fillId="0" borderId="2" xfId="0" applyFont="1" applyBorder="1"/>
    <xf numFmtId="0" fontId="27" fillId="0" borderId="0" xfId="21" applyFont="1" applyAlignment="1">
      <alignment vertical="center"/>
    </xf>
    <xf numFmtId="0" fontId="12" fillId="0" borderId="0" xfId="6" applyAlignment="1">
      <alignment vertical="center"/>
    </xf>
    <xf numFmtId="0" fontId="9" fillId="0" borderId="0" xfId="6" applyFont="1" applyAlignment="1">
      <alignment vertical="center" wrapText="1"/>
    </xf>
    <xf numFmtId="0" fontId="30" fillId="2" borderId="0" xfId="23" applyFont="1" applyFill="1" applyAlignment="1">
      <alignment horizontal="left" vertical="center" wrapText="1"/>
    </xf>
    <xf numFmtId="0" fontId="30" fillId="3" borderId="0" xfId="17" applyFont="1" applyFill="1" applyAlignment="1">
      <alignment vertical="center"/>
    </xf>
    <xf numFmtId="37" fontId="0" fillId="0" borderId="10" xfId="0" applyNumberFormat="1" applyBorder="1"/>
    <xf numFmtId="37" fontId="0" fillId="0" borderId="0" xfId="0" applyNumberFormat="1"/>
    <xf numFmtId="37" fontId="0" fillId="0" borderId="11" xfId="0" applyNumberFormat="1" applyBorder="1"/>
    <xf numFmtId="9" fontId="0" fillId="0" borderId="0" xfId="5" applyFont="1" applyBorder="1"/>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 fillId="0" borderId="3" xfId="0" applyFont="1" applyBorder="1" applyAlignment="1">
      <alignment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3" fontId="10" fillId="0" borderId="17" xfId="0" applyNumberFormat="1" applyFont="1" applyBorder="1"/>
    <xf numFmtId="3" fontId="10" fillId="0" borderId="11" xfId="0" applyNumberFormat="1" applyFont="1" applyBorder="1"/>
    <xf numFmtId="0" fontId="11" fillId="0" borderId="0" xfId="0" applyFont="1" applyAlignment="1">
      <alignment horizontal="center" vertical="center"/>
    </xf>
    <xf numFmtId="0" fontId="32" fillId="0" borderId="0" xfId="24" applyFont="1" applyBorder="1" applyAlignment="1">
      <alignment vertical="center"/>
    </xf>
    <xf numFmtId="0" fontId="1" fillId="0" borderId="0" xfId="0" applyFont="1"/>
    <xf numFmtId="0" fontId="1" fillId="0" borderId="0" xfId="0" applyFont="1" applyAlignment="1">
      <alignmen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165" fontId="0" fillId="0" borderId="0" xfId="5" applyNumberFormat="1" applyFont="1"/>
    <xf numFmtId="0" fontId="3" fillId="0" borderId="20" xfId="0" applyFont="1" applyBorder="1" applyAlignment="1">
      <alignment horizontal="center" vertical="center" wrapText="1"/>
    </xf>
    <xf numFmtId="164" fontId="0" fillId="0" borderId="10" xfId="5" applyNumberFormat="1" applyFont="1" applyBorder="1"/>
    <xf numFmtId="2" fontId="0" fillId="0" borderId="0" xfId="5" applyNumberFormat="1" applyFont="1" applyBorder="1"/>
    <xf numFmtId="0" fontId="33" fillId="0" borderId="0" xfId="6" applyFont="1" applyAlignment="1">
      <alignment vertical="center" wrapText="1"/>
    </xf>
    <xf numFmtId="9" fontId="0" fillId="2" borderId="0" xfId="5" applyFont="1" applyFill="1" applyBorder="1"/>
    <xf numFmtId="165" fontId="0" fillId="2" borderId="0" xfId="5" applyNumberFormat="1" applyFont="1" applyFill="1"/>
    <xf numFmtId="0" fontId="32" fillId="3" borderId="0" xfId="24" applyFont="1" applyFill="1" applyAlignment="1">
      <alignment vertical="center" wrapText="1"/>
    </xf>
    <xf numFmtId="9" fontId="0" fillId="0" borderId="0" xfId="0" applyNumberFormat="1"/>
    <xf numFmtId="37" fontId="0" fillId="0" borderId="0" xfId="5" applyNumberFormat="1" applyFont="1"/>
    <xf numFmtId="166" fontId="0" fillId="0" borderId="0" xfId="0" applyNumberFormat="1"/>
    <xf numFmtId="10" fontId="0" fillId="0" borderId="0" xfId="5" applyNumberFormat="1" applyFont="1" applyBorder="1"/>
    <xf numFmtId="0" fontId="34" fillId="0" borderId="0" xfId="0" applyFont="1" applyAlignment="1">
      <alignment vertical="center" wrapText="1"/>
    </xf>
    <xf numFmtId="2" fontId="0" fillId="0" borderId="0" xfId="5" applyNumberFormat="1" applyFont="1"/>
    <xf numFmtId="0" fontId="3" fillId="0" borderId="9" xfId="0" applyFont="1" applyBorder="1" applyAlignment="1">
      <alignment horizontal="center" vertical="center"/>
    </xf>
    <xf numFmtId="0" fontId="0" fillId="0" borderId="15" xfId="0" applyBorder="1"/>
    <xf numFmtId="37" fontId="0" fillId="0" borderId="14" xfId="0" applyNumberFormat="1" applyBorder="1"/>
    <xf numFmtId="37" fontId="0" fillId="0" borderId="15" xfId="0" applyNumberFormat="1" applyBorder="1"/>
    <xf numFmtId="9" fontId="0" fillId="0" borderId="15" xfId="5" applyFont="1" applyBorder="1"/>
    <xf numFmtId="37" fontId="0" fillId="0" borderId="16" xfId="0" applyNumberFormat="1" applyBorder="1"/>
    <xf numFmtId="37" fontId="0" fillId="0" borderId="10" xfId="5" applyNumberFormat="1" applyFont="1" applyBorder="1"/>
    <xf numFmtId="37" fontId="0" fillId="2" borderId="0" xfId="0" applyNumberFormat="1" applyFill="1"/>
    <xf numFmtId="164" fontId="0" fillId="0" borderId="10" xfId="0" applyNumberFormat="1" applyBorder="1"/>
    <xf numFmtId="0" fontId="35" fillId="0" borderId="0" xfId="22" applyFont="1" applyAlignment="1">
      <alignment vertical="center" wrapText="1"/>
      <protection locked="0"/>
    </xf>
    <xf numFmtId="0" fontId="37" fillId="3" borderId="0" xfId="8" applyFont="1" applyFill="1">
      <alignment vertical="center" wrapText="1"/>
    </xf>
    <xf numFmtId="0" fontId="37" fillId="3" borderId="0" xfId="8" applyFont="1" applyFill="1" applyAlignment="1">
      <alignment vertical="center"/>
    </xf>
    <xf numFmtId="0" fontId="39" fillId="3" borderId="0" xfId="9" applyFont="1" applyFill="1" applyAlignment="1">
      <alignment wrapText="1"/>
    </xf>
    <xf numFmtId="0" fontId="40" fillId="3" borderId="0" xfId="8" applyFont="1" applyFill="1" applyAlignment="1">
      <alignment vertical="center"/>
    </xf>
    <xf numFmtId="0" fontId="39" fillId="3" borderId="0" xfId="9" applyFont="1" applyFill="1"/>
    <xf numFmtId="0" fontId="42" fillId="3" borderId="0" xfId="10" applyFont="1" applyFill="1" applyAlignment="1">
      <alignment vertical="center" wrapText="1"/>
    </xf>
    <xf numFmtId="0" fontId="43" fillId="3" borderId="0" xfId="11" applyFont="1" applyFill="1"/>
    <xf numFmtId="0" fontId="42" fillId="3" borderId="0" xfId="10" applyFont="1" applyFill="1" applyAlignment="1">
      <alignment vertical="center"/>
    </xf>
    <xf numFmtId="0" fontId="37" fillId="3" borderId="0" xfId="8" applyFont="1" applyFill="1" applyAlignment="1">
      <alignment wrapText="1"/>
    </xf>
    <xf numFmtId="0" fontId="36" fillId="3" borderId="0" xfId="7" applyFont="1" applyFill="1" applyAlignment="1">
      <alignment horizontal="center" vertical="center" wrapText="1"/>
    </xf>
    <xf numFmtId="0" fontId="28" fillId="0" borderId="0" xfId="22" applyAlignment="1">
      <alignment vertical="center" wrapText="1"/>
      <protection locked="0"/>
    </xf>
    <xf numFmtId="0" fontId="9" fillId="0" borderId="0" xfId="0" applyFont="1" applyAlignment="1">
      <alignment vertical="center" wrapText="1"/>
    </xf>
    <xf numFmtId="0" fontId="1" fillId="0" borderId="0" xfId="0" applyFont="1" applyAlignment="1">
      <alignment vertical="center" wrapText="1"/>
    </xf>
    <xf numFmtId="0" fontId="38" fillId="4" borderId="0" xfId="8" applyFont="1" applyFill="1">
      <alignment vertical="center" wrapText="1"/>
    </xf>
    <xf numFmtId="0" fontId="15" fillId="3" borderId="0" xfId="9" applyFill="1" applyAlignment="1">
      <alignment wrapText="1"/>
    </xf>
  </cellXfs>
  <cellStyles count="25">
    <cellStyle name="Heading 1 2" xfId="7" xr:uid="{CB30CBEE-066A-41A7-8BAA-14B7D4F98975}"/>
    <cellStyle name="Heading 1 3" xfId="12" xr:uid="{3D1FD5D8-772B-4845-90CE-F521664E33BE}"/>
    <cellStyle name="Heading 1 4" xfId="21" xr:uid="{DB665921-1480-4BE2-A8D2-96512EDE7500}"/>
    <cellStyle name="Heading 2 2" xfId="15" xr:uid="{1AF37AA4-3344-4BB6-A464-1A89AB166927}"/>
    <cellStyle name="Heading 2 2 2" xfId="9" xr:uid="{C7A220F1-D4F9-442B-83CA-6F7FB7D4572C}"/>
    <cellStyle name="Heading 2 2 3" xfId="20" xr:uid="{655AD0D5-D08A-4879-B3D7-6C03C271D522}"/>
    <cellStyle name="Heading 2 3" xfId="22" xr:uid="{1E0EAACA-A9F0-4FAC-95AD-97E3F8CD1FBD}"/>
    <cellStyle name="Heading 3 2" xfId="11" xr:uid="{B6C4BE4A-83B0-4BA4-B600-18639E021E06}"/>
    <cellStyle name="Heading 3 3" xfId="23" xr:uid="{4F5DAF51-650D-4CE8-8173-4AB67C39BE26}"/>
    <cellStyle name="Hyperlink" xfId="24" builtinId="8"/>
    <cellStyle name="Hyperlink 2" xfId="17" xr:uid="{53F83BD4-B8BF-40B5-AB72-3D1BC5780034}"/>
    <cellStyle name="Hyperlink 2 3" xfId="10" xr:uid="{CAAEBE89-3EA9-43FA-91D3-90DD24947362}"/>
    <cellStyle name="Hyperlink 3" xfId="16" xr:uid="{C4EDCDCC-E2BD-450D-823D-8651B190AD5F}"/>
    <cellStyle name="Normal" xfId="0" builtinId="0"/>
    <cellStyle name="Normal 2" xfId="1" xr:uid="{00000000-0005-0000-0000-000003000000}"/>
    <cellStyle name="Normal 2 2" xfId="2" xr:uid="{00000000-0005-0000-0000-000004000000}"/>
    <cellStyle name="Normal 2 3" xfId="4" xr:uid="{00000000-0005-0000-0000-000005000000}"/>
    <cellStyle name="Normal 2 4" xfId="13" xr:uid="{01DFCB6F-BC8F-4429-9F06-EBE5E20B3C4B}"/>
    <cellStyle name="Normal 3" xfId="3" xr:uid="{00000000-0005-0000-0000-000006000000}"/>
    <cellStyle name="Normal 4" xfId="6" xr:uid="{DB7AC7E1-3542-433C-AEC1-CFFB93966AF0}"/>
    <cellStyle name="Normal 4 2" xfId="14" xr:uid="{9D33D343-75E5-4787-A86A-3D4C3F03BEEF}"/>
    <cellStyle name="Normal 4 2 2" xfId="18" xr:uid="{083D0651-295B-4FAA-83F0-DBE1495D30DA}"/>
    <cellStyle name="Normal 4 3" xfId="8" xr:uid="{8DF89C27-2C90-4E00-8384-9E9D0F0736F3}"/>
    <cellStyle name="Normal 5" xfId="19" xr:uid="{FB0F3C6C-DEC4-47F6-A960-6C0A774395B6}"/>
    <cellStyle name="Per cent" xfId="5" builtinId="5"/>
  </cellStyles>
  <dxfs count="150">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numFmt numFmtId="5" formatCode="#,##0;\-#,##0"/>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dxf>
    <dxf>
      <numFmt numFmtId="5" formatCode="#,##0;\-#,##0"/>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theme="1"/>
        <name val="Calibri"/>
        <family val="2"/>
        <scheme val="minor"/>
      </font>
      <numFmt numFmtId="13" formatCode="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dxf>
    <dxf>
      <numFmt numFmtId="5" formatCode="#,##0;\-#,##0"/>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theme="1"/>
        <name val="Calibri"/>
        <family val="2"/>
        <scheme val="minor"/>
      </font>
      <numFmt numFmtId="13" formatCode="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strike val="0"/>
        <outline val="0"/>
        <shadow val="0"/>
        <u val="none"/>
        <vertAlign val="baseline"/>
        <sz val="11"/>
        <color theme="1"/>
        <name val="Calibri"/>
        <family val="2"/>
        <scheme val="minor"/>
      </font>
      <numFmt numFmtId="5" formatCode="#,##0;\-#,##0"/>
      <border diagonalUp="0" diagonalDown="0" outline="0">
        <left/>
        <right style="thin">
          <color indexed="64"/>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border diagonalUp="0" diagonalDown="0" outline="0">
        <left/>
        <right style="thin">
          <color indexed="64"/>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numFmt numFmtId="5" formatCode="#,##0;\-#,##0"/>
      <border diagonalUp="0" diagonalDown="0" outline="0">
        <left/>
        <right style="thin">
          <color indexed="64"/>
        </right>
        <top/>
        <bottom/>
      </border>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numFmt numFmtId="5" formatCode="#,##0;\-#,##0"/>
    </dxf>
    <dxf>
      <font>
        <strike val="0"/>
        <outline val="0"/>
        <shadow val="0"/>
        <u val="none"/>
        <vertAlign val="baseline"/>
        <sz val="11"/>
        <color theme="1"/>
        <name val="Calibri"/>
        <family val="2"/>
        <scheme val="minor"/>
      </font>
      <numFmt numFmtId="5" formatCode="#,##0;\-#,##0"/>
      <border diagonalUp="0" diagonalDown="0" outline="0">
        <left style="thin">
          <color indexed="64"/>
        </left>
        <right/>
        <top/>
        <bottom/>
      </border>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font>
        <strike val="0"/>
        <outline val="0"/>
        <shadow val="0"/>
        <u val="none"/>
        <vertAlign val="baseline"/>
        <sz val="11"/>
        <color theme="1"/>
        <name val="Calibri"/>
        <family val="2"/>
        <scheme val="minor"/>
      </font>
    </dxf>
    <dxf>
      <border outline="0">
        <left style="thin">
          <color rgb="FF000000"/>
        </left>
        <right style="thin">
          <color rgb="FF000000"/>
        </right>
        <top style="thin">
          <color rgb="FF000000"/>
        </top>
        <bottom style="thin">
          <color rgb="FF000000"/>
        </bottom>
      </border>
    </dxf>
    <dxf>
      <font>
        <strike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5" formatCode="#,##0;\-#,##0"/>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numFmt numFmtId="5" formatCode="#,##0;\-#,##0"/>
      <border diagonalUp="0" diagonalDown="0" outline="0">
        <left/>
        <right style="thin">
          <color indexed="64"/>
        </right>
        <top/>
        <bottom/>
      </border>
    </dxf>
    <dxf>
      <numFmt numFmtId="5" formatCode="#,##0;\-#,##0"/>
      <border diagonalUp="0" diagonalDown="0">
        <left/>
        <right style="thin">
          <color indexed="64"/>
        </right>
        <top/>
        <bottom/>
        <vertical/>
        <horizontal/>
      </border>
    </dxf>
    <dxf>
      <numFmt numFmtId="5" formatCode="#,##0;\-#,##0"/>
    </dxf>
    <dxf>
      <numFmt numFmtId="5" formatCode="#,##0;\-#,##0"/>
    </dxf>
    <dxf>
      <numFmt numFmtId="5" formatCode="#,##0;\-#,##0"/>
    </dxf>
    <dxf>
      <numFmt numFmtId="5" formatCode="#,##0;\-#,##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font>
        <b val="0"/>
        <i val="0"/>
        <strike val="0"/>
        <condense val="0"/>
        <extend val="0"/>
        <outline val="0"/>
        <shadow val="0"/>
        <u val="none"/>
        <vertAlign val="baseline"/>
        <sz val="11"/>
        <color theme="1"/>
        <name val="Calibri"/>
        <family val="2"/>
        <scheme val="minor"/>
      </font>
      <numFmt numFmtId="13" formatCode="0%"/>
    </dxf>
    <dxf>
      <font>
        <b val="0"/>
        <i val="0"/>
        <strike val="0"/>
        <condense val="0"/>
        <extend val="0"/>
        <outline val="0"/>
        <shadow val="0"/>
        <u val="none"/>
        <vertAlign val="baseline"/>
        <sz val="11"/>
        <color theme="1"/>
        <name val="Calibri"/>
        <family val="2"/>
        <scheme val="minor"/>
      </font>
      <numFmt numFmtId="13" formatCode="0%"/>
    </dxf>
    <dxf>
      <numFmt numFmtId="5" formatCode="#,##0;\-#,##0"/>
    </dxf>
    <dxf>
      <numFmt numFmtId="5" formatCode="#,##0;\-#,##0"/>
    </dxf>
    <dxf>
      <numFmt numFmtId="5" formatCode="#,##0;\-#,##0"/>
      <border diagonalUp="0" diagonalDown="0" outline="0">
        <left style="thin">
          <color indexed="64"/>
        </left>
        <right/>
        <top/>
        <bottom/>
      </border>
    </dxf>
    <dxf>
      <numFmt numFmtId="5" formatCode="#,##0;\-#,##0"/>
      <border diagonalUp="0" diagonalDown="0">
        <left style="thin">
          <color indexed="64"/>
        </left>
        <right/>
        <top/>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numFmt numFmtId="164" formatCode="#,##0.0;\-#,##0.0"/>
      <border diagonalUp="0" diagonalDown="0">
        <left style="thin">
          <color indexed="64"/>
        </left>
        <vertical/>
      </border>
    </dxf>
    <dxf>
      <numFmt numFmtId="5" formatCode="#,##0;\-#,##0"/>
    </dxf>
    <dxf>
      <numFmt numFmtId="5" formatCode="#,##0;\-#,##0"/>
    </dxf>
    <dxf>
      <numFmt numFmtId="5" formatCode="#,##0;\-#,##0"/>
    </dxf>
    <dxf>
      <numFmt numFmtId="5" formatCode="#,##0;\-#,##0"/>
      <border diagonalUp="0" diagonalDown="0">
        <left style="thin">
          <color indexed="64"/>
        </left>
        <right/>
        <vertical/>
      </border>
    </dxf>
    <dxf>
      <numFmt numFmtId="5" formatCode="#,##0;\-#,##0"/>
    </dxf>
    <dxf>
      <numFmt numFmtId="5" formatCode="#,##0;\-#,##0"/>
    </dxf>
    <dxf>
      <numFmt numFmtId="5" formatCode="#,##0;\-#,##0"/>
    </dxf>
    <dxf>
      <numFmt numFmtId="5" formatCode="#,##0;\-#,##0"/>
      <border diagonalUp="0" diagonalDown="0">
        <left style="thin">
          <color indexed="64"/>
        </left>
        <right/>
        <vertical/>
      </border>
    </dxf>
    <dxf>
      <numFmt numFmtId="5" formatCode="#,##0;\-#,##0"/>
    </dxf>
    <dxf>
      <numFmt numFmtId="5" formatCode="#,##0;\-#,##0"/>
    </dxf>
    <dxf>
      <numFmt numFmtId="5" formatCode="#,##0;\-#,##0"/>
    </dxf>
    <dxf>
      <numFmt numFmtId="5" formatCode="#,##0;\-#,##0"/>
      <border diagonalUp="0" diagonalDown="0">
        <left style="thin">
          <color indexed="64"/>
        </left>
        <right/>
        <vertical/>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2"/>
        <color rgb="FF000000"/>
        <name val="Calibri"/>
        <family val="2"/>
        <scheme val="none"/>
      </font>
      <fill>
        <patternFill patternType="solid">
          <fgColor rgb="FFFFFFFF"/>
          <bgColor rgb="FFFFFFFF"/>
        </patternFill>
      </fill>
      <alignment horizontal="general" vertical="center" textRotation="0" wrapText="1" indent="0" justifyLastLine="0" shrinkToFit="0" readingOrder="0"/>
    </dxf>
    <dxf>
      <alignment horizontal="general"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border outline="0">
        <bottom style="medium">
          <color indexed="64"/>
        </bottom>
      </border>
    </dxf>
    <dxf>
      <alignment horizontal="center"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border>
        <bottom style="medium">
          <color indexed="64"/>
        </bottom>
      </border>
    </dxf>
    <dxf>
      <border diagonalUp="0" diagonalDown="0">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6A6A82-523D-4205-B824-25B3FDC7B3E5}" name="Contents" displayName="Contents" ref="A4:B14" totalsRowShown="0" headerRowDxfId="149" headerRowBorderDxfId="148" tableBorderDxfId="147">
  <tableColumns count="2">
    <tableColumn id="1" xr3:uid="{7AB2614C-4F5C-49F8-AEBB-D6A2C9F1170E}" name="Worksheet description"/>
    <tableColumn id="2" xr3:uid="{3C9A4D8C-C813-4A85-BE25-AEE19F981721}" name="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95F068E-9D51-43F3-BE3F-0F962EFB3DF7}" name="Notes4" displayName="Notes4" ref="A4:B10" totalsRowShown="0" headerRowDxfId="146" headerRowBorderDxfId="145" tableBorderDxfId="144" headerRowCellStyle="Heading 2 2 3">
  <tableColumns count="2">
    <tableColumn id="1" xr3:uid="{EEF0F2AE-BCB2-4979-8C22-7B65BC43D770}" name="Note" dataDxfId="143" dataCellStyle="Normal 4 2 2"/>
    <tableColumn id="2" xr3:uid="{D8C4C6B2-3364-4059-AF95-41D153FC5ACC}" name="Description" dataDxfId="142" dataCellStyle="Normal 2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5B100F1-ED43-4A1B-8D90-5DCC163F52DE}" name="Table463" displayName="Table463" ref="A4:N7" totalsRowShown="0" headerRowDxfId="141" headerRowBorderDxfId="140" tableBorderDxfId="139">
  <autoFilter ref="A4:N7"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FAD4E1C0-735C-44B5-B21D-AB7FF74122F5}" name="Financial year"/>
    <tableColumn id="6" xr3:uid="{96EF26DD-777C-4F95-9504-EDE479D77530}" name="0-4 kW:_x000a_Median (£/kW)" dataDxfId="138"/>
    <tableColumn id="3" xr3:uid="{2143863C-F59A-4E1F-9A92-9217852E3255}" name="0-4 kW:_x000a_Inflation adjusted median (£/kW) [note 3]" dataDxfId="137">
      <calculatedColumnFormula>ROUND(Table463[[#This Row],[0-4 kW:
Median (£/kW)]]/Table463[[#This Row],[Consumer Price Index (CPI) 
'[note 3']]]*100, 2)</calculatedColumnFormula>
    </tableColumn>
    <tableColumn id="4" xr3:uid="{8CA116A0-891B-4940-B00E-D5F1B4D9B2E0}" name="0-4 kW:_x000a_Mean (£/kW)" dataDxfId="136"/>
    <tableColumn id="5" xr3:uid="{4CE8B684-6A38-4E70-9CAD-F6142498E084}" name="0-4 kW:_x000a_Inflation adjusted mean (£/kW) [note 3]" dataDxfId="135">
      <calculatedColumnFormula>ROUND(Table463[[#This Row],[0-4 kW:
Mean (£/kW)]]/Table463[[#This Row],[Consumer Price Index (CPI) 
'[note 3']]]*100, 2)</calculatedColumnFormula>
    </tableColumn>
    <tableColumn id="10" xr3:uid="{6B5148E1-F933-4B90-8CF5-B0233847E453}" name="4-10 kW:_x000a_Median (£/kW)" dataDxfId="134"/>
    <tableColumn id="7" xr3:uid="{F6142251-EBAB-4B40-83BE-C2766BC93B90}" name="4-10 kW:_x000a_Inflation adjusted median (£/kW)  [note 3]" dataDxfId="133">
      <calculatedColumnFormula>ROUND(Table463[[#This Row],[4-10 kW:
Median (£/kW)]]/Table463[[#This Row],[Consumer Price Index (CPI) 
'[note 3']]]*100, 2)</calculatedColumnFormula>
    </tableColumn>
    <tableColumn id="8" xr3:uid="{F0FC0052-9BB0-45CF-80F6-D541A5F8D2A6}" name="4-10 kW:_x000a_Mean (£/kW)" dataDxfId="132"/>
    <tableColumn id="11" xr3:uid="{598EADF1-E2A9-432E-92C3-7465CA528745}" name="4-10 kW:_x000a_Inflation adjusted mean (£/kW)  [note 3]" dataDxfId="131">
      <calculatedColumnFormula>ROUND(Table463[[#This Row],[4-10 kW:
Mean (£/kW)]]/Table463[[#This Row],[Consumer Price Index (CPI) 
'[note 3']]]*100, 2)</calculatedColumnFormula>
    </tableColumn>
    <tableColumn id="13" xr3:uid="{4D003AC5-37DB-4CD8-AE21-31DB5F241544}" name="10-50 kW:_x000a_Median (£/kW)" dataDxfId="130"/>
    <tableColumn id="12" xr3:uid="{6B98858F-E875-4B32-ADDB-14F1853386DA}" name="10-50 kW:_x000a_Inflation adjusted median (£/kW)  [note 3]" dataDxfId="129">
      <calculatedColumnFormula>ROUND(Table463[[#This Row],[10-50 kW:
Median (£/kW)]]/Table463[[#This Row],[Consumer Price Index (CPI) 
'[note 3']]]*100, 2)</calculatedColumnFormula>
    </tableColumn>
    <tableColumn id="9" xr3:uid="{FB26ED33-06BB-4AAD-905C-81CD33EB63B1}" name="10-50 kW:_x000a_Mean (£/kW)" dataDxfId="128"/>
    <tableColumn id="15" xr3:uid="{FF6B9742-383A-4DEA-A66A-0ECFC9E79D27}" name="10-50 kW:_x000a_Inflation adjusted mean (£/kW)  [note 3]" dataDxfId="127"/>
    <tableColumn id="2" xr3:uid="{368E0253-85CF-4313-AB9A-1E32D86B3DEE}" name="Consumer Price Index (CPI) _x000a_[note 3]" dataDxfId="12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F33A12F-2AB5-443A-B101-D692AAB33378}" name="Table468" displayName="Table468" ref="A4:S7" totalsRowShown="0" headerRowDxfId="125" headerRowBorderDxfId="124" tableBorderDxfId="123">
  <autoFilter ref="A4:S7"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CF59E766-0A78-4A1C-822D-CD8E3E4CD8EE}" name="Financial year"/>
    <tableColumn id="17" xr3:uid="{5F5C6EE6-1455-41F2-98A4-6BB9EC53A072}" name="Number of installations included in analysis" dataDxfId="122" totalsRowDxfId="121"/>
    <tableColumn id="18" xr3:uid="{FD2C61D1-C73C-45B9-B09B-0B2AF64F2639}" name="Number of installations not included in analysis" dataDxfId="120" totalsRowDxfId="119"/>
    <tableColumn id="19" xr3:uid="{263B17F4-D0D8-4EA6-9904-E294D490C43B}" name="Overall coverage [note 2]" dataDxfId="118" totalsRowDxfId="117">
      <calculatedColumnFormula>B5/SUM(B5:C5)</calculatedColumnFormula>
    </tableColumn>
    <tableColumn id="2" xr3:uid="{778BE684-01B0-4579-9851-F9F3841F6960}" name="0-4 kW - _x000a_Number of installations included in analysis" dataDxfId="116" totalsRowDxfId="115"/>
    <tableColumn id="3" xr3:uid="{A43BFF4E-01A1-4ADF-8A02-85FD7E2C131B}" name="0-4 kW:_x000a_Median (£/kW)" dataDxfId="114" totalsRowDxfId="113"/>
    <tableColumn id="4" xr3:uid="{EFDE8C12-BED7-4E65-85B7-DA801BA85326}" name="0-4 kW:_x000a_Mean (£/kW)" dataDxfId="112" totalsRowDxfId="111"/>
    <tableColumn id="5" xr3:uid="{F638B58F-3E54-4C30-98BD-9BA387440A29}" name="0-4 kW:_x000a_Lower CI (£/kW)" dataDxfId="110" totalsRowDxfId="109"/>
    <tableColumn id="6" xr3:uid="{386C0C64-5FEC-4838-BAEC-AFED927C57CE}" name="0-4 kW:_x000a_Upper CI (£/kW)" dataDxfId="108" totalsRowDxfId="107"/>
    <tableColumn id="7" xr3:uid="{5F5AF1E1-22CD-47B9-9991-4A7F61809911}" name="4-10 kW - _x000a_Number of installations included in analysis" dataDxfId="106" totalsRowDxfId="105"/>
    <tableColumn id="8" xr3:uid="{5D2BAC39-FBD6-4447-8B9E-29D3C1C45DE4}" name="4-10 kW:_x000a_Median (£/kW)" dataDxfId="104" totalsRowDxfId="103"/>
    <tableColumn id="9" xr3:uid="{239ED4C1-755A-47D4-93BD-0ECE5B69E212}" name="4-10 kW:_x000a_Mean (£/kW)" dataDxfId="102" totalsRowDxfId="101"/>
    <tableColumn id="10" xr3:uid="{72A07E3B-650E-4F4E-8A3F-1F96935F50D4}" name="4-10 kW:_x000a_Lower CI (£/kW)" dataDxfId="100" totalsRowDxfId="99"/>
    <tableColumn id="11" xr3:uid="{857261F1-F6E3-4E5E-A14B-C01B61A364CC}" name="4-10 kW:_x000a_Upper CI (£/kW)" dataDxfId="98" totalsRowDxfId="97"/>
    <tableColumn id="12" xr3:uid="{CFBAE45D-628C-44A5-A8BC-015D50060A09}" name="10-50 kW - _x000a_Number of installations included in analysis" dataDxfId="96" totalsRowDxfId="95"/>
    <tableColumn id="13" xr3:uid="{76CFB5E3-36D1-4B1E-8F3A-D6A37B6FD3E6}" name="10-50 kW:_x000a_Median (£/kW)" dataDxfId="94" totalsRowDxfId="93"/>
    <tableColumn id="14" xr3:uid="{CC4B0C7B-85A2-4337-B919-FFFBF49F1A63}" name="10-50 kW:_x000a_Mean (£/kW)" dataDxfId="92" totalsRowDxfId="91"/>
    <tableColumn id="15" xr3:uid="{455BFD80-D910-4909-A18F-D9A2F401F5AE}" name="10-50 kW:_x000a_Lower CI (£/kW)" dataDxfId="90" totalsRowDxfId="89"/>
    <tableColumn id="16" xr3:uid="{F7AEFF59-BCB8-4096-A708-FF67CE48C6DB}" name="10-50 kW:_x000a_Upper CI (£/kW)" dataDxfId="88" totalsRowDxfId="87"/>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F8A3D3-3D18-45C9-8A5A-B9AF44F5BAD7}" name="Solar_PV_costs_monthly9" displayName="Solar_PV_costs_monthly9" ref="A4:U40" totalsRowShown="0" headerRowDxfId="86" dataDxfId="84" headerRowBorderDxfId="85" tableBorderDxfId="83">
  <autoFilter ref="A4:U40" xr:uid="{53376015-D590-4A82-8E08-CBE5FDEA2F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B9D6D4E2-6124-4E7B-A991-64206048A7C8}" name="Financial year" dataDxfId="82"/>
    <tableColumn id="2" xr3:uid="{115A5557-BB41-4746-92E4-A3D7B05DE24F}" name="Calendar year" dataDxfId="81"/>
    <tableColumn id="3" xr3:uid="{BE160FA1-BF21-4593-853C-7362BE5886F8}" name="Month" dataDxfId="80"/>
    <tableColumn id="19" xr3:uid="{1C6A4198-C26A-483A-A651-C352AD37A111}" name="Number of installations included in analysis" dataDxfId="79"/>
    <tableColumn id="20" xr3:uid="{688077BD-5AD8-49EF-B402-27B2C4B04058}" name="Number of installations not included in analysis" dataDxfId="78"/>
    <tableColumn id="21" xr3:uid="{6A1ABAFA-B347-4797-9638-0EE09288C1C1}" name="Overall coverage [note 2]" dataDxfId="77">
      <calculatedColumnFormula>D5/SUM(D5:E5)</calculatedColumnFormula>
    </tableColumn>
    <tableColumn id="4" xr3:uid="{CD45FCD8-B21F-4B78-B989-2E0E7C575A09}" name="0-4 kW - _x000a_Number of installations included in analysis" dataDxfId="76"/>
    <tableColumn id="5" xr3:uid="{FD3EF5C6-3788-45DE-B0E2-21D8BA764F40}" name="0-4 kW:_x000a_Median (£/kW)" dataDxfId="75"/>
    <tableColumn id="6" xr3:uid="{734A7AC4-1F48-4ADD-86EA-E6EBC94F3030}" name="0-4 kW:_x000a_Mean (£/kW)" dataDxfId="74"/>
    <tableColumn id="7" xr3:uid="{9695C7D0-0BA1-4770-BE79-CC2673610104}" name="0-4 kW:_x000a_Lower CI (£/kW)" dataDxfId="73"/>
    <tableColumn id="8" xr3:uid="{91B75B5A-6D54-476E-BBD8-206698D9E38F}" name="0-4 kW:_x000a_Upper CI (£/kW)" dataDxfId="72"/>
    <tableColumn id="9" xr3:uid="{DE844460-F844-4007-BC72-2FE41D66013E}" name="4-10 kW - _x000a_Number of installations included in analysis" dataDxfId="71"/>
    <tableColumn id="10" xr3:uid="{31E48F95-D710-4F7B-A97B-415B436EA90E}" name="4-10 kW:_x000a_Median (£/kW)" dataDxfId="70"/>
    <tableColumn id="11" xr3:uid="{9584AA45-C03B-43CD-8F1B-07EEF0EFCBC1}" name="4-10 kW:_x000a_Mean (£/kW)" dataDxfId="69"/>
    <tableColumn id="12" xr3:uid="{AA2FEC79-9710-40CC-9959-70A76D10BE55}" name="4-10 kW:_x000a_Lower CI (£/kW)" dataDxfId="68"/>
    <tableColumn id="13" xr3:uid="{C016443F-C07D-482F-8832-F6493A785547}" name="4-10 kW:_x000a_Upper CI (£/kW)" dataDxfId="67"/>
    <tableColumn id="14" xr3:uid="{11619497-EA8A-4770-8D75-B0757EFDB3C1}" name="10-50 kW - _x000a_Number of installations included in analysis" dataDxfId="66"/>
    <tableColumn id="15" xr3:uid="{44893514-E10E-488F-A527-7F81F648761F}" name="10-50 kW:_x000a_Median (£/kW)" dataDxfId="65"/>
    <tableColumn id="16" xr3:uid="{0D37B0C4-68DC-4F05-8455-47D0E93149E3}" name="10-50 kW:_x000a_Mean (£/kW)" dataDxfId="64"/>
    <tableColumn id="17" xr3:uid="{5E09819B-06EF-46AC-BC25-5C80DF753E1B}" name="10-50 kW:_x000a_Lower CI (£/kW)" dataDxfId="63"/>
    <tableColumn id="18" xr3:uid="{A3D4072F-89E8-4B6D-AAB8-6D31E763B1F6}" name="10-50 kW:_x000a_Upper CI (£/kW)" dataDxfId="6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97F769A-EBF7-4A70-968E-5D7429652C54}" name="Table46410" displayName="Table46410" ref="A4:L8" totalsRowShown="0" headerRowDxfId="61" headerRowBorderDxfId="60" tableBorderDxfId="59">
  <autoFilter ref="A4:L8"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CEE0671-85AB-4301-8AC8-67CBF1136E2A}" name="Financial year"/>
    <tableColumn id="3" xr3:uid="{EF24F5FA-0C98-4E08-A299-B34B81B6D448}" name="Installation Type"/>
    <tableColumn id="17" xr3:uid="{04680CE6-9C6D-4D83-B36A-E52190D1C163}" name="Number of installations included in analysis" dataDxfId="58" totalsRowDxfId="57"/>
    <tableColumn id="18" xr3:uid="{A7054CAB-6445-4D7B-859B-1C4D2E58B313}" name="Number of installations not included in analysis" dataDxfId="56" totalsRowDxfId="55"/>
    <tableColumn id="19" xr3:uid="{7EE6A28C-944C-4D0D-9CCB-E6834465027D}" name="Overall coverage [note 2]" dataDxfId="54" totalsRowDxfId="53">
      <calculatedColumnFormula>C5/SUM(C5:D5)</calculatedColumnFormula>
    </tableColumn>
    <tableColumn id="5" xr3:uid="{128B8BE2-29B1-4452-B5A4-6AF51D4C0287}" name="All installations included in analysis:_x000a_Mean (£/kW)" dataDxfId="52" totalsRowDxfId="51"/>
    <tableColumn id="2" xr3:uid="{D4C57706-22A8-4BC8-B11D-44C5156851DA}" name="0-4 kW - _x000a_Number of installations included in analysis" dataDxfId="50" totalsRowDxfId="49"/>
    <tableColumn id="4" xr3:uid="{C39D2C5A-3F16-4845-8FD0-784A98BB27F2}" name="0-4 kW:_x000a_Mean (£/kW)" dataDxfId="48" totalsRowDxfId="47"/>
    <tableColumn id="7" xr3:uid="{DBA9C387-39AE-463F-85AB-902F6146B727}" name="4-10 kW - _x000a_Number of installations included in analysis" dataDxfId="46" totalsRowDxfId="45"/>
    <tableColumn id="9" xr3:uid="{3CE3D5B9-E5C4-4B18-B32F-A1DBB0FFE2E3}" name="4-10 kW:_x000a_Mean (£/kW)" dataDxfId="44" totalsRowDxfId="43"/>
    <tableColumn id="12" xr3:uid="{F27746FF-364A-4823-937F-E2D04DAE49FF}" name="10-50 kW - _x000a_Number of installations included in analysis" dataDxfId="42" totalsRowDxfId="41"/>
    <tableColumn id="14" xr3:uid="{38806F6E-E39A-49C3-8865-E7FCDD027FFB}" name="10-50 kW:_x000a_Mean (£/kW)" dataDxfId="40" totalsRowDxfId="3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BCA49B0-654B-47C1-BD7E-6F1AA0F3EEEA}" name="Table464511" displayName="Table464511" ref="A4:L12" totalsRowShown="0" headerRowDxfId="38" headerRowBorderDxfId="37" tableBorderDxfId="36">
  <autoFilter ref="A4:L12" xr:uid="{66272729-D352-4BAD-ABE5-EFB24C8A0AC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1AF4835-C2D3-4691-8994-7E2A4E326BB5}" name="Financial year"/>
    <tableColumn id="3" xr3:uid="{9C306665-7456-4CB8-B032-04FB501BABE2}" name="Installation Type"/>
    <tableColumn id="17" xr3:uid="{78C09906-9F3B-4034-B35C-44FB17945F50}" name="Number of installations included in analysis [note 4]" dataDxfId="35" totalsRowDxfId="34"/>
    <tableColumn id="18" xr3:uid="{34F56F9F-79A0-447C-B023-A491358CBCDF}" name="Number of installations not included in analysis" dataDxfId="33" totalsRowDxfId="32"/>
    <tableColumn id="19" xr3:uid="{08080D7B-D49F-4C28-BFFD-6BD43C9860F6}" name="Overall coverage [note 2]" dataDxfId="31" totalsRowDxfId="30">
      <calculatedColumnFormula>C5/SUM(C5:D5)</calculatedColumnFormula>
    </tableColumn>
    <tableColumn id="5" xr3:uid="{E7C6F420-A7A9-4F7B-AEA7-7B776B861EC6}" name="All installations included in analysis:_x000a_Mean (£/kW)" dataDxfId="29" totalsRowDxfId="28"/>
    <tableColumn id="2" xr3:uid="{D34D93B8-4398-4F97-8801-AC65B5CBF999}" name="0-4 kW - _x000a_Number of installations included in analysis" dataDxfId="27" totalsRowDxfId="26"/>
    <tableColumn id="4" xr3:uid="{3C390DA4-C415-437E-9D3D-845CD0E2D4B6}" name="0-4 kW:_x000a_Mean (£/kW)" dataDxfId="25" totalsRowDxfId="24"/>
    <tableColumn id="7" xr3:uid="{14FC0434-8BEE-4E11-806F-23E7264F9F70}" name="4-10 kW - _x000a_Number of installations included in analysis" dataDxfId="23" totalsRowDxfId="22"/>
    <tableColumn id="9" xr3:uid="{6B0F3D91-AA15-4441-8EA3-E4275D2F166A}" name="4-10 kW:_x000a_Mean (£/kW)" dataDxfId="21" totalsRowDxfId="20"/>
    <tableColumn id="12" xr3:uid="{45426855-B7E4-48A9-989B-D5E868DDE0DE}" name="10-50 kW - _x000a_Number of installations included in analysis" dataDxfId="19" totalsRowDxfId="18"/>
    <tableColumn id="14" xr3:uid="{370CB945-354F-447A-93BC-CCAD3F81FC1F}" name="10-50 kW:_x000a_Mean (£/kW)" dataDxfId="17" totalsRowDxfId="16"/>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BBADAC5-CC77-4249-9379-B638CF1C6C61}" name="Solar_PV_costs_monthly612" displayName="Solar_PV_costs_monthly612" ref="A4:L37" totalsRowShown="0" headerRowDxfId="15" dataDxfId="13" headerRowBorderDxfId="14" tableBorderDxfId="12">
  <autoFilter ref="A4:L37" xr:uid="{53376015-D590-4A82-8E08-CBE5FDEA2F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102F547F-3775-46CC-B9FA-78BC264D3734}" name="Financial year" dataDxfId="11"/>
    <tableColumn id="3" xr3:uid="{8323437E-6E73-4159-9F71-0F51FB62C2ED}" name="Region" dataDxfId="10"/>
    <tableColumn id="19" xr3:uid="{1DAFF929-1039-4885-BE57-45238A7DD57F}" name="Number of installations included in analysis [note 6]" dataDxfId="9"/>
    <tableColumn id="20" xr3:uid="{8C0B48DC-F2DC-4952-8BD8-99F07919B9A6}" name="Number of installations not included in analysis" dataDxfId="8"/>
    <tableColumn id="21" xr3:uid="{E8AB0EEA-D652-48DD-8357-245B1B4A51BF}" name="Overall coverage [note 2]" dataDxfId="7">
      <calculatedColumnFormula>C5/SUM(C5:D5)</calculatedColumnFormula>
    </tableColumn>
    <tableColumn id="2" xr3:uid="{669B99D1-63D4-4CB8-8795-099A250960F2}" name="All installations included in analysis:_x000a_Mean (£/kW)" dataDxfId="6" dataCellStyle="Per cent"/>
    <tableColumn id="4" xr3:uid="{B5A004BB-5731-4AE3-9985-09D31516CAE8}" name="0-4 kW - _x000a_Number of installations included in analysis" dataDxfId="5"/>
    <tableColumn id="6" xr3:uid="{421D1405-2F83-4303-8A8B-3431F4053FA1}" name="0-4 kW:_x000a_Mean (£/kW)" dataDxfId="4"/>
    <tableColumn id="9" xr3:uid="{CE119E37-0775-46C1-A3C1-32380C67E7EB}" name="4-10 kW - _x000a_Number of installations included in analysis" dataDxfId="3"/>
    <tableColumn id="11" xr3:uid="{7560BF04-145C-43C7-A904-AF5C53885BDC}" name="4-10 kW:_x000a_Mean (£/kW)" dataDxfId="2"/>
    <tableColumn id="14" xr3:uid="{93FBDE06-3610-4CE2-87A9-2BB7BC02346D}" name="10-50 kW - _x000a_Number of installations included in analysis" dataDxfId="1"/>
    <tableColumn id="16" xr3:uid="{31DA6DFE-DB47-40D9-9672-2A50D091733C}" name="10-50 kW:_x000a_Mean (£/kW)"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tstatistics@energysecurity.gov.uk" TargetMode="External"/><Relationship Id="rId2" Type="http://schemas.openxmlformats.org/officeDocument/2006/relationships/hyperlink" Target="https://www.gov.uk/government/publications/beis-standards-for-official-statistics/statistical-revisions-policy" TargetMode="External"/><Relationship Id="rId1" Type="http://schemas.openxmlformats.org/officeDocument/2006/relationships/hyperlink" Target="https://www.gov.uk/government/statistics/energy-trends-december-2013-special-feature-article-small-scale-solar-pv-cost-data"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704A5-E588-4BC6-ABAF-E3C5958BB825}">
  <dimension ref="A1:IT24"/>
  <sheetViews>
    <sheetView showGridLines="0" tabSelected="1" zoomScaleNormal="100" workbookViewId="0"/>
  </sheetViews>
  <sheetFormatPr defaultColWidth="8.453125" defaultRowHeight="15.5" x14ac:dyDescent="0.35"/>
  <cols>
    <col min="1" max="1" width="146.81640625" style="91" bestFit="1" customWidth="1"/>
    <col min="2" max="254" width="8.54296875" style="83" customWidth="1"/>
    <col min="255" max="255" width="8.453125" style="83" customWidth="1"/>
    <col min="256" max="16384" width="8.453125" style="83"/>
  </cols>
  <sheetData>
    <row r="1" spans="1:254" s="84" customFormat="1" ht="54.5" x14ac:dyDescent="0.35">
      <c r="A1" s="92" t="s">
        <v>146</v>
      </c>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c r="CV1" s="83"/>
      <c r="CW1" s="83"/>
      <c r="CX1" s="83"/>
      <c r="CY1" s="83"/>
      <c r="CZ1" s="83"/>
      <c r="DA1" s="83"/>
      <c r="DB1" s="83"/>
      <c r="DC1" s="83"/>
      <c r="DD1" s="83"/>
      <c r="DE1" s="83"/>
      <c r="DF1" s="83"/>
      <c r="DG1" s="83"/>
      <c r="DH1" s="83"/>
      <c r="DI1" s="83"/>
      <c r="DJ1" s="83"/>
      <c r="DK1" s="83"/>
      <c r="DL1" s="83"/>
      <c r="DM1" s="83"/>
      <c r="DN1" s="83"/>
      <c r="DO1" s="83"/>
      <c r="DP1" s="83"/>
      <c r="DQ1" s="83"/>
      <c r="DR1" s="83"/>
      <c r="DS1" s="83"/>
      <c r="DT1" s="83"/>
      <c r="DU1" s="83"/>
      <c r="DV1" s="83"/>
      <c r="DW1" s="83"/>
      <c r="DX1" s="83"/>
      <c r="DY1" s="83"/>
      <c r="DZ1" s="83"/>
      <c r="EA1" s="83"/>
      <c r="EB1" s="83"/>
      <c r="EC1" s="83"/>
      <c r="ED1" s="83"/>
      <c r="EE1" s="83"/>
      <c r="EF1" s="83"/>
      <c r="EG1" s="83"/>
      <c r="EH1" s="83"/>
      <c r="EI1" s="83"/>
      <c r="EJ1" s="83"/>
      <c r="EK1" s="83"/>
      <c r="EL1" s="83"/>
      <c r="EM1" s="83"/>
      <c r="EN1" s="83"/>
      <c r="EO1" s="83"/>
      <c r="EP1" s="83"/>
      <c r="EQ1" s="83"/>
      <c r="ER1" s="83"/>
      <c r="ES1" s="83"/>
      <c r="ET1" s="83"/>
      <c r="EU1" s="83"/>
      <c r="EV1" s="83"/>
      <c r="EW1" s="83"/>
      <c r="EX1" s="83"/>
      <c r="EY1" s="83"/>
      <c r="EZ1" s="83"/>
      <c r="FA1" s="83"/>
      <c r="FB1" s="83"/>
      <c r="FC1" s="83"/>
      <c r="FD1" s="83"/>
      <c r="FE1" s="83"/>
      <c r="FF1" s="83"/>
      <c r="FG1" s="83"/>
      <c r="FH1" s="83"/>
      <c r="FI1" s="83"/>
      <c r="FJ1" s="83"/>
      <c r="FK1" s="83"/>
      <c r="FL1" s="83"/>
      <c r="FM1" s="83"/>
      <c r="FN1" s="83"/>
      <c r="FO1" s="83"/>
      <c r="FP1" s="83"/>
      <c r="FQ1" s="83"/>
      <c r="FR1" s="83"/>
      <c r="FS1" s="83"/>
      <c r="FT1" s="83"/>
      <c r="FU1" s="83"/>
      <c r="FV1" s="83"/>
      <c r="FW1" s="83"/>
      <c r="FX1" s="83"/>
      <c r="FY1" s="83"/>
      <c r="FZ1" s="83"/>
      <c r="GA1" s="83"/>
      <c r="GB1" s="83"/>
      <c r="GC1" s="83"/>
      <c r="GD1" s="83"/>
      <c r="GE1" s="83"/>
      <c r="GF1" s="83"/>
      <c r="GG1" s="83"/>
      <c r="GH1" s="83"/>
      <c r="GI1" s="83"/>
      <c r="GJ1" s="83"/>
      <c r="GK1" s="83"/>
      <c r="GL1" s="83"/>
      <c r="GM1" s="83"/>
      <c r="GN1" s="83"/>
      <c r="GO1" s="83"/>
      <c r="GP1" s="83"/>
      <c r="GQ1" s="83"/>
      <c r="GR1" s="83"/>
      <c r="GS1" s="83"/>
      <c r="GT1" s="83"/>
      <c r="GU1" s="83"/>
      <c r="GV1" s="83"/>
      <c r="GW1" s="83"/>
      <c r="GX1" s="83"/>
      <c r="GY1" s="83"/>
      <c r="GZ1" s="83"/>
      <c r="HA1" s="83"/>
      <c r="HB1" s="83"/>
      <c r="HC1" s="83"/>
      <c r="HD1" s="83"/>
      <c r="HE1" s="83"/>
      <c r="HF1" s="83"/>
      <c r="HG1" s="83"/>
      <c r="HH1" s="83"/>
      <c r="HI1" s="83"/>
      <c r="HJ1" s="83"/>
      <c r="HK1" s="83"/>
      <c r="HL1" s="83"/>
      <c r="HM1" s="83"/>
      <c r="HN1" s="83"/>
      <c r="HO1" s="83"/>
      <c r="HP1" s="83"/>
      <c r="HQ1" s="83"/>
      <c r="HR1" s="83"/>
      <c r="HS1" s="83"/>
      <c r="HT1" s="83"/>
      <c r="HU1" s="83"/>
      <c r="HV1" s="83"/>
      <c r="HW1" s="83"/>
      <c r="HX1" s="83"/>
      <c r="HY1" s="83"/>
      <c r="HZ1" s="83"/>
      <c r="IA1" s="83"/>
      <c r="IB1" s="83"/>
      <c r="IC1" s="83"/>
      <c r="ID1" s="83"/>
      <c r="IE1" s="83"/>
      <c r="IF1" s="83"/>
      <c r="IG1" s="83"/>
      <c r="IH1" s="83"/>
      <c r="II1" s="83"/>
      <c r="IJ1" s="83"/>
      <c r="IK1" s="83"/>
      <c r="IL1" s="83"/>
      <c r="IM1" s="83"/>
      <c r="IN1" s="83"/>
      <c r="IO1" s="83"/>
      <c r="IP1" s="83"/>
      <c r="IQ1" s="83"/>
      <c r="IR1" s="83"/>
      <c r="IS1" s="83"/>
      <c r="IT1" s="83"/>
    </row>
    <row r="2" spans="1:254" s="84" customFormat="1" ht="136" customHeight="1" x14ac:dyDescent="0.35">
      <c r="A2" s="83" t="s">
        <v>140</v>
      </c>
    </row>
    <row r="3" spans="1:254" s="84" customFormat="1" ht="349.5" customHeight="1" x14ac:dyDescent="0.35">
      <c r="A3" s="96" t="s">
        <v>157</v>
      </c>
    </row>
    <row r="4" spans="1:254" s="84" customFormat="1" ht="80.150000000000006" customHeight="1" x14ac:dyDescent="0.35">
      <c r="A4" s="83" t="s">
        <v>139</v>
      </c>
    </row>
    <row r="5" spans="1:254" s="84" customFormat="1" ht="23.5" x14ac:dyDescent="0.55000000000000004">
      <c r="A5" s="97" t="s">
        <v>158</v>
      </c>
    </row>
    <row r="6" spans="1:254" s="84" customFormat="1" ht="31" x14ac:dyDescent="0.35">
      <c r="A6" s="5" t="s">
        <v>159</v>
      </c>
    </row>
    <row r="7" spans="1:254" s="86" customFormat="1" ht="30" customHeight="1" x14ac:dyDescent="0.55000000000000004">
      <c r="A7" s="85" t="s">
        <v>25</v>
      </c>
      <c r="B7" s="83"/>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3"/>
      <c r="CF7" s="83"/>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3"/>
      <c r="DU7" s="83"/>
      <c r="DV7" s="83"/>
      <c r="DW7" s="83"/>
      <c r="DX7" s="83"/>
      <c r="DY7" s="83"/>
      <c r="DZ7" s="83"/>
      <c r="EA7" s="83"/>
      <c r="EB7" s="83"/>
      <c r="EC7" s="83"/>
      <c r="ED7" s="83"/>
      <c r="EE7" s="83"/>
      <c r="EF7" s="83"/>
      <c r="EG7" s="83"/>
      <c r="EH7" s="83"/>
      <c r="EI7" s="83"/>
      <c r="EJ7" s="83"/>
      <c r="EK7" s="83"/>
      <c r="EL7" s="83"/>
      <c r="EM7" s="83"/>
      <c r="EN7" s="83"/>
      <c r="EO7" s="83"/>
      <c r="EP7" s="83"/>
      <c r="EQ7" s="83"/>
      <c r="ER7" s="83"/>
      <c r="ES7" s="83"/>
      <c r="ET7" s="83"/>
      <c r="EU7" s="83"/>
      <c r="EV7" s="83"/>
      <c r="EW7" s="83"/>
      <c r="EX7" s="83"/>
      <c r="EY7" s="83"/>
      <c r="EZ7" s="83"/>
      <c r="FA7" s="83"/>
      <c r="FB7" s="83"/>
      <c r="FC7" s="83"/>
      <c r="FD7" s="83"/>
      <c r="FE7" s="83"/>
      <c r="FF7" s="83"/>
      <c r="FG7" s="83"/>
      <c r="FH7" s="83"/>
      <c r="FI7" s="83"/>
      <c r="FJ7" s="83"/>
      <c r="FK7" s="83"/>
      <c r="FL7" s="83"/>
      <c r="FM7" s="83"/>
      <c r="FN7" s="83"/>
      <c r="FO7" s="83"/>
      <c r="FP7" s="83"/>
      <c r="FQ7" s="83"/>
      <c r="FR7" s="83"/>
      <c r="FS7" s="83"/>
      <c r="FT7" s="83"/>
      <c r="FU7" s="83"/>
      <c r="FV7" s="83"/>
      <c r="FW7" s="83"/>
      <c r="FX7" s="83"/>
      <c r="FY7" s="83"/>
      <c r="FZ7" s="83"/>
      <c r="GA7" s="83"/>
      <c r="GB7" s="83"/>
      <c r="GC7" s="83"/>
      <c r="GD7" s="83"/>
      <c r="GE7" s="83"/>
      <c r="GF7" s="83"/>
      <c r="GG7" s="83"/>
      <c r="GH7" s="83"/>
      <c r="GI7" s="83"/>
      <c r="GJ7" s="83"/>
      <c r="GK7" s="83"/>
      <c r="GL7" s="83"/>
      <c r="GM7" s="83"/>
      <c r="GN7" s="83"/>
      <c r="GO7" s="83"/>
      <c r="GP7" s="83"/>
      <c r="GQ7" s="83"/>
      <c r="GR7" s="83"/>
      <c r="GS7" s="83"/>
      <c r="GT7" s="83"/>
      <c r="GU7" s="83"/>
      <c r="GV7" s="83"/>
      <c r="GW7" s="83"/>
      <c r="GX7" s="83"/>
      <c r="GY7" s="83"/>
      <c r="GZ7" s="83"/>
      <c r="HA7" s="83"/>
      <c r="HB7" s="83"/>
      <c r="HC7" s="83"/>
      <c r="HD7" s="83"/>
      <c r="HE7" s="83"/>
      <c r="HF7" s="83"/>
      <c r="HG7" s="83"/>
      <c r="HH7" s="83"/>
      <c r="HI7" s="83"/>
      <c r="HJ7" s="83"/>
      <c r="HK7" s="83"/>
      <c r="HL7" s="83"/>
      <c r="HM7" s="83"/>
      <c r="HN7" s="83"/>
      <c r="HO7" s="83"/>
      <c r="HP7" s="83"/>
      <c r="HQ7" s="83"/>
      <c r="HR7" s="83"/>
      <c r="HS7" s="83"/>
      <c r="HT7" s="83"/>
      <c r="HU7" s="83"/>
      <c r="HV7" s="83"/>
      <c r="HW7" s="83"/>
      <c r="HX7" s="83"/>
      <c r="HY7" s="83"/>
      <c r="HZ7" s="83"/>
      <c r="IA7" s="83"/>
      <c r="IB7" s="83"/>
      <c r="IC7" s="83"/>
      <c r="ID7" s="83"/>
      <c r="IE7" s="83"/>
      <c r="IF7" s="83"/>
      <c r="IG7" s="83"/>
      <c r="IH7" s="83"/>
      <c r="II7" s="83"/>
      <c r="IJ7" s="83"/>
      <c r="IK7" s="83"/>
      <c r="IL7" s="83"/>
      <c r="IM7" s="83"/>
      <c r="IN7" s="83"/>
      <c r="IO7" s="83"/>
      <c r="IP7" s="83"/>
      <c r="IQ7" s="83"/>
      <c r="IR7" s="83"/>
      <c r="IS7" s="83"/>
      <c r="IT7" s="83"/>
    </row>
    <row r="8" spans="1:254" s="84" customFormat="1" ht="30.65" customHeight="1" x14ac:dyDescent="0.35">
      <c r="A8" s="83" t="s">
        <v>145</v>
      </c>
    </row>
    <row r="9" spans="1:254" s="84" customFormat="1" ht="30" customHeight="1" x14ac:dyDescent="0.55000000000000004">
      <c r="A9" s="87" t="s">
        <v>26</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3"/>
      <c r="CF9" s="83"/>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3"/>
      <c r="DU9" s="83"/>
      <c r="DV9" s="83"/>
      <c r="DW9" s="83"/>
      <c r="DX9" s="83"/>
      <c r="DY9" s="83"/>
      <c r="DZ9" s="83"/>
      <c r="EA9" s="83"/>
      <c r="EB9" s="83"/>
      <c r="EC9" s="83"/>
      <c r="ED9" s="83"/>
      <c r="EE9" s="83"/>
      <c r="EF9" s="83"/>
      <c r="EG9" s="83"/>
      <c r="EH9" s="83"/>
      <c r="EI9" s="83"/>
      <c r="EJ9" s="83"/>
      <c r="EK9" s="83"/>
      <c r="EL9" s="83"/>
      <c r="EM9" s="83"/>
      <c r="EN9" s="83"/>
      <c r="EO9" s="83"/>
      <c r="EP9" s="83"/>
      <c r="EQ9" s="83"/>
      <c r="ER9" s="83"/>
      <c r="ES9" s="83"/>
      <c r="ET9" s="83"/>
      <c r="EU9" s="83"/>
      <c r="EV9" s="83"/>
      <c r="EW9" s="83"/>
      <c r="EX9" s="83"/>
      <c r="EY9" s="83"/>
      <c r="EZ9" s="83"/>
      <c r="FA9" s="83"/>
      <c r="FB9" s="83"/>
      <c r="FC9" s="83"/>
      <c r="FD9" s="83"/>
      <c r="FE9" s="83"/>
      <c r="FF9" s="83"/>
      <c r="FG9" s="83"/>
      <c r="FH9" s="83"/>
      <c r="FI9" s="83"/>
      <c r="FJ9" s="83"/>
      <c r="FK9" s="83"/>
      <c r="FL9" s="83"/>
      <c r="FM9" s="83"/>
      <c r="FN9" s="83"/>
      <c r="FO9" s="83"/>
      <c r="FP9" s="83"/>
      <c r="FQ9" s="83"/>
      <c r="FR9" s="83"/>
      <c r="FS9" s="83"/>
      <c r="FT9" s="83"/>
      <c r="FU9" s="83"/>
      <c r="FV9" s="83"/>
      <c r="FW9" s="83"/>
      <c r="FX9" s="83"/>
      <c r="FY9" s="83"/>
      <c r="FZ9" s="83"/>
      <c r="GA9" s="83"/>
      <c r="GB9" s="83"/>
      <c r="GC9" s="83"/>
      <c r="GD9" s="83"/>
      <c r="GE9" s="83"/>
      <c r="GF9" s="83"/>
      <c r="GG9" s="83"/>
      <c r="GH9" s="83"/>
      <c r="GI9" s="83"/>
      <c r="GJ9" s="83"/>
      <c r="GK9" s="83"/>
      <c r="GL9" s="83"/>
      <c r="GM9" s="83"/>
      <c r="GN9" s="83"/>
      <c r="GO9" s="83"/>
      <c r="GP9" s="83"/>
      <c r="GQ9" s="83"/>
      <c r="GR9" s="83"/>
      <c r="GS9" s="83"/>
      <c r="GT9" s="83"/>
      <c r="GU9" s="83"/>
      <c r="GV9" s="83"/>
      <c r="GW9" s="83"/>
      <c r="GX9" s="83"/>
      <c r="GY9" s="83"/>
      <c r="GZ9" s="83"/>
      <c r="HA9" s="83"/>
      <c r="HB9" s="83"/>
      <c r="HC9" s="83"/>
      <c r="HD9" s="83"/>
      <c r="HE9" s="83"/>
      <c r="HF9" s="83"/>
      <c r="HG9" s="83"/>
      <c r="HH9" s="83"/>
      <c r="HI9" s="83"/>
      <c r="HJ9" s="83"/>
      <c r="HK9" s="83"/>
      <c r="HL9" s="83"/>
      <c r="HM9" s="83"/>
      <c r="HN9" s="83"/>
      <c r="HO9" s="83"/>
      <c r="HP9" s="83"/>
      <c r="HQ9" s="83"/>
      <c r="HR9" s="83"/>
      <c r="HS9" s="83"/>
      <c r="HT9" s="83"/>
      <c r="HU9" s="83"/>
      <c r="HV9" s="83"/>
      <c r="HW9" s="83"/>
      <c r="HX9" s="83"/>
      <c r="HY9" s="83"/>
      <c r="HZ9" s="83"/>
      <c r="IA9" s="83"/>
      <c r="IB9" s="83"/>
      <c r="IC9" s="83"/>
      <c r="ID9" s="83"/>
      <c r="IE9" s="83"/>
      <c r="IF9" s="83"/>
      <c r="IG9" s="83"/>
      <c r="IH9" s="83"/>
      <c r="II9" s="83"/>
      <c r="IJ9" s="83"/>
      <c r="IK9" s="83"/>
      <c r="IL9" s="83"/>
      <c r="IM9" s="83"/>
      <c r="IN9" s="83"/>
      <c r="IO9" s="83"/>
      <c r="IP9" s="83"/>
      <c r="IQ9" s="83"/>
      <c r="IR9" s="83"/>
      <c r="IS9" s="83"/>
      <c r="IT9" s="83"/>
    </row>
    <row r="10" spans="1:254" s="84" customFormat="1" ht="45" customHeight="1" x14ac:dyDescent="0.35">
      <c r="A10" s="83" t="s">
        <v>27</v>
      </c>
    </row>
    <row r="11" spans="1:254" s="84" customFormat="1" ht="20.25" customHeight="1" x14ac:dyDescent="0.35">
      <c r="A11" s="66" t="s">
        <v>94</v>
      </c>
    </row>
    <row r="12" spans="1:254" s="84" customFormat="1" ht="45" customHeight="1" x14ac:dyDescent="0.35">
      <c r="A12" s="83" t="s">
        <v>28</v>
      </c>
    </row>
    <row r="13" spans="1:254" s="84" customFormat="1" ht="45" customHeight="1" x14ac:dyDescent="0.35">
      <c r="A13" s="83" t="s">
        <v>35</v>
      </c>
    </row>
    <row r="14" spans="1:254" s="84" customFormat="1" ht="20.25" customHeight="1" x14ac:dyDescent="0.35">
      <c r="A14" s="83" t="s">
        <v>29</v>
      </c>
    </row>
    <row r="15" spans="1:254" s="84" customFormat="1" ht="20.25" customHeight="1" x14ac:dyDescent="0.35">
      <c r="A15" s="88" t="s">
        <v>36</v>
      </c>
    </row>
    <row r="16" spans="1:254" s="84" customFormat="1" ht="20.25" customHeight="1" x14ac:dyDescent="0.35">
      <c r="A16" s="88" t="s">
        <v>30</v>
      </c>
    </row>
    <row r="17" spans="1:254" s="86" customFormat="1" ht="30" customHeight="1" x14ac:dyDescent="0.55000000000000004">
      <c r="A17" s="87" t="s">
        <v>31</v>
      </c>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row>
    <row r="18" spans="1:254" s="84" customFormat="1" ht="20.25" customHeight="1" x14ac:dyDescent="0.45">
      <c r="A18" s="89" t="s">
        <v>32</v>
      </c>
    </row>
    <row r="19" spans="1:254" s="84" customFormat="1" ht="20.25" customHeight="1" x14ac:dyDescent="0.35">
      <c r="A19" s="83" t="s">
        <v>92</v>
      </c>
    </row>
    <row r="20" spans="1:254" s="84" customFormat="1" ht="20.25" customHeight="1" x14ac:dyDescent="0.35">
      <c r="A20" s="90" t="s">
        <v>78</v>
      </c>
    </row>
    <row r="21" spans="1:254" s="84" customFormat="1" ht="20.25" customHeight="1" x14ac:dyDescent="0.35">
      <c r="A21" s="84" t="s">
        <v>93</v>
      </c>
    </row>
    <row r="22" spans="1:254" s="84" customFormat="1" ht="20.25" customHeight="1" x14ac:dyDescent="0.45">
      <c r="A22" s="89" t="s">
        <v>33</v>
      </c>
    </row>
    <row r="23" spans="1:254" s="84" customFormat="1" ht="20.25" customHeight="1" x14ac:dyDescent="0.35">
      <c r="A23" s="90" t="s">
        <v>79</v>
      </c>
    </row>
    <row r="24" spans="1:254" s="84" customFormat="1" ht="20.25" customHeight="1" x14ac:dyDescent="0.35">
      <c r="A24" s="84" t="s">
        <v>34</v>
      </c>
    </row>
  </sheetData>
  <hyperlinks>
    <hyperlink ref="A15" r:id="rId1" xr:uid="{662F11C9-56B0-483D-9323-1CC09F3A01AE}"/>
    <hyperlink ref="A16" r:id="rId2" location="energy-statistics" xr:uid="{8BB5F828-4D50-41BE-8737-4E3940135DEC}"/>
    <hyperlink ref="A20" r:id="rId3" xr:uid="{335F7C43-D8B9-45C5-93F3-BA5A4D6A9ACA}"/>
    <hyperlink ref="A23" r:id="rId4" xr:uid="{F16244B0-8E18-4C7B-BB7E-2C559BEC80B7}"/>
    <hyperlink ref="A11" r:id="rId5" xr:uid="{43A3BFAD-9A89-4DF3-9235-317F672371AF}"/>
  </hyperlinks>
  <pageMargins left="0.70000000000000007" right="0.70000000000000007" top="0.75" bottom="0.75" header="0.30000000000000004" footer="0.30000000000000004"/>
  <pageSetup paperSize="0" scale="46" fitToWidth="0" fitToHeight="0" orientation="portrait" horizontalDpi="0" verticalDpi="0" copie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DD264-1E60-4390-8722-125D134EE42E}">
  <dimension ref="A1:L37"/>
  <sheetViews>
    <sheetView showGridLines="0" zoomScaleNormal="100" workbookViewId="0"/>
  </sheetViews>
  <sheetFormatPr defaultRowHeight="14.5" x14ac:dyDescent="0.35"/>
  <cols>
    <col min="1" max="1" width="10.54296875" customWidth="1"/>
    <col min="2" max="2" width="19.26953125" customWidth="1"/>
    <col min="3" max="3" width="12" customWidth="1"/>
    <col min="4" max="4" width="12.7265625" customWidth="1"/>
    <col min="5" max="5" width="11.1796875" customWidth="1"/>
    <col min="6" max="6" width="12.453125" customWidth="1"/>
    <col min="7" max="7" width="15.1796875" customWidth="1"/>
    <col min="8" max="8" width="12.26953125" bestFit="1" customWidth="1"/>
    <col min="9" max="9" width="15.1796875" customWidth="1"/>
    <col min="10" max="10" width="12.26953125" bestFit="1" customWidth="1"/>
    <col min="11" max="11" width="13.81640625" customWidth="1"/>
    <col min="12" max="12" width="12.26953125" bestFit="1" customWidth="1"/>
  </cols>
  <sheetData>
    <row r="1" spans="1:12" ht="45" customHeight="1" x14ac:dyDescent="0.35">
      <c r="A1" s="11" t="s">
        <v>131</v>
      </c>
    </row>
    <row r="2" spans="1:12" s="55" customFormat="1" ht="15.5" x14ac:dyDescent="0.35">
      <c r="A2" s="55" t="s">
        <v>48</v>
      </c>
    </row>
    <row r="3" spans="1:12" s="55" customFormat="1" ht="15.5" x14ac:dyDescent="0.35">
      <c r="A3" s="56" t="s">
        <v>24</v>
      </c>
    </row>
    <row r="4" spans="1:12" s="55" customFormat="1" ht="91" customHeight="1" x14ac:dyDescent="0.35">
      <c r="A4" s="45" t="s">
        <v>56</v>
      </c>
      <c r="B4" s="73" t="s">
        <v>114</v>
      </c>
      <c r="C4" s="46" t="s">
        <v>115</v>
      </c>
      <c r="D4" s="45" t="s">
        <v>72</v>
      </c>
      <c r="E4" s="45" t="s">
        <v>73</v>
      </c>
      <c r="F4" s="45" t="s">
        <v>111</v>
      </c>
      <c r="G4" s="46" t="s">
        <v>75</v>
      </c>
      <c r="H4" s="45" t="s">
        <v>59</v>
      </c>
      <c r="I4" s="46" t="s">
        <v>76</v>
      </c>
      <c r="J4" s="45" t="s">
        <v>64</v>
      </c>
      <c r="K4" s="46" t="s">
        <v>77</v>
      </c>
      <c r="L4" s="45" t="s">
        <v>68</v>
      </c>
    </row>
    <row r="5" spans="1:12" s="55" customFormat="1" ht="15.5" x14ac:dyDescent="0.35">
      <c r="A5" s="74" t="s">
        <v>80</v>
      </c>
      <c r="B5" s="74" t="s">
        <v>116</v>
      </c>
      <c r="C5" s="75">
        <v>13308</v>
      </c>
      <c r="D5" s="76">
        <v>311</v>
      </c>
      <c r="E5" s="77">
        <f t="shared" ref="E5:E37" si="0">C5/SUM(C5:D5)</f>
        <v>0.97716425581907629</v>
      </c>
      <c r="F5" s="76">
        <v>2088.44</v>
      </c>
      <c r="G5" s="75">
        <v>5356</v>
      </c>
      <c r="H5" s="76">
        <v>2229.7800000000002</v>
      </c>
      <c r="I5" s="75">
        <v>7185</v>
      </c>
      <c r="J5" s="76">
        <v>2056.13</v>
      </c>
      <c r="K5" s="75">
        <v>767</v>
      </c>
      <c r="L5" s="76">
        <v>1404.21</v>
      </c>
    </row>
    <row r="6" spans="1:12" s="55" customFormat="1" ht="15.5" x14ac:dyDescent="0.35">
      <c r="A6" t="s">
        <v>80</v>
      </c>
      <c r="B6" t="s">
        <v>117</v>
      </c>
      <c r="C6" s="41">
        <v>21175</v>
      </c>
      <c r="D6" s="42">
        <v>642</v>
      </c>
      <c r="E6" s="44">
        <f t="shared" si="0"/>
        <v>0.97057340605949494</v>
      </c>
      <c r="F6" s="42">
        <v>2152.8200000000002</v>
      </c>
      <c r="G6" s="41">
        <v>8872</v>
      </c>
      <c r="H6" s="42">
        <v>2231.41</v>
      </c>
      <c r="I6" s="41">
        <v>11169</v>
      </c>
      <c r="J6" s="42">
        <v>2153.44</v>
      </c>
      <c r="K6" s="41">
        <v>1134</v>
      </c>
      <c r="L6" s="42">
        <v>1531.9</v>
      </c>
    </row>
    <row r="7" spans="1:12" s="55" customFormat="1" ht="15.5" x14ac:dyDescent="0.35">
      <c r="A7" t="s">
        <v>80</v>
      </c>
      <c r="B7" t="s">
        <v>118</v>
      </c>
      <c r="C7" s="41">
        <v>6283</v>
      </c>
      <c r="D7" s="42">
        <v>421</v>
      </c>
      <c r="E7" s="44">
        <f t="shared" si="0"/>
        <v>0.93720167064439142</v>
      </c>
      <c r="F7" s="42">
        <v>2309.86</v>
      </c>
      <c r="G7" s="41">
        <v>3309</v>
      </c>
      <c r="H7" s="42">
        <v>2500.61</v>
      </c>
      <c r="I7" s="41">
        <v>2608</v>
      </c>
      <c r="J7" s="42">
        <v>2204.7800000000002</v>
      </c>
      <c r="K7" s="41">
        <v>366</v>
      </c>
      <c r="L7" s="42">
        <v>1334.1</v>
      </c>
    </row>
    <row r="8" spans="1:12" s="55" customFormat="1" ht="15.5" x14ac:dyDescent="0.35">
      <c r="A8" t="s">
        <v>80</v>
      </c>
      <c r="B8" t="s">
        <v>119</v>
      </c>
      <c r="C8" s="41">
        <v>4759</v>
      </c>
      <c r="D8" s="42">
        <v>88</v>
      </c>
      <c r="E8" s="44">
        <f t="shared" si="0"/>
        <v>0.98184443985970704</v>
      </c>
      <c r="F8" s="42">
        <v>2030.28</v>
      </c>
      <c r="G8" s="41">
        <v>2474</v>
      </c>
      <c r="H8" s="42">
        <v>2091.36</v>
      </c>
      <c r="I8" s="41">
        <v>2076</v>
      </c>
      <c r="J8" s="42">
        <v>2018.88</v>
      </c>
      <c r="K8" s="41">
        <v>209</v>
      </c>
      <c r="L8" s="42">
        <v>1420.41</v>
      </c>
    </row>
    <row r="9" spans="1:12" s="55" customFormat="1" ht="15.5" x14ac:dyDescent="0.35">
      <c r="A9" t="s">
        <v>80</v>
      </c>
      <c r="B9" t="s">
        <v>120</v>
      </c>
      <c r="C9" s="41">
        <v>14502</v>
      </c>
      <c r="D9" s="42">
        <v>704</v>
      </c>
      <c r="E9" s="44">
        <f t="shared" si="0"/>
        <v>0.95370248586084438</v>
      </c>
      <c r="F9" s="42">
        <v>2037.51</v>
      </c>
      <c r="G9" s="41">
        <v>7210</v>
      </c>
      <c r="H9" s="42">
        <v>2088.34</v>
      </c>
      <c r="I9" s="41">
        <v>6523</v>
      </c>
      <c r="J9" s="42">
        <v>2059.0500000000002</v>
      </c>
      <c r="K9" s="41">
        <v>769</v>
      </c>
      <c r="L9" s="42">
        <v>1378.25</v>
      </c>
    </row>
    <row r="10" spans="1:12" s="55" customFormat="1" ht="15.5" x14ac:dyDescent="0.35">
      <c r="A10" t="s">
        <v>80</v>
      </c>
      <c r="B10" t="s">
        <v>121</v>
      </c>
      <c r="C10" s="41">
        <v>29968</v>
      </c>
      <c r="D10" s="42">
        <v>933</v>
      </c>
      <c r="E10" s="44">
        <f t="shared" si="0"/>
        <v>0.96980680236885541</v>
      </c>
      <c r="F10" s="42">
        <v>2187.41</v>
      </c>
      <c r="G10" s="41">
        <v>11578</v>
      </c>
      <c r="H10" s="42">
        <v>2287.91</v>
      </c>
      <c r="I10" s="41">
        <v>16586</v>
      </c>
      <c r="J10" s="42">
        <v>2181.8000000000002</v>
      </c>
      <c r="K10" s="41">
        <v>1804</v>
      </c>
      <c r="L10" s="42">
        <v>1594.06</v>
      </c>
    </row>
    <row r="11" spans="1:12" s="55" customFormat="1" ht="15.5" x14ac:dyDescent="0.35">
      <c r="A11" t="s">
        <v>80</v>
      </c>
      <c r="B11" t="s">
        <v>122</v>
      </c>
      <c r="C11" s="41">
        <v>23098</v>
      </c>
      <c r="D11" s="42">
        <v>423</v>
      </c>
      <c r="E11" s="44">
        <f t="shared" si="0"/>
        <v>0.9820160707452914</v>
      </c>
      <c r="F11" s="42">
        <v>2058.9</v>
      </c>
      <c r="G11" s="41">
        <v>9024</v>
      </c>
      <c r="H11" s="42">
        <v>2152.0100000000002</v>
      </c>
      <c r="I11" s="41">
        <v>12734</v>
      </c>
      <c r="J11" s="42">
        <v>2056.44</v>
      </c>
      <c r="K11" s="41">
        <v>1340</v>
      </c>
      <c r="L11" s="42">
        <v>1455.24</v>
      </c>
    </row>
    <row r="12" spans="1:12" s="55" customFormat="1" ht="15.5" x14ac:dyDescent="0.35">
      <c r="A12" t="s">
        <v>80</v>
      </c>
      <c r="B12" t="s">
        <v>123</v>
      </c>
      <c r="C12" s="41">
        <v>12761</v>
      </c>
      <c r="D12" s="42">
        <v>549</v>
      </c>
      <c r="E12" s="44">
        <f t="shared" si="0"/>
        <v>0.95875281743050333</v>
      </c>
      <c r="F12" s="42">
        <v>2024.2</v>
      </c>
      <c r="G12" s="41">
        <v>5682</v>
      </c>
      <c r="H12" s="42">
        <v>2084.0300000000002</v>
      </c>
      <c r="I12" s="41">
        <v>6392</v>
      </c>
      <c r="J12" s="42">
        <v>2040.33</v>
      </c>
      <c r="K12" s="41">
        <v>687</v>
      </c>
      <c r="L12" s="42">
        <v>1379.37</v>
      </c>
    </row>
    <row r="13" spans="1:12" s="55" customFormat="1" ht="15.5" x14ac:dyDescent="0.35">
      <c r="A13" t="s">
        <v>80</v>
      </c>
      <c r="B13" t="s">
        <v>124</v>
      </c>
      <c r="C13" s="41">
        <v>10893</v>
      </c>
      <c r="D13" s="42">
        <v>260</v>
      </c>
      <c r="E13" s="44">
        <f t="shared" si="0"/>
        <v>0.97668788666726436</v>
      </c>
      <c r="F13" s="42">
        <v>2085.86</v>
      </c>
      <c r="G13" s="41">
        <v>4410</v>
      </c>
      <c r="H13" s="42">
        <v>2228.48</v>
      </c>
      <c r="I13" s="41">
        <v>5824</v>
      </c>
      <c r="J13" s="42">
        <v>2057.41</v>
      </c>
      <c r="K13" s="41">
        <v>659</v>
      </c>
      <c r="L13" s="42">
        <v>1382.86</v>
      </c>
    </row>
    <row r="14" spans="1:12" s="55" customFormat="1" ht="15.5" x14ac:dyDescent="0.35">
      <c r="A14" t="s">
        <v>80</v>
      </c>
      <c r="B14" t="s">
        <v>125</v>
      </c>
      <c r="C14" s="41">
        <v>26767</v>
      </c>
      <c r="D14" s="42">
        <v>905</v>
      </c>
      <c r="E14" s="44">
        <f t="shared" si="0"/>
        <v>0.96729546111592946</v>
      </c>
      <c r="F14" s="42">
        <v>1825.79</v>
      </c>
      <c r="G14" s="41">
        <v>18456</v>
      </c>
      <c r="H14" s="42">
        <v>1756.89</v>
      </c>
      <c r="I14" s="41">
        <v>7752</v>
      </c>
      <c r="J14" s="42">
        <v>2015.56</v>
      </c>
      <c r="K14" s="41">
        <v>559</v>
      </c>
      <c r="L14" s="42">
        <v>1468.97</v>
      </c>
    </row>
    <row r="15" spans="1:12" s="55" customFormat="1" ht="15.5" x14ac:dyDescent="0.35">
      <c r="A15" t="s">
        <v>80</v>
      </c>
      <c r="B15" t="s">
        <v>126</v>
      </c>
      <c r="C15" s="41">
        <v>14728</v>
      </c>
      <c r="D15" s="42">
        <v>1022</v>
      </c>
      <c r="E15" s="44">
        <f t="shared" si="0"/>
        <v>0.93511111111111112</v>
      </c>
      <c r="F15" s="42">
        <v>1921.67</v>
      </c>
      <c r="G15" s="41">
        <v>7065</v>
      </c>
      <c r="H15" s="42">
        <v>1971.44</v>
      </c>
      <c r="I15" s="41">
        <v>7137</v>
      </c>
      <c r="J15" s="42">
        <v>1911.96</v>
      </c>
      <c r="K15" s="41">
        <v>526</v>
      </c>
      <c r="L15" s="42">
        <v>1384.98</v>
      </c>
    </row>
    <row r="16" spans="1:12" x14ac:dyDescent="0.35">
      <c r="A16" s="74" t="s">
        <v>95</v>
      </c>
      <c r="B16" s="74" t="s">
        <v>116</v>
      </c>
      <c r="C16" s="75">
        <v>18759</v>
      </c>
      <c r="D16" s="76">
        <v>473</v>
      </c>
      <c r="E16" s="77">
        <f t="shared" si="0"/>
        <v>0.97540557404326123</v>
      </c>
      <c r="F16" s="76">
        <v>1822.23</v>
      </c>
      <c r="G16" s="75">
        <v>11028</v>
      </c>
      <c r="H16" s="76">
        <v>1926.67</v>
      </c>
      <c r="I16" s="75">
        <v>6826</v>
      </c>
      <c r="J16" s="76">
        <v>1725.76</v>
      </c>
      <c r="K16" s="75">
        <v>905</v>
      </c>
      <c r="L16" s="76">
        <v>1277.26</v>
      </c>
    </row>
    <row r="17" spans="1:12" x14ac:dyDescent="0.35">
      <c r="A17" t="s">
        <v>95</v>
      </c>
      <c r="B17" t="s">
        <v>117</v>
      </c>
      <c r="C17" s="41">
        <v>22707</v>
      </c>
      <c r="D17" s="42">
        <v>1004</v>
      </c>
      <c r="E17" s="44">
        <f t="shared" si="0"/>
        <v>0.95765678377124541</v>
      </c>
      <c r="F17" s="42">
        <v>1758.26</v>
      </c>
      <c r="G17" s="41">
        <v>12549</v>
      </c>
      <c r="H17" s="42">
        <v>1843.05</v>
      </c>
      <c r="I17" s="41">
        <v>8813</v>
      </c>
      <c r="J17" s="42">
        <v>1709.19</v>
      </c>
      <c r="K17" s="41">
        <v>1345</v>
      </c>
      <c r="L17" s="42">
        <v>1288.7</v>
      </c>
    </row>
    <row r="18" spans="1:12" x14ac:dyDescent="0.35">
      <c r="A18" t="s">
        <v>95</v>
      </c>
      <c r="B18" t="s">
        <v>118</v>
      </c>
      <c r="C18" s="41">
        <v>5547</v>
      </c>
      <c r="D18" s="42">
        <v>435</v>
      </c>
      <c r="E18" s="44">
        <f t="shared" si="0"/>
        <v>0.92728184553660986</v>
      </c>
      <c r="F18" s="42">
        <v>1962.43</v>
      </c>
      <c r="G18" s="41">
        <v>2637</v>
      </c>
      <c r="H18" s="42">
        <v>2172.39</v>
      </c>
      <c r="I18" s="41">
        <v>2427</v>
      </c>
      <c r="J18" s="42">
        <v>1873.73</v>
      </c>
      <c r="K18" s="41">
        <v>483</v>
      </c>
      <c r="L18" s="42">
        <v>1261.81</v>
      </c>
    </row>
    <row r="19" spans="1:12" x14ac:dyDescent="0.35">
      <c r="A19" t="s">
        <v>95</v>
      </c>
      <c r="B19" t="s">
        <v>119</v>
      </c>
      <c r="C19" s="41">
        <v>9430</v>
      </c>
      <c r="D19" s="42">
        <v>165</v>
      </c>
      <c r="E19" s="44">
        <f t="shared" si="0"/>
        <v>0.98280354351224597</v>
      </c>
      <c r="F19" s="42">
        <v>1755.6</v>
      </c>
      <c r="G19" s="41">
        <v>7070</v>
      </c>
      <c r="H19" s="42">
        <v>1819.12</v>
      </c>
      <c r="I19" s="41">
        <v>2119</v>
      </c>
      <c r="J19" s="42">
        <v>1601.99</v>
      </c>
      <c r="K19" s="41">
        <v>241</v>
      </c>
      <c r="L19" s="42">
        <v>1242.6400000000001</v>
      </c>
    </row>
    <row r="20" spans="1:12" x14ac:dyDescent="0.35">
      <c r="A20" t="s">
        <v>95</v>
      </c>
      <c r="B20" t="s">
        <v>120</v>
      </c>
      <c r="C20" s="41">
        <v>18136</v>
      </c>
      <c r="D20" s="42">
        <v>739</v>
      </c>
      <c r="E20" s="44">
        <f t="shared" si="0"/>
        <v>0.96084768211920535</v>
      </c>
      <c r="F20" s="42">
        <v>1798.33</v>
      </c>
      <c r="G20" s="41">
        <v>11194</v>
      </c>
      <c r="H20" s="42">
        <v>1876.72</v>
      </c>
      <c r="I20" s="41">
        <v>6097</v>
      </c>
      <c r="J20" s="42">
        <v>1726.57</v>
      </c>
      <c r="K20" s="41">
        <v>845</v>
      </c>
      <c r="L20" s="42">
        <v>1277.72</v>
      </c>
    </row>
    <row r="21" spans="1:12" x14ac:dyDescent="0.35">
      <c r="A21" t="s">
        <v>95</v>
      </c>
      <c r="B21" t="s">
        <v>121</v>
      </c>
      <c r="C21" s="41">
        <v>30756</v>
      </c>
      <c r="D21" s="42">
        <v>1285</v>
      </c>
      <c r="E21" s="44">
        <f t="shared" si="0"/>
        <v>0.95989513435910245</v>
      </c>
      <c r="F21" s="42">
        <v>1819.12</v>
      </c>
      <c r="G21" s="41">
        <v>16026</v>
      </c>
      <c r="H21" s="42">
        <v>1896.95</v>
      </c>
      <c r="I21" s="41">
        <v>12815</v>
      </c>
      <c r="J21" s="42">
        <v>1786.57</v>
      </c>
      <c r="K21" s="41">
        <v>1915</v>
      </c>
      <c r="L21" s="42">
        <v>1385.56</v>
      </c>
    </row>
    <row r="22" spans="1:12" x14ac:dyDescent="0.35">
      <c r="A22" t="s">
        <v>95</v>
      </c>
      <c r="B22" t="s">
        <v>122</v>
      </c>
      <c r="C22" s="41">
        <v>26546</v>
      </c>
      <c r="D22" s="42">
        <v>430</v>
      </c>
      <c r="E22" s="44">
        <f t="shared" si="0"/>
        <v>0.98405990510083041</v>
      </c>
      <c r="F22" s="42">
        <v>1807.24</v>
      </c>
      <c r="G22" s="41">
        <v>13309</v>
      </c>
      <c r="H22" s="42">
        <v>1953.88</v>
      </c>
      <c r="I22" s="41">
        <v>11804</v>
      </c>
      <c r="J22" s="42">
        <v>1704.27</v>
      </c>
      <c r="K22" s="41">
        <v>1433</v>
      </c>
      <c r="L22" s="42">
        <v>1293.5999999999999</v>
      </c>
    </row>
    <row r="23" spans="1:12" x14ac:dyDescent="0.35">
      <c r="A23" t="s">
        <v>95</v>
      </c>
      <c r="B23" t="s">
        <v>123</v>
      </c>
      <c r="C23" s="41">
        <v>17534</v>
      </c>
      <c r="D23" s="42">
        <v>430</v>
      </c>
      <c r="E23" s="44">
        <f t="shared" si="0"/>
        <v>0.97606323758628366</v>
      </c>
      <c r="F23" s="42">
        <v>1816.66</v>
      </c>
      <c r="G23" s="41">
        <v>10630</v>
      </c>
      <c r="H23" s="42">
        <v>1918.03</v>
      </c>
      <c r="I23" s="41">
        <v>6096</v>
      </c>
      <c r="J23" s="42">
        <v>1717.44</v>
      </c>
      <c r="K23" s="41">
        <v>808</v>
      </c>
      <c r="L23" s="42">
        <v>1231.53</v>
      </c>
    </row>
    <row r="24" spans="1:12" x14ac:dyDescent="0.35">
      <c r="A24" t="s">
        <v>95</v>
      </c>
      <c r="B24" t="s">
        <v>124</v>
      </c>
      <c r="C24" s="41">
        <v>14749</v>
      </c>
      <c r="D24" s="42">
        <v>284</v>
      </c>
      <c r="E24" s="44">
        <f t="shared" si="0"/>
        <v>0.98110822856382629</v>
      </c>
      <c r="F24" s="42">
        <v>1743.99</v>
      </c>
      <c r="G24" s="41">
        <v>8557</v>
      </c>
      <c r="H24" s="42">
        <v>1810.19</v>
      </c>
      <c r="I24" s="41">
        <v>5352</v>
      </c>
      <c r="J24" s="42">
        <v>1714.38</v>
      </c>
      <c r="K24" s="41">
        <v>840</v>
      </c>
      <c r="L24" s="42">
        <v>1258.19</v>
      </c>
    </row>
    <row r="25" spans="1:12" x14ac:dyDescent="0.35">
      <c r="A25" t="s">
        <v>95</v>
      </c>
      <c r="B25" t="s">
        <v>125</v>
      </c>
      <c r="C25" s="41">
        <v>25720</v>
      </c>
      <c r="D25" s="42">
        <v>601</v>
      </c>
      <c r="E25" s="44">
        <f t="shared" si="0"/>
        <v>0.97716652102883628</v>
      </c>
      <c r="F25" s="42">
        <v>1723.96</v>
      </c>
      <c r="G25" s="41">
        <v>17771</v>
      </c>
      <c r="H25" s="42">
        <v>1747.26</v>
      </c>
      <c r="I25" s="41">
        <v>7349</v>
      </c>
      <c r="J25" s="42">
        <v>1702.51</v>
      </c>
      <c r="K25" s="41">
        <v>600</v>
      </c>
      <c r="L25" s="42">
        <v>1296.79</v>
      </c>
    </row>
    <row r="26" spans="1:12" x14ac:dyDescent="0.35">
      <c r="A26" t="s">
        <v>95</v>
      </c>
      <c r="B26" t="s">
        <v>126</v>
      </c>
      <c r="C26" s="41">
        <v>17643</v>
      </c>
      <c r="D26" s="42">
        <v>419</v>
      </c>
      <c r="E26" s="44">
        <f t="shared" si="0"/>
        <v>0.97680212601040861</v>
      </c>
      <c r="F26" s="42">
        <v>1759.27</v>
      </c>
      <c r="G26" s="41">
        <v>9497</v>
      </c>
      <c r="H26" s="42">
        <v>1901.55</v>
      </c>
      <c r="I26" s="41">
        <v>7405</v>
      </c>
      <c r="J26" s="42">
        <v>1619.85</v>
      </c>
      <c r="K26" s="41">
        <v>741</v>
      </c>
      <c r="L26" s="42">
        <v>1328.99</v>
      </c>
    </row>
    <row r="27" spans="1:12" x14ac:dyDescent="0.35">
      <c r="A27" s="74" t="s">
        <v>113</v>
      </c>
      <c r="B27" s="74" t="s">
        <v>116</v>
      </c>
      <c r="C27" s="75">
        <v>24687</v>
      </c>
      <c r="D27" s="76">
        <v>329</v>
      </c>
      <c r="E27" s="77">
        <f t="shared" si="0"/>
        <v>0.98684841701311166</v>
      </c>
      <c r="F27" s="76">
        <v>1744.14</v>
      </c>
      <c r="G27" s="75">
        <v>15463</v>
      </c>
      <c r="H27" s="76">
        <v>1839.81</v>
      </c>
      <c r="I27" s="75">
        <v>7835</v>
      </c>
      <c r="J27" s="76">
        <v>1642.37</v>
      </c>
      <c r="K27" s="75">
        <v>1389</v>
      </c>
      <c r="L27" s="76">
        <v>1253.22</v>
      </c>
    </row>
    <row r="28" spans="1:12" x14ac:dyDescent="0.35">
      <c r="A28" t="s">
        <v>113</v>
      </c>
      <c r="B28" t="s">
        <v>117</v>
      </c>
      <c r="C28" s="41">
        <v>28708</v>
      </c>
      <c r="D28" s="42">
        <v>1007</v>
      </c>
      <c r="E28" s="44">
        <f t="shared" si="0"/>
        <v>0.96611139155308767</v>
      </c>
      <c r="F28" s="68">
        <v>1708.36</v>
      </c>
      <c r="G28" s="41">
        <v>15982</v>
      </c>
      <c r="H28" s="42">
        <v>1795.76</v>
      </c>
      <c r="I28" s="41">
        <v>10783</v>
      </c>
      <c r="J28" s="42">
        <v>1663.03</v>
      </c>
      <c r="K28" s="41">
        <v>1943</v>
      </c>
      <c r="L28" s="42">
        <v>1241.06</v>
      </c>
    </row>
    <row r="29" spans="1:12" x14ac:dyDescent="0.35">
      <c r="A29" t="s">
        <v>113</v>
      </c>
      <c r="B29" t="s">
        <v>118</v>
      </c>
      <c r="C29" s="41">
        <v>7998</v>
      </c>
      <c r="D29" s="42">
        <v>672</v>
      </c>
      <c r="E29" s="44">
        <f t="shared" si="0"/>
        <v>0.92249134948096889</v>
      </c>
      <c r="F29" s="68">
        <v>1898.92</v>
      </c>
      <c r="G29" s="41">
        <v>4364</v>
      </c>
      <c r="H29" s="42">
        <v>2101.0100000000002</v>
      </c>
      <c r="I29" s="41">
        <v>2948</v>
      </c>
      <c r="J29" s="42">
        <v>1759.2</v>
      </c>
      <c r="K29" s="41">
        <v>686</v>
      </c>
      <c r="L29" s="42">
        <v>1213.73</v>
      </c>
    </row>
    <row r="30" spans="1:12" x14ac:dyDescent="0.35">
      <c r="A30" t="s">
        <v>113</v>
      </c>
      <c r="B30" t="s">
        <v>119</v>
      </c>
      <c r="C30" s="41">
        <v>13283</v>
      </c>
      <c r="D30" s="42">
        <v>314</v>
      </c>
      <c r="E30" s="44">
        <f t="shared" si="0"/>
        <v>0.97690667058910052</v>
      </c>
      <c r="F30" s="68">
        <v>1696.22</v>
      </c>
      <c r="G30" s="41">
        <v>10079</v>
      </c>
      <c r="H30" s="42">
        <v>1760.41</v>
      </c>
      <c r="I30" s="41">
        <v>2815</v>
      </c>
      <c r="J30" s="42">
        <v>1540.15</v>
      </c>
      <c r="K30" s="41">
        <v>389</v>
      </c>
      <c r="L30" s="42">
        <v>1162.46</v>
      </c>
    </row>
    <row r="31" spans="1:12" x14ac:dyDescent="0.35">
      <c r="A31" t="s">
        <v>113</v>
      </c>
      <c r="B31" t="s">
        <v>120</v>
      </c>
      <c r="C31" s="41">
        <v>22983</v>
      </c>
      <c r="D31" s="42">
        <v>864</v>
      </c>
      <c r="E31" s="44">
        <f t="shared" si="0"/>
        <v>0.96376902755063532</v>
      </c>
      <c r="F31" s="68">
        <v>1714.03</v>
      </c>
      <c r="G31" s="41">
        <v>14142</v>
      </c>
      <c r="H31" s="42">
        <v>1799.83</v>
      </c>
      <c r="I31" s="41">
        <v>7673</v>
      </c>
      <c r="J31" s="42">
        <v>1626.86</v>
      </c>
      <c r="K31" s="41">
        <v>1168</v>
      </c>
      <c r="L31" s="42">
        <v>1247.79</v>
      </c>
    </row>
    <row r="32" spans="1:12" x14ac:dyDescent="0.35">
      <c r="A32" t="s">
        <v>113</v>
      </c>
      <c r="B32" t="s">
        <v>121</v>
      </c>
      <c r="C32" s="41">
        <v>36678</v>
      </c>
      <c r="D32" s="42">
        <v>1544</v>
      </c>
      <c r="E32" s="44">
        <f t="shared" si="0"/>
        <v>0.95960441630474591</v>
      </c>
      <c r="F32" s="68">
        <v>1766.36</v>
      </c>
      <c r="G32" s="41">
        <v>19309</v>
      </c>
      <c r="H32" s="42">
        <v>1858.9</v>
      </c>
      <c r="I32" s="41">
        <v>14794</v>
      </c>
      <c r="J32" s="42">
        <v>1721.49</v>
      </c>
      <c r="K32" s="41">
        <v>2575</v>
      </c>
      <c r="L32" s="42">
        <v>1330.19</v>
      </c>
    </row>
    <row r="33" spans="1:12" x14ac:dyDescent="0.35">
      <c r="A33" t="s">
        <v>113</v>
      </c>
      <c r="B33" t="s">
        <v>122</v>
      </c>
      <c r="C33" s="41">
        <v>30971</v>
      </c>
      <c r="D33" s="42">
        <v>546</v>
      </c>
      <c r="E33" s="44">
        <f t="shared" si="0"/>
        <v>0.98267601611828537</v>
      </c>
      <c r="F33" s="68">
        <v>1739.28</v>
      </c>
      <c r="G33" s="41">
        <v>15624</v>
      </c>
      <c r="H33" s="42">
        <v>1887.23</v>
      </c>
      <c r="I33" s="41">
        <v>13431</v>
      </c>
      <c r="J33" s="42">
        <v>1631.42</v>
      </c>
      <c r="K33" s="41">
        <v>1916</v>
      </c>
      <c r="L33" s="42">
        <v>1288.93</v>
      </c>
    </row>
    <row r="34" spans="1:12" x14ac:dyDescent="0.35">
      <c r="A34" t="s">
        <v>113</v>
      </c>
      <c r="B34" t="s">
        <v>123</v>
      </c>
      <c r="C34" s="41">
        <v>21961</v>
      </c>
      <c r="D34" s="42">
        <v>400</v>
      </c>
      <c r="E34" s="44">
        <f t="shared" si="0"/>
        <v>0.98211171235633465</v>
      </c>
      <c r="F34" s="68">
        <v>1699.91</v>
      </c>
      <c r="G34" s="41">
        <v>13619</v>
      </c>
      <c r="H34" s="42">
        <v>1778.37</v>
      </c>
      <c r="I34" s="41">
        <v>7161</v>
      </c>
      <c r="J34" s="42">
        <v>1627.75</v>
      </c>
      <c r="K34" s="41">
        <v>1181</v>
      </c>
      <c r="L34" s="42">
        <v>1232.71</v>
      </c>
    </row>
    <row r="35" spans="1:12" x14ac:dyDescent="0.35">
      <c r="A35" t="s">
        <v>113</v>
      </c>
      <c r="B35" t="s">
        <v>124</v>
      </c>
      <c r="C35" s="41">
        <v>18824</v>
      </c>
      <c r="D35" s="42">
        <v>504</v>
      </c>
      <c r="E35" s="44">
        <f t="shared" si="0"/>
        <v>0.97392384105960261</v>
      </c>
      <c r="F35" s="68">
        <v>1709.04</v>
      </c>
      <c r="G35" s="41">
        <v>11782</v>
      </c>
      <c r="H35" s="42">
        <v>1800.21</v>
      </c>
      <c r="I35" s="41">
        <v>5922</v>
      </c>
      <c r="J35" s="42">
        <v>1617.01</v>
      </c>
      <c r="K35" s="41">
        <v>1120</v>
      </c>
      <c r="L35" s="42">
        <v>1236.57</v>
      </c>
    </row>
    <row r="36" spans="1:12" x14ac:dyDescent="0.35">
      <c r="A36" t="s">
        <v>113</v>
      </c>
      <c r="B36" t="s">
        <v>125</v>
      </c>
      <c r="C36" s="41">
        <v>28224</v>
      </c>
      <c r="D36" s="42">
        <v>950</v>
      </c>
      <c r="E36" s="44">
        <f t="shared" si="0"/>
        <v>0.967436758757798</v>
      </c>
      <c r="F36" s="68">
        <v>1692.49</v>
      </c>
      <c r="G36" s="41">
        <v>18316</v>
      </c>
      <c r="H36" s="42">
        <v>1766.9</v>
      </c>
      <c r="I36" s="41">
        <v>9004</v>
      </c>
      <c r="J36" s="42">
        <v>1578.39</v>
      </c>
      <c r="K36" s="41">
        <v>904</v>
      </c>
      <c r="L36" s="42">
        <v>1321.47</v>
      </c>
    </row>
    <row r="37" spans="1:12" x14ac:dyDescent="0.35">
      <c r="A37" t="s">
        <v>113</v>
      </c>
      <c r="B37" t="s">
        <v>126</v>
      </c>
      <c r="C37" s="41">
        <v>22460</v>
      </c>
      <c r="D37" s="42">
        <v>581</v>
      </c>
      <c r="E37" s="44">
        <f t="shared" si="0"/>
        <v>0.97478408055205934</v>
      </c>
      <c r="F37" s="68">
        <v>1645.83</v>
      </c>
      <c r="G37" s="41">
        <v>12399</v>
      </c>
      <c r="H37" s="42">
        <v>1838</v>
      </c>
      <c r="I37" s="41">
        <v>9144</v>
      </c>
      <c r="J37" s="42">
        <v>1424.24</v>
      </c>
      <c r="K37" s="41">
        <v>917</v>
      </c>
      <c r="L37" s="42">
        <v>1256.98</v>
      </c>
    </row>
  </sheetData>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710D-B608-4B32-A98B-72BBA3608232}">
  <dimension ref="A1:N159"/>
  <sheetViews>
    <sheetView showGridLines="0" topLeftCell="A135" zoomScale="85" zoomScaleNormal="85" workbookViewId="0">
      <selection activeCell="G148" sqref="G148"/>
    </sheetView>
  </sheetViews>
  <sheetFormatPr defaultRowHeight="14.5" x14ac:dyDescent="0.35"/>
  <cols>
    <col min="1" max="1" width="8.81640625" style="29"/>
    <col min="2" max="2" width="10.1796875" style="28" customWidth="1"/>
    <col min="3" max="3" width="10.54296875" customWidth="1"/>
    <col min="4" max="4" width="12.54296875" customWidth="1"/>
    <col min="5" max="5" width="12.453125" style="28" customWidth="1"/>
    <col min="7" max="7" width="9.54296875" bestFit="1" customWidth="1"/>
    <col min="12" max="14" width="11.54296875" customWidth="1"/>
  </cols>
  <sheetData>
    <row r="1" spans="1:14" ht="45" customHeight="1" thickBot="1" x14ac:dyDescent="0.4">
      <c r="A1" s="11" t="s">
        <v>86</v>
      </c>
      <c r="B1"/>
      <c r="E1"/>
    </row>
    <row r="2" spans="1:14" s="2" customFormat="1" ht="20.149999999999999" customHeight="1" thickBot="1" x14ac:dyDescent="0.4">
      <c r="A2" s="34" t="s">
        <v>53</v>
      </c>
      <c r="B2" s="35"/>
    </row>
    <row r="3" spans="1:14" ht="30" customHeight="1" thickBot="1" x14ac:dyDescent="0.4">
      <c r="A3" s="31" t="s">
        <v>0</v>
      </c>
      <c r="B3" s="33" t="s">
        <v>1</v>
      </c>
      <c r="C3" s="32" t="s">
        <v>20</v>
      </c>
      <c r="D3" s="50" t="s">
        <v>82</v>
      </c>
      <c r="E3" s="49" t="s">
        <v>87</v>
      </c>
      <c r="F3" s="53"/>
      <c r="K3" s="2"/>
      <c r="L3" s="2"/>
      <c r="M3" s="2"/>
      <c r="N3" s="2"/>
    </row>
    <row r="4" spans="1:14" ht="15.5" x14ac:dyDescent="0.35">
      <c r="A4" s="30" t="s">
        <v>15</v>
      </c>
      <c r="B4" s="4" t="s">
        <v>2</v>
      </c>
      <c r="C4" s="22" t="e">
        <f>'Monthly table (TIC)'!#REF!</f>
        <v>#REF!</v>
      </c>
      <c r="D4" s="22" t="e">
        <f>'Monthly table (TIC)'!#REF!</f>
        <v>#REF!</v>
      </c>
      <c r="E4" s="51" t="e">
        <f>D4/F4*100</f>
        <v>#REF!</v>
      </c>
      <c r="F4">
        <v>98.3</v>
      </c>
      <c r="G4" s="69">
        <f>AVERAGE(F4:F15)</f>
        <v>98.941666666666677</v>
      </c>
      <c r="K4" s="2"/>
      <c r="L4" s="2"/>
      <c r="M4" s="2"/>
      <c r="N4" s="2"/>
    </row>
    <row r="5" spans="1:14" ht="15.5" x14ac:dyDescent="0.35">
      <c r="A5" s="30"/>
      <c r="B5" s="4" t="s">
        <v>3</v>
      </c>
      <c r="C5" s="22" t="e">
        <f>'Monthly table (TIC)'!#REF!</f>
        <v>#REF!</v>
      </c>
      <c r="D5" s="22" t="e">
        <f>'Monthly table (TIC)'!#REF!</f>
        <v>#REF!</v>
      </c>
      <c r="E5" s="52" t="e">
        <f t="shared" ref="E5:E68" si="0">D5/F5*100</f>
        <v>#REF!</v>
      </c>
      <c r="F5">
        <v>98.5</v>
      </c>
      <c r="G5" s="69"/>
      <c r="K5" s="2"/>
      <c r="L5" s="2"/>
      <c r="M5" s="2"/>
      <c r="N5" s="2"/>
    </row>
    <row r="6" spans="1:14" ht="15.5" x14ac:dyDescent="0.35">
      <c r="A6" s="30"/>
      <c r="B6" s="4" t="s">
        <v>4</v>
      </c>
      <c r="C6" s="22" t="e">
        <f>'Monthly table (TIC)'!#REF!</f>
        <v>#REF!</v>
      </c>
      <c r="D6" s="22" t="e">
        <f>'Monthly table (TIC)'!#REF!</f>
        <v>#REF!</v>
      </c>
      <c r="E6" s="52" t="e">
        <f t="shared" si="0"/>
        <v>#REF!</v>
      </c>
      <c r="F6">
        <v>98.3</v>
      </c>
      <c r="G6" s="69"/>
      <c r="K6" s="2"/>
      <c r="L6" s="2"/>
      <c r="M6" s="2"/>
      <c r="N6" s="2"/>
    </row>
    <row r="7" spans="1:14" ht="15.5" x14ac:dyDescent="0.35">
      <c r="A7" s="30"/>
      <c r="B7" s="4" t="s">
        <v>5</v>
      </c>
      <c r="C7" s="22" t="e">
        <f>'Monthly table (TIC)'!#REF!</f>
        <v>#REF!</v>
      </c>
      <c r="D7" s="22" t="e">
        <f>'Monthly table (TIC)'!#REF!</f>
        <v>#REF!</v>
      </c>
      <c r="E7" s="52" t="e">
        <f t="shared" si="0"/>
        <v>#REF!</v>
      </c>
      <c r="F7">
        <v>98.3</v>
      </c>
      <c r="G7" s="69"/>
      <c r="K7" s="2"/>
      <c r="L7" s="2"/>
      <c r="M7" s="2"/>
      <c r="N7" s="2"/>
    </row>
    <row r="8" spans="1:14" ht="15.5" x14ac:dyDescent="0.35">
      <c r="A8" s="30"/>
      <c r="B8" s="4" t="s">
        <v>6</v>
      </c>
      <c r="C8" s="22" t="e">
        <f>'Monthly table (TIC)'!#REF!</f>
        <v>#REF!</v>
      </c>
      <c r="D8" s="22" t="e">
        <f>'Monthly table (TIC)'!#REF!</f>
        <v>#REF!</v>
      </c>
      <c r="E8" s="52" t="e">
        <f t="shared" si="0"/>
        <v>#REF!</v>
      </c>
      <c r="F8">
        <v>98.7</v>
      </c>
      <c r="G8" s="69"/>
      <c r="K8" s="2"/>
      <c r="L8" s="2"/>
      <c r="M8" s="2"/>
      <c r="N8" s="2"/>
    </row>
    <row r="9" spans="1:14" ht="15.5" x14ac:dyDescent="0.35">
      <c r="A9" s="30"/>
      <c r="B9" s="4" t="s">
        <v>7</v>
      </c>
      <c r="C9" s="22" t="e">
        <f>'Monthly table (TIC)'!#REF!</f>
        <v>#REF!</v>
      </c>
      <c r="D9" s="22" t="e">
        <f>'Monthly table (TIC)'!#REF!</f>
        <v>#REF!</v>
      </c>
      <c r="E9" s="52" t="e">
        <f t="shared" si="0"/>
        <v>#REF!</v>
      </c>
      <c r="F9">
        <v>99.1</v>
      </c>
      <c r="G9" s="69"/>
      <c r="K9" s="2"/>
      <c r="L9" s="2"/>
      <c r="M9" s="2"/>
      <c r="N9" s="2"/>
    </row>
    <row r="10" spans="1:14" ht="15.5" x14ac:dyDescent="0.35">
      <c r="A10" s="30"/>
      <c r="B10" s="4" t="s">
        <v>8</v>
      </c>
      <c r="C10" s="22" t="e">
        <f>'Monthly table (TIC)'!#REF!</f>
        <v>#REF!</v>
      </c>
      <c r="D10" s="22" t="e">
        <f>'Monthly table (TIC)'!#REF!</f>
        <v>#REF!</v>
      </c>
      <c r="E10" s="52" t="e">
        <f t="shared" si="0"/>
        <v>#REF!</v>
      </c>
      <c r="F10">
        <v>99.1</v>
      </c>
      <c r="G10" s="69"/>
      <c r="K10" s="2"/>
      <c r="L10" s="2"/>
      <c r="M10" s="2"/>
      <c r="N10" s="2"/>
    </row>
    <row r="11" spans="1:14" ht="15.5" x14ac:dyDescent="0.35">
      <c r="A11" s="30"/>
      <c r="B11" s="4" t="s">
        <v>9</v>
      </c>
      <c r="C11" s="22" t="e">
        <f>'Monthly table (TIC)'!#REF!</f>
        <v>#REF!</v>
      </c>
      <c r="D11" s="22" t="e">
        <f>'Monthly table (TIC)'!#REF!</f>
        <v>#REF!</v>
      </c>
      <c r="E11" s="52" t="e">
        <f t="shared" si="0"/>
        <v>#REF!</v>
      </c>
      <c r="F11">
        <v>99.2</v>
      </c>
      <c r="G11" s="69"/>
      <c r="K11" s="2"/>
      <c r="L11" s="2"/>
      <c r="M11" s="2"/>
      <c r="N11" s="2"/>
    </row>
    <row r="12" spans="1:14" ht="15.5" x14ac:dyDescent="0.35">
      <c r="A12" s="30"/>
      <c r="B12" s="4" t="s">
        <v>10</v>
      </c>
      <c r="C12" s="22" t="e">
        <f>'Monthly table (TIC)'!#REF!</f>
        <v>#REF!</v>
      </c>
      <c r="D12" s="22" t="e">
        <f>'Monthly table (TIC)'!#REF!</f>
        <v>#REF!</v>
      </c>
      <c r="E12" s="52" t="e">
        <f t="shared" si="0"/>
        <v>#REF!</v>
      </c>
      <c r="F12">
        <v>99.6</v>
      </c>
      <c r="G12" s="69"/>
      <c r="K12" s="2"/>
      <c r="L12" s="2"/>
      <c r="M12" s="2"/>
      <c r="N12" s="2"/>
    </row>
    <row r="13" spans="1:14" ht="15.5" x14ac:dyDescent="0.35">
      <c r="A13" s="30"/>
      <c r="B13" s="4" t="s">
        <v>11</v>
      </c>
      <c r="C13" s="22" t="e">
        <f>'Monthly table (TIC)'!#REF!</f>
        <v>#REF!</v>
      </c>
      <c r="D13" s="22" t="e">
        <f>'Monthly table (TIC)'!#REF!</f>
        <v>#REF!</v>
      </c>
      <c r="E13" s="52" t="e">
        <f t="shared" si="0"/>
        <v>#REF!</v>
      </c>
      <c r="F13">
        <v>99</v>
      </c>
      <c r="G13" s="69"/>
      <c r="K13" s="2"/>
      <c r="L13" s="2"/>
      <c r="M13" s="2"/>
      <c r="N13" s="2"/>
    </row>
    <row r="14" spans="1:14" ht="15.5" x14ac:dyDescent="0.35">
      <c r="A14" s="30"/>
      <c r="B14" s="4" t="s">
        <v>12</v>
      </c>
      <c r="C14" s="22" t="e">
        <f>'Monthly table (TIC)'!#REF!</f>
        <v>#REF!</v>
      </c>
      <c r="D14" s="22" t="e">
        <f>'Monthly table (TIC)'!#REF!</f>
        <v>#REF!</v>
      </c>
      <c r="E14" s="52" t="e">
        <f t="shared" si="0"/>
        <v>#REF!</v>
      </c>
      <c r="F14">
        <v>99.5</v>
      </c>
      <c r="G14" s="69"/>
      <c r="K14" s="2"/>
      <c r="L14" s="2"/>
      <c r="M14" s="2"/>
      <c r="N14" s="2"/>
    </row>
    <row r="15" spans="1:14" ht="15.5" x14ac:dyDescent="0.35">
      <c r="A15" s="30"/>
      <c r="B15" s="4" t="s">
        <v>13</v>
      </c>
      <c r="C15" s="22" t="e">
        <f>'Monthly table (TIC)'!#REF!</f>
        <v>#REF!</v>
      </c>
      <c r="D15" s="22" t="e">
        <f>'Monthly table (TIC)'!#REF!</f>
        <v>#REF!</v>
      </c>
      <c r="E15" s="52" t="e">
        <f t="shared" si="0"/>
        <v>#REF!</v>
      </c>
      <c r="F15">
        <v>99.7</v>
      </c>
      <c r="G15" s="69"/>
      <c r="K15" s="2"/>
      <c r="L15" s="2"/>
      <c r="M15" s="2"/>
      <c r="N15" s="2"/>
    </row>
    <row r="16" spans="1:14" ht="15.5" x14ac:dyDescent="0.35">
      <c r="A16" s="30" t="s">
        <v>16</v>
      </c>
      <c r="B16" s="4" t="s">
        <v>2</v>
      </c>
      <c r="C16" s="22" t="e">
        <f>'Monthly table (TIC)'!#REF!</f>
        <v>#REF!</v>
      </c>
      <c r="D16" s="22" t="e">
        <f>'Monthly table (TIC)'!#REF!</f>
        <v>#REF!</v>
      </c>
      <c r="E16" s="52" t="e">
        <f t="shared" si="0"/>
        <v>#REF!</v>
      </c>
      <c r="F16">
        <v>100.1</v>
      </c>
      <c r="G16" s="69">
        <f>AVERAGE(F16:F27)</f>
        <v>99.983333333333334</v>
      </c>
      <c r="K16" s="2"/>
      <c r="L16" s="2"/>
      <c r="M16" s="2"/>
      <c r="N16" s="2"/>
    </row>
    <row r="17" spans="1:14" ht="15.5" x14ac:dyDescent="0.35">
      <c r="A17" s="30"/>
      <c r="B17" s="4" t="s">
        <v>3</v>
      </c>
      <c r="C17" s="22" t="e">
        <f>'Monthly table (TIC)'!#REF!</f>
        <v>#REF!</v>
      </c>
      <c r="D17" s="22" t="e">
        <f>'Monthly table (TIC)'!#REF!</f>
        <v>#REF!</v>
      </c>
      <c r="E17" s="52" t="e">
        <f t="shared" si="0"/>
        <v>#REF!</v>
      </c>
      <c r="F17">
        <v>100</v>
      </c>
      <c r="G17" s="69"/>
      <c r="K17" s="2"/>
      <c r="L17" s="2"/>
      <c r="M17" s="2"/>
      <c r="N17" s="2"/>
    </row>
    <row r="18" spans="1:14" ht="15.5" x14ac:dyDescent="0.35">
      <c r="A18" s="30"/>
      <c r="B18" s="4" t="s">
        <v>4</v>
      </c>
      <c r="C18" s="22" t="e">
        <f>'Monthly table (TIC)'!#REF!</f>
        <v>#REF!</v>
      </c>
      <c r="D18" s="22" t="e">
        <f>'Monthly table (TIC)'!#REF!</f>
        <v>#REF!</v>
      </c>
      <c r="E18" s="52" t="e">
        <f t="shared" si="0"/>
        <v>#REF!</v>
      </c>
      <c r="F18">
        <v>100.2</v>
      </c>
      <c r="G18" s="69"/>
      <c r="K18" s="2"/>
      <c r="L18" s="2"/>
      <c r="M18" s="2"/>
      <c r="N18" s="2"/>
    </row>
    <row r="19" spans="1:14" ht="15.5" x14ac:dyDescent="0.35">
      <c r="A19" s="30"/>
      <c r="B19" s="4" t="s">
        <v>5</v>
      </c>
      <c r="C19" s="22" t="e">
        <f>'Monthly table (TIC)'!#REF!</f>
        <v>#REF!</v>
      </c>
      <c r="D19" s="22" t="e">
        <f>'Monthly table (TIC)'!#REF!</f>
        <v>#REF!</v>
      </c>
      <c r="E19" s="52" t="e">
        <f t="shared" si="0"/>
        <v>#REF!</v>
      </c>
      <c r="F19">
        <v>99.9</v>
      </c>
      <c r="G19" s="69"/>
      <c r="K19" s="2"/>
      <c r="L19" s="2"/>
      <c r="M19" s="2"/>
      <c r="N19" s="2"/>
    </row>
    <row r="20" spans="1:14" ht="15.5" x14ac:dyDescent="0.35">
      <c r="A20" s="30"/>
      <c r="B20" s="4" t="s">
        <v>6</v>
      </c>
      <c r="C20" s="22" t="e">
        <f>'Monthly table (TIC)'!#REF!</f>
        <v>#REF!</v>
      </c>
      <c r="D20" s="22" t="e">
        <f>'Monthly table (TIC)'!#REF!</f>
        <v>#REF!</v>
      </c>
      <c r="E20" s="52" t="e">
        <f t="shared" si="0"/>
        <v>#REF!</v>
      </c>
      <c r="F20">
        <v>100.2</v>
      </c>
      <c r="G20" s="69"/>
    </row>
    <row r="21" spans="1:14" ht="15.5" x14ac:dyDescent="0.35">
      <c r="A21" s="30"/>
      <c r="B21" s="4" t="s">
        <v>7</v>
      </c>
      <c r="C21" s="22" t="e">
        <f>'Monthly table (TIC)'!#REF!</f>
        <v>#REF!</v>
      </c>
      <c r="D21" s="22" t="e">
        <f>'Monthly table (TIC)'!#REF!</f>
        <v>#REF!</v>
      </c>
      <c r="E21" s="52" t="e">
        <f t="shared" si="0"/>
        <v>#REF!</v>
      </c>
      <c r="F21">
        <v>100.3</v>
      </c>
      <c r="G21" s="69"/>
    </row>
    <row r="22" spans="1:14" ht="15.5" x14ac:dyDescent="0.35">
      <c r="A22" s="30"/>
      <c r="B22" s="4" t="s">
        <v>8</v>
      </c>
      <c r="C22" s="22" t="e">
        <f>'Monthly table (TIC)'!#REF!</f>
        <v>#REF!</v>
      </c>
      <c r="D22" s="22" t="e">
        <f>'Monthly table (TIC)'!#REF!</f>
        <v>#REF!</v>
      </c>
      <c r="E22" s="52" t="e">
        <f t="shared" si="0"/>
        <v>#REF!</v>
      </c>
      <c r="F22">
        <v>100.4</v>
      </c>
      <c r="G22" s="69"/>
    </row>
    <row r="23" spans="1:14" ht="15.5" x14ac:dyDescent="0.35">
      <c r="A23" s="30"/>
      <c r="B23" s="4" t="s">
        <v>9</v>
      </c>
      <c r="C23" s="22" t="e">
        <f>'Monthly table (TIC)'!#REF!</f>
        <v>#REF!</v>
      </c>
      <c r="D23" s="22" t="e">
        <f>'Monthly table (TIC)'!#REF!</f>
        <v>#REF!</v>
      </c>
      <c r="E23" s="52" t="e">
        <f t="shared" si="0"/>
        <v>#REF!</v>
      </c>
      <c r="F23">
        <v>100.1</v>
      </c>
      <c r="G23" s="69"/>
    </row>
    <row r="24" spans="1:14" ht="15.5" x14ac:dyDescent="0.35">
      <c r="A24" s="30"/>
      <c r="B24" s="4" t="s">
        <v>10</v>
      </c>
      <c r="C24" s="22" t="e">
        <f>'Monthly table (TIC)'!#REF!</f>
        <v>#REF!</v>
      </c>
      <c r="D24" s="22" t="e">
        <f>'Monthly table (TIC)'!#REF!</f>
        <v>#REF!</v>
      </c>
      <c r="E24" s="52" t="e">
        <f t="shared" si="0"/>
        <v>#REF!</v>
      </c>
      <c r="F24">
        <v>100.1</v>
      </c>
      <c r="G24" s="69"/>
    </row>
    <row r="25" spans="1:14" ht="15.5" x14ac:dyDescent="0.35">
      <c r="A25" s="30"/>
      <c r="B25" s="4" t="s">
        <v>11</v>
      </c>
      <c r="C25" s="22" t="e">
        <f>'Monthly table (TIC)'!#REF!</f>
        <v>#REF!</v>
      </c>
      <c r="D25" s="22" t="e">
        <f>'Monthly table (TIC)'!#REF!</f>
        <v>#REF!</v>
      </c>
      <c r="E25" s="52" t="e">
        <f t="shared" si="0"/>
        <v>#REF!</v>
      </c>
      <c r="F25">
        <v>99.3</v>
      </c>
      <c r="G25" s="69"/>
    </row>
    <row r="26" spans="1:14" ht="15.5" x14ac:dyDescent="0.35">
      <c r="A26" s="30"/>
      <c r="B26" s="4" t="s">
        <v>12</v>
      </c>
      <c r="C26" s="22" t="e">
        <f>'Monthly table (TIC)'!#REF!</f>
        <v>#REF!</v>
      </c>
      <c r="D26" s="22" t="e">
        <f>'Monthly table (TIC)'!#REF!</f>
        <v>#REF!</v>
      </c>
      <c r="E26" s="52" t="e">
        <f t="shared" si="0"/>
        <v>#REF!</v>
      </c>
      <c r="F26">
        <v>99.5</v>
      </c>
      <c r="G26" s="69"/>
    </row>
    <row r="27" spans="1:14" ht="15.5" x14ac:dyDescent="0.35">
      <c r="A27" s="30"/>
      <c r="B27" s="4" t="s">
        <v>13</v>
      </c>
      <c r="C27" s="22" t="e">
        <f>'Monthly table (TIC)'!#REF!</f>
        <v>#REF!</v>
      </c>
      <c r="D27" s="22" t="e">
        <f>'Monthly table (TIC)'!#REF!</f>
        <v>#REF!</v>
      </c>
      <c r="E27" s="52" t="e">
        <f t="shared" si="0"/>
        <v>#REF!</v>
      </c>
      <c r="F27">
        <v>99.7</v>
      </c>
      <c r="G27" s="69"/>
    </row>
    <row r="28" spans="1:14" ht="15.5" x14ac:dyDescent="0.35">
      <c r="A28" s="30" t="s">
        <v>17</v>
      </c>
      <c r="B28" s="4" t="s">
        <v>2</v>
      </c>
      <c r="C28" s="22" t="e">
        <f>'Monthly table (TIC)'!#REF!</f>
        <v>#REF!</v>
      </c>
      <c r="D28" s="22" t="e">
        <f>'Monthly table (TIC)'!#REF!</f>
        <v>#REF!</v>
      </c>
      <c r="E28" s="52" t="e">
        <f t="shared" si="0"/>
        <v>#REF!</v>
      </c>
      <c r="F28">
        <v>99.9</v>
      </c>
      <c r="G28" s="69">
        <f t="shared" ref="G28:G64" si="1">AVERAGE(F28:F39)</f>
        <v>100.09166666666665</v>
      </c>
    </row>
    <row r="29" spans="1:14" ht="15.5" x14ac:dyDescent="0.35">
      <c r="A29" s="30"/>
      <c r="B29" s="4" t="s">
        <v>3</v>
      </c>
      <c r="C29" s="22" t="e">
        <f>'Monthly table (TIC)'!#REF!</f>
        <v>#REF!</v>
      </c>
      <c r="D29" s="22" t="e">
        <f>'Monthly table (TIC)'!#REF!</f>
        <v>#REF!</v>
      </c>
      <c r="E29" s="52" t="e">
        <f t="shared" si="0"/>
        <v>#REF!</v>
      </c>
      <c r="F29">
        <v>100.1</v>
      </c>
      <c r="G29" s="69"/>
    </row>
    <row r="30" spans="1:14" ht="15.5" x14ac:dyDescent="0.35">
      <c r="A30" s="30"/>
      <c r="B30" s="4" t="s">
        <v>4</v>
      </c>
      <c r="C30" s="22" t="e">
        <f>'Monthly table (TIC)'!#REF!</f>
        <v>#REF!</v>
      </c>
      <c r="D30" s="22" t="e">
        <f>'Monthly table (TIC)'!#REF!</f>
        <v>#REF!</v>
      </c>
      <c r="E30" s="52" t="e">
        <f t="shared" si="0"/>
        <v>#REF!</v>
      </c>
      <c r="F30">
        <v>100.2</v>
      </c>
      <c r="G30" s="69"/>
    </row>
    <row r="31" spans="1:14" ht="15.5" x14ac:dyDescent="0.35">
      <c r="A31" s="30"/>
      <c r="B31" s="4" t="s">
        <v>5</v>
      </c>
      <c r="C31" s="22" t="e">
        <f>'Monthly table (TIC)'!#REF!</f>
        <v>#REF!</v>
      </c>
      <c r="D31" s="22" t="e">
        <f>'Monthly table (TIC)'!#REF!</f>
        <v>#REF!</v>
      </c>
      <c r="E31" s="52" t="e">
        <f t="shared" si="0"/>
        <v>#REF!</v>
      </c>
      <c r="F31">
        <v>100</v>
      </c>
      <c r="G31" s="69"/>
    </row>
    <row r="32" spans="1:14" ht="15.5" x14ac:dyDescent="0.35">
      <c r="A32" s="30"/>
      <c r="B32" s="4" t="s">
        <v>6</v>
      </c>
      <c r="C32" s="22" t="e">
        <f>'Monthly table (TIC)'!#REF!</f>
        <v>#REF!</v>
      </c>
      <c r="D32" s="22" t="e">
        <f>'Monthly table (TIC)'!#REF!</f>
        <v>#REF!</v>
      </c>
      <c r="E32" s="52" t="e">
        <f t="shared" si="0"/>
        <v>#REF!</v>
      </c>
      <c r="F32">
        <v>100.3</v>
      </c>
      <c r="G32" s="69"/>
    </row>
    <row r="33" spans="1:7" ht="15.5" x14ac:dyDescent="0.35">
      <c r="A33" s="30"/>
      <c r="B33" s="4" t="s">
        <v>7</v>
      </c>
      <c r="C33" s="22" t="e">
        <f>'Monthly table (TIC)'!#REF!</f>
        <v>#REF!</v>
      </c>
      <c r="D33" s="22" t="e">
        <f>'Monthly table (TIC)'!#REF!</f>
        <v>#REF!</v>
      </c>
      <c r="E33" s="52" t="e">
        <f t="shared" si="0"/>
        <v>#REF!</v>
      </c>
      <c r="F33">
        <v>100.2</v>
      </c>
      <c r="G33" s="69"/>
    </row>
    <row r="34" spans="1:7" ht="15.5" x14ac:dyDescent="0.35">
      <c r="A34" s="30"/>
      <c r="B34" s="4" t="s">
        <v>8</v>
      </c>
      <c r="C34" s="22" t="e">
        <f>'Monthly table (TIC)'!#REF!</f>
        <v>#REF!</v>
      </c>
      <c r="D34" s="22" t="e">
        <f>'Monthly table (TIC)'!#REF!</f>
        <v>#REF!</v>
      </c>
      <c r="E34" s="52" t="e">
        <f t="shared" si="0"/>
        <v>#REF!</v>
      </c>
      <c r="F34">
        <v>100.3</v>
      </c>
      <c r="G34" s="69"/>
    </row>
    <row r="35" spans="1:7" ht="15.5" x14ac:dyDescent="0.35">
      <c r="A35" s="30"/>
      <c r="B35" s="4" t="s">
        <v>9</v>
      </c>
      <c r="C35" s="22" t="e">
        <f>'Monthly table (TIC)'!#REF!</f>
        <v>#REF!</v>
      </c>
      <c r="D35" s="22" t="e">
        <f>'Monthly table (TIC)'!#REF!</f>
        <v>#REF!</v>
      </c>
      <c r="E35" s="52" t="e">
        <f t="shared" si="0"/>
        <v>#REF!</v>
      </c>
      <c r="F35">
        <v>100.3</v>
      </c>
      <c r="G35" s="69"/>
    </row>
    <row r="36" spans="1:7" ht="15.5" x14ac:dyDescent="0.35">
      <c r="A36" s="30"/>
      <c r="B36" s="4" t="s">
        <v>10</v>
      </c>
      <c r="C36" s="22" t="e">
        <f>'Monthly table (TIC)'!#REF!</f>
        <v>#REF!</v>
      </c>
      <c r="D36" s="22" t="e">
        <f>'Monthly table (TIC)'!#REF!</f>
        <v>#REF!</v>
      </c>
      <c r="E36" s="52" t="e">
        <f t="shared" si="0"/>
        <v>#REF!</v>
      </c>
      <c r="F36">
        <v>100.3</v>
      </c>
      <c r="G36" s="69"/>
    </row>
    <row r="37" spans="1:7" ht="15.5" x14ac:dyDescent="0.35">
      <c r="A37" s="30"/>
      <c r="B37" s="4" t="s">
        <v>11</v>
      </c>
      <c r="C37" s="22" t="e">
        <f>'Monthly table (TIC)'!#REF!</f>
        <v>#REF!</v>
      </c>
      <c r="D37" s="22" t="e">
        <f>'Monthly table (TIC)'!#REF!</f>
        <v>#REF!</v>
      </c>
      <c r="E37" s="52" t="e">
        <f t="shared" si="0"/>
        <v>#REF!</v>
      </c>
      <c r="F37">
        <v>99.5</v>
      </c>
      <c r="G37" s="69"/>
    </row>
    <row r="38" spans="1:7" ht="15.5" x14ac:dyDescent="0.35">
      <c r="A38" s="30"/>
      <c r="B38" s="4" t="s">
        <v>12</v>
      </c>
      <c r="C38" s="22" t="e">
        <f>'Monthly table (TIC)'!#REF!</f>
        <v>#REF!</v>
      </c>
      <c r="D38" s="22" t="e">
        <f>'Monthly table (TIC)'!#REF!</f>
        <v>#REF!</v>
      </c>
      <c r="E38" s="52" t="e">
        <f t="shared" si="0"/>
        <v>#REF!</v>
      </c>
      <c r="F38">
        <v>99.8</v>
      </c>
      <c r="G38" s="69"/>
    </row>
    <row r="39" spans="1:7" ht="15.5" x14ac:dyDescent="0.35">
      <c r="A39" s="30"/>
      <c r="B39" s="4" t="s">
        <v>13</v>
      </c>
      <c r="C39" s="22" t="e">
        <f>'Monthly table (TIC)'!#REF!</f>
        <v>#REF!</v>
      </c>
      <c r="D39" s="22" t="e">
        <f>'Monthly table (TIC)'!#REF!</f>
        <v>#REF!</v>
      </c>
      <c r="E39" s="52" t="e">
        <f t="shared" si="0"/>
        <v>#REF!</v>
      </c>
      <c r="F39">
        <v>100.2</v>
      </c>
      <c r="G39" s="69"/>
    </row>
    <row r="40" spans="1:7" ht="15.5" x14ac:dyDescent="0.35">
      <c r="A40" s="30" t="s">
        <v>18</v>
      </c>
      <c r="B40" s="4" t="s">
        <v>2</v>
      </c>
      <c r="C40" s="22" t="e">
        <f>'Monthly table (TIC)'!#REF!</f>
        <v>#REF!</v>
      </c>
      <c r="D40" s="22" t="e">
        <f>'Monthly table (TIC)'!#REF!</f>
        <v>#REF!</v>
      </c>
      <c r="E40" s="52" t="e">
        <f t="shared" si="0"/>
        <v>#REF!</v>
      </c>
      <c r="F40">
        <v>100.2</v>
      </c>
      <c r="G40" s="69">
        <f t="shared" si="1"/>
        <v>101.19166666666666</v>
      </c>
    </row>
    <row r="41" spans="1:7" ht="15.5" x14ac:dyDescent="0.35">
      <c r="A41" s="30"/>
      <c r="B41" s="4" t="s">
        <v>3</v>
      </c>
      <c r="C41" s="22" t="e">
        <f>'Monthly table (TIC)'!#REF!</f>
        <v>#REF!</v>
      </c>
      <c r="D41" s="22" t="e">
        <f>'Monthly table (TIC)'!#REF!</f>
        <v>#REF!</v>
      </c>
      <c r="E41" s="52" t="e">
        <f t="shared" si="0"/>
        <v>#REF!</v>
      </c>
      <c r="F41">
        <v>100.4</v>
      </c>
      <c r="G41" s="69"/>
    </row>
    <row r="42" spans="1:7" ht="15.5" x14ac:dyDescent="0.35">
      <c r="A42" s="30"/>
      <c r="B42" s="4" t="s">
        <v>4</v>
      </c>
      <c r="C42" s="22" t="e">
        <f>'Monthly table (TIC)'!#REF!</f>
        <v>#REF!</v>
      </c>
      <c r="D42" s="22" t="e">
        <f>'Monthly table (TIC)'!#REF!</f>
        <v>#REF!</v>
      </c>
      <c r="E42" s="52" t="e">
        <f t="shared" si="0"/>
        <v>#REF!</v>
      </c>
      <c r="F42">
        <v>100.6</v>
      </c>
      <c r="G42" s="69"/>
    </row>
    <row r="43" spans="1:7" ht="15.5" x14ac:dyDescent="0.35">
      <c r="A43" s="30"/>
      <c r="B43" s="4" t="s">
        <v>5</v>
      </c>
      <c r="C43" s="22" t="e">
        <f>'Monthly table (TIC)'!#REF!</f>
        <v>#REF!</v>
      </c>
      <c r="D43" s="22" t="e">
        <f>'Monthly table (TIC)'!#REF!</f>
        <v>#REF!</v>
      </c>
      <c r="E43" s="52" t="e">
        <f t="shared" si="0"/>
        <v>#REF!</v>
      </c>
      <c r="F43">
        <v>100.6</v>
      </c>
      <c r="G43" s="69"/>
    </row>
    <row r="44" spans="1:7" ht="15.5" x14ac:dyDescent="0.35">
      <c r="A44" s="30"/>
      <c r="B44" s="4" t="s">
        <v>6</v>
      </c>
      <c r="C44" s="22" t="e">
        <f>'Monthly table (TIC)'!#REF!</f>
        <v>#REF!</v>
      </c>
      <c r="D44" s="22" t="e">
        <f>'Monthly table (TIC)'!#REF!</f>
        <v>#REF!</v>
      </c>
      <c r="E44" s="52" t="e">
        <f t="shared" si="0"/>
        <v>#REF!</v>
      </c>
      <c r="F44">
        <v>100.9</v>
      </c>
      <c r="G44" s="69"/>
    </row>
    <row r="45" spans="1:7" ht="15.5" x14ac:dyDescent="0.35">
      <c r="A45" s="30"/>
      <c r="B45" s="4" t="s">
        <v>7</v>
      </c>
      <c r="C45" s="22" t="e">
        <f>'Monthly table (TIC)'!#REF!</f>
        <v>#REF!</v>
      </c>
      <c r="D45" s="22" t="e">
        <f>'Monthly table (TIC)'!#REF!</f>
        <v>#REF!</v>
      </c>
      <c r="E45" s="52" t="e">
        <f t="shared" si="0"/>
        <v>#REF!</v>
      </c>
      <c r="F45">
        <v>101.1</v>
      </c>
      <c r="G45" s="69"/>
    </row>
    <row r="46" spans="1:7" ht="15.5" x14ac:dyDescent="0.35">
      <c r="A46" s="30"/>
      <c r="B46" s="4" t="s">
        <v>8</v>
      </c>
      <c r="C46" s="22" t="e">
        <f>'Monthly table (TIC)'!#REF!</f>
        <v>#REF!</v>
      </c>
      <c r="D46" s="22" t="e">
        <f>'Monthly table (TIC)'!#REF!</f>
        <v>#REF!</v>
      </c>
      <c r="E46" s="52" t="e">
        <f t="shared" si="0"/>
        <v>#REF!</v>
      </c>
      <c r="F46">
        <v>101.2</v>
      </c>
      <c r="G46" s="69"/>
    </row>
    <row r="47" spans="1:7" ht="15.5" x14ac:dyDescent="0.35">
      <c r="A47" s="30"/>
      <c r="B47" s="4" t="s">
        <v>9</v>
      </c>
      <c r="C47" s="22" t="e">
        <f>'Monthly table (TIC)'!#REF!</f>
        <v>#REF!</v>
      </c>
      <c r="D47" s="22" t="e">
        <f>'Monthly table (TIC)'!#REF!</f>
        <v>#REF!</v>
      </c>
      <c r="E47" s="52" t="e">
        <f t="shared" si="0"/>
        <v>#REF!</v>
      </c>
      <c r="F47">
        <v>101.4</v>
      </c>
      <c r="G47" s="69"/>
    </row>
    <row r="48" spans="1:7" ht="15.5" x14ac:dyDescent="0.35">
      <c r="A48" s="30"/>
      <c r="B48" s="4" t="s">
        <v>10</v>
      </c>
      <c r="C48" s="22" t="e">
        <f>'Monthly table (TIC)'!#REF!</f>
        <v>#REF!</v>
      </c>
      <c r="D48" s="22" t="e">
        <f>'Monthly table (TIC)'!#REF!</f>
        <v>#REF!</v>
      </c>
      <c r="E48" s="52" t="e">
        <f t="shared" si="0"/>
        <v>#REF!</v>
      </c>
      <c r="F48">
        <v>101.9</v>
      </c>
      <c r="G48" s="69"/>
    </row>
    <row r="49" spans="1:7" ht="15.5" x14ac:dyDescent="0.35">
      <c r="A49" s="30"/>
      <c r="B49" s="4" t="s">
        <v>11</v>
      </c>
      <c r="C49" s="22" t="e">
        <f>'Monthly table (TIC)'!#REF!</f>
        <v>#REF!</v>
      </c>
      <c r="D49" s="22" t="e">
        <f>'Monthly table (TIC)'!#REF!</f>
        <v>#REF!</v>
      </c>
      <c r="E49" s="52" t="e">
        <f t="shared" si="0"/>
        <v>#REF!</v>
      </c>
      <c r="F49">
        <v>101.4</v>
      </c>
      <c r="G49" s="69"/>
    </row>
    <row r="50" spans="1:7" ht="15.5" x14ac:dyDescent="0.35">
      <c r="A50" s="30"/>
      <c r="B50" s="4" t="s">
        <v>12</v>
      </c>
      <c r="C50" s="22" t="e">
        <f>'Monthly table (TIC)'!#REF!</f>
        <v>#REF!</v>
      </c>
      <c r="D50" s="22" t="e">
        <f>'Monthly table (TIC)'!#REF!</f>
        <v>#REF!</v>
      </c>
      <c r="E50" s="52" t="e">
        <f t="shared" si="0"/>
        <v>#REF!</v>
      </c>
      <c r="F50">
        <v>102.1</v>
      </c>
      <c r="G50" s="69"/>
    </row>
    <row r="51" spans="1:7" ht="15.5" x14ac:dyDescent="0.35">
      <c r="A51" s="30"/>
      <c r="B51" s="4" t="s">
        <v>13</v>
      </c>
      <c r="C51" s="22" t="e">
        <f>'Monthly table (TIC)'!#REF!</f>
        <v>#REF!</v>
      </c>
      <c r="D51" s="22" t="e">
        <f>'Monthly table (TIC)'!#REF!</f>
        <v>#REF!</v>
      </c>
      <c r="E51" s="52" t="e">
        <f t="shared" si="0"/>
        <v>#REF!</v>
      </c>
      <c r="F51">
        <v>102.5</v>
      </c>
      <c r="G51" s="69"/>
    </row>
    <row r="52" spans="1:7" ht="15.5" x14ac:dyDescent="0.35">
      <c r="A52" s="30" t="s">
        <v>19</v>
      </c>
      <c r="B52" s="4" t="s">
        <v>2</v>
      </c>
      <c r="C52" s="22" t="e">
        <f>'Monthly table (TIC)'!#REF!</f>
        <v>#REF!</v>
      </c>
      <c r="D52" s="22" t="e">
        <f>'Monthly table (TIC)'!#REF!</f>
        <v>#REF!</v>
      </c>
      <c r="E52" s="52" t="e">
        <f t="shared" si="0"/>
        <v>#REF!</v>
      </c>
      <c r="F52">
        <v>102.9</v>
      </c>
      <c r="G52" s="69">
        <f t="shared" si="1"/>
        <v>104.05000000000001</v>
      </c>
    </row>
    <row r="53" spans="1:7" ht="15.5" x14ac:dyDescent="0.35">
      <c r="A53" s="30"/>
      <c r="B53" s="4" t="s">
        <v>3</v>
      </c>
      <c r="C53" s="22" t="e">
        <f>'Monthly table (TIC)'!#REF!</f>
        <v>#REF!</v>
      </c>
      <c r="D53" s="22" t="e">
        <f>'Monthly table (TIC)'!#REF!</f>
        <v>#REF!</v>
      </c>
      <c r="E53" s="52" t="e">
        <f t="shared" si="0"/>
        <v>#REF!</v>
      </c>
      <c r="F53">
        <v>103.3</v>
      </c>
      <c r="G53" s="69"/>
    </row>
    <row r="54" spans="1:7" ht="15.5" x14ac:dyDescent="0.35">
      <c r="A54" s="30"/>
      <c r="B54" s="4" t="s">
        <v>4</v>
      </c>
      <c r="C54" s="22" t="e">
        <f>'Monthly table (TIC)'!#REF!</f>
        <v>#REF!</v>
      </c>
      <c r="D54" s="22" t="e">
        <f>'Monthly table (TIC)'!#REF!</f>
        <v>#REF!</v>
      </c>
      <c r="E54" s="52" t="e">
        <f t="shared" si="0"/>
        <v>#REF!</v>
      </c>
      <c r="F54">
        <v>103.3</v>
      </c>
      <c r="G54" s="69"/>
    </row>
    <row r="55" spans="1:7" ht="15.5" x14ac:dyDescent="0.35">
      <c r="A55" s="30"/>
      <c r="B55" s="4" t="s">
        <v>5</v>
      </c>
      <c r="C55" s="22" t="e">
        <f>'Monthly table (TIC)'!#REF!</f>
        <v>#REF!</v>
      </c>
      <c r="D55" s="22" t="e">
        <f>'Monthly table (TIC)'!#REF!</f>
        <v>#REF!</v>
      </c>
      <c r="E55" s="52" t="e">
        <f t="shared" si="0"/>
        <v>#REF!</v>
      </c>
      <c r="F55">
        <v>103.2</v>
      </c>
      <c r="G55" s="69"/>
    </row>
    <row r="56" spans="1:7" ht="15.5" x14ac:dyDescent="0.35">
      <c r="A56" s="30"/>
      <c r="B56" s="4" t="s">
        <v>6</v>
      </c>
      <c r="C56" s="22" t="e">
        <f>'Monthly table (TIC)'!#REF!</f>
        <v>#REF!</v>
      </c>
      <c r="D56" s="22" t="e">
        <f>'Monthly table (TIC)'!#REF!</f>
        <v>#REF!</v>
      </c>
      <c r="E56" s="52" t="e">
        <f t="shared" si="0"/>
        <v>#REF!</v>
      </c>
      <c r="F56">
        <v>103.8</v>
      </c>
      <c r="G56" s="69"/>
    </row>
    <row r="57" spans="1:7" ht="15.5" x14ac:dyDescent="0.35">
      <c r="A57" s="30"/>
      <c r="B57" s="4" t="s">
        <v>7</v>
      </c>
      <c r="C57" s="22" t="e">
        <f>'Monthly table (TIC)'!#REF!</f>
        <v>#REF!</v>
      </c>
      <c r="D57" s="22" t="e">
        <f>'Monthly table (TIC)'!#REF!</f>
        <v>#REF!</v>
      </c>
      <c r="E57" s="52" t="e">
        <f t="shared" si="0"/>
        <v>#REF!</v>
      </c>
      <c r="F57">
        <v>104.1</v>
      </c>
      <c r="G57" s="69"/>
    </row>
    <row r="58" spans="1:7" ht="15.5" x14ac:dyDescent="0.35">
      <c r="A58" s="30"/>
      <c r="B58" s="4" t="s">
        <v>8</v>
      </c>
      <c r="C58" s="22" t="e">
        <f>'Monthly table (TIC)'!#REF!</f>
        <v>#REF!</v>
      </c>
      <c r="D58" s="22" t="e">
        <f>'Monthly table (TIC)'!#REF!</f>
        <v>#REF!</v>
      </c>
      <c r="E58" s="52" t="e">
        <f t="shared" si="0"/>
        <v>#REF!</v>
      </c>
      <c r="F58">
        <v>104.2</v>
      </c>
      <c r="G58" s="69"/>
    </row>
    <row r="59" spans="1:7" ht="15.5" x14ac:dyDescent="0.35">
      <c r="A59" s="30"/>
      <c r="B59" s="4" t="s">
        <v>9</v>
      </c>
      <c r="C59" s="22" t="e">
        <f>'Monthly table (TIC)'!#REF!</f>
        <v>#REF!</v>
      </c>
      <c r="D59" s="22" t="e">
        <f>'Monthly table (TIC)'!#REF!</f>
        <v>#REF!</v>
      </c>
      <c r="E59" s="52" t="e">
        <f t="shared" si="0"/>
        <v>#REF!</v>
      </c>
      <c r="F59">
        <v>104.6</v>
      </c>
      <c r="G59" s="69"/>
    </row>
    <row r="60" spans="1:7" ht="15.5" x14ac:dyDescent="0.35">
      <c r="A60" s="30"/>
      <c r="B60" s="4" t="s">
        <v>10</v>
      </c>
      <c r="C60" s="22" t="e">
        <f>'Monthly table (TIC)'!#REF!</f>
        <v>#REF!</v>
      </c>
      <c r="D60" s="22" t="e">
        <f>'Monthly table (TIC)'!#REF!</f>
        <v>#REF!</v>
      </c>
      <c r="E60" s="52" t="e">
        <f t="shared" si="0"/>
        <v>#REF!</v>
      </c>
      <c r="F60">
        <v>104.9</v>
      </c>
      <c r="G60" s="69"/>
    </row>
    <row r="61" spans="1:7" ht="15.5" x14ac:dyDescent="0.35">
      <c r="A61" s="30"/>
      <c r="B61" s="4" t="s">
        <v>11</v>
      </c>
      <c r="C61" s="22" t="e">
        <f>'Monthly table (TIC)'!#REF!</f>
        <v>#REF!</v>
      </c>
      <c r="D61" s="22" t="e">
        <f>'Monthly table (TIC)'!#REF!</f>
        <v>#REF!</v>
      </c>
      <c r="E61" s="52" t="e">
        <f t="shared" si="0"/>
        <v>#REF!</v>
      </c>
      <c r="F61">
        <v>104.4</v>
      </c>
      <c r="G61" s="69"/>
    </row>
    <row r="62" spans="1:7" ht="15.5" x14ac:dyDescent="0.35">
      <c r="A62" s="30"/>
      <c r="B62" s="4" t="s">
        <v>12</v>
      </c>
      <c r="C62" s="22" t="e">
        <f>'Monthly table (TIC)'!#REF!</f>
        <v>#REF!</v>
      </c>
      <c r="D62" s="22" t="e">
        <f>'Monthly table (TIC)'!#REF!</f>
        <v>#REF!</v>
      </c>
      <c r="E62" s="52" t="e">
        <f t="shared" si="0"/>
        <v>#REF!</v>
      </c>
      <c r="F62">
        <v>104.9</v>
      </c>
      <c r="G62" s="69"/>
    </row>
    <row r="63" spans="1:7" ht="15.5" x14ac:dyDescent="0.35">
      <c r="A63" s="30"/>
      <c r="B63" s="4" t="s">
        <v>13</v>
      </c>
      <c r="C63" s="22" t="e">
        <f>'Monthly table (TIC)'!#REF!</f>
        <v>#REF!</v>
      </c>
      <c r="D63" s="22" t="e">
        <f>'Monthly table (TIC)'!#REF!</f>
        <v>#REF!</v>
      </c>
      <c r="E63" s="52" t="e">
        <f t="shared" si="0"/>
        <v>#REF!</v>
      </c>
      <c r="F63">
        <v>105</v>
      </c>
      <c r="G63" s="69"/>
    </row>
    <row r="64" spans="1:7" ht="15.5" x14ac:dyDescent="0.35">
      <c r="A64" s="30" t="s">
        <v>21</v>
      </c>
      <c r="B64" s="4" t="s">
        <v>2</v>
      </c>
      <c r="C64" s="22" t="e">
        <f>'Monthly table (TIC)'!#REF!</f>
        <v>#REF!</v>
      </c>
      <c r="D64" s="22" t="e">
        <f>'Monthly table (TIC)'!#REF!</f>
        <v>#REF!</v>
      </c>
      <c r="E64" s="52" t="e">
        <f t="shared" si="0"/>
        <v>#REF!</v>
      </c>
      <c r="F64">
        <v>105.4</v>
      </c>
      <c r="G64" s="69">
        <f t="shared" si="1"/>
        <v>106.39999999999999</v>
      </c>
    </row>
    <row r="65" spans="1:7" ht="15.5" x14ac:dyDescent="0.35">
      <c r="A65" s="30"/>
      <c r="B65" s="4" t="s">
        <v>3</v>
      </c>
      <c r="C65" s="22" t="e">
        <f>'Monthly table (TIC)'!#REF!</f>
        <v>#REF!</v>
      </c>
      <c r="D65" s="22" t="e">
        <f>'Monthly table (TIC)'!#REF!</f>
        <v>#REF!</v>
      </c>
      <c r="E65" s="52" t="e">
        <f t="shared" si="0"/>
        <v>#REF!</v>
      </c>
      <c r="F65">
        <v>105.8</v>
      </c>
      <c r="G65" s="69"/>
    </row>
    <row r="66" spans="1:7" ht="15.5" x14ac:dyDescent="0.35">
      <c r="A66" s="30"/>
      <c r="B66" s="4" t="s">
        <v>4</v>
      </c>
      <c r="C66" s="22" t="e">
        <f>'Monthly table (TIC)'!#REF!</f>
        <v>#REF!</v>
      </c>
      <c r="D66" s="22" t="e">
        <f>'Monthly table (TIC)'!#REF!</f>
        <v>#REF!</v>
      </c>
      <c r="E66" s="52" t="e">
        <f t="shared" si="0"/>
        <v>#REF!</v>
      </c>
      <c r="F66">
        <v>105.8</v>
      </c>
      <c r="G66" s="69"/>
    </row>
    <row r="67" spans="1:7" ht="15.5" x14ac:dyDescent="0.35">
      <c r="A67" s="30"/>
      <c r="B67" s="4" t="s">
        <v>5</v>
      </c>
      <c r="C67" s="22" t="e">
        <f>'Monthly table (TIC)'!#REF!</f>
        <v>#REF!</v>
      </c>
      <c r="D67" s="22" t="e">
        <f>'Monthly table (TIC)'!#REF!</f>
        <v>#REF!</v>
      </c>
      <c r="E67" s="52" t="e">
        <f t="shared" si="0"/>
        <v>#REF!</v>
      </c>
      <c r="F67">
        <v>105.8</v>
      </c>
      <c r="G67" s="69"/>
    </row>
    <row r="68" spans="1:7" ht="15.5" x14ac:dyDescent="0.35">
      <c r="A68" s="30"/>
      <c r="B68" s="4" t="s">
        <v>6</v>
      </c>
      <c r="C68" s="22" t="e">
        <f>'Monthly table (TIC)'!#REF!</f>
        <v>#REF!</v>
      </c>
      <c r="D68" s="22" t="e">
        <f>'Monthly table (TIC)'!#REF!</f>
        <v>#REF!</v>
      </c>
      <c r="E68" s="52" t="e">
        <f t="shared" si="0"/>
        <v>#REF!</v>
      </c>
      <c r="F68">
        <v>106.5</v>
      </c>
      <c r="G68" s="69"/>
    </row>
    <row r="69" spans="1:7" ht="15.5" x14ac:dyDescent="0.35">
      <c r="A69" s="30"/>
      <c r="B69" s="4" t="s">
        <v>7</v>
      </c>
      <c r="C69" s="22" t="e">
        <f>'Monthly table (TIC)'!#REF!</f>
        <v>#REF!</v>
      </c>
      <c r="D69" s="22" t="e">
        <f>'Monthly table (TIC)'!#REF!</f>
        <v>#REF!</v>
      </c>
      <c r="E69" s="52" t="e">
        <f t="shared" ref="E69:E132" si="2">D69/F69*100</f>
        <v>#REF!</v>
      </c>
      <c r="F69">
        <v>106.6</v>
      </c>
      <c r="G69" s="69"/>
    </row>
    <row r="70" spans="1:7" ht="15.5" x14ac:dyDescent="0.35">
      <c r="A70" s="30"/>
      <c r="B70" s="4" t="s">
        <v>8</v>
      </c>
      <c r="C70" s="22" t="e">
        <f>'Monthly table (TIC)'!#REF!</f>
        <v>#REF!</v>
      </c>
      <c r="D70" s="22" t="e">
        <f>'Monthly table (TIC)'!#REF!</f>
        <v>#REF!</v>
      </c>
      <c r="E70" s="52" t="e">
        <f t="shared" si="2"/>
        <v>#REF!</v>
      </c>
      <c r="F70">
        <v>106.7</v>
      </c>
      <c r="G70" s="69"/>
    </row>
    <row r="71" spans="1:7" ht="15.5" x14ac:dyDescent="0.35">
      <c r="A71" s="30"/>
      <c r="B71" s="4" t="s">
        <v>9</v>
      </c>
      <c r="C71" s="22" t="e">
        <f>'Monthly table (TIC)'!#REF!</f>
        <v>#REF!</v>
      </c>
      <c r="D71" s="22" t="e">
        <f>'Monthly table (TIC)'!#REF!</f>
        <v>#REF!</v>
      </c>
      <c r="E71" s="52" t="e">
        <f t="shared" si="2"/>
        <v>#REF!</v>
      </c>
      <c r="F71">
        <v>107</v>
      </c>
      <c r="G71" s="69"/>
    </row>
    <row r="72" spans="1:7" ht="15.5" x14ac:dyDescent="0.35">
      <c r="A72" s="30"/>
      <c r="B72" s="4" t="s">
        <v>10</v>
      </c>
      <c r="C72" s="22" t="e">
        <f>'Monthly table (TIC)'!#REF!</f>
        <v>#REF!</v>
      </c>
      <c r="D72" s="22" t="e">
        <f>'Monthly table (TIC)'!#REF!</f>
        <v>#REF!</v>
      </c>
      <c r="E72" s="52" t="e">
        <f t="shared" si="2"/>
        <v>#REF!</v>
      </c>
      <c r="F72">
        <v>107.1</v>
      </c>
      <c r="G72" s="69"/>
    </row>
    <row r="73" spans="1:7" ht="15.5" x14ac:dyDescent="0.35">
      <c r="A73" s="30"/>
      <c r="B73" s="4" t="s">
        <v>11</v>
      </c>
      <c r="C73" s="22" t="e">
        <f>'Monthly table (TIC)'!#REF!</f>
        <v>#REF!</v>
      </c>
      <c r="D73" s="22" t="e">
        <f>'Monthly table (TIC)'!#REF!</f>
        <v>#REF!</v>
      </c>
      <c r="E73" s="52" t="e">
        <f t="shared" si="2"/>
        <v>#REF!</v>
      </c>
      <c r="F73">
        <v>106.3</v>
      </c>
      <c r="G73" s="69"/>
    </row>
    <row r="74" spans="1:7" ht="15.5" x14ac:dyDescent="0.35">
      <c r="A74" s="30"/>
      <c r="B74" s="4" t="s">
        <v>12</v>
      </c>
      <c r="C74" s="22" t="e">
        <f>'Monthly table (TIC)'!#REF!</f>
        <v>#REF!</v>
      </c>
      <c r="D74" s="22" t="e">
        <f>'Monthly table (TIC)'!#REF!</f>
        <v>#REF!</v>
      </c>
      <c r="E74" s="52" t="e">
        <f t="shared" si="2"/>
        <v>#REF!</v>
      </c>
      <c r="F74">
        <v>106.8</v>
      </c>
      <c r="G74" s="69"/>
    </row>
    <row r="75" spans="1:7" ht="15.5" x14ac:dyDescent="0.35">
      <c r="A75" s="30"/>
      <c r="B75" s="4" t="s">
        <v>13</v>
      </c>
      <c r="C75" s="22" t="e">
        <f>'Monthly table (TIC)'!#REF!</f>
        <v>#REF!</v>
      </c>
      <c r="D75" s="22" t="e">
        <f>'Monthly table (TIC)'!#REF!</f>
        <v>#REF!</v>
      </c>
      <c r="E75" s="52" t="e">
        <f t="shared" si="2"/>
        <v>#REF!</v>
      </c>
      <c r="F75">
        <v>107</v>
      </c>
      <c r="G75" s="69"/>
    </row>
    <row r="76" spans="1:7" ht="15.5" x14ac:dyDescent="0.35">
      <c r="A76" s="30" t="s">
        <v>22</v>
      </c>
      <c r="B76" s="4" t="s">
        <v>2</v>
      </c>
      <c r="C76" s="22" t="e">
        <f>'Monthly table (TIC)'!#REF!</f>
        <v>#REF!</v>
      </c>
      <c r="D76" s="22" t="e">
        <f>'Monthly table (TIC)'!#REF!</f>
        <v>#REF!</v>
      </c>
      <c r="E76" s="52" t="e">
        <f t="shared" si="2"/>
        <v>#REF!</v>
      </c>
      <c r="F76">
        <v>107.6</v>
      </c>
      <c r="G76" s="69">
        <f t="shared" ref="G76:G124" si="3">AVERAGE(F76:F87)</f>
        <v>108.24166666666663</v>
      </c>
    </row>
    <row r="77" spans="1:7" ht="15.5" x14ac:dyDescent="0.35">
      <c r="A77" s="30"/>
      <c r="B77" s="4" t="s">
        <v>3</v>
      </c>
      <c r="C77" s="22" t="e">
        <f>'Monthly table (TIC)'!#REF!</f>
        <v>#REF!</v>
      </c>
      <c r="D77" s="22" t="e">
        <f>'Monthly table (TIC)'!#REF!</f>
        <v>#REF!</v>
      </c>
      <c r="E77" s="52" t="e">
        <f t="shared" si="2"/>
        <v>#REF!</v>
      </c>
      <c r="F77">
        <v>107.9</v>
      </c>
      <c r="G77" s="69"/>
    </row>
    <row r="78" spans="1:7" ht="15.5" x14ac:dyDescent="0.35">
      <c r="A78" s="30"/>
      <c r="B78" s="4" t="s">
        <v>4</v>
      </c>
      <c r="C78" s="22" t="e">
        <f>'Monthly table (TIC)'!#REF!</f>
        <v>#REF!</v>
      </c>
      <c r="D78" s="22" t="e">
        <f>'Monthly table (TIC)'!#REF!</f>
        <v>#REF!</v>
      </c>
      <c r="E78" s="52" t="e">
        <f t="shared" si="2"/>
        <v>#REF!</v>
      </c>
      <c r="F78">
        <v>107.9</v>
      </c>
      <c r="G78" s="69"/>
    </row>
    <row r="79" spans="1:7" ht="15.5" x14ac:dyDescent="0.35">
      <c r="A79" s="30"/>
      <c r="B79" s="4" t="s">
        <v>5</v>
      </c>
      <c r="C79" s="22" t="e">
        <f>'Monthly table (TIC)'!#REF!</f>
        <v>#REF!</v>
      </c>
      <c r="D79" s="22" t="e">
        <f>'Monthly table (TIC)'!#REF!</f>
        <v>#REF!</v>
      </c>
      <c r="E79" s="52" t="e">
        <f t="shared" si="2"/>
        <v>#REF!</v>
      </c>
      <c r="F79">
        <v>107.9</v>
      </c>
      <c r="G79" s="69"/>
    </row>
    <row r="80" spans="1:7" ht="15.5" x14ac:dyDescent="0.35">
      <c r="A80" s="30"/>
      <c r="B80" s="4" t="s">
        <v>6</v>
      </c>
      <c r="C80" s="22" t="e">
        <f>'Monthly table (TIC)'!#REF!</f>
        <v>#REF!</v>
      </c>
      <c r="D80" s="22" t="e">
        <f>'Monthly table (TIC)'!#REF!</f>
        <v>#REF!</v>
      </c>
      <c r="E80" s="52" t="e">
        <f t="shared" si="2"/>
        <v>#REF!</v>
      </c>
      <c r="F80">
        <v>108.4</v>
      </c>
      <c r="G80" s="69"/>
    </row>
    <row r="81" spans="1:7" ht="15.5" x14ac:dyDescent="0.35">
      <c r="A81" s="30"/>
      <c r="B81" s="4" t="s">
        <v>7</v>
      </c>
      <c r="C81" s="22" t="e">
        <f>'Monthly table (TIC)'!#REF!</f>
        <v>#REF!</v>
      </c>
      <c r="D81" s="22" t="e">
        <f>'Monthly table (TIC)'!#REF!</f>
        <v>#REF!</v>
      </c>
      <c r="E81" s="52" t="e">
        <f t="shared" si="2"/>
        <v>#REF!</v>
      </c>
      <c r="F81">
        <v>108.5</v>
      </c>
      <c r="G81" s="69"/>
    </row>
    <row r="82" spans="1:7" ht="15.5" x14ac:dyDescent="0.35">
      <c r="A82" s="30"/>
      <c r="B82" s="4" t="s">
        <v>8</v>
      </c>
      <c r="C82" s="22" t="e">
        <f>'Monthly table (TIC)'!#REF!</f>
        <v>#REF!</v>
      </c>
      <c r="D82" s="22" t="e">
        <f>'Monthly table (TIC)'!#REF!</f>
        <v>#REF!</v>
      </c>
      <c r="E82" s="52" t="e">
        <f t="shared" si="2"/>
        <v>#REF!</v>
      </c>
      <c r="F82">
        <v>108.3</v>
      </c>
      <c r="G82" s="69"/>
    </row>
    <row r="83" spans="1:7" ht="15.5" x14ac:dyDescent="0.35">
      <c r="A83" s="30"/>
      <c r="B83" s="4" t="s">
        <v>9</v>
      </c>
      <c r="C83" s="22" t="e">
        <f>'Monthly table (TIC)'!#REF!</f>
        <v>#REF!</v>
      </c>
      <c r="D83" s="22" t="e">
        <f>'Monthly table (TIC)'!#REF!</f>
        <v>#REF!</v>
      </c>
      <c r="E83" s="52" t="e">
        <f t="shared" si="2"/>
        <v>#REF!</v>
      </c>
      <c r="F83">
        <v>108.5</v>
      </c>
      <c r="G83" s="69"/>
    </row>
    <row r="84" spans="1:7" ht="15.5" x14ac:dyDescent="0.35">
      <c r="A84" s="30"/>
      <c r="B84" s="4" t="s">
        <v>10</v>
      </c>
      <c r="C84" s="22" t="e">
        <f>'Monthly table (TIC)'!#REF!</f>
        <v>#REF!</v>
      </c>
      <c r="D84" s="22" t="e">
        <f>'Monthly table (TIC)'!#REF!</f>
        <v>#REF!</v>
      </c>
      <c r="E84" s="52" t="e">
        <f t="shared" si="2"/>
        <v>#REF!</v>
      </c>
      <c r="F84">
        <v>108.5</v>
      </c>
      <c r="G84" s="69"/>
    </row>
    <row r="85" spans="1:7" ht="15.5" x14ac:dyDescent="0.35">
      <c r="A85" s="30"/>
      <c r="B85" s="4" t="s">
        <v>11</v>
      </c>
      <c r="C85" s="22" t="e">
        <f>'Monthly table (TIC)'!#REF!</f>
        <v>#REF!</v>
      </c>
      <c r="D85" s="22" t="e">
        <f>'Monthly table (TIC)'!#REF!</f>
        <v>#REF!</v>
      </c>
      <c r="E85" s="52" t="e">
        <f t="shared" si="2"/>
        <v>#REF!</v>
      </c>
      <c r="F85">
        <v>108.2</v>
      </c>
      <c r="G85" s="69"/>
    </row>
    <row r="86" spans="1:7" ht="15.5" x14ac:dyDescent="0.35">
      <c r="A86" s="30"/>
      <c r="B86" s="4" t="s">
        <v>12</v>
      </c>
      <c r="C86" s="22" t="e">
        <f>'Monthly table (TIC)'!#REF!</f>
        <v>#REF!</v>
      </c>
      <c r="D86" s="22" t="e">
        <f>'Monthly table (TIC)'!#REF!</f>
        <v>#REF!</v>
      </c>
      <c r="E86" s="52" t="e">
        <f t="shared" si="2"/>
        <v>#REF!</v>
      </c>
      <c r="F86">
        <v>108.6</v>
      </c>
      <c r="G86" s="69"/>
    </row>
    <row r="87" spans="1:7" ht="15.5" x14ac:dyDescent="0.35">
      <c r="A87" s="30"/>
      <c r="B87" s="4" t="s">
        <v>13</v>
      </c>
      <c r="C87" s="22" t="e">
        <f>'Monthly table (TIC)'!#REF!</f>
        <v>#REF!</v>
      </c>
      <c r="D87" s="22" t="e">
        <f>'Monthly table (TIC)'!#REF!</f>
        <v>#REF!</v>
      </c>
      <c r="E87" s="52" t="e">
        <f t="shared" si="2"/>
        <v>#REF!</v>
      </c>
      <c r="F87">
        <v>108.6</v>
      </c>
      <c r="G87" s="69"/>
    </row>
    <row r="88" spans="1:7" ht="15.5" x14ac:dyDescent="0.35">
      <c r="A88" s="30" t="s">
        <v>23</v>
      </c>
      <c r="B88" s="4" t="s">
        <v>2</v>
      </c>
      <c r="C88" s="22" t="e">
        <f>'Monthly table (TIC)'!#REF!</f>
        <v>#REF!</v>
      </c>
      <c r="D88" s="22" t="e">
        <f>'Monthly table (TIC)'!#REF!</f>
        <v>#REF!</v>
      </c>
      <c r="E88" s="52" t="e">
        <f t="shared" si="2"/>
        <v>#REF!</v>
      </c>
      <c r="F88">
        <v>108.5</v>
      </c>
      <c r="G88" s="69">
        <f t="shared" si="3"/>
        <v>108.92500000000001</v>
      </c>
    </row>
    <row r="89" spans="1:7" ht="15.5" x14ac:dyDescent="0.35">
      <c r="A89" s="30"/>
      <c r="B89" s="4" t="s">
        <v>3</v>
      </c>
      <c r="C89" s="22" t="e">
        <f>'Monthly table (TIC)'!#REF!</f>
        <v>#REF!</v>
      </c>
      <c r="D89" s="22" t="e">
        <f>'Monthly table (TIC)'!#REF!</f>
        <v>#REF!</v>
      </c>
      <c r="E89" s="52" t="e">
        <f t="shared" si="2"/>
        <v>#REF!</v>
      </c>
      <c r="F89">
        <v>108.5</v>
      </c>
      <c r="G89" s="69"/>
    </row>
    <row r="90" spans="1:7" ht="15.5" x14ac:dyDescent="0.35">
      <c r="A90" s="30"/>
      <c r="B90" s="4" t="s">
        <v>4</v>
      </c>
      <c r="C90" s="22" t="e">
        <f>'Monthly table (TIC)'!#REF!</f>
        <v>#REF!</v>
      </c>
      <c r="D90" s="22" t="e">
        <f>'Monthly table (TIC)'!#REF!</f>
        <v>#REF!</v>
      </c>
      <c r="E90" s="52" t="e">
        <f t="shared" si="2"/>
        <v>#REF!</v>
      </c>
      <c r="F90">
        <v>108.6</v>
      </c>
      <c r="G90" s="69"/>
    </row>
    <row r="91" spans="1:7" ht="15.5" x14ac:dyDescent="0.35">
      <c r="A91" s="30"/>
      <c r="B91" s="4" t="s">
        <v>5</v>
      </c>
      <c r="C91" s="22" t="e">
        <f>'Monthly table (TIC)'!#REF!</f>
        <v>#REF!</v>
      </c>
      <c r="D91" s="22" t="e">
        <f>'Monthly table (TIC)'!#REF!</f>
        <v>#REF!</v>
      </c>
      <c r="E91" s="52" t="e">
        <f t="shared" si="2"/>
        <v>#REF!</v>
      </c>
      <c r="F91">
        <v>109.1</v>
      </c>
      <c r="G91" s="69"/>
    </row>
    <row r="92" spans="1:7" ht="15.5" x14ac:dyDescent="0.35">
      <c r="A92" s="30"/>
      <c r="B92" s="4" t="s">
        <v>6</v>
      </c>
      <c r="C92" s="22" t="e">
        <f>'Monthly table (TIC)'!#REF!</f>
        <v>#REF!</v>
      </c>
      <c r="D92" s="22" t="e">
        <f>'Monthly table (TIC)'!#REF!</f>
        <v>#REF!</v>
      </c>
      <c r="E92" s="52" t="e">
        <f t="shared" si="2"/>
        <v>#REF!</v>
      </c>
      <c r="F92">
        <v>108.6</v>
      </c>
      <c r="G92" s="69"/>
    </row>
    <row r="93" spans="1:7" ht="15.5" x14ac:dyDescent="0.35">
      <c r="A93" s="30"/>
      <c r="B93" s="4" t="s">
        <v>7</v>
      </c>
      <c r="C93" s="22" t="e">
        <f>'Monthly table (TIC)'!#REF!</f>
        <v>#REF!</v>
      </c>
      <c r="D93" s="22" t="e">
        <f>'Monthly table (TIC)'!#REF!</f>
        <v>#REF!</v>
      </c>
      <c r="E93" s="52" t="e">
        <f t="shared" si="2"/>
        <v>#REF!</v>
      </c>
      <c r="F93">
        <v>109.1</v>
      </c>
      <c r="G93" s="69"/>
    </row>
    <row r="94" spans="1:7" ht="15.5" x14ac:dyDescent="0.35">
      <c r="A94" s="30"/>
      <c r="B94" s="4" t="s">
        <v>8</v>
      </c>
      <c r="C94" s="22" t="e">
        <f>'Monthly table (TIC)'!#REF!</f>
        <v>#REF!</v>
      </c>
      <c r="D94" s="22" t="e">
        <f>'Monthly table (TIC)'!#REF!</f>
        <v>#REF!</v>
      </c>
      <c r="E94" s="52" t="e">
        <f t="shared" si="2"/>
        <v>#REF!</v>
      </c>
      <c r="F94">
        <v>109.1</v>
      </c>
      <c r="G94" s="69"/>
    </row>
    <row r="95" spans="1:7" ht="15.5" x14ac:dyDescent="0.35">
      <c r="A95" s="30"/>
      <c r="B95" s="4" t="s">
        <v>9</v>
      </c>
      <c r="C95" s="22" t="e">
        <f>'Monthly table (TIC)'!#REF!</f>
        <v>#REF!</v>
      </c>
      <c r="D95" s="22" t="e">
        <f>'Monthly table (TIC)'!#REF!</f>
        <v>#REF!</v>
      </c>
      <c r="E95" s="52" t="e">
        <f t="shared" si="2"/>
        <v>#REF!</v>
      </c>
      <c r="F95">
        <v>108.9</v>
      </c>
      <c r="G95" s="69"/>
    </row>
    <row r="96" spans="1:7" ht="15.5" x14ac:dyDescent="0.35">
      <c r="A96" s="30"/>
      <c r="B96" s="4" t="s">
        <v>10</v>
      </c>
      <c r="C96" s="22" t="e">
        <f>'Monthly table (TIC)'!#REF!</f>
        <v>#REF!</v>
      </c>
      <c r="D96" s="22" t="e">
        <f>'Monthly table (TIC)'!#REF!</f>
        <v>#REF!</v>
      </c>
      <c r="E96" s="52" t="e">
        <f t="shared" si="2"/>
        <v>#REF!</v>
      </c>
      <c r="F96">
        <v>109.2</v>
      </c>
      <c r="G96" s="69"/>
    </row>
    <row r="97" spans="1:7" ht="15.5" x14ac:dyDescent="0.35">
      <c r="A97" s="30"/>
      <c r="B97" s="4" t="s">
        <v>11</v>
      </c>
      <c r="C97" s="22" t="e">
        <f>'Monthly table (TIC)'!#REF!</f>
        <v>#REF!</v>
      </c>
      <c r="D97" s="22" t="e">
        <f>'Monthly table (TIC)'!#REF!</f>
        <v>#REF!</v>
      </c>
      <c r="E97" s="52" t="e">
        <f t="shared" si="2"/>
        <v>#REF!</v>
      </c>
      <c r="F97">
        <v>109</v>
      </c>
      <c r="G97" s="69"/>
    </row>
    <row r="98" spans="1:7" ht="15.5" x14ac:dyDescent="0.35">
      <c r="A98" s="30"/>
      <c r="B98" s="4" t="s">
        <v>12</v>
      </c>
      <c r="C98" s="22" t="e">
        <f>'Monthly table (TIC)'!#REF!</f>
        <v>#REF!</v>
      </c>
      <c r="D98" s="22" t="e">
        <f>'Monthly table (TIC)'!#REF!</f>
        <v>#REF!</v>
      </c>
      <c r="E98" s="52" t="e">
        <f t="shared" si="2"/>
        <v>#REF!</v>
      </c>
      <c r="F98">
        <v>109.1</v>
      </c>
      <c r="G98" s="69"/>
    </row>
    <row r="99" spans="1:7" ht="15.5" x14ac:dyDescent="0.35">
      <c r="A99" s="30"/>
      <c r="B99" s="4" t="s">
        <v>13</v>
      </c>
      <c r="C99" s="22" t="e">
        <f>'Monthly table (TIC)'!#REF!</f>
        <v>#REF!</v>
      </c>
      <c r="D99" s="22" t="e">
        <f>'Monthly table (TIC)'!#REF!</f>
        <v>#REF!</v>
      </c>
      <c r="E99" s="52" t="e">
        <f t="shared" si="2"/>
        <v>#REF!</v>
      </c>
      <c r="F99">
        <v>109.4</v>
      </c>
      <c r="G99" s="69"/>
    </row>
    <row r="100" spans="1:7" ht="15.5" x14ac:dyDescent="0.35">
      <c r="A100" s="30" t="s">
        <v>54</v>
      </c>
      <c r="B100" s="4" t="s">
        <v>2</v>
      </c>
      <c r="C100" s="22" t="e">
        <f>'Monthly table (TIC)'!#REF!</f>
        <v>#REF!</v>
      </c>
      <c r="D100" s="22" t="e">
        <f>'Monthly table (TIC)'!#REF!</f>
        <v>#REF!</v>
      </c>
      <c r="E100" s="52" t="e">
        <f t="shared" si="2"/>
        <v>#REF!</v>
      </c>
      <c r="F100">
        <v>110.1</v>
      </c>
      <c r="G100" s="69">
        <f>AVERAGE(F100:F111)</f>
        <v>113.25</v>
      </c>
    </row>
    <row r="101" spans="1:7" ht="15.5" x14ac:dyDescent="0.35">
      <c r="B101" s="4" t="s">
        <v>3</v>
      </c>
      <c r="C101" s="22" t="e">
        <f>'Monthly table (TIC)'!#REF!</f>
        <v>#REF!</v>
      </c>
      <c r="D101" s="22" t="e">
        <f>'Monthly table (TIC)'!#REF!</f>
        <v>#REF!</v>
      </c>
      <c r="E101" s="52" t="e">
        <f t="shared" si="2"/>
        <v>#REF!</v>
      </c>
      <c r="F101">
        <v>110.8</v>
      </c>
      <c r="G101" s="69"/>
    </row>
    <row r="102" spans="1:7" ht="15.5" x14ac:dyDescent="0.35">
      <c r="B102" s="4" t="s">
        <v>4</v>
      </c>
      <c r="C102" s="22" t="e">
        <f>'Monthly table (TIC)'!#REF!</f>
        <v>#REF!</v>
      </c>
      <c r="D102" s="22" t="e">
        <f>'Monthly table (TIC)'!#REF!</f>
        <v>#REF!</v>
      </c>
      <c r="E102" s="52" t="e">
        <f t="shared" si="2"/>
        <v>#REF!</v>
      </c>
      <c r="F102">
        <v>111.3</v>
      </c>
      <c r="G102" s="69"/>
    </row>
    <row r="103" spans="1:7" ht="15.5" x14ac:dyDescent="0.35">
      <c r="B103" s="4" t="s">
        <v>5</v>
      </c>
      <c r="C103" s="22" t="e">
        <f>'Monthly table (TIC)'!#REF!</f>
        <v>#REF!</v>
      </c>
      <c r="D103" s="22" t="e">
        <f>'Monthly table (TIC)'!#REF!</f>
        <v>#REF!</v>
      </c>
      <c r="E103" s="52" t="e">
        <f t="shared" si="2"/>
        <v>#REF!</v>
      </c>
      <c r="F103">
        <v>111.3</v>
      </c>
      <c r="G103" s="69"/>
    </row>
    <row r="104" spans="1:7" ht="15.5" x14ac:dyDescent="0.35">
      <c r="B104" s="4" t="s">
        <v>6</v>
      </c>
      <c r="C104" s="22" t="e">
        <f>'Monthly table (TIC)'!#REF!</f>
        <v>#REF!</v>
      </c>
      <c r="D104" s="22" t="e">
        <f>'Monthly table (TIC)'!#REF!</f>
        <v>#REF!</v>
      </c>
      <c r="E104" s="52" t="e">
        <f t="shared" si="2"/>
        <v>#REF!</v>
      </c>
      <c r="F104">
        <v>112.1</v>
      </c>
      <c r="G104" s="69"/>
    </row>
    <row r="105" spans="1:7" ht="15.5" x14ac:dyDescent="0.35">
      <c r="B105" s="4" t="s">
        <v>7</v>
      </c>
      <c r="C105" s="22" t="e">
        <f>'Monthly table (TIC)'!#REF!</f>
        <v>#REF!</v>
      </c>
      <c r="D105" s="22" t="e">
        <f>'Monthly table (TIC)'!#REF!</f>
        <v>#REF!</v>
      </c>
      <c r="E105" s="52" t="e">
        <f t="shared" si="2"/>
        <v>#REF!</v>
      </c>
      <c r="F105">
        <v>112.4</v>
      </c>
      <c r="G105" s="69"/>
    </row>
    <row r="106" spans="1:7" ht="15.5" x14ac:dyDescent="0.35">
      <c r="B106" s="4" t="s">
        <v>8</v>
      </c>
      <c r="C106" s="22" t="e">
        <f>'Monthly table (TIC)'!#REF!</f>
        <v>#REF!</v>
      </c>
      <c r="D106" s="22" t="e">
        <f>'Monthly table (TIC)'!#REF!</f>
        <v>#REF!</v>
      </c>
      <c r="E106" s="52" t="e">
        <f t="shared" si="2"/>
        <v>#REF!</v>
      </c>
      <c r="F106">
        <v>113.6</v>
      </c>
      <c r="G106" s="69"/>
    </row>
    <row r="107" spans="1:7" ht="15.5" x14ac:dyDescent="0.35">
      <c r="B107" s="4" t="s">
        <v>9</v>
      </c>
      <c r="C107" s="22" t="e">
        <f>'Monthly table (TIC)'!#REF!</f>
        <v>#REF!</v>
      </c>
      <c r="D107" s="22" t="e">
        <f>'Monthly table (TIC)'!#REF!</f>
        <v>#REF!</v>
      </c>
      <c r="E107" s="52" t="e">
        <f t="shared" si="2"/>
        <v>#REF!</v>
      </c>
      <c r="F107">
        <v>114.5</v>
      </c>
      <c r="G107" s="69"/>
    </row>
    <row r="108" spans="1:7" ht="15.5" x14ac:dyDescent="0.35">
      <c r="B108" s="4" t="s">
        <v>10</v>
      </c>
      <c r="C108" s="22" t="e">
        <f>'Monthly table (TIC)'!#REF!</f>
        <v>#REF!</v>
      </c>
      <c r="D108" s="22" t="e">
        <f>'Monthly table (TIC)'!#REF!</f>
        <v>#REF!</v>
      </c>
      <c r="E108" s="52" t="e">
        <f t="shared" si="2"/>
        <v>#REF!</v>
      </c>
      <c r="F108">
        <v>115.1</v>
      </c>
      <c r="G108" s="69"/>
    </row>
    <row r="109" spans="1:7" ht="15.5" x14ac:dyDescent="0.35">
      <c r="B109" s="4" t="s">
        <v>11</v>
      </c>
      <c r="C109" s="22" t="e">
        <f>'Monthly table (TIC)'!#REF!</f>
        <v>#REF!</v>
      </c>
      <c r="D109" s="22" t="e">
        <f>'Monthly table (TIC)'!#REF!</f>
        <v>#REF!</v>
      </c>
      <c r="E109" s="52" t="e">
        <f t="shared" si="2"/>
        <v>#REF!</v>
      </c>
      <c r="F109">
        <v>114.9</v>
      </c>
      <c r="G109" s="69"/>
    </row>
    <row r="110" spans="1:7" ht="15.5" x14ac:dyDescent="0.35">
      <c r="B110" s="4" t="s">
        <v>12</v>
      </c>
      <c r="C110" s="22" t="e">
        <f>'Monthly table (TIC)'!#REF!</f>
        <v>#REF!</v>
      </c>
      <c r="D110" s="22" t="e">
        <f>'Monthly table (TIC)'!#REF!</f>
        <v>#REF!</v>
      </c>
      <c r="E110" s="52" t="e">
        <f t="shared" si="2"/>
        <v>#REF!</v>
      </c>
      <c r="F110">
        <v>115.8</v>
      </c>
      <c r="G110" s="69"/>
    </row>
    <row r="111" spans="1:7" ht="15.5" x14ac:dyDescent="0.35">
      <c r="B111" s="4" t="s">
        <v>13</v>
      </c>
      <c r="C111" s="22" t="e">
        <f>'Monthly table (TIC)'!#REF!</f>
        <v>#REF!</v>
      </c>
      <c r="D111" s="22" t="e">
        <f>'Monthly table (TIC)'!#REF!</f>
        <v>#REF!</v>
      </c>
      <c r="E111" s="52" t="e">
        <f t="shared" si="2"/>
        <v>#REF!</v>
      </c>
      <c r="F111">
        <v>117.1</v>
      </c>
      <c r="G111" s="69"/>
    </row>
    <row r="112" spans="1:7" ht="15.5" x14ac:dyDescent="0.35">
      <c r="A112" s="30" t="s">
        <v>57</v>
      </c>
      <c r="B112" s="4" t="s">
        <v>2</v>
      </c>
      <c r="C112" s="22" t="e">
        <f>'Monthly table (TIC)'!#REF!</f>
        <v>#REF!</v>
      </c>
      <c r="D112" s="22" t="e">
        <f>'Monthly table (TIC)'!#REF!</f>
        <v>#REF!</v>
      </c>
      <c r="E112" s="52" t="e">
        <f t="shared" si="2"/>
        <v>#REF!</v>
      </c>
      <c r="F112">
        <v>120</v>
      </c>
      <c r="G112" s="69">
        <f t="shared" si="3"/>
        <v>124.60833333333336</v>
      </c>
    </row>
    <row r="113" spans="1:7" ht="15.5" x14ac:dyDescent="0.35">
      <c r="B113" s="4" t="s">
        <v>3</v>
      </c>
      <c r="C113" s="22" t="e">
        <f>'Monthly table (TIC)'!#REF!</f>
        <v>#REF!</v>
      </c>
      <c r="D113" s="22" t="e">
        <f>'Monthly table (TIC)'!#REF!</f>
        <v>#REF!</v>
      </c>
      <c r="E113" s="52" t="e">
        <f t="shared" si="2"/>
        <v>#REF!</v>
      </c>
      <c r="F113">
        <v>120.8</v>
      </c>
      <c r="G113" s="69"/>
    </row>
    <row r="114" spans="1:7" ht="15.5" x14ac:dyDescent="0.35">
      <c r="B114" s="4" t="s">
        <v>4</v>
      </c>
      <c r="C114" s="22" t="e">
        <f>'Monthly table (TIC)'!#REF!</f>
        <v>#REF!</v>
      </c>
      <c r="D114" s="22" t="e">
        <f>'Monthly table (TIC)'!#REF!</f>
        <v>#REF!</v>
      </c>
      <c r="E114" s="52" t="e">
        <f t="shared" si="2"/>
        <v>#REF!</v>
      </c>
      <c r="F114">
        <v>121.8</v>
      </c>
      <c r="G114" s="69"/>
    </row>
    <row r="115" spans="1:7" ht="15.5" x14ac:dyDescent="0.35">
      <c r="B115" s="4" t="s">
        <v>5</v>
      </c>
      <c r="C115" s="22" t="e">
        <f>'Monthly table (TIC)'!#REF!</f>
        <v>#REF!</v>
      </c>
      <c r="D115" s="22" t="e">
        <f>'Monthly table (TIC)'!#REF!</f>
        <v>#REF!</v>
      </c>
      <c r="E115" s="52" t="e">
        <f t="shared" si="2"/>
        <v>#REF!</v>
      </c>
      <c r="F115">
        <v>122.5</v>
      </c>
      <c r="G115" s="69"/>
    </row>
    <row r="116" spans="1:7" ht="15.5" x14ac:dyDescent="0.35">
      <c r="B116" s="4" t="s">
        <v>6</v>
      </c>
      <c r="C116" s="22" t="e">
        <f>'Monthly table (TIC)'!#REF!</f>
        <v>#REF!</v>
      </c>
      <c r="D116" s="22" t="e">
        <f>'Monthly table (TIC)'!#REF!</f>
        <v>#REF!</v>
      </c>
      <c r="E116" s="52" t="e">
        <f t="shared" si="2"/>
        <v>#REF!</v>
      </c>
      <c r="F116">
        <v>123.1</v>
      </c>
      <c r="G116" s="69"/>
    </row>
    <row r="117" spans="1:7" ht="15.5" x14ac:dyDescent="0.35">
      <c r="B117" s="4" t="s">
        <v>7</v>
      </c>
      <c r="C117" s="22" t="e">
        <f>'Monthly table (TIC)'!#REF!</f>
        <v>#REF!</v>
      </c>
      <c r="D117" s="22" t="e">
        <f>'Monthly table (TIC)'!#REF!</f>
        <v>#REF!</v>
      </c>
      <c r="E117" s="52" t="e">
        <f t="shared" si="2"/>
        <v>#REF!</v>
      </c>
      <c r="F117">
        <v>123.8</v>
      </c>
      <c r="G117" s="69"/>
    </row>
    <row r="118" spans="1:7" ht="15.5" x14ac:dyDescent="0.35">
      <c r="B118" s="4" t="s">
        <v>8</v>
      </c>
      <c r="C118" s="22" t="e">
        <f>'Monthly table (TIC)'!#REF!</f>
        <v>#REF!</v>
      </c>
      <c r="D118" s="22" t="e">
        <f>'Monthly table (TIC)'!#REF!</f>
        <v>#REF!</v>
      </c>
      <c r="E118" s="52" t="e">
        <f t="shared" si="2"/>
        <v>#REF!</v>
      </c>
      <c r="F118">
        <v>126.2</v>
      </c>
      <c r="G118" s="69"/>
    </row>
    <row r="119" spans="1:7" ht="15.5" x14ac:dyDescent="0.35">
      <c r="B119" s="4" t="s">
        <v>9</v>
      </c>
      <c r="C119" s="22" t="e">
        <f>'Monthly table (TIC)'!#REF!</f>
        <v>#REF!</v>
      </c>
      <c r="D119" s="22" t="e">
        <f>'Monthly table (TIC)'!#REF!</f>
        <v>#REF!</v>
      </c>
      <c r="E119" s="52" t="e">
        <f t="shared" si="2"/>
        <v>#REF!</v>
      </c>
      <c r="F119">
        <v>126.7</v>
      </c>
      <c r="G119" s="69"/>
    </row>
    <row r="120" spans="1:7" ht="15.5" x14ac:dyDescent="0.35">
      <c r="B120" s="4" t="s">
        <v>10</v>
      </c>
      <c r="C120" s="22" t="e">
        <f>'Monthly table (TIC)'!#REF!</f>
        <v>#REF!</v>
      </c>
      <c r="D120" s="22" t="e">
        <f>'Monthly table (TIC)'!#REF!</f>
        <v>#REF!</v>
      </c>
      <c r="E120" s="52" t="e">
        <f t="shared" si="2"/>
        <v>#REF!</v>
      </c>
      <c r="F120">
        <v>127.2</v>
      </c>
      <c r="G120" s="69"/>
    </row>
    <row r="121" spans="1:7" ht="15.5" x14ac:dyDescent="0.35">
      <c r="B121" s="4" t="s">
        <v>11</v>
      </c>
      <c r="C121" s="22" t="e">
        <f>'Monthly table (TIC)'!#REF!</f>
        <v>#REF!</v>
      </c>
      <c r="D121" s="22" t="e">
        <f>'Monthly table (TIC)'!#REF!</f>
        <v>#REF!</v>
      </c>
      <c r="E121" s="52" t="e">
        <f t="shared" si="2"/>
        <v>#REF!</v>
      </c>
      <c r="F121">
        <v>126.4</v>
      </c>
      <c r="G121" s="69"/>
    </row>
    <row r="122" spans="1:7" ht="15.5" x14ac:dyDescent="0.35">
      <c r="B122" s="4" t="s">
        <v>12</v>
      </c>
      <c r="C122" s="22" t="e">
        <f>'Monthly table (TIC)'!#REF!</f>
        <v>#REF!</v>
      </c>
      <c r="D122" s="22" t="e">
        <f>'Monthly table (TIC)'!#REF!</f>
        <v>#REF!</v>
      </c>
      <c r="E122" s="52" t="e">
        <f t="shared" si="2"/>
        <v>#REF!</v>
      </c>
      <c r="F122">
        <v>127.9</v>
      </c>
      <c r="G122" s="69"/>
    </row>
    <row r="123" spans="1:7" ht="15.5" x14ac:dyDescent="0.35">
      <c r="B123" s="4" t="s">
        <v>13</v>
      </c>
      <c r="C123" s="22" t="e">
        <f>'Monthly table (TIC)'!#REF!</f>
        <v>#REF!</v>
      </c>
      <c r="D123" s="22" t="e">
        <f>'Monthly table (TIC)'!#REF!</f>
        <v>#REF!</v>
      </c>
      <c r="E123" s="52" t="e">
        <f t="shared" si="2"/>
        <v>#REF!</v>
      </c>
      <c r="F123">
        <v>128.9</v>
      </c>
      <c r="G123" s="69"/>
    </row>
    <row r="124" spans="1:7" ht="15.5" x14ac:dyDescent="0.35">
      <c r="A124" s="48" t="s">
        <v>80</v>
      </c>
      <c r="B124" s="4" t="s">
        <v>2</v>
      </c>
      <c r="C124" s="22">
        <f>'Monthly table (TIC)'!G5</f>
        <v>7008</v>
      </c>
      <c r="D124" s="22">
        <f>'Monthly table (TIC)'!I5</f>
        <v>2219.5100000000002</v>
      </c>
      <c r="E124" s="52">
        <f t="shared" si="2"/>
        <v>1702.0782208588957</v>
      </c>
      <c r="F124">
        <v>130.4</v>
      </c>
      <c r="G124" s="69">
        <f t="shared" si="3"/>
        <v>131.67500000000001</v>
      </c>
    </row>
    <row r="125" spans="1:7" ht="15.5" x14ac:dyDescent="0.35">
      <c r="B125" s="4" t="s">
        <v>3</v>
      </c>
      <c r="C125" s="22">
        <f>'Monthly table (TIC)'!G6</f>
        <v>7843</v>
      </c>
      <c r="D125" s="22">
        <f>'Monthly table (TIC)'!I6</f>
        <v>2143.77</v>
      </c>
      <c r="E125" s="52">
        <f t="shared" si="2"/>
        <v>1632.7265803503426</v>
      </c>
      <c r="F125">
        <v>131.30000000000001</v>
      </c>
      <c r="G125" s="69"/>
    </row>
    <row r="126" spans="1:7" ht="15.5" x14ac:dyDescent="0.35">
      <c r="B126" s="4" t="s">
        <v>4</v>
      </c>
      <c r="C126" s="22">
        <f>'Monthly table (TIC)'!G7</f>
        <v>8210</v>
      </c>
      <c r="D126" s="22">
        <f>'Monthly table (TIC)'!I7</f>
        <v>2136.14</v>
      </c>
      <c r="E126" s="52">
        <f t="shared" si="2"/>
        <v>1624.441064638783</v>
      </c>
      <c r="F126">
        <v>131.5</v>
      </c>
      <c r="G126" s="69"/>
    </row>
    <row r="127" spans="1:7" ht="15.5" x14ac:dyDescent="0.35">
      <c r="B127" s="4" t="s">
        <v>5</v>
      </c>
      <c r="C127" s="22">
        <f>'Monthly table (TIC)'!G8</f>
        <v>7040</v>
      </c>
      <c r="D127" s="22">
        <f>'Monthly table (TIC)'!I8</f>
        <v>2171.1999999999998</v>
      </c>
      <c r="E127" s="52">
        <f t="shared" si="2"/>
        <v>1658.670741023682</v>
      </c>
      <c r="F127">
        <v>130.9</v>
      </c>
      <c r="G127" s="69"/>
    </row>
    <row r="128" spans="1:7" ht="15.5" x14ac:dyDescent="0.35">
      <c r="B128" s="4" t="s">
        <v>6</v>
      </c>
      <c r="C128" s="22">
        <f>'Monthly table (TIC)'!G9</f>
        <v>7038</v>
      </c>
      <c r="D128" s="22">
        <f>'Monthly table (TIC)'!I9</f>
        <v>2125.7600000000002</v>
      </c>
      <c r="E128" s="52">
        <f t="shared" si="2"/>
        <v>1619.0099009900991</v>
      </c>
      <c r="F128">
        <v>131.30000000000001</v>
      </c>
      <c r="G128" s="69"/>
    </row>
    <row r="129" spans="1:7" ht="15.5" x14ac:dyDescent="0.35">
      <c r="B129" s="4" t="s">
        <v>7</v>
      </c>
      <c r="C129" s="22">
        <f>'Monthly table (TIC)'!G10</f>
        <v>7036</v>
      </c>
      <c r="D129" s="22">
        <f>'Monthly table (TIC)'!I10</f>
        <v>2090.61</v>
      </c>
      <c r="E129" s="52">
        <f t="shared" si="2"/>
        <v>1583.7954545454547</v>
      </c>
      <c r="F129">
        <v>132</v>
      </c>
      <c r="G129" s="69"/>
    </row>
    <row r="130" spans="1:7" ht="15.5" x14ac:dyDescent="0.35">
      <c r="B130" s="4" t="s">
        <v>8</v>
      </c>
      <c r="C130" s="22">
        <f>'Monthly table (TIC)'!G11</f>
        <v>6929</v>
      </c>
      <c r="D130" s="22">
        <f>'Monthly table (TIC)'!I11</f>
        <v>2033.04</v>
      </c>
      <c r="E130" s="52">
        <f t="shared" si="2"/>
        <v>1540.1818181818182</v>
      </c>
      <c r="F130">
        <v>132</v>
      </c>
      <c r="G130" s="69"/>
    </row>
    <row r="131" spans="1:7" ht="15.5" x14ac:dyDescent="0.35">
      <c r="B131" s="4" t="s">
        <v>9</v>
      </c>
      <c r="C131" s="22">
        <f>'Monthly table (TIC)'!G12</f>
        <v>7457</v>
      </c>
      <c r="D131" s="22">
        <f>'Monthly table (TIC)'!I12</f>
        <v>2018.09</v>
      </c>
      <c r="E131" s="52">
        <f t="shared" si="2"/>
        <v>1532.338648443432</v>
      </c>
      <c r="F131">
        <v>131.69999999999999</v>
      </c>
      <c r="G131" s="69"/>
    </row>
    <row r="132" spans="1:7" ht="15.5" x14ac:dyDescent="0.35">
      <c r="B132" s="4" t="s">
        <v>10</v>
      </c>
      <c r="C132" s="22">
        <f>'Monthly table (TIC)'!G13</f>
        <v>4605</v>
      </c>
      <c r="D132" s="22">
        <f>'Monthly table (TIC)'!I13</f>
        <v>2018.77</v>
      </c>
      <c r="E132" s="52">
        <f t="shared" si="2"/>
        <v>1527.0574886535553</v>
      </c>
      <c r="F132">
        <v>132.19999999999999</v>
      </c>
      <c r="G132" s="69"/>
    </row>
    <row r="133" spans="1:7" ht="15.5" x14ac:dyDescent="0.35">
      <c r="B133" s="4" t="s">
        <v>11</v>
      </c>
      <c r="C133" s="22">
        <f>'Monthly table (TIC)'!G14</f>
        <v>6221</v>
      </c>
      <c r="D133" s="22">
        <f>'Monthly table (TIC)'!I14</f>
        <v>2069.09</v>
      </c>
      <c r="E133" s="52">
        <f t="shared" ref="E133:E159" si="4">D133/F133*100</f>
        <v>1573.4524714828899</v>
      </c>
      <c r="F133">
        <v>131.5</v>
      </c>
      <c r="G133" s="69"/>
    </row>
    <row r="134" spans="1:7" ht="15.5" x14ac:dyDescent="0.35">
      <c r="B134" s="4" t="s">
        <v>12</v>
      </c>
      <c r="C134" s="22">
        <f>'Monthly table (TIC)'!G15</f>
        <v>6585</v>
      </c>
      <c r="D134" s="22">
        <f>'Monthly table (TIC)'!I15</f>
        <v>1994.81</v>
      </c>
      <c r="E134" s="52">
        <f t="shared" si="4"/>
        <v>1507.792894935752</v>
      </c>
      <c r="F134">
        <v>132.30000000000001</v>
      </c>
      <c r="G134" s="69"/>
    </row>
    <row r="135" spans="1:7" ht="15.5" x14ac:dyDescent="0.35">
      <c r="B135" s="4" t="s">
        <v>13</v>
      </c>
      <c r="C135" s="22">
        <f>'Monthly table (TIC)'!G16</f>
        <v>7591</v>
      </c>
      <c r="D135" s="22">
        <f>'Monthly table (TIC)'!I16</f>
        <v>1983.4</v>
      </c>
      <c r="E135" s="52">
        <f t="shared" si="4"/>
        <v>1491.2781954887218</v>
      </c>
      <c r="F135">
        <v>133</v>
      </c>
      <c r="G135" s="69"/>
    </row>
    <row r="136" spans="1:7" ht="15.5" x14ac:dyDescent="0.35">
      <c r="A136" s="48" t="s">
        <v>95</v>
      </c>
      <c r="B136" s="4" t="s">
        <v>2</v>
      </c>
      <c r="C136" s="22">
        <f>'Monthly table (TIC)'!G17</f>
        <v>7393</v>
      </c>
      <c r="D136" s="22">
        <f>'Monthly table (TIC)'!I17</f>
        <v>1946.8</v>
      </c>
      <c r="E136" s="52">
        <f t="shared" si="4"/>
        <v>1458.2771535580523</v>
      </c>
      <c r="F136">
        <v>133.5</v>
      </c>
      <c r="G136" s="69">
        <f t="shared" ref="G136:G148" si="5">AVERAGE(F136:F147)</f>
        <v>134.78333333333333</v>
      </c>
    </row>
    <row r="137" spans="1:7" ht="15.5" x14ac:dyDescent="0.35">
      <c r="B137" s="4" t="s">
        <v>3</v>
      </c>
      <c r="C137" s="22">
        <f>'Monthly table (TIC)'!G18</f>
        <v>7954</v>
      </c>
      <c r="D137" s="22">
        <f>'Monthly table (TIC)'!I18</f>
        <v>1971.13</v>
      </c>
      <c r="E137" s="52">
        <f t="shared" si="4"/>
        <v>1472.0911127707245</v>
      </c>
      <c r="F137">
        <v>133.9</v>
      </c>
      <c r="G137" s="69"/>
    </row>
    <row r="138" spans="1:7" ht="15.5" x14ac:dyDescent="0.35">
      <c r="B138" s="4" t="s">
        <v>4</v>
      </c>
      <c r="C138" s="22">
        <f>'Monthly table (TIC)'!G19</f>
        <v>8331</v>
      </c>
      <c r="D138" s="22">
        <f>'Monthly table (TIC)'!I19</f>
        <v>1923.2</v>
      </c>
      <c r="E138" s="52">
        <f t="shared" si="4"/>
        <v>1434.1536167039524</v>
      </c>
      <c r="F138">
        <v>134.1</v>
      </c>
      <c r="G138" s="69"/>
    </row>
    <row r="139" spans="1:7" ht="15.5" x14ac:dyDescent="0.35">
      <c r="B139" s="4" t="s">
        <v>5</v>
      </c>
      <c r="C139" s="22">
        <f>'Monthly table (TIC)'!G20</f>
        <v>8366</v>
      </c>
      <c r="D139" s="22">
        <f>'Monthly table (TIC)'!I20</f>
        <v>1891.29</v>
      </c>
      <c r="E139" s="52">
        <f t="shared" si="4"/>
        <v>1413.5201793721972</v>
      </c>
      <c r="F139">
        <v>133.80000000000001</v>
      </c>
      <c r="G139" s="69"/>
    </row>
    <row r="140" spans="1:7" ht="15.5" x14ac:dyDescent="0.35">
      <c r="B140" s="4" t="s">
        <v>6</v>
      </c>
      <c r="C140" s="22">
        <f>'Monthly table (TIC)'!G21</f>
        <v>8466</v>
      </c>
      <c r="D140" s="22">
        <f>'Monthly table (TIC)'!I21</f>
        <v>1881.65</v>
      </c>
      <c r="E140" s="52">
        <f t="shared" si="4"/>
        <v>1401.0796723752792</v>
      </c>
      <c r="F140">
        <v>134.30000000000001</v>
      </c>
      <c r="G140" s="69"/>
    </row>
    <row r="141" spans="1:7" ht="15.5" x14ac:dyDescent="0.35">
      <c r="B141" s="4" t="s">
        <v>7</v>
      </c>
      <c r="C141" s="22">
        <f>'Monthly table (TIC)'!G22</f>
        <v>9640</v>
      </c>
      <c r="D141" s="22">
        <f>'Monthly table (TIC)'!I22</f>
        <v>1897.86</v>
      </c>
      <c r="E141" s="52">
        <f t="shared" si="4"/>
        <v>1414.2026825633384</v>
      </c>
      <c r="F141">
        <v>134.19999999999999</v>
      </c>
      <c r="G141" s="69"/>
    </row>
    <row r="142" spans="1:7" ht="15.5" x14ac:dyDescent="0.35">
      <c r="B142" s="4" t="s">
        <v>8</v>
      </c>
      <c r="C142" s="22">
        <f>'Monthly table (TIC)'!G23</f>
        <v>11516</v>
      </c>
      <c r="D142" s="22">
        <f>'Monthly table (TIC)'!I23</f>
        <v>1879.65</v>
      </c>
      <c r="E142" s="52">
        <f t="shared" si="4"/>
        <v>1392.3333333333335</v>
      </c>
      <c r="F142">
        <v>135</v>
      </c>
      <c r="G142" s="69"/>
    </row>
    <row r="143" spans="1:7" ht="15.5" x14ac:dyDescent="0.35">
      <c r="B143" s="4" t="s">
        <v>9</v>
      </c>
      <c r="C143" s="22">
        <f>'Monthly table (TIC)'!G24</f>
        <v>13094</v>
      </c>
      <c r="D143" s="22">
        <f>'Monthly table (TIC)'!I24</f>
        <v>1857.67</v>
      </c>
      <c r="E143" s="52">
        <f t="shared" si="4"/>
        <v>1375.0333086602518</v>
      </c>
      <c r="F143">
        <v>135.1</v>
      </c>
      <c r="G143" s="69"/>
    </row>
    <row r="144" spans="1:7" ht="15.5" x14ac:dyDescent="0.35">
      <c r="B144" s="4" t="s">
        <v>10</v>
      </c>
      <c r="C144" s="22">
        <f>'Monthly table (TIC)'!G25</f>
        <v>8390</v>
      </c>
      <c r="D144" s="22">
        <f>'Monthly table (TIC)'!I25</f>
        <v>1861.3</v>
      </c>
      <c r="E144" s="52">
        <f t="shared" si="4"/>
        <v>1372.6401179941004</v>
      </c>
      <c r="F144">
        <v>135.6</v>
      </c>
      <c r="G144" s="69"/>
    </row>
    <row r="145" spans="1:7" ht="15.5" x14ac:dyDescent="0.35">
      <c r="B145" s="4" t="s">
        <v>11</v>
      </c>
      <c r="C145" s="22">
        <f>'Monthly table (TIC)'!G26</f>
        <v>10307</v>
      </c>
      <c r="D145" s="22">
        <f>'Monthly table (TIC)'!I26</f>
        <v>1810.8</v>
      </c>
      <c r="E145" s="52">
        <f t="shared" si="4"/>
        <v>1337.3707533234858</v>
      </c>
      <c r="F145">
        <v>135.4</v>
      </c>
      <c r="G145" s="69"/>
    </row>
    <row r="146" spans="1:7" ht="15.5" x14ac:dyDescent="0.35">
      <c r="B146" s="4" t="s">
        <v>12</v>
      </c>
      <c r="C146" s="22">
        <f>'Monthly table (TIC)'!G27</f>
        <v>12182</v>
      </c>
      <c r="D146" s="22">
        <f>'Monthly table (TIC)'!I27</f>
        <v>1821.4</v>
      </c>
      <c r="E146" s="52">
        <f t="shared" si="4"/>
        <v>1339.2647058823529</v>
      </c>
      <c r="F146">
        <v>136</v>
      </c>
      <c r="G146" s="69"/>
    </row>
    <row r="147" spans="1:7" ht="15.5" x14ac:dyDescent="0.35">
      <c r="B147" s="4" t="s">
        <v>13</v>
      </c>
      <c r="C147" s="22">
        <f>'Monthly table (TIC)'!G28</f>
        <v>14896</v>
      </c>
      <c r="D147" s="22">
        <f>'Monthly table (TIC)'!I28</f>
        <v>1827.09</v>
      </c>
      <c r="E147" s="52">
        <f t="shared" si="4"/>
        <v>1338.5274725274724</v>
      </c>
      <c r="F147">
        <v>136.5</v>
      </c>
      <c r="G147" s="69"/>
    </row>
    <row r="148" spans="1:7" ht="15.5" x14ac:dyDescent="0.35">
      <c r="A148" s="29" t="s">
        <v>113</v>
      </c>
      <c r="B148" s="4" t="s">
        <v>2</v>
      </c>
      <c r="C148" s="22">
        <f>'Monthly table (TIC)'!G29</f>
        <v>11389</v>
      </c>
      <c r="D148" s="22">
        <f>'Monthly table (TIC)'!I29</f>
        <v>1811.22</v>
      </c>
      <c r="E148" s="52">
        <f t="shared" si="4"/>
        <v>1310.5788712011579</v>
      </c>
      <c r="F148">
        <v>138.19999999999999</v>
      </c>
      <c r="G148" s="69">
        <f t="shared" si="5"/>
        <v>139.42499999999998</v>
      </c>
    </row>
    <row r="149" spans="1:7" ht="15.5" x14ac:dyDescent="0.35">
      <c r="B149" s="4" t="s">
        <v>3</v>
      </c>
      <c r="C149" s="22">
        <f>'Monthly table (TIC)'!G30</f>
        <v>13125</v>
      </c>
      <c r="D149" s="22">
        <f>'Monthly table (TIC)'!I30</f>
        <v>1807.41</v>
      </c>
      <c r="E149" s="52">
        <f t="shared" si="4"/>
        <v>1305.9320809248557</v>
      </c>
      <c r="F149">
        <v>138.4</v>
      </c>
    </row>
    <row r="150" spans="1:7" ht="15.5" x14ac:dyDescent="0.35">
      <c r="B150" s="4" t="s">
        <v>4</v>
      </c>
      <c r="C150" s="22">
        <f>'Monthly table (TIC)'!G31</f>
        <v>13704</v>
      </c>
      <c r="D150" s="22">
        <f>'Monthly table (TIC)'!I31</f>
        <v>1814.25</v>
      </c>
      <c r="E150" s="52">
        <f t="shared" si="4"/>
        <v>1306.1555075593953</v>
      </c>
      <c r="F150">
        <v>138.9</v>
      </c>
    </row>
    <row r="151" spans="1:7" ht="15.5" x14ac:dyDescent="0.35">
      <c r="B151" s="4" t="s">
        <v>5</v>
      </c>
      <c r="C151" s="22">
        <f>'Monthly table (TIC)'!G32</f>
        <v>12289</v>
      </c>
      <c r="D151" s="22">
        <f>'Monthly table (TIC)'!I32</f>
        <v>1823.64</v>
      </c>
      <c r="E151" s="52">
        <f t="shared" si="4"/>
        <v>1311.9712230215828</v>
      </c>
      <c r="F151">
        <v>139</v>
      </c>
    </row>
    <row r="152" spans="1:7" ht="15.5" x14ac:dyDescent="0.35">
      <c r="B152" s="4" t="s">
        <v>6</v>
      </c>
      <c r="C152" s="22">
        <f>'Monthly table (TIC)'!G33</f>
        <v>11128</v>
      </c>
      <c r="D152" s="22">
        <f>'Monthly table (TIC)'!I33</f>
        <v>1784.65</v>
      </c>
      <c r="E152" s="52">
        <f t="shared" si="4"/>
        <v>1281.1557788944724</v>
      </c>
      <c r="F152">
        <v>139.30000000000001</v>
      </c>
    </row>
    <row r="153" spans="1:7" ht="15.5" x14ac:dyDescent="0.35">
      <c r="B153" s="4" t="s">
        <v>7</v>
      </c>
      <c r="C153" s="22">
        <f>'Monthly table (TIC)'!G34</f>
        <v>13218</v>
      </c>
      <c r="D153" s="22">
        <f>'Monthly table (TIC)'!I34</f>
        <v>1783.71</v>
      </c>
      <c r="E153" s="52">
        <f t="shared" si="4"/>
        <v>1280.4809763101221</v>
      </c>
      <c r="F153">
        <v>139.30000000000001</v>
      </c>
    </row>
    <row r="154" spans="1:7" ht="15.5" x14ac:dyDescent="0.35">
      <c r="B154" s="4" t="s">
        <v>8</v>
      </c>
      <c r="C154" s="22">
        <f>'Monthly table (TIC)'!G35</f>
        <v>15055</v>
      </c>
      <c r="D154" s="22">
        <f>'Monthly table (TIC)'!I35</f>
        <v>1766.72</v>
      </c>
      <c r="E154" s="52">
        <f t="shared" si="4"/>
        <v>1263.7482117310442</v>
      </c>
      <c r="F154">
        <v>139.80000000000001</v>
      </c>
    </row>
    <row r="155" spans="1:7" ht="15.5" x14ac:dyDescent="0.35">
      <c r="B155" s="4" t="s">
        <v>9</v>
      </c>
      <c r="C155" s="22">
        <f>'Monthly table (TIC)'!G36</f>
        <v>14339</v>
      </c>
      <c r="D155" s="22">
        <f>'Monthly table (TIC)'!I36</f>
        <v>1829.68</v>
      </c>
      <c r="E155" s="52">
        <f t="shared" si="4"/>
        <v>1311.5985663082438</v>
      </c>
      <c r="F155">
        <v>139.5</v>
      </c>
    </row>
    <row r="156" spans="1:7" ht="15.5" x14ac:dyDescent="0.35">
      <c r="B156" s="4" t="s">
        <v>10</v>
      </c>
      <c r="C156" s="22">
        <f>'Monthly table (TIC)'!G37</f>
        <v>11269</v>
      </c>
      <c r="D156" s="22">
        <f>'Monthly table (TIC)'!I37</f>
        <v>1817.15</v>
      </c>
      <c r="E156" s="52">
        <f t="shared" si="4"/>
        <v>1297.037830121342</v>
      </c>
      <c r="F156">
        <v>140.1</v>
      </c>
    </row>
    <row r="157" spans="1:7" ht="15.5" x14ac:dyDescent="0.35">
      <c r="B157" s="4" t="s">
        <v>11</v>
      </c>
      <c r="C157" s="22">
        <f>'Monthly table (TIC)'!G38</f>
        <v>11594</v>
      </c>
      <c r="D157" s="22">
        <f>'Monthly table (TIC)'!I38</f>
        <v>1803.7</v>
      </c>
      <c r="E157" s="52">
        <f t="shared" si="4"/>
        <v>1292.9749103942652</v>
      </c>
      <c r="F157">
        <v>139.5</v>
      </c>
    </row>
    <row r="158" spans="1:7" ht="15.5" x14ac:dyDescent="0.35">
      <c r="B158" s="4" t="s">
        <v>12</v>
      </c>
      <c r="C158" s="22">
        <f>'Monthly table (TIC)'!G39</f>
        <v>14109</v>
      </c>
      <c r="D158" s="22">
        <f>'Monthly table (TIC)'!I39</f>
        <v>1827.4</v>
      </c>
      <c r="E158" s="52">
        <f t="shared" si="4"/>
        <v>1304.3540328336903</v>
      </c>
      <c r="F158">
        <v>140.1</v>
      </c>
    </row>
    <row r="159" spans="1:7" ht="15.5" x14ac:dyDescent="0.35">
      <c r="B159" s="4" t="s">
        <v>13</v>
      </c>
      <c r="C159" s="22">
        <f>'Monthly table (TIC)'!G40</f>
        <v>17293</v>
      </c>
      <c r="D159" s="22">
        <f>'Monthly table (TIC)'!I40</f>
        <v>1826.84</v>
      </c>
      <c r="E159" s="52">
        <f t="shared" si="4"/>
        <v>1295.6312056737588</v>
      </c>
      <c r="F159">
        <v>141</v>
      </c>
    </row>
  </sheetData>
  <phoneticPr fontId="7"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AC748-2580-4C36-BDEA-08E446A7F6B0}">
  <dimension ref="A1:B15"/>
  <sheetViews>
    <sheetView showGridLines="0" zoomScaleNormal="100" workbookViewId="0"/>
  </sheetViews>
  <sheetFormatPr defaultColWidth="9.1796875" defaultRowHeight="20.25" customHeight="1" x14ac:dyDescent="0.25"/>
  <cols>
    <col min="1" max="1" width="80.81640625" style="8" bestFit="1" customWidth="1"/>
    <col min="2" max="2" width="33.81640625" style="8" customWidth="1"/>
    <col min="3" max="3" width="9.1796875" style="8" customWidth="1"/>
    <col min="4" max="16384" width="9.1796875" style="8"/>
  </cols>
  <sheetData>
    <row r="1" spans="1:2" ht="45" customHeight="1" x14ac:dyDescent="0.25">
      <c r="A1" s="7" t="s">
        <v>14</v>
      </c>
    </row>
    <row r="2" spans="1:2" ht="20.25" customHeight="1" x14ac:dyDescent="0.25">
      <c r="A2" s="9" t="s">
        <v>37</v>
      </c>
    </row>
    <row r="3" spans="1:2" ht="20.25" customHeight="1" thickBot="1" x14ac:dyDescent="0.3">
      <c r="A3" s="10" t="s">
        <v>38</v>
      </c>
    </row>
    <row r="4" spans="1:2" ht="30" customHeight="1" thickBot="1" x14ac:dyDescent="0.55000000000000004">
      <c r="A4" s="26" t="s">
        <v>39</v>
      </c>
      <c r="B4" s="27" t="s">
        <v>40</v>
      </c>
    </row>
    <row r="5" spans="1:2" ht="20.25" customHeight="1" x14ac:dyDescent="0.25">
      <c r="A5" s="23" t="s">
        <v>41</v>
      </c>
      <c r="B5" s="54" t="s">
        <v>42</v>
      </c>
    </row>
    <row r="6" spans="1:2" ht="20.25" customHeight="1" x14ac:dyDescent="0.25">
      <c r="A6" s="23" t="s">
        <v>43</v>
      </c>
      <c r="B6" s="24" t="s">
        <v>14</v>
      </c>
    </row>
    <row r="7" spans="1:2" ht="20.25" customHeight="1" x14ac:dyDescent="0.25">
      <c r="A7" s="25" t="s">
        <v>83</v>
      </c>
      <c r="B7" s="54" t="s">
        <v>55</v>
      </c>
    </row>
    <row r="8" spans="1:2" ht="20.25" customHeight="1" x14ac:dyDescent="0.25">
      <c r="A8" s="25" t="s">
        <v>44</v>
      </c>
      <c r="B8" s="24" t="s">
        <v>45</v>
      </c>
    </row>
    <row r="9" spans="1:2" ht="20.25" customHeight="1" x14ac:dyDescent="0.25">
      <c r="A9" s="25" t="s">
        <v>132</v>
      </c>
      <c r="B9" s="54" t="s">
        <v>84</v>
      </c>
    </row>
    <row r="10" spans="1:2" ht="20.25" customHeight="1" x14ac:dyDescent="0.25">
      <c r="A10" s="25" t="s">
        <v>133</v>
      </c>
      <c r="B10" s="54" t="s">
        <v>74</v>
      </c>
    </row>
    <row r="11" spans="1:2" ht="20.25" customHeight="1" x14ac:dyDescent="0.25">
      <c r="A11" s="25" t="s">
        <v>134</v>
      </c>
      <c r="B11" s="54" t="s">
        <v>1</v>
      </c>
    </row>
    <row r="12" spans="1:2" ht="20.25" customHeight="1" x14ac:dyDescent="0.25">
      <c r="A12" s="25" t="s">
        <v>135</v>
      </c>
      <c r="B12" s="54" t="s">
        <v>104</v>
      </c>
    </row>
    <row r="13" spans="1:2" ht="20.25" customHeight="1" x14ac:dyDescent="0.25">
      <c r="A13" s="25" t="s">
        <v>136</v>
      </c>
      <c r="B13" s="54" t="s">
        <v>105</v>
      </c>
    </row>
    <row r="14" spans="1:2" ht="20.25" customHeight="1" x14ac:dyDescent="0.25">
      <c r="A14" s="25" t="s">
        <v>137</v>
      </c>
      <c r="B14" s="54" t="s">
        <v>127</v>
      </c>
    </row>
    <row r="15" spans="1:2" ht="20.25" customHeight="1" x14ac:dyDescent="0.25">
      <c r="A15" s="25"/>
      <c r="B15" s="54"/>
    </row>
  </sheetData>
  <hyperlinks>
    <hyperlink ref="B5" location="'Cover sheet'!A1" display="Cover Sheet" xr:uid="{24039EDA-E377-43D0-90D4-FBB006F0DEC2}"/>
    <hyperlink ref="B11" location="'Monthly table (TIC)'!A1" display="Month" xr:uid="{F65BD4F0-70E8-45C8-A01C-DD7A32888E50}"/>
    <hyperlink ref="B7" location="Commentary!A1" display="Commentary" xr:uid="{1974980A-C11F-4D4F-B960-83F9EAF5C881}"/>
    <hyperlink ref="B8" location="Notes!A1" display="Notes" xr:uid="{2EC84590-821F-4BFC-B9B7-38A70D1F8EDA}"/>
    <hyperlink ref="B6" location="'Contents'!A1" display="Contents" xr:uid="{E2B48A64-18E4-4C5A-94C7-80E80AC3D23F}"/>
    <hyperlink ref="B10" location="'Annual table (TIC)'!A1" display="Annual" xr:uid="{A1FDEC6C-1C82-450D-B7B8-8D6289FFC439}"/>
    <hyperlink ref="B9" location="'Summary table (TIC)'!A1" display="Summary" xr:uid="{681EC616-298A-486F-90F5-B31202038F80}"/>
    <hyperlink ref="B12" location="'Domestic costs (TIC)'!A1" display="Domestic costs" xr:uid="{087F9806-B0E0-4AC3-B41A-42A37C3A4DF9}"/>
    <hyperlink ref="B13" location="'New build costs (TIC)'!A1" display="New build costs" xr:uid="{4784A981-F45B-4B29-B59F-284B3980A322}"/>
    <hyperlink ref="B14" location="'Regional costs (TIC)'!A1" display="Regional costs" xr:uid="{04DF653D-D3BF-4C90-9683-0B5BE7BBF2E9}"/>
  </hyperlinks>
  <pageMargins left="0.70000000000000007" right="0.70000000000000007" top="0.75" bottom="0.75" header="0.30000000000000004" footer="0.30000000000000004"/>
  <pageSetup paperSize="9" fitToWidth="0"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21376-37B0-48CC-96EA-D166CC5F0310}">
  <sheetPr>
    <pageSetUpPr fitToPage="1"/>
  </sheetPr>
  <dimension ref="A1:K15"/>
  <sheetViews>
    <sheetView showGridLines="0" zoomScaleNormal="100" workbookViewId="0"/>
  </sheetViews>
  <sheetFormatPr defaultColWidth="9.1796875" defaultRowHeight="13" x14ac:dyDescent="0.35"/>
  <cols>
    <col min="1" max="1" width="117.7265625" style="37" customWidth="1"/>
    <col min="2" max="3" width="9.1796875" style="37"/>
    <col min="4" max="4" width="54.453125" style="37" customWidth="1"/>
    <col min="5" max="5" width="9.1796875" style="37" customWidth="1"/>
    <col min="6" max="10" width="9.1796875" style="37"/>
    <col min="11" max="11" width="114.1796875" style="37" customWidth="1"/>
    <col min="12" max="16384" width="9.1796875" style="37"/>
  </cols>
  <sheetData>
    <row r="1" spans="1:11" ht="45" customHeight="1" x14ac:dyDescent="0.35">
      <c r="A1" s="36" t="s">
        <v>55</v>
      </c>
    </row>
    <row r="2" spans="1:11" ht="30" customHeight="1" x14ac:dyDescent="0.35">
      <c r="A2" s="93" t="s">
        <v>128</v>
      </c>
    </row>
    <row r="3" spans="1:11" ht="48" customHeight="1" x14ac:dyDescent="0.35">
      <c r="A3" s="93" t="s">
        <v>112</v>
      </c>
    </row>
    <row r="4" spans="1:11" ht="48" customHeight="1" x14ac:dyDescent="0.35">
      <c r="A4" s="82" t="s">
        <v>141</v>
      </c>
    </row>
    <row r="5" spans="1:11" ht="104.5" customHeight="1" x14ac:dyDescent="0.35">
      <c r="A5" s="94" t="s">
        <v>149</v>
      </c>
      <c r="C5" s="71"/>
      <c r="D5" s="63"/>
    </row>
    <row r="6" spans="1:11" ht="58" customHeight="1" x14ac:dyDescent="0.35">
      <c r="A6" s="94" t="s">
        <v>152</v>
      </c>
      <c r="C6" s="71"/>
      <c r="D6" s="63"/>
    </row>
    <row r="7" spans="1:11" ht="71.5" customHeight="1" x14ac:dyDescent="0.35">
      <c r="A7" s="94" t="s">
        <v>153</v>
      </c>
      <c r="D7" s="63"/>
    </row>
    <row r="8" spans="1:11" ht="46.5" x14ac:dyDescent="0.35">
      <c r="A8" s="95" t="s">
        <v>154</v>
      </c>
      <c r="D8" s="63"/>
    </row>
    <row r="9" spans="1:11" ht="25" customHeight="1" x14ac:dyDescent="0.35">
      <c r="A9" s="93" t="s">
        <v>147</v>
      </c>
    </row>
    <row r="10" spans="1:11" ht="59" customHeight="1" x14ac:dyDescent="0.35">
      <c r="A10" s="95" t="s">
        <v>148</v>
      </c>
    </row>
    <row r="11" spans="1:11" ht="52" customHeight="1" x14ac:dyDescent="0.35">
      <c r="A11" s="71"/>
      <c r="K11" s="39"/>
    </row>
    <row r="12" spans="1:11" ht="96.65" customHeight="1" x14ac:dyDescent="0.35">
      <c r="A12" s="71"/>
    </row>
    <row r="13" spans="1:11" ht="35.15" customHeight="1" x14ac:dyDescent="0.35">
      <c r="A13" s="71"/>
    </row>
    <row r="14" spans="1:11" ht="42.65" customHeight="1" x14ac:dyDescent="0.35">
      <c r="A14" s="71"/>
    </row>
    <row r="15" spans="1:11" ht="74.900000000000006" customHeight="1" x14ac:dyDescent="0.35">
      <c r="A15" s="38"/>
    </row>
  </sheetData>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BCEE-63C9-4FE1-8EA7-556255FFD2F9}">
  <dimension ref="A1:B19"/>
  <sheetViews>
    <sheetView showGridLines="0" zoomScaleNormal="100" workbookViewId="0"/>
  </sheetViews>
  <sheetFormatPr defaultColWidth="9.1796875" defaultRowHeight="15.5" x14ac:dyDescent="0.35"/>
  <cols>
    <col min="1" max="1" width="14.81640625" style="15" customWidth="1"/>
    <col min="2" max="2" width="150.81640625" style="15" customWidth="1"/>
    <col min="3" max="3" width="9.1796875" style="15" customWidth="1"/>
    <col min="4" max="16384" width="9.1796875" style="15"/>
  </cols>
  <sheetData>
    <row r="1" spans="1:2" s="13" customFormat="1" ht="45" customHeight="1" x14ac:dyDescent="0.35">
      <c r="A1" s="12" t="s">
        <v>45</v>
      </c>
      <c r="B1" s="5"/>
    </row>
    <row r="2" spans="1:2" s="6" customFormat="1" ht="20.149999999999999" customHeight="1" x14ac:dyDescent="0.35">
      <c r="A2" s="40" t="s">
        <v>48</v>
      </c>
    </row>
    <row r="3" spans="1:2" s="14" customFormat="1" ht="20.149999999999999" customHeight="1" x14ac:dyDescent="0.35">
      <c r="A3" s="14" t="s">
        <v>49</v>
      </c>
    </row>
    <row r="4" spans="1:2" s="14" customFormat="1" ht="30" customHeight="1" thickBot="1" x14ac:dyDescent="0.4">
      <c r="A4" s="21" t="s">
        <v>46</v>
      </c>
      <c r="B4" s="21" t="s">
        <v>47</v>
      </c>
    </row>
    <row r="5" spans="1:2" s="17" customFormat="1" ht="62" x14ac:dyDescent="0.35">
      <c r="A5" s="19" t="s">
        <v>50</v>
      </c>
      <c r="B5" s="20" t="s">
        <v>91</v>
      </c>
    </row>
    <row r="6" spans="1:2" s="17" customFormat="1" ht="33.65" customHeight="1" x14ac:dyDescent="0.35">
      <c r="A6" s="19" t="s">
        <v>51</v>
      </c>
      <c r="B6" s="20" t="s">
        <v>52</v>
      </c>
    </row>
    <row r="7" spans="1:2" s="17" customFormat="1" x14ac:dyDescent="0.35">
      <c r="A7" s="19" t="s">
        <v>85</v>
      </c>
      <c r="B7" s="20" t="s">
        <v>138</v>
      </c>
    </row>
    <row r="8" spans="1:2" s="17" customFormat="1" ht="31" x14ac:dyDescent="0.35">
      <c r="A8" s="19" t="s">
        <v>102</v>
      </c>
      <c r="B8" s="16" t="s">
        <v>110</v>
      </c>
    </row>
    <row r="9" spans="1:2" s="17" customFormat="1" x14ac:dyDescent="0.35">
      <c r="A9" s="19" t="s">
        <v>150</v>
      </c>
      <c r="B9" s="16" t="s">
        <v>156</v>
      </c>
    </row>
    <row r="10" spans="1:2" s="17" customFormat="1" x14ac:dyDescent="0.35">
      <c r="A10" s="19" t="s">
        <v>151</v>
      </c>
      <c r="B10" s="20" t="s">
        <v>155</v>
      </c>
    </row>
    <row r="11" spans="1:2" s="17" customFormat="1" x14ac:dyDescent="0.35">
      <c r="A11" s="19"/>
      <c r="B11" s="16"/>
    </row>
    <row r="12" spans="1:2" s="17" customFormat="1" x14ac:dyDescent="0.35">
      <c r="A12" s="15"/>
      <c r="B12" s="16"/>
    </row>
    <row r="13" spans="1:2" s="17" customFormat="1" x14ac:dyDescent="0.35">
      <c r="A13" s="15"/>
      <c r="B13" s="16"/>
    </row>
    <row r="14" spans="1:2" s="17" customFormat="1" x14ac:dyDescent="0.35">
      <c r="A14" s="15"/>
      <c r="B14" s="16"/>
    </row>
    <row r="15" spans="1:2" s="17" customFormat="1" x14ac:dyDescent="0.35">
      <c r="A15" s="15"/>
      <c r="B15" s="16"/>
    </row>
    <row r="16" spans="1:2" s="17" customFormat="1" x14ac:dyDescent="0.35">
      <c r="A16" s="15"/>
      <c r="B16" s="16"/>
    </row>
    <row r="17" spans="1:2" s="17" customFormat="1" x14ac:dyDescent="0.35">
      <c r="A17" s="15"/>
      <c r="B17" s="16"/>
    </row>
    <row r="18" spans="1:2" s="17" customFormat="1" x14ac:dyDescent="0.35">
      <c r="A18" s="15"/>
      <c r="B18" s="16"/>
    </row>
    <row r="19" spans="1:2" x14ac:dyDescent="0.35">
      <c r="B19" s="18"/>
    </row>
  </sheetData>
  <phoneticPr fontId="7" type="noConversion"/>
  <pageMargins left="0.70000000000000007" right="0.70000000000000007" top="0.75" bottom="0.75" header="0.30000000000000004" footer="0.30000000000000004"/>
  <pageSetup paperSize="0" fitToWidth="0" fitToHeight="0" orientation="portrait"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9B32C-A04A-42E6-BD19-F35DB8665EE3}">
  <dimension ref="A1:W20"/>
  <sheetViews>
    <sheetView showGridLines="0" zoomScaleNormal="100" workbookViewId="0"/>
  </sheetViews>
  <sheetFormatPr defaultRowHeight="14.5" x14ac:dyDescent="0.35"/>
  <cols>
    <col min="1" max="1" width="12" customWidth="1"/>
    <col min="2" max="2" width="13.1796875" customWidth="1"/>
    <col min="3" max="4" width="15.81640625" customWidth="1"/>
    <col min="5" max="5" width="14.453125" customWidth="1"/>
    <col min="6" max="6" width="12.1796875" customWidth="1"/>
    <col min="7" max="8" width="14.453125" customWidth="1"/>
    <col min="9" max="9" width="14.7265625" customWidth="1"/>
    <col min="10" max="10" width="13.1796875" customWidth="1"/>
    <col min="11" max="12" width="13.453125" customWidth="1"/>
    <col min="13" max="13" width="14.453125" customWidth="1"/>
    <col min="14" max="14" width="15.453125" customWidth="1"/>
    <col min="15" max="15" width="13.1796875" customWidth="1"/>
    <col min="16" max="16" width="15" customWidth="1"/>
    <col min="17" max="17" width="13.1796875" customWidth="1"/>
  </cols>
  <sheetData>
    <row r="1" spans="1:23" ht="45" customHeight="1" x14ac:dyDescent="0.35">
      <c r="A1" s="11" t="s">
        <v>142</v>
      </c>
    </row>
    <row r="2" spans="1:23" x14ac:dyDescent="0.35">
      <c r="A2" t="s">
        <v>48</v>
      </c>
    </row>
    <row r="3" spans="1:23" ht="15.5" x14ac:dyDescent="0.35">
      <c r="A3" s="3" t="s">
        <v>24</v>
      </c>
    </row>
    <row r="4" spans="1:23" ht="87" x14ac:dyDescent="0.35">
      <c r="A4" s="57" t="s">
        <v>56</v>
      </c>
      <c r="B4" s="57" t="s">
        <v>60</v>
      </c>
      <c r="C4" s="58" t="s">
        <v>88</v>
      </c>
      <c r="D4" s="58" t="s">
        <v>59</v>
      </c>
      <c r="E4" s="58" t="s">
        <v>99</v>
      </c>
      <c r="F4" s="57" t="s">
        <v>63</v>
      </c>
      <c r="G4" s="58" t="s">
        <v>89</v>
      </c>
      <c r="H4" s="58" t="s">
        <v>64</v>
      </c>
      <c r="I4" s="58" t="s">
        <v>100</v>
      </c>
      <c r="J4" s="46" t="s">
        <v>67</v>
      </c>
      <c r="K4" s="58" t="s">
        <v>90</v>
      </c>
      <c r="L4" s="45" t="s">
        <v>68</v>
      </c>
      <c r="M4" s="58" t="s">
        <v>101</v>
      </c>
      <c r="N4" s="60" t="s">
        <v>81</v>
      </c>
    </row>
    <row r="5" spans="1:23" x14ac:dyDescent="0.35">
      <c r="A5" t="s">
        <v>80</v>
      </c>
      <c r="B5" s="41">
        <v>1910.11</v>
      </c>
      <c r="C5" s="42">
        <f>ROUND(Table463[[#This Row],[0-4 kW:
Median (£/kW)]]/Table463[[#This Row],[Consumer Price Index (CPI) 
'[note 3']]]*100, 2)</f>
        <v>1450.35</v>
      </c>
      <c r="D5" s="42">
        <v>2086.54</v>
      </c>
      <c r="E5" s="42">
        <f>ROUND(Table463[[#This Row],[0-4 kW:
Mean (£/kW)]]/Table463[[#This Row],[Consumer Price Index (CPI) 
'[note 3']]]*100, 2)</f>
        <v>1584.31</v>
      </c>
      <c r="F5" s="41">
        <v>2066.73</v>
      </c>
      <c r="G5" s="42">
        <f>ROUND(Table463[[#This Row],[4-10 kW:
Median (£/kW)]]/Table463[[#This Row],[Consumer Price Index (CPI) 
'[note 3']]]*100, 2)</f>
        <v>1569.27</v>
      </c>
      <c r="H5" s="42">
        <v>2080.0500000000002</v>
      </c>
      <c r="I5" s="42">
        <f>ROUND(Table463[[#This Row],[4-10 kW:
Mean (£/kW)]]/Table463[[#This Row],[Consumer Price Index (CPI) 
'[note 3']]]*100, 2)</f>
        <v>1579.38</v>
      </c>
      <c r="J5" s="41">
        <v>1343.61</v>
      </c>
      <c r="K5" s="42">
        <f>ROUND(Table463[[#This Row],[10-50 kW:
Median (£/kW)]]/Table463[[#This Row],[Consumer Price Index (CPI) 
'[note 3']]]*100, 2)</f>
        <v>1020.21</v>
      </c>
      <c r="L5" s="42">
        <v>1461.85</v>
      </c>
      <c r="M5" s="42">
        <f>ROUND(Table463[[#This Row],[10-50 kW:
Mean (£/kW)]]/Table463[[#This Row],[Consumer Price Index (CPI) 
'[note 3']]]*100, 2)</f>
        <v>1109.98</v>
      </c>
      <c r="N5" s="61">
        <v>131.69999999999999</v>
      </c>
      <c r="R5" s="42"/>
      <c r="S5" s="42"/>
      <c r="T5" s="42"/>
    </row>
    <row r="6" spans="1:23" x14ac:dyDescent="0.35">
      <c r="A6" t="s">
        <v>95</v>
      </c>
      <c r="B6" s="41">
        <v>1666.67</v>
      </c>
      <c r="C6" s="42">
        <f>ROUND(Table463[[#This Row],[0-4 kW:
Median (£/kW)]]/Table463[[#This Row],[Consumer Price Index (CPI) 
'[note 3']]]*100, 2)</f>
        <v>1236.4000000000001</v>
      </c>
      <c r="D6" s="42">
        <v>1873.29</v>
      </c>
      <c r="E6" s="42">
        <f>ROUND(Table463[[#This Row],[0-4 kW:
Mean (£/kW)]]/Table463[[#This Row],[Consumer Price Index (CPI) 
'[note 3']]]*100, 2)</f>
        <v>1389.68</v>
      </c>
      <c r="F6" s="41">
        <v>1640.71</v>
      </c>
      <c r="G6" s="42">
        <f>ROUND(Table463[[#This Row],[4-10 kW:
Median (£/kW)]]/Table463[[#This Row],[Consumer Price Index (CPI) 
'[note 3']]]*100, 2)</f>
        <v>1217.1400000000001</v>
      </c>
      <c r="H6" s="42">
        <v>1718.05</v>
      </c>
      <c r="I6" s="42">
        <f>ROUND(Table463[[#This Row],[4-10 kW:
Mean (£/kW)]]/Table463[[#This Row],[Consumer Price Index (CPI) 
'[note 3']]]*100, 2)</f>
        <v>1274.52</v>
      </c>
      <c r="J6" s="41">
        <v>1209.1199999999999</v>
      </c>
      <c r="K6" s="42">
        <f>ROUND(Table463[[#This Row],[10-50 kW:
Median (£/kW)]]/Table463[[#This Row],[Consumer Price Index (CPI) 
'[note 3']]]*100, 2)</f>
        <v>896.97</v>
      </c>
      <c r="L6" s="42">
        <v>1299.3</v>
      </c>
      <c r="M6" s="42">
        <f>ROUND(Table463[[#This Row],[10-50 kW:
Mean (£/kW)]]/Table463[[#This Row],[Consumer Price Index (CPI) 
'[note 3']]]*100, 2)</f>
        <v>963.87</v>
      </c>
      <c r="N6" s="61">
        <v>134.80000000000001</v>
      </c>
      <c r="R6" s="42"/>
      <c r="S6" s="42"/>
      <c r="T6" s="42"/>
    </row>
    <row r="7" spans="1:23" x14ac:dyDescent="0.35">
      <c r="A7" t="s">
        <v>113</v>
      </c>
      <c r="B7" s="41">
        <v>1595.06</v>
      </c>
      <c r="C7" s="42">
        <f>ROUND(Table463[[#This Row],[0-4 kW:
Median (£/kW)]]/Table463[[#This Row],[Consumer Price Index (CPI) 
'[note 3']]]*100, 2)</f>
        <v>1144.03</v>
      </c>
      <c r="D7" s="42">
        <v>1808.43</v>
      </c>
      <c r="E7" s="42">
        <f>ROUND(Table463[[#This Row],[0-4 kW:
Mean (£/kW)]]/Table463[[#This Row],[Consumer Price Index (CPI) 
'[note 3']]]*100, 2)</f>
        <v>1297.06</v>
      </c>
      <c r="F7" s="41">
        <v>1545.89</v>
      </c>
      <c r="G7" s="42">
        <f>ROUND(Table463[[#This Row],[4-10 kW:
Median (£/kW)]]/Table463[[#This Row],[Consumer Price Index (CPI) 
'[note 3']]]*100, 2)</f>
        <v>1108.76</v>
      </c>
      <c r="H7" s="42">
        <v>1621.78</v>
      </c>
      <c r="I7" s="42">
        <f>ROUND(Table463[[#This Row],[4-10 kW:
Mean (£/kW)]]/Table463[[#This Row],[Consumer Price Index (CPI) 
'[note 3']]]*100, 2)</f>
        <v>1163.19</v>
      </c>
      <c r="J7" s="41">
        <v>1203.8499999999999</v>
      </c>
      <c r="K7" s="42">
        <f>ROUND(Table463[[#This Row],[10-50 kW:
Median (£/kW)]]/Table463[[#This Row],[Consumer Price Index (CPI) 
'[note 3']]]*100, 2)</f>
        <v>863.44</v>
      </c>
      <c r="L7" s="80">
        <v>1266.8399999999999</v>
      </c>
      <c r="M7" s="42">
        <f>ROUND(Table463[[#This Row],[10-50 kW:
Mean (£/kW)]]/Table463[[#This Row],[Consumer Price Index (CPI) 
'[note 3']]]*100, 2)</f>
        <v>908.62</v>
      </c>
      <c r="N7" s="81">
        <v>139.42499999999998</v>
      </c>
      <c r="U7" s="42"/>
      <c r="V7" s="42"/>
      <c r="W7" s="42"/>
    </row>
    <row r="8" spans="1:23" x14ac:dyDescent="0.35">
      <c r="B8" s="70"/>
      <c r="C8" s="70"/>
      <c r="D8" s="70"/>
      <c r="E8" s="70"/>
      <c r="F8" s="70"/>
      <c r="G8" s="70"/>
      <c r="H8" s="70"/>
      <c r="I8" s="70"/>
      <c r="J8" s="70"/>
      <c r="K8" s="70"/>
      <c r="L8" s="70"/>
      <c r="M8" s="70"/>
      <c r="N8" s="62"/>
      <c r="O8" s="62"/>
      <c r="P8" s="62"/>
      <c r="Q8" s="62"/>
    </row>
    <row r="9" spans="1:23" x14ac:dyDescent="0.35">
      <c r="B9" s="44"/>
      <c r="C9" s="44"/>
      <c r="D9" s="44"/>
      <c r="E9" s="44"/>
      <c r="F9" s="44"/>
      <c r="G9" s="44"/>
      <c r="H9" s="44"/>
      <c r="I9" s="44"/>
      <c r="J9" s="44"/>
      <c r="K9" s="44"/>
      <c r="L9" s="44"/>
      <c r="M9" s="44"/>
      <c r="N9" s="44"/>
      <c r="O9" s="64"/>
      <c r="P9" s="64"/>
      <c r="Q9" s="44"/>
    </row>
    <row r="10" spans="1:23" x14ac:dyDescent="0.35">
      <c r="B10" s="1"/>
      <c r="C10" s="1"/>
      <c r="D10" s="1"/>
      <c r="E10" s="1"/>
      <c r="F10" s="1"/>
      <c r="G10" s="1"/>
      <c r="H10" s="1"/>
      <c r="I10" s="1"/>
      <c r="J10" s="1"/>
      <c r="K10" s="1"/>
      <c r="L10" s="1"/>
      <c r="M10" s="1"/>
      <c r="N10" s="1"/>
      <c r="O10" s="65"/>
      <c r="P10" s="65"/>
      <c r="Q10" s="59"/>
    </row>
    <row r="11" spans="1:23" x14ac:dyDescent="0.35">
      <c r="B11" s="1"/>
      <c r="C11" s="1"/>
      <c r="D11" s="1"/>
      <c r="E11" s="1"/>
      <c r="F11" s="1"/>
      <c r="G11" s="1"/>
      <c r="H11" s="1"/>
      <c r="I11" s="1"/>
      <c r="J11" s="1"/>
      <c r="K11" s="1"/>
      <c r="L11" s="1"/>
      <c r="M11" s="1"/>
      <c r="N11" s="1"/>
      <c r="O11" s="59"/>
      <c r="P11" s="59"/>
      <c r="Q11" s="59"/>
    </row>
    <row r="12" spans="1:23" x14ac:dyDescent="0.35">
      <c r="B12" s="1"/>
      <c r="C12" s="1"/>
      <c r="D12" s="1"/>
      <c r="E12" s="1"/>
      <c r="F12" s="1"/>
      <c r="G12" s="1"/>
      <c r="H12" s="1"/>
      <c r="I12" s="1"/>
      <c r="J12" s="1"/>
      <c r="K12" s="1"/>
      <c r="L12" s="1"/>
      <c r="M12" s="1"/>
      <c r="N12" s="1"/>
      <c r="O12" s="59"/>
      <c r="P12" s="59"/>
      <c r="Q12" s="59"/>
    </row>
    <row r="13" spans="1:23" x14ac:dyDescent="0.35">
      <c r="B13" s="1"/>
      <c r="C13" s="1"/>
      <c r="D13" s="1"/>
      <c r="E13" s="1"/>
      <c r="F13" s="1"/>
      <c r="G13" s="1"/>
      <c r="H13" s="1"/>
      <c r="I13" s="1"/>
      <c r="J13" s="1"/>
      <c r="K13" s="1"/>
      <c r="L13" s="1"/>
      <c r="M13" s="1"/>
      <c r="N13" s="1"/>
      <c r="O13" s="59"/>
      <c r="P13" s="59"/>
      <c r="Q13" s="59"/>
    </row>
    <row r="14" spans="1:23" x14ac:dyDescent="0.35">
      <c r="B14" s="1"/>
      <c r="C14" s="1"/>
      <c r="D14" s="1"/>
      <c r="E14" s="1"/>
      <c r="F14" s="1"/>
      <c r="G14" s="1"/>
      <c r="H14" s="1"/>
      <c r="I14" s="1"/>
      <c r="J14" s="1"/>
      <c r="K14" s="1"/>
      <c r="L14" s="1"/>
      <c r="M14" s="1"/>
      <c r="N14" s="1"/>
      <c r="O14" s="59"/>
      <c r="P14" s="59"/>
      <c r="Q14" s="59"/>
    </row>
    <row r="15" spans="1:23" x14ac:dyDescent="0.35">
      <c r="B15" s="1"/>
      <c r="C15" s="1"/>
      <c r="D15" s="1"/>
      <c r="E15" s="1"/>
      <c r="F15" s="1"/>
      <c r="G15" s="1"/>
      <c r="H15" s="1"/>
      <c r="I15" s="1"/>
      <c r="J15" s="1"/>
      <c r="K15" s="1"/>
      <c r="L15" s="1"/>
      <c r="M15" s="1"/>
      <c r="N15" s="1"/>
    </row>
    <row r="16" spans="1:23" x14ac:dyDescent="0.35">
      <c r="B16" s="1"/>
      <c r="C16" s="1"/>
      <c r="D16" s="1"/>
      <c r="E16" s="1"/>
      <c r="F16" s="1"/>
      <c r="G16" s="1"/>
      <c r="H16" s="1"/>
      <c r="I16" s="1"/>
      <c r="J16" s="1"/>
      <c r="K16" s="1"/>
      <c r="L16" s="1"/>
      <c r="M16" s="1"/>
      <c r="N16" s="1"/>
    </row>
    <row r="17" spans="2:14" x14ac:dyDescent="0.35">
      <c r="B17" s="1"/>
      <c r="C17" s="1"/>
      <c r="D17" s="1"/>
      <c r="E17" s="1"/>
      <c r="F17" s="1"/>
      <c r="G17" s="1"/>
      <c r="H17" s="1"/>
      <c r="I17" s="1"/>
      <c r="J17" s="1"/>
      <c r="K17" s="1"/>
      <c r="L17" s="1"/>
      <c r="M17" s="1"/>
      <c r="N17" s="1"/>
    </row>
    <row r="18" spans="2:14" x14ac:dyDescent="0.35">
      <c r="B18" s="1"/>
      <c r="C18" s="1"/>
      <c r="D18" s="1"/>
      <c r="E18" s="1"/>
      <c r="F18" s="1"/>
      <c r="G18" s="1"/>
      <c r="H18" s="1"/>
      <c r="I18" s="1"/>
      <c r="J18" s="1"/>
      <c r="K18" s="1"/>
      <c r="L18" s="1"/>
      <c r="M18" s="1"/>
      <c r="N18" s="1"/>
    </row>
    <row r="19" spans="2:14" x14ac:dyDescent="0.35">
      <c r="B19" s="1"/>
      <c r="C19" s="1"/>
      <c r="D19" s="1"/>
      <c r="E19" s="1"/>
      <c r="F19" s="1"/>
      <c r="G19" s="1"/>
      <c r="H19" s="1"/>
      <c r="I19" s="1"/>
      <c r="J19" s="1"/>
      <c r="K19" s="1"/>
      <c r="L19" s="1"/>
      <c r="M19" s="1"/>
      <c r="N19" s="1"/>
    </row>
    <row r="20" spans="2:14" x14ac:dyDescent="0.35">
      <c r="B20" s="1"/>
      <c r="C20" s="1"/>
      <c r="D20" s="1"/>
      <c r="E20" s="1"/>
      <c r="F20" s="1"/>
      <c r="G20" s="1"/>
      <c r="H20" s="1"/>
      <c r="I20" s="1"/>
      <c r="J20" s="1"/>
      <c r="K20" s="1"/>
      <c r="L20" s="1"/>
      <c r="M20" s="1"/>
      <c r="N20" s="1"/>
    </row>
  </sheetData>
  <phoneticPr fontId="7" type="noConversion"/>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BA1D0-19DA-481B-839F-55563DB604CC}">
  <dimension ref="A1:T17"/>
  <sheetViews>
    <sheetView showGridLines="0" zoomScaleNormal="100" workbookViewId="0"/>
  </sheetViews>
  <sheetFormatPr defaultRowHeight="14.5" x14ac:dyDescent="0.35"/>
  <cols>
    <col min="1" max="1" width="12" customWidth="1"/>
    <col min="2" max="14" width="12.1796875" customWidth="1"/>
    <col min="15" max="15" width="13.453125" customWidth="1"/>
    <col min="16" max="19" width="12.1796875" customWidth="1"/>
  </cols>
  <sheetData>
    <row r="1" spans="1:20" ht="45" customHeight="1" x14ac:dyDescent="0.35">
      <c r="A1" s="11" t="s">
        <v>143</v>
      </c>
    </row>
    <row r="2" spans="1:20" x14ac:dyDescent="0.35">
      <c r="A2" t="s">
        <v>48</v>
      </c>
    </row>
    <row r="3" spans="1:20" ht="15.5" x14ac:dyDescent="0.35">
      <c r="A3" s="3" t="s">
        <v>24</v>
      </c>
    </row>
    <row r="4" spans="1:20" ht="71.5" customHeight="1" x14ac:dyDescent="0.35">
      <c r="A4" s="45" t="s">
        <v>56</v>
      </c>
      <c r="B4" s="46" t="s">
        <v>71</v>
      </c>
      <c r="C4" s="45" t="s">
        <v>72</v>
      </c>
      <c r="D4" s="45" t="s">
        <v>73</v>
      </c>
      <c r="E4" s="46" t="s">
        <v>75</v>
      </c>
      <c r="F4" s="45" t="s">
        <v>60</v>
      </c>
      <c r="G4" s="45" t="s">
        <v>59</v>
      </c>
      <c r="H4" s="45" t="s">
        <v>61</v>
      </c>
      <c r="I4" s="47" t="s">
        <v>62</v>
      </c>
      <c r="J4" s="46" t="s">
        <v>76</v>
      </c>
      <c r="K4" s="45" t="s">
        <v>63</v>
      </c>
      <c r="L4" s="45" t="s">
        <v>64</v>
      </c>
      <c r="M4" s="45" t="s">
        <v>65</v>
      </c>
      <c r="N4" s="47" t="s">
        <v>66</v>
      </c>
      <c r="O4" s="46" t="s">
        <v>77</v>
      </c>
      <c r="P4" s="45" t="s">
        <v>67</v>
      </c>
      <c r="Q4" s="45" t="s">
        <v>68</v>
      </c>
      <c r="R4" s="45" t="s">
        <v>69</v>
      </c>
      <c r="S4" s="47" t="s">
        <v>70</v>
      </c>
      <c r="T4" s="42"/>
    </row>
    <row r="5" spans="1:20" x14ac:dyDescent="0.35">
      <c r="A5" t="s">
        <v>80</v>
      </c>
      <c r="B5" s="41">
        <v>178441</v>
      </c>
      <c r="C5" s="42">
        <v>6271</v>
      </c>
      <c r="D5" s="1">
        <f t="shared" ref="D5" si="0">B5/SUM(B5:C5)</f>
        <v>0.96604985057819737</v>
      </c>
      <c r="E5" s="41">
        <v>83563</v>
      </c>
      <c r="F5" s="42">
        <v>1910.11</v>
      </c>
      <c r="G5" s="42">
        <v>2086.54</v>
      </c>
      <c r="H5" s="42">
        <v>2080.56</v>
      </c>
      <c r="I5" s="43">
        <v>2092.5100000000002</v>
      </c>
      <c r="J5" s="41">
        <v>86037</v>
      </c>
      <c r="K5" s="42">
        <v>2066.73</v>
      </c>
      <c r="L5" s="42">
        <v>2080.0500000000002</v>
      </c>
      <c r="M5" s="42">
        <v>2075.52</v>
      </c>
      <c r="N5" s="43">
        <v>2084.58</v>
      </c>
      <c r="O5" s="41">
        <v>8841</v>
      </c>
      <c r="P5" s="42">
        <v>1343.61</v>
      </c>
      <c r="Q5" s="42">
        <v>1461.85</v>
      </c>
      <c r="R5" s="42">
        <v>1449.68</v>
      </c>
      <c r="S5" s="43">
        <v>1474.01</v>
      </c>
    </row>
    <row r="6" spans="1:20" x14ac:dyDescent="0.35">
      <c r="A6" t="s">
        <v>95</v>
      </c>
      <c r="B6" s="41">
        <v>207912</v>
      </c>
      <c r="C6" s="42">
        <v>6291</v>
      </c>
      <c r="D6" s="67">
        <f>B6/SUM(B6:C6)</f>
        <v>0.97063066343608628</v>
      </c>
      <c r="E6" s="41">
        <v>120535</v>
      </c>
      <c r="F6" s="68">
        <v>1666.67</v>
      </c>
      <c r="G6" s="68">
        <v>1873.29</v>
      </c>
      <c r="H6" s="42">
        <v>1868.7</v>
      </c>
      <c r="I6" s="43">
        <v>1877.87</v>
      </c>
      <c r="J6" s="41">
        <v>77181</v>
      </c>
      <c r="K6" s="68">
        <v>1640.71</v>
      </c>
      <c r="L6" s="68">
        <v>1718.05</v>
      </c>
      <c r="M6" s="42">
        <v>1713.69</v>
      </c>
      <c r="N6" s="43">
        <v>1722.41</v>
      </c>
      <c r="O6" s="41">
        <v>10196</v>
      </c>
      <c r="P6" s="68">
        <v>1209.1199999999999</v>
      </c>
      <c r="Q6" s="68">
        <v>1299.3</v>
      </c>
      <c r="R6" s="42">
        <v>1289.3699999999999</v>
      </c>
      <c r="S6" s="43">
        <v>1309.22</v>
      </c>
    </row>
    <row r="7" spans="1:20" x14ac:dyDescent="0.35">
      <c r="A7" t="s">
        <v>113</v>
      </c>
      <c r="B7" s="41">
        <v>264742</v>
      </c>
      <c r="C7" s="42">
        <v>8188</v>
      </c>
      <c r="D7" s="67">
        <f>B7/SUM(B7:C7)</f>
        <v>0.96999963360568642</v>
      </c>
      <c r="E7" s="41">
        <v>158512</v>
      </c>
      <c r="F7" s="42">
        <v>1595.06</v>
      </c>
      <c r="G7" s="42">
        <v>1808.43</v>
      </c>
      <c r="H7" s="42">
        <v>1804.34</v>
      </c>
      <c r="I7" s="43">
        <v>1812.52</v>
      </c>
      <c r="J7" s="41">
        <v>91953</v>
      </c>
      <c r="K7" s="42">
        <v>1545.89</v>
      </c>
      <c r="L7" s="68">
        <v>1621.78</v>
      </c>
      <c r="M7" s="42">
        <v>1617.83</v>
      </c>
      <c r="N7" s="43">
        <v>1625.73</v>
      </c>
      <c r="O7" s="41">
        <v>14277</v>
      </c>
      <c r="P7" s="42">
        <v>1203.8499999999999</v>
      </c>
      <c r="Q7" s="42">
        <v>1266.8399999999999</v>
      </c>
      <c r="R7" s="42">
        <v>1259.03</v>
      </c>
      <c r="S7" s="43">
        <v>1274.6500000000001</v>
      </c>
    </row>
    <row r="8" spans="1:20" x14ac:dyDescent="0.35">
      <c r="B8" s="1"/>
      <c r="C8" s="1"/>
      <c r="D8" s="1"/>
      <c r="E8" s="1"/>
      <c r="F8" s="1"/>
      <c r="G8" s="1"/>
      <c r="H8" s="1"/>
      <c r="I8" s="1"/>
      <c r="J8" s="1"/>
      <c r="K8" s="1"/>
      <c r="L8" s="1"/>
      <c r="M8" s="1"/>
      <c r="N8" s="1"/>
      <c r="O8" s="1"/>
      <c r="P8" s="1"/>
      <c r="Q8" s="1"/>
      <c r="R8" s="1"/>
      <c r="S8" s="1"/>
    </row>
    <row r="9" spans="1:20" x14ac:dyDescent="0.35">
      <c r="B9" s="1"/>
      <c r="C9" s="1"/>
      <c r="D9" s="1"/>
      <c r="E9" s="1"/>
      <c r="F9" s="1"/>
      <c r="G9" s="1"/>
      <c r="H9" s="1"/>
      <c r="I9" s="1"/>
      <c r="J9" s="1"/>
      <c r="K9" s="1"/>
      <c r="L9" s="1"/>
      <c r="M9" s="1"/>
      <c r="N9" s="1"/>
      <c r="O9" s="1"/>
      <c r="P9" s="1"/>
      <c r="Q9" s="1"/>
      <c r="R9" s="1"/>
      <c r="S9" s="1"/>
    </row>
    <row r="10" spans="1:20" x14ac:dyDescent="0.35">
      <c r="B10" s="1"/>
      <c r="C10" s="1"/>
      <c r="D10" s="1"/>
      <c r="E10" s="1"/>
      <c r="F10" s="1"/>
      <c r="G10" s="1"/>
      <c r="H10" s="1"/>
      <c r="I10" s="1"/>
      <c r="J10" s="1"/>
      <c r="K10" s="1"/>
      <c r="L10" s="1"/>
      <c r="M10" s="1"/>
      <c r="N10" s="1"/>
      <c r="O10" s="1"/>
      <c r="P10" s="1"/>
      <c r="Q10" s="1"/>
      <c r="R10" s="1"/>
      <c r="S10" s="1"/>
    </row>
    <row r="11" spans="1:20" x14ac:dyDescent="0.35">
      <c r="B11" s="1"/>
      <c r="C11" s="1"/>
      <c r="D11" s="1"/>
      <c r="E11" s="1"/>
      <c r="F11" s="1"/>
      <c r="G11" s="1"/>
      <c r="H11" s="1"/>
      <c r="I11" s="1"/>
      <c r="J11" s="1"/>
      <c r="K11" s="1"/>
      <c r="L11" s="1"/>
      <c r="M11" s="1"/>
      <c r="N11" s="1"/>
      <c r="O11" s="1"/>
      <c r="P11" s="1"/>
      <c r="Q11" s="1"/>
      <c r="R11" s="1"/>
      <c r="S11" s="1"/>
    </row>
    <row r="12" spans="1:20" x14ac:dyDescent="0.35">
      <c r="B12" s="1"/>
      <c r="C12" s="1"/>
      <c r="D12" s="1"/>
      <c r="E12" s="1"/>
      <c r="F12" s="1"/>
      <c r="G12" s="1"/>
      <c r="H12" s="1"/>
      <c r="I12" s="1"/>
      <c r="J12" s="1"/>
      <c r="K12" s="1"/>
      <c r="L12" s="1"/>
      <c r="M12" s="1"/>
      <c r="N12" s="1"/>
      <c r="O12" s="1"/>
      <c r="P12" s="1"/>
      <c r="Q12" s="1"/>
      <c r="R12" s="1"/>
      <c r="S12" s="1"/>
    </row>
    <row r="13" spans="1:20" x14ac:dyDescent="0.35">
      <c r="B13" s="1"/>
      <c r="C13" s="1"/>
      <c r="D13" s="1"/>
      <c r="E13" s="1"/>
      <c r="F13" s="1"/>
      <c r="G13" s="1"/>
      <c r="H13" s="1"/>
      <c r="I13" s="1"/>
      <c r="J13" s="1"/>
      <c r="K13" s="1"/>
      <c r="L13" s="1"/>
      <c r="M13" s="1"/>
      <c r="N13" s="1"/>
      <c r="O13" s="1"/>
      <c r="P13" s="1"/>
      <c r="Q13" s="1"/>
      <c r="R13" s="1"/>
      <c r="S13" s="1"/>
    </row>
    <row r="14" spans="1:20" x14ac:dyDescent="0.35">
      <c r="B14" s="1"/>
      <c r="C14" s="1"/>
      <c r="D14" s="1"/>
      <c r="E14" s="1"/>
      <c r="F14" s="1"/>
      <c r="G14" s="1"/>
      <c r="H14" s="1"/>
      <c r="I14" s="1"/>
      <c r="J14" s="1"/>
      <c r="K14" s="1"/>
      <c r="L14" s="1"/>
      <c r="M14" s="1"/>
      <c r="N14" s="1"/>
      <c r="O14" s="1"/>
      <c r="P14" s="1"/>
      <c r="Q14" s="1"/>
      <c r="R14" s="1"/>
      <c r="S14" s="1"/>
    </row>
    <row r="15" spans="1:20" x14ac:dyDescent="0.35">
      <c r="B15" s="1"/>
      <c r="C15" s="1"/>
      <c r="D15" s="1"/>
      <c r="E15" s="1"/>
      <c r="F15" s="1"/>
      <c r="G15" s="1"/>
      <c r="H15" s="1"/>
      <c r="I15" s="1"/>
      <c r="J15" s="1"/>
      <c r="K15" s="1"/>
      <c r="L15" s="1"/>
      <c r="M15" s="1"/>
      <c r="N15" s="1"/>
      <c r="O15" s="1"/>
      <c r="P15" s="1"/>
      <c r="Q15" s="1"/>
      <c r="R15" s="1"/>
      <c r="S15" s="1"/>
    </row>
    <row r="16" spans="1:20" x14ac:dyDescent="0.35">
      <c r="B16" s="1"/>
      <c r="C16" s="1"/>
      <c r="D16" s="1"/>
      <c r="E16" s="1"/>
      <c r="F16" s="1"/>
      <c r="G16" s="1"/>
      <c r="H16" s="1"/>
      <c r="I16" s="1"/>
      <c r="J16" s="1"/>
      <c r="K16" s="1"/>
      <c r="L16" s="1"/>
      <c r="M16" s="1"/>
      <c r="N16" s="1"/>
      <c r="O16" s="1"/>
      <c r="P16" s="1"/>
      <c r="Q16" s="1"/>
      <c r="R16" s="1"/>
      <c r="S16" s="1"/>
    </row>
    <row r="17" spans="2:19" x14ac:dyDescent="0.35">
      <c r="B17" s="1"/>
      <c r="C17" s="1"/>
      <c r="D17" s="1"/>
      <c r="E17" s="1"/>
      <c r="F17" s="1"/>
      <c r="G17" s="1"/>
      <c r="H17" s="1"/>
      <c r="I17" s="1"/>
      <c r="J17" s="1"/>
      <c r="K17" s="1"/>
      <c r="L17" s="1"/>
      <c r="M17" s="1"/>
      <c r="N17" s="1"/>
      <c r="O17" s="1"/>
      <c r="P17" s="1"/>
      <c r="Q17" s="1"/>
      <c r="R17" s="1"/>
      <c r="S17" s="1"/>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1C683-13C3-4D0C-98EE-54657694F5CE}">
  <dimension ref="A1:U40"/>
  <sheetViews>
    <sheetView showGridLines="0" zoomScaleNormal="100" workbookViewId="0"/>
  </sheetViews>
  <sheetFormatPr defaultRowHeight="14.5" x14ac:dyDescent="0.35"/>
  <cols>
    <col min="1" max="1" width="10.54296875" customWidth="1"/>
    <col min="2" max="2" width="9.81640625" customWidth="1"/>
    <col min="3" max="3" width="11.7265625" customWidth="1"/>
    <col min="4" max="4" width="16" customWidth="1"/>
    <col min="5" max="5" width="15.26953125" customWidth="1"/>
    <col min="6" max="6" width="11.1796875" customWidth="1"/>
    <col min="7" max="7" width="19.26953125" customWidth="1"/>
    <col min="8" max="11" width="15.81640625" customWidth="1"/>
    <col min="12" max="12" width="18.453125" customWidth="1"/>
    <col min="13" max="16" width="15.81640625" customWidth="1"/>
    <col min="17" max="17" width="18.453125" customWidth="1"/>
    <col min="18" max="21" width="15.81640625" customWidth="1"/>
  </cols>
  <sheetData>
    <row r="1" spans="1:21" ht="45" customHeight="1" x14ac:dyDescent="0.35">
      <c r="A1" s="11" t="s">
        <v>144</v>
      </c>
    </row>
    <row r="2" spans="1:21" s="55" customFormat="1" ht="15.5" x14ac:dyDescent="0.35">
      <c r="A2" s="55" t="s">
        <v>48</v>
      </c>
    </row>
    <row r="3" spans="1:21" s="55" customFormat="1" ht="15.5" x14ac:dyDescent="0.35">
      <c r="A3" s="56" t="s">
        <v>24</v>
      </c>
    </row>
    <row r="4" spans="1:21" s="55" customFormat="1" ht="62.5" customHeight="1" x14ac:dyDescent="0.35">
      <c r="A4" s="45" t="s">
        <v>56</v>
      </c>
      <c r="B4" s="45" t="s">
        <v>58</v>
      </c>
      <c r="C4" s="73" t="s">
        <v>1</v>
      </c>
      <c r="D4" s="46" t="s">
        <v>71</v>
      </c>
      <c r="E4" s="45" t="s">
        <v>72</v>
      </c>
      <c r="F4" s="45" t="s">
        <v>73</v>
      </c>
      <c r="G4" s="46" t="s">
        <v>75</v>
      </c>
      <c r="H4" s="45" t="s">
        <v>60</v>
      </c>
      <c r="I4" s="45" t="s">
        <v>59</v>
      </c>
      <c r="J4" s="45" t="s">
        <v>61</v>
      </c>
      <c r="K4" s="47" t="s">
        <v>62</v>
      </c>
      <c r="L4" s="46" t="s">
        <v>76</v>
      </c>
      <c r="M4" s="45" t="s">
        <v>63</v>
      </c>
      <c r="N4" s="45" t="s">
        <v>64</v>
      </c>
      <c r="O4" s="45" t="s">
        <v>65</v>
      </c>
      <c r="P4" s="47" t="s">
        <v>66</v>
      </c>
      <c r="Q4" s="46" t="s">
        <v>77</v>
      </c>
      <c r="R4" s="45" t="s">
        <v>67</v>
      </c>
      <c r="S4" s="45" t="s">
        <v>68</v>
      </c>
      <c r="T4" s="45" t="s">
        <v>69</v>
      </c>
      <c r="U4" s="47" t="s">
        <v>70</v>
      </c>
    </row>
    <row r="5" spans="1:21" s="55" customFormat="1" ht="15.5" x14ac:dyDescent="0.35">
      <c r="A5" s="74" t="s">
        <v>80</v>
      </c>
      <c r="B5" s="74">
        <v>2023</v>
      </c>
      <c r="C5" s="74" t="s">
        <v>2</v>
      </c>
      <c r="D5" s="75">
        <v>15600</v>
      </c>
      <c r="E5" s="76">
        <v>491</v>
      </c>
      <c r="F5" s="77">
        <f t="shared" ref="F5:F13" si="0">D5/SUM(D5:E5)</f>
        <v>0.96948604810142314</v>
      </c>
      <c r="G5" s="75">
        <v>7008</v>
      </c>
      <c r="H5" s="76">
        <v>2101.23</v>
      </c>
      <c r="I5" s="76">
        <v>2219.5100000000002</v>
      </c>
      <c r="J5" s="76">
        <v>2197.94</v>
      </c>
      <c r="K5" s="78">
        <v>2241.09</v>
      </c>
      <c r="L5" s="75">
        <v>7922</v>
      </c>
      <c r="M5" s="76">
        <v>2230.65</v>
      </c>
      <c r="N5" s="76">
        <v>2227.94</v>
      </c>
      <c r="O5" s="76">
        <v>2213.3200000000002</v>
      </c>
      <c r="P5" s="78">
        <v>2242.5700000000002</v>
      </c>
      <c r="Q5" s="75">
        <v>670</v>
      </c>
      <c r="R5" s="76">
        <v>1377.16</v>
      </c>
      <c r="S5" s="76">
        <v>1466.92</v>
      </c>
      <c r="T5" s="76">
        <v>1425.39</v>
      </c>
      <c r="U5" s="78">
        <v>1508.44</v>
      </c>
    </row>
    <row r="6" spans="1:21" s="55" customFormat="1" ht="15.5" x14ac:dyDescent="0.35">
      <c r="A6" t="s">
        <v>80</v>
      </c>
      <c r="B6">
        <v>2023</v>
      </c>
      <c r="C6" t="s">
        <v>3</v>
      </c>
      <c r="D6" s="41">
        <v>17652</v>
      </c>
      <c r="E6" s="42">
        <v>498</v>
      </c>
      <c r="F6" s="44">
        <f t="shared" si="0"/>
        <v>0.97256198347107436</v>
      </c>
      <c r="G6" s="41">
        <v>7843</v>
      </c>
      <c r="H6" s="42">
        <v>2000</v>
      </c>
      <c r="I6" s="42">
        <v>2143.77</v>
      </c>
      <c r="J6" s="42">
        <v>2123.7399999999998</v>
      </c>
      <c r="K6" s="43">
        <v>2163.8000000000002</v>
      </c>
      <c r="L6" s="41">
        <v>8967</v>
      </c>
      <c r="M6" s="42">
        <v>2231.71</v>
      </c>
      <c r="N6" s="42">
        <v>2211.54</v>
      </c>
      <c r="O6" s="42">
        <v>2197.84</v>
      </c>
      <c r="P6" s="43">
        <v>2225.25</v>
      </c>
      <c r="Q6" s="41">
        <v>842</v>
      </c>
      <c r="R6" s="42">
        <v>1432.91</v>
      </c>
      <c r="S6" s="42">
        <v>1527.17</v>
      </c>
      <c r="T6" s="42">
        <v>1484.61</v>
      </c>
      <c r="U6" s="43">
        <v>1569.72</v>
      </c>
    </row>
    <row r="7" spans="1:21" s="55" customFormat="1" ht="15.5" x14ac:dyDescent="0.35">
      <c r="A7" t="s">
        <v>80</v>
      </c>
      <c r="B7">
        <v>2023</v>
      </c>
      <c r="C7" t="s">
        <v>4</v>
      </c>
      <c r="D7" s="41">
        <v>17972</v>
      </c>
      <c r="E7" s="42">
        <v>622</v>
      </c>
      <c r="F7" s="44">
        <f t="shared" si="0"/>
        <v>0.96654834892976227</v>
      </c>
      <c r="G7" s="41">
        <v>8210</v>
      </c>
      <c r="H7" s="42">
        <v>1975.59</v>
      </c>
      <c r="I7" s="42">
        <v>2136.14</v>
      </c>
      <c r="J7" s="42">
        <v>2116.2800000000002</v>
      </c>
      <c r="K7" s="43">
        <v>2156</v>
      </c>
      <c r="L7" s="41">
        <v>8850</v>
      </c>
      <c r="M7" s="42">
        <v>2193.91</v>
      </c>
      <c r="N7" s="42">
        <v>2174.75</v>
      </c>
      <c r="O7" s="42">
        <v>2160.88</v>
      </c>
      <c r="P7" s="43">
        <v>2188.61</v>
      </c>
      <c r="Q7" s="41">
        <v>912</v>
      </c>
      <c r="R7" s="42">
        <v>1322.69</v>
      </c>
      <c r="S7" s="42">
        <v>1445.57</v>
      </c>
      <c r="T7" s="42">
        <v>1408.49</v>
      </c>
      <c r="U7" s="43">
        <v>1482.66</v>
      </c>
    </row>
    <row r="8" spans="1:21" s="55" customFormat="1" ht="15.5" x14ac:dyDescent="0.35">
      <c r="A8" t="s">
        <v>80</v>
      </c>
      <c r="B8">
        <v>2023</v>
      </c>
      <c r="C8" t="s">
        <v>5</v>
      </c>
      <c r="D8" s="41">
        <v>15373</v>
      </c>
      <c r="E8" s="42">
        <v>502</v>
      </c>
      <c r="F8" s="44">
        <f t="shared" si="0"/>
        <v>0.96837795275590555</v>
      </c>
      <c r="G8" s="41">
        <v>7040</v>
      </c>
      <c r="H8" s="42">
        <v>1975.59</v>
      </c>
      <c r="I8" s="42">
        <v>2171.1999999999998</v>
      </c>
      <c r="J8" s="42">
        <v>2149.25</v>
      </c>
      <c r="K8" s="43">
        <v>2193.15</v>
      </c>
      <c r="L8" s="41">
        <v>7521</v>
      </c>
      <c r="M8" s="42">
        <v>2161.54</v>
      </c>
      <c r="N8" s="42">
        <v>2165.67</v>
      </c>
      <c r="O8" s="42">
        <v>2150.2800000000002</v>
      </c>
      <c r="P8" s="43">
        <v>2181.06</v>
      </c>
      <c r="Q8" s="41">
        <v>812</v>
      </c>
      <c r="R8" s="42">
        <v>1402.9</v>
      </c>
      <c r="S8" s="42">
        <v>1531.26</v>
      </c>
      <c r="T8" s="42">
        <v>1488.33</v>
      </c>
      <c r="U8" s="43">
        <v>1574.19</v>
      </c>
    </row>
    <row r="9" spans="1:21" s="55" customFormat="1" ht="15.5" x14ac:dyDescent="0.35">
      <c r="A9" t="s">
        <v>80</v>
      </c>
      <c r="B9">
        <v>2023</v>
      </c>
      <c r="C9" t="s">
        <v>6</v>
      </c>
      <c r="D9" s="41">
        <v>15512</v>
      </c>
      <c r="E9" s="42">
        <v>551</v>
      </c>
      <c r="F9" s="44">
        <f t="shared" si="0"/>
        <v>0.96569756583452659</v>
      </c>
      <c r="G9" s="41">
        <v>7038</v>
      </c>
      <c r="H9" s="42">
        <v>1900</v>
      </c>
      <c r="I9" s="42">
        <v>2125.7600000000002</v>
      </c>
      <c r="J9" s="42">
        <v>2103.7199999999998</v>
      </c>
      <c r="K9" s="43">
        <v>2147.81</v>
      </c>
      <c r="L9" s="41">
        <v>7702</v>
      </c>
      <c r="M9" s="42">
        <v>2127.7800000000002</v>
      </c>
      <c r="N9" s="42">
        <v>2130.38</v>
      </c>
      <c r="O9" s="42">
        <v>2115.12</v>
      </c>
      <c r="P9" s="43">
        <v>2145.64</v>
      </c>
      <c r="Q9" s="41">
        <v>772</v>
      </c>
      <c r="R9" s="42">
        <v>1361.17</v>
      </c>
      <c r="S9" s="42">
        <v>1501.21</v>
      </c>
      <c r="T9" s="42">
        <v>1459.12</v>
      </c>
      <c r="U9" s="43">
        <v>1543.31</v>
      </c>
    </row>
    <row r="10" spans="1:21" s="55" customFormat="1" ht="15.5" x14ac:dyDescent="0.35">
      <c r="A10" t="s">
        <v>80</v>
      </c>
      <c r="B10">
        <v>2023</v>
      </c>
      <c r="C10" t="s">
        <v>7</v>
      </c>
      <c r="D10" s="41">
        <v>15254</v>
      </c>
      <c r="E10" s="42">
        <v>525</v>
      </c>
      <c r="F10" s="44">
        <f t="shared" si="0"/>
        <v>0.96672792952658593</v>
      </c>
      <c r="G10" s="41">
        <v>7036</v>
      </c>
      <c r="H10" s="42">
        <v>1951.9</v>
      </c>
      <c r="I10" s="42">
        <v>2090.61</v>
      </c>
      <c r="J10" s="42">
        <v>2070.0700000000002</v>
      </c>
      <c r="K10" s="43">
        <v>2111.14</v>
      </c>
      <c r="L10" s="41">
        <v>7346</v>
      </c>
      <c r="M10" s="42">
        <v>2065.06</v>
      </c>
      <c r="N10" s="42">
        <v>2083.42</v>
      </c>
      <c r="O10" s="42">
        <v>2067.6799999999998</v>
      </c>
      <c r="P10" s="43">
        <v>2099.17</v>
      </c>
      <c r="Q10" s="41">
        <v>872</v>
      </c>
      <c r="R10" s="42">
        <v>1347.95</v>
      </c>
      <c r="S10" s="42">
        <v>1474.22</v>
      </c>
      <c r="T10" s="42">
        <v>1436.84</v>
      </c>
      <c r="U10" s="43">
        <v>1511.6</v>
      </c>
    </row>
    <row r="11" spans="1:21" s="55" customFormat="1" ht="15.5" x14ac:dyDescent="0.35">
      <c r="A11" t="s">
        <v>80</v>
      </c>
      <c r="B11">
        <v>2023</v>
      </c>
      <c r="C11" t="s">
        <v>8</v>
      </c>
      <c r="D11" s="41">
        <v>15072</v>
      </c>
      <c r="E11" s="42">
        <v>505</v>
      </c>
      <c r="F11" s="44">
        <f t="shared" si="0"/>
        <v>0.96758040701033576</v>
      </c>
      <c r="G11" s="41">
        <v>6929</v>
      </c>
      <c r="H11" s="42">
        <v>1856.67</v>
      </c>
      <c r="I11" s="42">
        <v>2033.04</v>
      </c>
      <c r="J11" s="42">
        <v>2012.93</v>
      </c>
      <c r="K11" s="43">
        <v>2053.16</v>
      </c>
      <c r="L11" s="41">
        <v>7396</v>
      </c>
      <c r="M11" s="42">
        <v>2046.67</v>
      </c>
      <c r="N11" s="42">
        <v>2052.7600000000002</v>
      </c>
      <c r="O11" s="42">
        <v>2037.34</v>
      </c>
      <c r="P11" s="43">
        <v>2068.19</v>
      </c>
      <c r="Q11" s="41">
        <v>747</v>
      </c>
      <c r="R11" s="42">
        <v>1371.12</v>
      </c>
      <c r="S11" s="42">
        <v>1482.55</v>
      </c>
      <c r="T11" s="42">
        <v>1440.7</v>
      </c>
      <c r="U11" s="43">
        <v>1524.39</v>
      </c>
    </row>
    <row r="12" spans="1:21" s="55" customFormat="1" ht="15.5" x14ac:dyDescent="0.35">
      <c r="A12" t="s">
        <v>80</v>
      </c>
      <c r="B12">
        <v>2023</v>
      </c>
      <c r="C12" t="s">
        <v>9</v>
      </c>
      <c r="D12" s="41">
        <v>15530</v>
      </c>
      <c r="E12" s="42">
        <v>538</v>
      </c>
      <c r="F12" s="44">
        <f t="shared" si="0"/>
        <v>0.96651730146875781</v>
      </c>
      <c r="G12" s="41">
        <v>7457</v>
      </c>
      <c r="H12" s="42">
        <v>1833.33</v>
      </c>
      <c r="I12" s="42">
        <v>2018.09</v>
      </c>
      <c r="J12" s="42">
        <v>1998.83</v>
      </c>
      <c r="K12" s="43">
        <v>2037.35</v>
      </c>
      <c r="L12" s="41">
        <v>7316</v>
      </c>
      <c r="M12" s="42">
        <v>1973.82</v>
      </c>
      <c r="N12" s="42">
        <v>2001.44</v>
      </c>
      <c r="O12" s="42">
        <v>1985.93</v>
      </c>
      <c r="P12" s="43">
        <v>2016.95</v>
      </c>
      <c r="Q12" s="41">
        <v>757</v>
      </c>
      <c r="R12" s="42">
        <v>1326.59</v>
      </c>
      <c r="S12" s="42">
        <v>1429.25</v>
      </c>
      <c r="T12" s="42">
        <v>1389.85</v>
      </c>
      <c r="U12" s="43">
        <v>1468.65</v>
      </c>
    </row>
    <row r="13" spans="1:21" s="55" customFormat="1" ht="15.5" x14ac:dyDescent="0.35">
      <c r="A13" t="s">
        <v>80</v>
      </c>
      <c r="B13">
        <v>2023</v>
      </c>
      <c r="C13" t="s">
        <v>10</v>
      </c>
      <c r="D13" s="41">
        <v>9843</v>
      </c>
      <c r="E13" s="42">
        <v>380</v>
      </c>
      <c r="F13" s="44">
        <f t="shared" si="0"/>
        <v>0.96282891519123548</v>
      </c>
      <c r="G13" s="41">
        <v>4605</v>
      </c>
      <c r="H13" s="42">
        <v>1829.27</v>
      </c>
      <c r="I13" s="42">
        <v>2018.77</v>
      </c>
      <c r="J13" s="42">
        <v>1994.38</v>
      </c>
      <c r="K13" s="43">
        <v>2043.16</v>
      </c>
      <c r="L13" s="41">
        <v>4772</v>
      </c>
      <c r="M13" s="42">
        <v>1951.22</v>
      </c>
      <c r="N13" s="42">
        <v>2003.03</v>
      </c>
      <c r="O13" s="42">
        <v>1983.68</v>
      </c>
      <c r="P13" s="43">
        <v>2022.37</v>
      </c>
      <c r="Q13" s="41">
        <v>466</v>
      </c>
      <c r="R13" s="42">
        <v>1358.92</v>
      </c>
      <c r="S13" s="42">
        <v>1465.93</v>
      </c>
      <c r="T13" s="42">
        <v>1411.23</v>
      </c>
      <c r="U13" s="43">
        <v>1520.64</v>
      </c>
    </row>
    <row r="14" spans="1:21" s="55" customFormat="1" ht="15.5" x14ac:dyDescent="0.35">
      <c r="A14" t="s">
        <v>80</v>
      </c>
      <c r="B14">
        <v>2024</v>
      </c>
      <c r="C14" t="s">
        <v>11</v>
      </c>
      <c r="D14" s="41">
        <v>12723</v>
      </c>
      <c r="E14" s="42">
        <v>527</v>
      </c>
      <c r="F14" s="44">
        <f t="shared" ref="F14:F40" si="1">D14/SUM(D14:E14)</f>
        <v>0.96022641509433959</v>
      </c>
      <c r="G14" s="41">
        <v>6221</v>
      </c>
      <c r="H14" s="42">
        <v>1913.73</v>
      </c>
      <c r="I14" s="42">
        <v>2069.09</v>
      </c>
      <c r="J14" s="42">
        <v>2048.4699999999998</v>
      </c>
      <c r="K14" s="43">
        <v>2089.71</v>
      </c>
      <c r="L14" s="41">
        <v>5835</v>
      </c>
      <c r="M14" s="42">
        <v>1903.87</v>
      </c>
      <c r="N14" s="42">
        <v>1953.48</v>
      </c>
      <c r="O14" s="42">
        <v>1936.74</v>
      </c>
      <c r="P14" s="43">
        <v>1970.21</v>
      </c>
      <c r="Q14" s="41">
        <v>667</v>
      </c>
      <c r="R14" s="42">
        <v>1254.4100000000001</v>
      </c>
      <c r="S14" s="42">
        <v>1386.1</v>
      </c>
      <c r="T14" s="42">
        <v>1344.02</v>
      </c>
      <c r="U14" s="43">
        <v>1428.17</v>
      </c>
    </row>
    <row r="15" spans="1:21" s="55" customFormat="1" ht="15.5" x14ac:dyDescent="0.35">
      <c r="A15" t="s">
        <v>80</v>
      </c>
      <c r="B15">
        <v>2024</v>
      </c>
      <c r="C15" t="s">
        <v>12</v>
      </c>
      <c r="D15" s="41">
        <v>13343</v>
      </c>
      <c r="E15" s="42">
        <v>603</v>
      </c>
      <c r="F15" s="44">
        <f t="shared" si="1"/>
        <v>0.95676179549691664</v>
      </c>
      <c r="G15" s="41">
        <v>6585</v>
      </c>
      <c r="H15" s="42">
        <v>1853.24</v>
      </c>
      <c r="I15" s="42">
        <v>1994.81</v>
      </c>
      <c r="J15" s="42">
        <v>1975.36</v>
      </c>
      <c r="K15" s="43">
        <v>2014.26</v>
      </c>
      <c r="L15" s="41">
        <v>6149</v>
      </c>
      <c r="M15" s="42">
        <v>1851.85</v>
      </c>
      <c r="N15" s="42">
        <v>1905.1</v>
      </c>
      <c r="O15" s="42">
        <v>1889.09</v>
      </c>
      <c r="P15" s="43">
        <v>1921.11</v>
      </c>
      <c r="Q15" s="41">
        <v>609</v>
      </c>
      <c r="R15" s="42">
        <v>1289.33</v>
      </c>
      <c r="S15" s="42">
        <v>1440.81</v>
      </c>
      <c r="T15" s="42">
        <v>1394.06</v>
      </c>
      <c r="U15" s="43">
        <v>1487.55</v>
      </c>
    </row>
    <row r="16" spans="1:21" s="55" customFormat="1" ht="15.5" x14ac:dyDescent="0.35">
      <c r="A16" t="s">
        <v>80</v>
      </c>
      <c r="B16">
        <v>2024</v>
      </c>
      <c r="C16" t="s">
        <v>13</v>
      </c>
      <c r="D16" s="41">
        <v>14567</v>
      </c>
      <c r="E16" s="42">
        <v>529</v>
      </c>
      <c r="F16" s="44">
        <f t="shared" si="1"/>
        <v>0.96495760466348701</v>
      </c>
      <c r="G16" s="41">
        <v>7591</v>
      </c>
      <c r="H16" s="42">
        <v>1844.98</v>
      </c>
      <c r="I16" s="42">
        <v>1983.4</v>
      </c>
      <c r="J16" s="42">
        <v>1965.18</v>
      </c>
      <c r="K16" s="43">
        <v>2001.62</v>
      </c>
      <c r="L16" s="41">
        <v>6261</v>
      </c>
      <c r="M16" s="42">
        <v>1839.08</v>
      </c>
      <c r="N16" s="42">
        <v>1874.61</v>
      </c>
      <c r="O16" s="42">
        <v>1858.63</v>
      </c>
      <c r="P16" s="43">
        <v>1890.59</v>
      </c>
      <c r="Q16" s="41">
        <v>715</v>
      </c>
      <c r="R16" s="42">
        <v>1255.2</v>
      </c>
      <c r="S16" s="42">
        <v>1363.32</v>
      </c>
      <c r="T16" s="42">
        <v>1322.55</v>
      </c>
      <c r="U16" s="43">
        <v>1404.09</v>
      </c>
    </row>
    <row r="17" spans="1:21" x14ac:dyDescent="0.35">
      <c r="A17" s="74" t="s">
        <v>95</v>
      </c>
      <c r="B17" s="74">
        <v>2024</v>
      </c>
      <c r="C17" s="74" t="s">
        <v>2</v>
      </c>
      <c r="D17" s="75">
        <v>14870</v>
      </c>
      <c r="E17" s="76">
        <v>552</v>
      </c>
      <c r="F17" s="77">
        <f t="shared" si="1"/>
        <v>0.96420697704577873</v>
      </c>
      <c r="G17" s="75">
        <v>7393</v>
      </c>
      <c r="H17" s="76">
        <v>1805.56</v>
      </c>
      <c r="I17" s="76">
        <v>1946.8</v>
      </c>
      <c r="J17" s="76">
        <v>1928.56</v>
      </c>
      <c r="K17" s="78">
        <v>1965.04</v>
      </c>
      <c r="L17" s="75">
        <v>6737</v>
      </c>
      <c r="M17" s="76">
        <v>1805.5</v>
      </c>
      <c r="N17" s="76">
        <v>1853.39</v>
      </c>
      <c r="O17" s="76">
        <v>1838.33</v>
      </c>
      <c r="P17" s="78">
        <v>1868.44</v>
      </c>
      <c r="Q17" s="75">
        <v>740</v>
      </c>
      <c r="R17" s="76">
        <v>1263.75</v>
      </c>
      <c r="S17" s="76">
        <v>1353.81</v>
      </c>
      <c r="T17" s="76">
        <v>1315.41</v>
      </c>
      <c r="U17" s="78">
        <v>1392.22</v>
      </c>
    </row>
    <row r="18" spans="1:21" x14ac:dyDescent="0.35">
      <c r="A18" t="s">
        <v>95</v>
      </c>
      <c r="B18">
        <v>2024</v>
      </c>
      <c r="C18" t="s">
        <v>3</v>
      </c>
      <c r="D18" s="41">
        <v>15612</v>
      </c>
      <c r="E18" s="42">
        <v>561</v>
      </c>
      <c r="F18" s="44">
        <f t="shared" si="1"/>
        <v>0.96531255796698201</v>
      </c>
      <c r="G18" s="41">
        <v>7954</v>
      </c>
      <c r="H18" s="42">
        <v>1818.18</v>
      </c>
      <c r="I18" s="42">
        <v>1971.13</v>
      </c>
      <c r="J18" s="42">
        <v>1953.37</v>
      </c>
      <c r="K18" s="43">
        <v>1988.89</v>
      </c>
      <c r="L18" s="41">
        <v>6793</v>
      </c>
      <c r="M18" s="42">
        <v>1715.59</v>
      </c>
      <c r="N18" s="42">
        <v>1790.38</v>
      </c>
      <c r="O18" s="42">
        <v>1775.43</v>
      </c>
      <c r="P18" s="43">
        <v>1805.34</v>
      </c>
      <c r="Q18" s="41">
        <v>865</v>
      </c>
      <c r="R18" s="42">
        <v>1256.3</v>
      </c>
      <c r="S18" s="42">
        <v>1354.48</v>
      </c>
      <c r="T18" s="42">
        <v>1318.69</v>
      </c>
      <c r="U18" s="43">
        <v>1390.27</v>
      </c>
    </row>
    <row r="19" spans="1:21" x14ac:dyDescent="0.35">
      <c r="A19" t="s">
        <v>95</v>
      </c>
      <c r="B19">
        <v>2024</v>
      </c>
      <c r="C19" t="s">
        <v>4</v>
      </c>
      <c r="D19" s="41">
        <v>15229</v>
      </c>
      <c r="E19" s="42">
        <v>475</v>
      </c>
      <c r="F19" s="44">
        <f t="shared" si="1"/>
        <v>0.96975292919001532</v>
      </c>
      <c r="G19" s="41">
        <v>8331</v>
      </c>
      <c r="H19" s="42">
        <v>1747.82</v>
      </c>
      <c r="I19" s="42">
        <v>1923.2</v>
      </c>
      <c r="J19" s="42">
        <v>1905.78</v>
      </c>
      <c r="K19" s="43">
        <v>1940.61</v>
      </c>
      <c r="L19" s="41">
        <v>6098</v>
      </c>
      <c r="M19" s="42">
        <v>1683.6</v>
      </c>
      <c r="N19" s="42">
        <v>1761.16</v>
      </c>
      <c r="O19" s="42">
        <v>1745.38</v>
      </c>
      <c r="P19" s="43">
        <v>1776.93</v>
      </c>
      <c r="Q19" s="41">
        <v>800</v>
      </c>
      <c r="R19" s="42">
        <v>1235.8</v>
      </c>
      <c r="S19" s="42">
        <v>1331.61</v>
      </c>
      <c r="T19" s="42">
        <v>1296.4100000000001</v>
      </c>
      <c r="U19" s="43">
        <v>1366.82</v>
      </c>
    </row>
    <row r="20" spans="1:21" x14ac:dyDescent="0.35">
      <c r="A20" t="s">
        <v>95</v>
      </c>
      <c r="B20">
        <v>2024</v>
      </c>
      <c r="C20" t="s">
        <v>5</v>
      </c>
      <c r="D20" s="41">
        <v>15887</v>
      </c>
      <c r="E20" s="42">
        <v>523</v>
      </c>
      <c r="F20" s="44">
        <f t="shared" si="1"/>
        <v>0.96812918951858618</v>
      </c>
      <c r="G20" s="41">
        <v>8366</v>
      </c>
      <c r="H20" s="42">
        <v>1690.82</v>
      </c>
      <c r="I20" s="42">
        <v>1891.29</v>
      </c>
      <c r="J20" s="42">
        <v>1873.79</v>
      </c>
      <c r="K20" s="43">
        <v>1908.8</v>
      </c>
      <c r="L20" s="41">
        <v>6662</v>
      </c>
      <c r="M20" s="42">
        <v>1689</v>
      </c>
      <c r="N20" s="42">
        <v>1771.95</v>
      </c>
      <c r="O20" s="42">
        <v>1756.71</v>
      </c>
      <c r="P20" s="43">
        <v>1787.19</v>
      </c>
      <c r="Q20" s="41">
        <v>859</v>
      </c>
      <c r="R20" s="42">
        <v>1246.77</v>
      </c>
      <c r="S20" s="42">
        <v>1341.39</v>
      </c>
      <c r="T20" s="42">
        <v>1302.3399999999999</v>
      </c>
      <c r="U20" s="43">
        <v>1380.44</v>
      </c>
    </row>
    <row r="21" spans="1:21" x14ac:dyDescent="0.35">
      <c r="A21" t="s">
        <v>95</v>
      </c>
      <c r="B21">
        <v>2024</v>
      </c>
      <c r="C21" t="s">
        <v>6</v>
      </c>
      <c r="D21" s="41">
        <v>15139</v>
      </c>
      <c r="E21" s="42">
        <v>401</v>
      </c>
      <c r="F21" s="44">
        <f t="shared" si="1"/>
        <v>0.97419562419562422</v>
      </c>
      <c r="G21" s="41">
        <v>8466</v>
      </c>
      <c r="H21" s="42">
        <v>1683.66</v>
      </c>
      <c r="I21" s="42">
        <v>1881.65</v>
      </c>
      <c r="J21" s="42">
        <v>1864.22</v>
      </c>
      <c r="K21" s="43">
        <v>1899.08</v>
      </c>
      <c r="L21" s="41">
        <v>5843</v>
      </c>
      <c r="M21" s="42">
        <v>1660.51</v>
      </c>
      <c r="N21" s="42">
        <v>1741.37</v>
      </c>
      <c r="O21" s="42">
        <v>1726.1</v>
      </c>
      <c r="P21" s="43">
        <v>1756.64</v>
      </c>
      <c r="Q21" s="41">
        <v>830</v>
      </c>
      <c r="R21" s="42">
        <v>1167.3</v>
      </c>
      <c r="S21" s="42">
        <v>1254.56</v>
      </c>
      <c r="T21" s="42">
        <v>1222.82</v>
      </c>
      <c r="U21" s="43">
        <v>1286.31</v>
      </c>
    </row>
    <row r="22" spans="1:21" x14ac:dyDescent="0.35">
      <c r="A22" t="s">
        <v>95</v>
      </c>
      <c r="B22">
        <v>2024</v>
      </c>
      <c r="C22" t="s">
        <v>7</v>
      </c>
      <c r="D22" s="41">
        <v>16592</v>
      </c>
      <c r="E22" s="42">
        <v>514</v>
      </c>
      <c r="F22" s="44">
        <f t="shared" si="1"/>
        <v>0.96995206360341402</v>
      </c>
      <c r="G22" s="41">
        <v>9640</v>
      </c>
      <c r="H22" s="42">
        <v>1686.73</v>
      </c>
      <c r="I22" s="42">
        <v>1897.86</v>
      </c>
      <c r="J22" s="42">
        <v>1881.47</v>
      </c>
      <c r="K22" s="43">
        <v>1914.25</v>
      </c>
      <c r="L22" s="41">
        <v>6193</v>
      </c>
      <c r="M22" s="42">
        <v>1666.35</v>
      </c>
      <c r="N22" s="42">
        <v>1738.62</v>
      </c>
      <c r="O22" s="42">
        <v>1723.38</v>
      </c>
      <c r="P22" s="43">
        <v>1753.85</v>
      </c>
      <c r="Q22" s="41">
        <v>759</v>
      </c>
      <c r="R22" s="42">
        <v>1196.17</v>
      </c>
      <c r="S22" s="42">
        <v>1300.47</v>
      </c>
      <c r="T22" s="42">
        <v>1263.31</v>
      </c>
      <c r="U22" s="43">
        <v>1337.64</v>
      </c>
    </row>
    <row r="23" spans="1:21" x14ac:dyDescent="0.35">
      <c r="A23" t="s">
        <v>95</v>
      </c>
      <c r="B23">
        <v>2024</v>
      </c>
      <c r="C23" t="s">
        <v>8</v>
      </c>
      <c r="D23" s="41">
        <v>19307</v>
      </c>
      <c r="E23" s="42">
        <v>658</v>
      </c>
      <c r="F23" s="44">
        <f t="shared" si="1"/>
        <v>0.96704232406711743</v>
      </c>
      <c r="G23" s="41">
        <v>11516</v>
      </c>
      <c r="H23" s="42">
        <v>1668.64</v>
      </c>
      <c r="I23" s="42">
        <v>1879.65</v>
      </c>
      <c r="J23" s="42">
        <v>1865</v>
      </c>
      <c r="K23" s="43">
        <v>1894.3</v>
      </c>
      <c r="L23" s="41">
        <v>6951</v>
      </c>
      <c r="M23" s="42">
        <v>1628.35</v>
      </c>
      <c r="N23" s="42">
        <v>1705.92</v>
      </c>
      <c r="O23" s="42">
        <v>1691.62</v>
      </c>
      <c r="P23" s="43">
        <v>1720.23</v>
      </c>
      <c r="Q23" s="41">
        <v>840</v>
      </c>
      <c r="R23" s="42">
        <v>1216.4100000000001</v>
      </c>
      <c r="S23" s="42">
        <v>1293.01</v>
      </c>
      <c r="T23" s="42">
        <v>1260.92</v>
      </c>
      <c r="U23" s="43">
        <v>1325.09</v>
      </c>
    </row>
    <row r="24" spans="1:21" x14ac:dyDescent="0.35">
      <c r="A24" t="s">
        <v>95</v>
      </c>
      <c r="B24">
        <v>2024</v>
      </c>
      <c r="C24" t="s">
        <v>9</v>
      </c>
      <c r="D24" s="41">
        <v>20509</v>
      </c>
      <c r="E24" s="42">
        <v>546</v>
      </c>
      <c r="F24" s="44">
        <f t="shared" si="1"/>
        <v>0.9740679173592971</v>
      </c>
      <c r="G24" s="41">
        <v>13094</v>
      </c>
      <c r="H24" s="42">
        <v>1617.28</v>
      </c>
      <c r="I24" s="42">
        <v>1857.67</v>
      </c>
      <c r="J24" s="42">
        <v>1843.25</v>
      </c>
      <c r="K24" s="43">
        <v>1872.08</v>
      </c>
      <c r="L24" s="41">
        <v>6544</v>
      </c>
      <c r="M24" s="42">
        <v>1595.2</v>
      </c>
      <c r="N24" s="42">
        <v>1670.23</v>
      </c>
      <c r="O24" s="42">
        <v>1655.52</v>
      </c>
      <c r="P24" s="43">
        <v>1684.95</v>
      </c>
      <c r="Q24" s="41">
        <v>871</v>
      </c>
      <c r="R24" s="42">
        <v>1207.74</v>
      </c>
      <c r="S24" s="42">
        <v>1306.3800000000001</v>
      </c>
      <c r="T24" s="42">
        <v>1270.4100000000001</v>
      </c>
      <c r="U24" s="43">
        <v>1342.35</v>
      </c>
    </row>
    <row r="25" spans="1:21" x14ac:dyDescent="0.35">
      <c r="A25" t="s">
        <v>95</v>
      </c>
      <c r="B25">
        <v>2024</v>
      </c>
      <c r="C25" t="s">
        <v>10</v>
      </c>
      <c r="D25" s="41">
        <v>13727</v>
      </c>
      <c r="E25" s="42">
        <v>415</v>
      </c>
      <c r="F25" s="44">
        <f t="shared" si="1"/>
        <v>0.9706547871588177</v>
      </c>
      <c r="G25" s="41">
        <v>8390</v>
      </c>
      <c r="H25" s="42">
        <v>1617.65</v>
      </c>
      <c r="I25" s="42">
        <v>1861.3</v>
      </c>
      <c r="J25" s="42">
        <v>1843.05</v>
      </c>
      <c r="K25" s="43">
        <v>1879.55</v>
      </c>
      <c r="L25" s="41">
        <v>4714</v>
      </c>
      <c r="M25" s="42">
        <v>1616.73</v>
      </c>
      <c r="N25" s="42">
        <v>1680.04</v>
      </c>
      <c r="O25" s="42">
        <v>1662.46</v>
      </c>
      <c r="P25" s="43">
        <v>1697.63</v>
      </c>
      <c r="Q25" s="41">
        <v>623</v>
      </c>
      <c r="R25" s="42">
        <v>1168.82</v>
      </c>
      <c r="S25" s="42">
        <v>1256.3800000000001</v>
      </c>
      <c r="T25" s="42">
        <v>1217.97</v>
      </c>
      <c r="U25" s="43">
        <v>1294.79</v>
      </c>
    </row>
    <row r="26" spans="1:21" x14ac:dyDescent="0.35">
      <c r="A26" t="s">
        <v>95</v>
      </c>
      <c r="B26">
        <v>2025</v>
      </c>
      <c r="C26" t="s">
        <v>11</v>
      </c>
      <c r="D26" s="41">
        <v>17096</v>
      </c>
      <c r="E26" s="42">
        <v>508</v>
      </c>
      <c r="F26" s="44">
        <f t="shared" si="1"/>
        <v>0.97114292206316744</v>
      </c>
      <c r="G26" s="41">
        <v>10307</v>
      </c>
      <c r="H26" s="42">
        <v>1595.06</v>
      </c>
      <c r="I26" s="42">
        <v>1810.8</v>
      </c>
      <c r="J26" s="42">
        <v>1795.77</v>
      </c>
      <c r="K26" s="43">
        <v>1825.83</v>
      </c>
      <c r="L26" s="41">
        <v>5922</v>
      </c>
      <c r="M26" s="42">
        <v>1566</v>
      </c>
      <c r="N26" s="42">
        <v>1651.99</v>
      </c>
      <c r="O26" s="42">
        <v>1636.46</v>
      </c>
      <c r="P26" s="43">
        <v>1667.51</v>
      </c>
      <c r="Q26" s="41">
        <v>867</v>
      </c>
      <c r="R26" s="42">
        <v>1170.07</v>
      </c>
      <c r="S26" s="42">
        <v>1251.6600000000001</v>
      </c>
      <c r="T26" s="42">
        <v>1220.48</v>
      </c>
      <c r="U26" s="43">
        <v>1282.83</v>
      </c>
    </row>
    <row r="27" spans="1:21" x14ac:dyDescent="0.35">
      <c r="A27" t="s">
        <v>95</v>
      </c>
      <c r="B27">
        <v>2025</v>
      </c>
      <c r="C27" t="s">
        <v>12</v>
      </c>
      <c r="D27" s="41">
        <v>19933</v>
      </c>
      <c r="E27" s="42">
        <v>498</v>
      </c>
      <c r="F27" s="44">
        <f t="shared" si="1"/>
        <v>0.97562527531692034</v>
      </c>
      <c r="G27" s="41">
        <v>12182</v>
      </c>
      <c r="H27" s="42">
        <v>1621.62</v>
      </c>
      <c r="I27" s="42">
        <v>1821.4</v>
      </c>
      <c r="J27" s="42">
        <v>1807.64</v>
      </c>
      <c r="K27" s="43">
        <v>1835.16</v>
      </c>
      <c r="L27" s="41">
        <v>6743</v>
      </c>
      <c r="M27" s="42">
        <v>1542.53</v>
      </c>
      <c r="N27" s="42">
        <v>1620.08</v>
      </c>
      <c r="O27" s="42">
        <v>1605.85</v>
      </c>
      <c r="P27" s="43">
        <v>1634.31</v>
      </c>
      <c r="Q27" s="41">
        <v>1008</v>
      </c>
      <c r="R27" s="42">
        <v>1190.08</v>
      </c>
      <c r="S27" s="42">
        <v>1257.92</v>
      </c>
      <c r="T27" s="42">
        <v>1228.1199999999999</v>
      </c>
      <c r="U27" s="43">
        <v>1287.72</v>
      </c>
    </row>
    <row r="28" spans="1:21" x14ac:dyDescent="0.35">
      <c r="A28" t="s">
        <v>95</v>
      </c>
      <c r="B28">
        <v>2025</v>
      </c>
      <c r="C28" t="s">
        <v>13</v>
      </c>
      <c r="D28" s="41">
        <v>24011</v>
      </c>
      <c r="E28" s="42">
        <v>640</v>
      </c>
      <c r="F28" s="44">
        <f t="shared" si="1"/>
        <v>0.97403756439901024</v>
      </c>
      <c r="G28" s="41">
        <v>14896</v>
      </c>
      <c r="H28" s="42">
        <v>1609.88</v>
      </c>
      <c r="I28" s="42">
        <v>1827.09</v>
      </c>
      <c r="J28" s="42">
        <v>1814.14</v>
      </c>
      <c r="K28" s="43">
        <v>1840.05</v>
      </c>
      <c r="L28" s="41">
        <v>7981</v>
      </c>
      <c r="M28" s="42">
        <v>1558.64</v>
      </c>
      <c r="N28" s="42">
        <v>1635.27</v>
      </c>
      <c r="O28" s="42">
        <v>1621.99</v>
      </c>
      <c r="P28" s="43">
        <v>1648.56</v>
      </c>
      <c r="Q28" s="41">
        <v>1134</v>
      </c>
      <c r="R28" s="42">
        <v>1218.97</v>
      </c>
      <c r="S28" s="42">
        <v>1294.9000000000001</v>
      </c>
      <c r="T28" s="42">
        <v>1265.45</v>
      </c>
      <c r="U28" s="43">
        <v>1324.35</v>
      </c>
    </row>
    <row r="29" spans="1:21" x14ac:dyDescent="0.35">
      <c r="A29" s="74" t="s">
        <v>113</v>
      </c>
      <c r="B29" s="74">
        <v>2025</v>
      </c>
      <c r="C29" s="74" t="s">
        <v>2</v>
      </c>
      <c r="D29" s="75">
        <v>19870</v>
      </c>
      <c r="E29" s="76">
        <v>574</v>
      </c>
      <c r="F29" s="77">
        <f t="shared" si="1"/>
        <v>0.9719233026804931</v>
      </c>
      <c r="G29" s="75">
        <v>11389</v>
      </c>
      <c r="H29" s="76">
        <v>1599.2</v>
      </c>
      <c r="I29" s="76">
        <v>1811.22</v>
      </c>
      <c r="J29" s="76">
        <v>1796.22</v>
      </c>
      <c r="K29" s="78">
        <v>1826.22</v>
      </c>
      <c r="L29" s="75">
        <v>7400</v>
      </c>
      <c r="M29" s="76">
        <v>1592.59</v>
      </c>
      <c r="N29" s="76">
        <v>1658.44</v>
      </c>
      <c r="O29" s="76">
        <v>1644.68</v>
      </c>
      <c r="P29" s="78">
        <v>1672.19</v>
      </c>
      <c r="Q29" s="75">
        <v>1081</v>
      </c>
      <c r="R29" s="76">
        <v>1198.24</v>
      </c>
      <c r="S29" s="76">
        <v>1271.94</v>
      </c>
      <c r="T29" s="76">
        <v>1242.6099999999999</v>
      </c>
      <c r="U29" s="78">
        <v>1301.27</v>
      </c>
    </row>
    <row r="30" spans="1:21" x14ac:dyDescent="0.35">
      <c r="A30" t="s">
        <v>113</v>
      </c>
      <c r="B30">
        <v>2025</v>
      </c>
      <c r="C30" t="s">
        <v>3</v>
      </c>
      <c r="D30" s="41">
        <v>22341</v>
      </c>
      <c r="E30" s="42">
        <v>845</v>
      </c>
      <c r="F30" s="44">
        <f t="shared" si="1"/>
        <v>0.96355559389286638</v>
      </c>
      <c r="G30" s="41">
        <v>13125</v>
      </c>
      <c r="H30" s="42">
        <v>1595.06</v>
      </c>
      <c r="I30" s="42">
        <v>1807.41</v>
      </c>
      <c r="J30" s="42">
        <v>1793.39</v>
      </c>
      <c r="K30" s="43">
        <v>1821.44</v>
      </c>
      <c r="L30" s="41">
        <v>8022</v>
      </c>
      <c r="M30" s="42">
        <v>1582.34</v>
      </c>
      <c r="N30" s="42">
        <v>1662.52</v>
      </c>
      <c r="O30" s="42">
        <v>1649.33</v>
      </c>
      <c r="P30" s="43">
        <v>1675.7</v>
      </c>
      <c r="Q30" s="41">
        <v>1194</v>
      </c>
      <c r="R30" s="42">
        <v>1230.79</v>
      </c>
      <c r="S30" s="42">
        <v>1289.44</v>
      </c>
      <c r="T30" s="42">
        <v>1261.26</v>
      </c>
      <c r="U30" s="43">
        <v>1317.61</v>
      </c>
    </row>
    <row r="31" spans="1:21" x14ac:dyDescent="0.35">
      <c r="A31" t="s">
        <v>113</v>
      </c>
      <c r="B31">
        <v>2025</v>
      </c>
      <c r="C31" t="s">
        <v>4</v>
      </c>
      <c r="D31" s="41">
        <v>22904</v>
      </c>
      <c r="E31" s="42">
        <v>765</v>
      </c>
      <c r="F31" s="44">
        <f t="shared" si="1"/>
        <v>0.96767924289154594</v>
      </c>
      <c r="G31" s="41">
        <v>13704</v>
      </c>
      <c r="H31" s="42">
        <v>1595.06</v>
      </c>
      <c r="I31" s="42">
        <v>1814.25</v>
      </c>
      <c r="J31" s="42">
        <v>1799.9</v>
      </c>
      <c r="K31" s="43">
        <v>1828.6</v>
      </c>
      <c r="L31" s="41">
        <v>8011</v>
      </c>
      <c r="M31" s="42">
        <v>1555.56</v>
      </c>
      <c r="N31" s="42">
        <v>1636.79</v>
      </c>
      <c r="O31" s="42">
        <v>1623.7</v>
      </c>
      <c r="P31" s="43">
        <v>1649.89</v>
      </c>
      <c r="Q31" s="41">
        <v>1189</v>
      </c>
      <c r="R31" s="42">
        <v>1215.9100000000001</v>
      </c>
      <c r="S31" s="42">
        <v>1275.3399999999999</v>
      </c>
      <c r="T31" s="42">
        <v>1249.19</v>
      </c>
      <c r="U31" s="43">
        <v>1301.5</v>
      </c>
    </row>
    <row r="32" spans="1:21" x14ac:dyDescent="0.35">
      <c r="A32" t="s">
        <v>113</v>
      </c>
      <c r="B32">
        <v>2025</v>
      </c>
      <c r="C32" t="s">
        <v>5</v>
      </c>
      <c r="D32" s="41">
        <v>22215</v>
      </c>
      <c r="E32" s="42">
        <v>743</v>
      </c>
      <c r="F32" s="44">
        <f t="shared" si="1"/>
        <v>0.96763655370676893</v>
      </c>
      <c r="G32" s="41">
        <v>12289</v>
      </c>
      <c r="H32" s="42">
        <v>1595.06</v>
      </c>
      <c r="I32" s="42">
        <v>1823.64</v>
      </c>
      <c r="J32" s="42">
        <v>1808.4</v>
      </c>
      <c r="K32" s="43">
        <v>1838.88</v>
      </c>
      <c r="L32" s="41">
        <v>8637</v>
      </c>
      <c r="M32" s="42">
        <v>1555.56</v>
      </c>
      <c r="N32" s="42">
        <v>1637.06</v>
      </c>
      <c r="O32" s="42">
        <v>1624.32</v>
      </c>
      <c r="P32" s="43">
        <v>1649.81</v>
      </c>
      <c r="Q32" s="41">
        <v>1289</v>
      </c>
      <c r="R32" s="42">
        <v>1203.8499999999999</v>
      </c>
      <c r="S32" s="42">
        <v>1292.56</v>
      </c>
      <c r="T32" s="42">
        <v>1263.99</v>
      </c>
      <c r="U32" s="43">
        <v>1321.13</v>
      </c>
    </row>
    <row r="33" spans="1:21" x14ac:dyDescent="0.35">
      <c r="A33" t="s">
        <v>113</v>
      </c>
      <c r="B33">
        <v>2025</v>
      </c>
      <c r="C33" t="s">
        <v>6</v>
      </c>
      <c r="D33" s="41">
        <v>19971</v>
      </c>
      <c r="E33" s="42">
        <v>487</v>
      </c>
      <c r="F33" s="44">
        <f t="shared" si="1"/>
        <v>0.97619513148890413</v>
      </c>
      <c r="G33" s="41">
        <v>11128</v>
      </c>
      <c r="H33" s="42">
        <v>1595.06</v>
      </c>
      <c r="I33" s="42">
        <v>1784.65</v>
      </c>
      <c r="J33" s="42">
        <v>1769.26</v>
      </c>
      <c r="K33" s="43">
        <v>1800.03</v>
      </c>
      <c r="L33" s="41">
        <v>7706</v>
      </c>
      <c r="M33" s="42">
        <v>1539.07</v>
      </c>
      <c r="N33" s="42">
        <v>1612.92</v>
      </c>
      <c r="O33" s="42">
        <v>1599.37</v>
      </c>
      <c r="P33" s="43">
        <v>1626.47</v>
      </c>
      <c r="Q33" s="41">
        <v>1137</v>
      </c>
      <c r="R33" s="42">
        <v>1212.1199999999999</v>
      </c>
      <c r="S33" s="42">
        <v>1282.6500000000001</v>
      </c>
      <c r="T33" s="42">
        <v>1254.92</v>
      </c>
      <c r="U33" s="43">
        <v>1310.3800000000001</v>
      </c>
    </row>
    <row r="34" spans="1:21" x14ac:dyDescent="0.35">
      <c r="A34" t="s">
        <v>113</v>
      </c>
      <c r="B34">
        <v>2025</v>
      </c>
      <c r="C34" t="s">
        <v>7</v>
      </c>
      <c r="D34" s="41">
        <v>23190</v>
      </c>
      <c r="E34" s="42">
        <v>816</v>
      </c>
      <c r="F34" s="44">
        <f t="shared" si="1"/>
        <v>0.96600849787553111</v>
      </c>
      <c r="G34" s="41">
        <v>13218</v>
      </c>
      <c r="H34" s="42">
        <v>1590.24</v>
      </c>
      <c r="I34" s="42">
        <v>1783.71</v>
      </c>
      <c r="J34" s="42">
        <v>1769.78</v>
      </c>
      <c r="K34" s="43">
        <v>1797.64</v>
      </c>
      <c r="L34" s="41">
        <v>8675</v>
      </c>
      <c r="M34" s="42">
        <v>1532.84</v>
      </c>
      <c r="N34" s="42">
        <v>1602.3</v>
      </c>
      <c r="O34" s="42">
        <v>1589.59</v>
      </c>
      <c r="P34" s="43">
        <v>1615</v>
      </c>
      <c r="Q34" s="41">
        <v>1297</v>
      </c>
      <c r="R34" s="42">
        <v>1206.8599999999999</v>
      </c>
      <c r="S34" s="42">
        <v>1268.81</v>
      </c>
      <c r="T34" s="42">
        <v>1243.08</v>
      </c>
      <c r="U34" s="43">
        <v>1294.54</v>
      </c>
    </row>
    <row r="35" spans="1:21" x14ac:dyDescent="0.35">
      <c r="A35" t="s">
        <v>113</v>
      </c>
      <c r="B35">
        <v>2025</v>
      </c>
      <c r="C35" t="s">
        <v>8</v>
      </c>
      <c r="D35" s="41">
        <v>25390</v>
      </c>
      <c r="E35" s="42">
        <v>855</v>
      </c>
      <c r="F35" s="44">
        <f t="shared" si="1"/>
        <v>0.96742236616498378</v>
      </c>
      <c r="G35" s="41">
        <v>15055</v>
      </c>
      <c r="H35" s="42">
        <v>1553.76</v>
      </c>
      <c r="I35" s="42">
        <v>1766.72</v>
      </c>
      <c r="J35" s="42">
        <v>1753.66</v>
      </c>
      <c r="K35" s="43">
        <v>1779.79</v>
      </c>
      <c r="L35" s="41">
        <v>9070</v>
      </c>
      <c r="M35" s="42">
        <v>1509.22</v>
      </c>
      <c r="N35" s="42">
        <v>1595.5</v>
      </c>
      <c r="O35" s="42">
        <v>1582.72</v>
      </c>
      <c r="P35" s="43">
        <v>1608.29</v>
      </c>
      <c r="Q35" s="41">
        <v>1265</v>
      </c>
      <c r="R35" s="42">
        <v>1194.46</v>
      </c>
      <c r="S35" s="42">
        <v>1243</v>
      </c>
      <c r="T35" s="42">
        <v>1219.0999999999999</v>
      </c>
      <c r="U35" s="43">
        <v>1266.9100000000001</v>
      </c>
    </row>
    <row r="36" spans="1:21" x14ac:dyDescent="0.35">
      <c r="A36" t="s">
        <v>113</v>
      </c>
      <c r="B36">
        <v>2025</v>
      </c>
      <c r="C36" t="s">
        <v>9</v>
      </c>
      <c r="D36" s="41">
        <v>23302</v>
      </c>
      <c r="E36" s="42">
        <v>602</v>
      </c>
      <c r="F36" s="44">
        <f t="shared" si="1"/>
        <v>0.97481593038821956</v>
      </c>
      <c r="G36" s="41">
        <v>14339</v>
      </c>
      <c r="H36" s="42">
        <v>1595.06</v>
      </c>
      <c r="I36" s="42">
        <v>1829.68</v>
      </c>
      <c r="J36" s="42">
        <v>1815.78</v>
      </c>
      <c r="K36" s="43">
        <v>1843.59</v>
      </c>
      <c r="L36" s="41">
        <v>7885</v>
      </c>
      <c r="M36" s="42">
        <v>1490.83</v>
      </c>
      <c r="N36" s="42">
        <v>1585.79</v>
      </c>
      <c r="O36" s="42">
        <v>1572</v>
      </c>
      <c r="P36" s="43">
        <v>1599.58</v>
      </c>
      <c r="Q36" s="41">
        <v>1078</v>
      </c>
      <c r="R36" s="42">
        <v>1222.83</v>
      </c>
      <c r="S36" s="42">
        <v>1271.83</v>
      </c>
      <c r="T36" s="42">
        <v>1243.1600000000001</v>
      </c>
      <c r="U36" s="43">
        <v>1300.5</v>
      </c>
    </row>
    <row r="37" spans="1:21" x14ac:dyDescent="0.35">
      <c r="A37" t="s">
        <v>113</v>
      </c>
      <c r="B37">
        <v>2025</v>
      </c>
      <c r="C37" t="s">
        <v>10</v>
      </c>
      <c r="D37" s="41">
        <v>17995</v>
      </c>
      <c r="E37" s="42">
        <v>424</v>
      </c>
      <c r="F37" s="44">
        <f t="shared" si="1"/>
        <v>0.97698029208968995</v>
      </c>
      <c r="G37" s="41">
        <v>11269</v>
      </c>
      <c r="H37" s="42">
        <v>1595.06</v>
      </c>
      <c r="I37" s="42">
        <v>1817.15</v>
      </c>
      <c r="J37" s="42">
        <v>1801.6</v>
      </c>
      <c r="K37" s="43">
        <v>1832.7</v>
      </c>
      <c r="L37" s="41">
        <v>5729</v>
      </c>
      <c r="M37" s="42">
        <v>1528.15</v>
      </c>
      <c r="N37" s="42">
        <v>1610.71</v>
      </c>
      <c r="O37" s="42">
        <v>1594.78</v>
      </c>
      <c r="P37" s="43">
        <v>1626.65</v>
      </c>
      <c r="Q37" s="41">
        <v>997</v>
      </c>
      <c r="R37" s="42">
        <v>1207.08</v>
      </c>
      <c r="S37" s="42">
        <v>1260.24</v>
      </c>
      <c r="T37" s="42">
        <v>1232.74</v>
      </c>
      <c r="U37" s="43">
        <v>1287.75</v>
      </c>
    </row>
    <row r="38" spans="1:21" x14ac:dyDescent="0.35">
      <c r="A38" t="s">
        <v>113</v>
      </c>
      <c r="B38">
        <v>2026</v>
      </c>
      <c r="C38" t="s">
        <v>11</v>
      </c>
      <c r="D38" s="41">
        <v>18946</v>
      </c>
      <c r="E38" s="42">
        <v>655</v>
      </c>
      <c r="F38" s="44">
        <f t="shared" si="1"/>
        <v>0.96658333758481707</v>
      </c>
      <c r="G38" s="41">
        <v>11594</v>
      </c>
      <c r="H38" s="42">
        <v>1595.06</v>
      </c>
      <c r="I38" s="42">
        <v>1803.7</v>
      </c>
      <c r="J38" s="42">
        <v>1788.65</v>
      </c>
      <c r="K38" s="43">
        <v>1818.75</v>
      </c>
      <c r="L38" s="41">
        <v>6302</v>
      </c>
      <c r="M38" s="42">
        <v>1531.85</v>
      </c>
      <c r="N38" s="42">
        <v>1611.25</v>
      </c>
      <c r="O38" s="42">
        <v>1595.86</v>
      </c>
      <c r="P38" s="43">
        <v>1626.64</v>
      </c>
      <c r="Q38" s="41">
        <v>1050</v>
      </c>
      <c r="R38" s="42">
        <v>1191.1500000000001</v>
      </c>
      <c r="S38" s="42">
        <v>1247.79</v>
      </c>
      <c r="T38" s="42">
        <v>1219.29</v>
      </c>
      <c r="U38" s="43">
        <v>1276.28</v>
      </c>
    </row>
    <row r="39" spans="1:21" x14ac:dyDescent="0.35">
      <c r="A39" t="s">
        <v>113</v>
      </c>
      <c r="B39">
        <v>2026</v>
      </c>
      <c r="C39" t="s">
        <v>12</v>
      </c>
      <c r="D39" s="41">
        <v>22152</v>
      </c>
      <c r="E39" s="42">
        <v>609</v>
      </c>
      <c r="F39" s="44">
        <f t="shared" si="1"/>
        <v>0.97324370633979174</v>
      </c>
      <c r="G39" s="41">
        <v>14109</v>
      </c>
      <c r="H39" s="42">
        <v>1601.25</v>
      </c>
      <c r="I39" s="42">
        <v>1827.4</v>
      </c>
      <c r="J39" s="42">
        <v>1813.73</v>
      </c>
      <c r="K39" s="43">
        <v>1841.08</v>
      </c>
      <c r="L39" s="41">
        <v>6819</v>
      </c>
      <c r="M39" s="42">
        <v>1554.16</v>
      </c>
      <c r="N39" s="42">
        <v>1620.74</v>
      </c>
      <c r="O39" s="42">
        <v>1605.94</v>
      </c>
      <c r="P39" s="43">
        <v>1635.54</v>
      </c>
      <c r="Q39" s="41">
        <v>1224</v>
      </c>
      <c r="R39" s="42">
        <v>1192.6400000000001</v>
      </c>
      <c r="S39" s="42">
        <v>1245.74</v>
      </c>
      <c r="T39" s="42">
        <v>1220.29</v>
      </c>
      <c r="U39" s="43">
        <v>1271.19</v>
      </c>
    </row>
    <row r="40" spans="1:21" x14ac:dyDescent="0.35">
      <c r="A40" t="s">
        <v>113</v>
      </c>
      <c r="B40">
        <v>2026</v>
      </c>
      <c r="C40" t="s">
        <v>13</v>
      </c>
      <c r="D40" s="41">
        <v>26466</v>
      </c>
      <c r="E40" s="42">
        <v>813</v>
      </c>
      <c r="F40" s="44">
        <f t="shared" si="1"/>
        <v>0.97019685472341366</v>
      </c>
      <c r="G40" s="41">
        <v>17293</v>
      </c>
      <c r="H40" s="42">
        <v>1601.67</v>
      </c>
      <c r="I40" s="42">
        <v>1826.84</v>
      </c>
      <c r="J40" s="42">
        <v>1814.75</v>
      </c>
      <c r="K40" s="43">
        <v>1838.94</v>
      </c>
      <c r="L40" s="41">
        <v>7697</v>
      </c>
      <c r="M40" s="42">
        <v>1568.45</v>
      </c>
      <c r="N40" s="42">
        <v>1627.76</v>
      </c>
      <c r="O40" s="42">
        <v>1614.21</v>
      </c>
      <c r="P40" s="43">
        <v>1641.3</v>
      </c>
      <c r="Q40" s="41">
        <v>1476</v>
      </c>
      <c r="R40" s="42">
        <v>1177.47</v>
      </c>
      <c r="S40" s="42">
        <v>1253.9100000000001</v>
      </c>
      <c r="T40" s="42">
        <v>1228.81</v>
      </c>
      <c r="U40" s="43">
        <v>1279.02</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106F1-05B7-4232-B436-577540AABB50}">
  <dimension ref="A1:M16"/>
  <sheetViews>
    <sheetView showGridLines="0" zoomScaleNormal="100" workbookViewId="0"/>
  </sheetViews>
  <sheetFormatPr defaultRowHeight="14.5" x14ac:dyDescent="0.35"/>
  <cols>
    <col min="1" max="1" width="12" customWidth="1"/>
    <col min="2" max="2" width="14" customWidth="1"/>
    <col min="3" max="10" width="12.1796875" customWidth="1"/>
    <col min="11" max="11" width="13.453125" customWidth="1"/>
    <col min="12" max="12" width="12.1796875" customWidth="1"/>
  </cols>
  <sheetData>
    <row r="1" spans="1:13" ht="45" customHeight="1" x14ac:dyDescent="0.35">
      <c r="A1" s="11" t="s">
        <v>129</v>
      </c>
      <c r="B1" s="11"/>
    </row>
    <row r="2" spans="1:13" x14ac:dyDescent="0.35">
      <c r="A2" t="s">
        <v>48</v>
      </c>
    </row>
    <row r="3" spans="1:13" ht="15.5" x14ac:dyDescent="0.35">
      <c r="A3" s="3" t="s">
        <v>24</v>
      </c>
      <c r="B3" s="3"/>
    </row>
    <row r="4" spans="1:13" ht="71.5" customHeight="1" x14ac:dyDescent="0.35">
      <c r="A4" s="45" t="s">
        <v>56</v>
      </c>
      <c r="B4" s="45" t="s">
        <v>96</v>
      </c>
      <c r="C4" s="46" t="s">
        <v>71</v>
      </c>
      <c r="D4" s="45" t="s">
        <v>72</v>
      </c>
      <c r="E4" s="45" t="s">
        <v>73</v>
      </c>
      <c r="F4" s="45" t="s">
        <v>111</v>
      </c>
      <c r="G4" s="46" t="s">
        <v>75</v>
      </c>
      <c r="H4" s="45" t="s">
        <v>59</v>
      </c>
      <c r="I4" s="46" t="s">
        <v>76</v>
      </c>
      <c r="J4" s="45" t="s">
        <v>64</v>
      </c>
      <c r="K4" s="46" t="s">
        <v>77</v>
      </c>
      <c r="L4" s="45" t="s">
        <v>68</v>
      </c>
      <c r="M4" s="42"/>
    </row>
    <row r="5" spans="1:13" x14ac:dyDescent="0.35">
      <c r="A5" t="s">
        <v>95</v>
      </c>
      <c r="B5" t="s">
        <v>97</v>
      </c>
      <c r="C5" s="41">
        <v>155529</v>
      </c>
      <c r="D5" s="42">
        <v>3483</v>
      </c>
      <c r="E5" s="67">
        <f>C5/SUM(C5:D5)</f>
        <v>0.97809599275526371</v>
      </c>
      <c r="F5" s="68">
        <v>1844.28</v>
      </c>
      <c r="G5" s="41">
        <v>77597</v>
      </c>
      <c r="H5" s="68">
        <v>1975.06</v>
      </c>
      <c r="I5" s="41">
        <v>72811</v>
      </c>
      <c r="J5" s="68">
        <v>1737.87</v>
      </c>
      <c r="K5" s="41">
        <v>5121</v>
      </c>
      <c r="L5" s="68">
        <v>1375.61</v>
      </c>
    </row>
    <row r="6" spans="1:13" x14ac:dyDescent="0.35">
      <c r="A6" t="s">
        <v>95</v>
      </c>
      <c r="B6" t="s">
        <v>98</v>
      </c>
      <c r="C6" s="41">
        <v>52383</v>
      </c>
      <c r="D6" s="42">
        <v>2808</v>
      </c>
      <c r="E6" s="67">
        <f t="shared" ref="E6:E8" si="0">C6/SUM(C6:D6)</f>
        <v>0.94912213947926294</v>
      </c>
      <c r="F6" s="68">
        <v>1618.95</v>
      </c>
      <c r="G6" s="41">
        <v>42938</v>
      </c>
      <c r="H6" s="42">
        <v>1689.35</v>
      </c>
      <c r="I6" s="41">
        <v>4370</v>
      </c>
      <c r="J6" s="68">
        <v>1387.86</v>
      </c>
      <c r="K6" s="41">
        <v>5075</v>
      </c>
      <c r="L6" s="42">
        <v>1222.29</v>
      </c>
    </row>
    <row r="7" spans="1:13" x14ac:dyDescent="0.35">
      <c r="A7" t="s">
        <v>113</v>
      </c>
      <c r="B7" t="s">
        <v>97</v>
      </c>
      <c r="C7" s="41">
        <v>177014</v>
      </c>
      <c r="D7" s="42">
        <v>3866</v>
      </c>
      <c r="E7" s="67">
        <f t="shared" si="0"/>
        <v>0.97862671384343214</v>
      </c>
      <c r="F7" s="42">
        <v>1772.43</v>
      </c>
      <c r="G7" s="41">
        <v>82431</v>
      </c>
      <c r="H7" s="42">
        <v>1954.53</v>
      </c>
      <c r="I7" s="41">
        <v>85469</v>
      </c>
      <c r="J7" s="68">
        <v>1644.7</v>
      </c>
      <c r="K7" s="41">
        <v>9114</v>
      </c>
      <c r="L7" s="42">
        <v>1323.24</v>
      </c>
    </row>
    <row r="8" spans="1:13" x14ac:dyDescent="0.35">
      <c r="A8" t="s">
        <v>113</v>
      </c>
      <c r="B8" t="s">
        <v>98</v>
      </c>
      <c r="C8" s="79">
        <v>87728</v>
      </c>
      <c r="D8" s="42">
        <v>4322</v>
      </c>
      <c r="E8" s="67">
        <f t="shared" si="0"/>
        <v>0.9530472569255839</v>
      </c>
      <c r="F8" s="42">
        <v>1597.3</v>
      </c>
      <c r="G8" s="41">
        <v>76081</v>
      </c>
      <c r="H8" s="42">
        <v>1650.14</v>
      </c>
      <c r="I8" s="41">
        <v>6484</v>
      </c>
      <c r="J8" s="68">
        <v>1319.66</v>
      </c>
      <c r="K8" s="41">
        <v>5163</v>
      </c>
      <c r="L8" s="42">
        <v>1167.29</v>
      </c>
    </row>
    <row r="9" spans="1:13" x14ac:dyDescent="0.35">
      <c r="C9" s="42"/>
      <c r="H9" s="72"/>
      <c r="J9" s="72"/>
      <c r="L9" s="72"/>
    </row>
    <row r="10" spans="1:13" x14ac:dyDescent="0.35">
      <c r="C10" s="42"/>
      <c r="H10" s="1"/>
      <c r="I10" s="1"/>
      <c r="J10" s="1"/>
      <c r="K10" s="1"/>
      <c r="L10" s="1"/>
    </row>
    <row r="11" spans="1:13" x14ac:dyDescent="0.35">
      <c r="C11" s="1"/>
      <c r="J11" s="1"/>
    </row>
    <row r="12" spans="1:13" x14ac:dyDescent="0.35">
      <c r="C12" s="42"/>
      <c r="J12" s="1"/>
    </row>
    <row r="13" spans="1:13" x14ac:dyDescent="0.35">
      <c r="J13" s="1"/>
    </row>
    <row r="14" spans="1:13" x14ac:dyDescent="0.35">
      <c r="J14" s="1"/>
    </row>
    <row r="15" spans="1:13" x14ac:dyDescent="0.35">
      <c r="J15" s="1"/>
    </row>
    <row r="16" spans="1:13" x14ac:dyDescent="0.35">
      <c r="J16" s="1"/>
    </row>
  </sheetData>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F48FE-A49E-46D9-ACEF-BFFE5EBEB160}">
  <dimension ref="A1:M16"/>
  <sheetViews>
    <sheetView showGridLines="0" zoomScaleNormal="100" workbookViewId="0"/>
  </sheetViews>
  <sheetFormatPr defaultRowHeight="14.5" x14ac:dyDescent="0.35"/>
  <cols>
    <col min="1" max="1" width="12" customWidth="1"/>
    <col min="2" max="2" width="18.81640625" bestFit="1" customWidth="1"/>
    <col min="3" max="10" width="12.1796875" customWidth="1"/>
    <col min="11" max="11" width="13.453125" customWidth="1"/>
    <col min="12" max="12" width="12.1796875" customWidth="1"/>
  </cols>
  <sheetData>
    <row r="1" spans="1:13" ht="45" customHeight="1" x14ac:dyDescent="0.35">
      <c r="A1" s="11" t="s">
        <v>130</v>
      </c>
      <c r="B1" s="11"/>
    </row>
    <row r="2" spans="1:13" x14ac:dyDescent="0.35">
      <c r="A2" t="s">
        <v>48</v>
      </c>
    </row>
    <row r="3" spans="1:13" ht="15.5" x14ac:dyDescent="0.35">
      <c r="A3" s="3" t="s">
        <v>24</v>
      </c>
      <c r="B3" s="3"/>
    </row>
    <row r="4" spans="1:13" ht="71.5" customHeight="1" x14ac:dyDescent="0.35">
      <c r="A4" s="45" t="s">
        <v>56</v>
      </c>
      <c r="B4" s="45" t="s">
        <v>96</v>
      </c>
      <c r="C4" s="46" t="s">
        <v>103</v>
      </c>
      <c r="D4" s="45" t="s">
        <v>72</v>
      </c>
      <c r="E4" s="45" t="s">
        <v>73</v>
      </c>
      <c r="F4" s="45" t="s">
        <v>111</v>
      </c>
      <c r="G4" s="46" t="s">
        <v>75</v>
      </c>
      <c r="H4" s="45" t="s">
        <v>59</v>
      </c>
      <c r="I4" s="46" t="s">
        <v>76</v>
      </c>
      <c r="J4" s="45" t="s">
        <v>64</v>
      </c>
      <c r="K4" s="46" t="s">
        <v>77</v>
      </c>
      <c r="L4" s="45" t="s">
        <v>68</v>
      </c>
      <c r="M4" s="42"/>
    </row>
    <row r="5" spans="1:13" x14ac:dyDescent="0.35">
      <c r="A5" t="s">
        <v>95</v>
      </c>
      <c r="B5" t="s">
        <v>108</v>
      </c>
      <c r="C5" s="41">
        <v>128860</v>
      </c>
      <c r="D5" s="42">
        <v>2674</v>
      </c>
      <c r="E5" s="67">
        <f>C5/SUM(C5:D5)</f>
        <v>0.97967065549591736</v>
      </c>
      <c r="F5" s="42">
        <v>1893.2</v>
      </c>
      <c r="G5" s="41">
        <v>56493</v>
      </c>
      <c r="H5" s="68">
        <v>2109.54</v>
      </c>
      <c r="I5" s="41">
        <v>67784</v>
      </c>
      <c r="J5" s="68">
        <v>1748.31</v>
      </c>
      <c r="K5" s="41">
        <v>4583</v>
      </c>
      <c r="L5" s="68">
        <v>1369.55</v>
      </c>
    </row>
    <row r="6" spans="1:13" x14ac:dyDescent="0.35">
      <c r="A6" t="s">
        <v>95</v>
      </c>
      <c r="B6" t="s">
        <v>109</v>
      </c>
      <c r="C6" s="41">
        <v>26383</v>
      </c>
      <c r="D6" s="42">
        <v>803</v>
      </c>
      <c r="E6" s="67">
        <f t="shared" ref="E6:E12" si="0">C6/SUM(C6:D6)</f>
        <v>0.97046273817406015</v>
      </c>
      <c r="F6" s="42">
        <v>1606.46</v>
      </c>
      <c r="G6" s="41">
        <v>21037</v>
      </c>
      <c r="H6" s="42">
        <v>1613.79</v>
      </c>
      <c r="I6" s="41">
        <v>4834</v>
      </c>
      <c r="J6" s="68">
        <v>1594.49</v>
      </c>
      <c r="K6" s="41">
        <v>512</v>
      </c>
      <c r="L6" s="42">
        <v>1418.09</v>
      </c>
    </row>
    <row r="7" spans="1:13" x14ac:dyDescent="0.35">
      <c r="A7" t="s">
        <v>95</v>
      </c>
      <c r="B7" t="s">
        <v>106</v>
      </c>
      <c r="C7" s="41">
        <v>140000</v>
      </c>
      <c r="D7" s="42">
        <v>3212</v>
      </c>
      <c r="E7" s="67">
        <f t="shared" si="0"/>
        <v>0.97757171186772063</v>
      </c>
      <c r="F7" s="42">
        <v>1868.53</v>
      </c>
      <c r="G7" s="41">
        <v>61091</v>
      </c>
      <c r="H7" s="42">
        <v>2093.5100000000002</v>
      </c>
      <c r="I7" s="41">
        <v>70012</v>
      </c>
      <c r="J7" s="68">
        <v>1743.64</v>
      </c>
      <c r="K7" s="41">
        <v>8897</v>
      </c>
      <c r="L7" s="42">
        <v>1306.55</v>
      </c>
    </row>
    <row r="8" spans="1:13" x14ac:dyDescent="0.35">
      <c r="A8" t="s">
        <v>95</v>
      </c>
      <c r="B8" t="s">
        <v>107</v>
      </c>
      <c r="C8" s="41">
        <v>65284</v>
      </c>
      <c r="D8" s="42">
        <v>3070</v>
      </c>
      <c r="E8" s="67">
        <f t="shared" si="0"/>
        <v>0.95508675424993417</v>
      </c>
      <c r="F8" s="42">
        <v>1623.96</v>
      </c>
      <c r="G8" s="41">
        <v>57166</v>
      </c>
      <c r="H8" s="42">
        <v>1651.15</v>
      </c>
      <c r="I8" s="41">
        <v>6860</v>
      </c>
      <c r="J8" s="68">
        <v>1467.18</v>
      </c>
      <c r="K8" s="41">
        <v>1258</v>
      </c>
      <c r="L8" s="42">
        <v>1243.51</v>
      </c>
    </row>
    <row r="9" spans="1:13" x14ac:dyDescent="0.35">
      <c r="A9" t="s">
        <v>113</v>
      </c>
      <c r="B9" t="s">
        <v>108</v>
      </c>
      <c r="C9" s="41">
        <v>150811</v>
      </c>
      <c r="D9" s="42">
        <v>2997</v>
      </c>
      <c r="E9" s="67">
        <f t="shared" si="0"/>
        <v>0.98051466763757411</v>
      </c>
      <c r="F9" s="42">
        <v>1816.74</v>
      </c>
      <c r="G9" s="41">
        <v>60713</v>
      </c>
      <c r="H9" s="42">
        <v>2108.65</v>
      </c>
      <c r="I9" s="41">
        <v>81582</v>
      </c>
      <c r="J9" s="42">
        <v>1651.4</v>
      </c>
      <c r="K9" s="41">
        <v>8516</v>
      </c>
      <c r="L9" s="68">
        <v>1319.52</v>
      </c>
    </row>
    <row r="10" spans="1:13" x14ac:dyDescent="0.35">
      <c r="A10" t="s">
        <v>113</v>
      </c>
      <c r="B10" t="s">
        <v>109</v>
      </c>
      <c r="C10" s="41">
        <v>24902</v>
      </c>
      <c r="D10" s="42">
        <v>828</v>
      </c>
      <c r="E10" s="67">
        <f t="shared" si="0"/>
        <v>0.96781966575981349</v>
      </c>
      <c r="F10" s="42">
        <v>1506.39</v>
      </c>
      <c r="G10" s="41">
        <v>21414</v>
      </c>
      <c r="H10" s="42">
        <v>1518.17</v>
      </c>
      <c r="I10" s="41">
        <v>3085</v>
      </c>
      <c r="J10" s="42">
        <v>1440.39</v>
      </c>
      <c r="K10" s="41">
        <v>403</v>
      </c>
      <c r="L10" s="68">
        <v>1385.7</v>
      </c>
    </row>
    <row r="11" spans="1:13" x14ac:dyDescent="0.35">
      <c r="A11" t="s">
        <v>113</v>
      </c>
      <c r="B11" t="s">
        <v>106</v>
      </c>
      <c r="C11" s="79">
        <v>168298</v>
      </c>
      <c r="D11" s="42">
        <v>3600</v>
      </c>
      <c r="E11" s="67">
        <f t="shared" si="0"/>
        <v>0.97905734796216359</v>
      </c>
      <c r="F11" s="42">
        <v>1800.36</v>
      </c>
      <c r="G11" s="41">
        <v>70790</v>
      </c>
      <c r="H11" s="42">
        <v>2078.5500000000002</v>
      </c>
      <c r="I11" s="41">
        <v>84760</v>
      </c>
      <c r="J11" s="42">
        <v>1646.69</v>
      </c>
      <c r="K11" s="41">
        <v>12748</v>
      </c>
      <c r="L11" s="42">
        <v>1277.3599999999999</v>
      </c>
    </row>
    <row r="12" spans="1:13" x14ac:dyDescent="0.35">
      <c r="A12" t="s">
        <v>113</v>
      </c>
      <c r="B12" t="s">
        <v>107</v>
      </c>
      <c r="C12" s="41">
        <v>94952</v>
      </c>
      <c r="D12" s="42">
        <v>4533</v>
      </c>
      <c r="E12" s="67">
        <f t="shared" si="0"/>
        <v>0.95443534201135849</v>
      </c>
      <c r="F12" s="42">
        <v>1562.38</v>
      </c>
      <c r="G12" s="41">
        <v>87315</v>
      </c>
      <c r="H12" s="42">
        <v>1589.48</v>
      </c>
      <c r="I12" s="41">
        <v>6348</v>
      </c>
      <c r="J12" s="42">
        <v>1272.93</v>
      </c>
      <c r="K12" s="41">
        <v>1289</v>
      </c>
      <c r="L12" s="42">
        <v>1152.48</v>
      </c>
    </row>
    <row r="13" spans="1:13" x14ac:dyDescent="0.35">
      <c r="J13" s="1"/>
    </row>
    <row r="14" spans="1:13" x14ac:dyDescent="0.35">
      <c r="C14" s="1"/>
      <c r="J14" s="1"/>
    </row>
    <row r="15" spans="1:13" x14ac:dyDescent="0.35">
      <c r="J15" s="1"/>
    </row>
    <row r="16" spans="1:13" x14ac:dyDescent="0.35">
      <c r="J16" s="1"/>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C67CC6F2A03F04698EA34E0C5CF3D5C" ma:contentTypeVersion="10" ma:contentTypeDescription="Create a new document." ma:contentTypeScope="" ma:versionID="1fea60e11b6cdc5682e3d25824c9ccec">
  <xsd:schema xmlns:xsd="http://www.w3.org/2001/XMLSchema" xmlns:xs="http://www.w3.org/2001/XMLSchema" xmlns:p="http://schemas.microsoft.com/office/2006/metadata/properties" xmlns:ns3="b6990dd4-87f0-43d7-bd84-6658abe7e94a" targetNamespace="http://schemas.microsoft.com/office/2006/metadata/properties" ma:root="true" ma:fieldsID="fe2ebc1382c0e5d73f913677d1685a9c" ns3:_="">
    <xsd:import namespace="b6990dd4-87f0-43d7-bd84-6658abe7e94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990dd4-87f0-43d7-bd84-6658abe7e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EA5A0-BB09-40C5-98C3-2BEE13AFA85E}">
  <ds:schemaRefs>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b6990dd4-87f0-43d7-bd84-6658abe7e94a"/>
    <ds:schemaRef ds:uri="http://www.w3.org/XML/1998/namespace"/>
    <ds:schemaRef ds:uri="http://purl.org/dc/dcmitype/"/>
  </ds:schemaRefs>
</ds:datastoreItem>
</file>

<file path=customXml/itemProps2.xml><?xml version="1.0" encoding="utf-8"?>
<ds:datastoreItem xmlns:ds="http://schemas.openxmlformats.org/officeDocument/2006/customXml" ds:itemID="{BC23457E-9490-4799-930C-3B1C9F07DE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990dd4-87f0-43d7-bd84-6658abe7e9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D51960-585F-4F41-875C-531A4DA1059D}">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Cover sheet</vt:lpstr>
      <vt:lpstr>Contents</vt:lpstr>
      <vt:lpstr>Commentary</vt:lpstr>
      <vt:lpstr>Notes</vt:lpstr>
      <vt:lpstr>Summary table (TIC)</vt:lpstr>
      <vt:lpstr>Annual table (TIC)</vt:lpstr>
      <vt:lpstr>Monthly table (TIC)</vt:lpstr>
      <vt:lpstr>Domestic costs (TIC)</vt:lpstr>
      <vt:lpstr>New build costs (TIC)</vt:lpstr>
      <vt:lpstr>Regional costs (TIC)</vt:lpstr>
      <vt:lpstr>Chart data (hide)</vt:lpstr>
      <vt:lpstr>Commentary!Print_Area</vt:lpstr>
    </vt:vector>
  </TitlesOfParts>
  <Company>DECC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Ashcroft Stephen (Analysis)</dc:creator>
  <cp:lastModifiedBy>Harris, Kevin (Energy Security)</cp:lastModifiedBy>
  <cp:lastPrinted>2022-05-24T10:57:27Z</cp:lastPrinted>
  <dcterms:created xsi:type="dcterms:W3CDTF">2015-05-18T14:24:26Z</dcterms:created>
  <dcterms:modified xsi:type="dcterms:W3CDTF">2026-05-27T15:10:42Z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0x0101000C67CC6F2A03F04698EA34E0C5CF3D5C</vt:lpwstr>
  </property>
  <property fmtid="{D5CDD505-2E9C-101B-9397-08002B2CF9AE}" pid="3" name="_dlc_DocIdItemGuid">
    <vt:lpwstr>b4a18cf7-29cc-4166-9891-65c668f6c5cf</vt:lpwstr>
  </property>
  <property fmtid="{D5CDD505-2E9C-101B-9397-08002B2CF9AE}" pid="4" name="MSIP_Label_ba62f585-b40f-4ab9-bafe-39150f03d124_Enabled">
    <vt:lpwstr>true</vt:lpwstr>
  </property>
  <property fmtid="{D5CDD505-2E9C-101B-9397-08002B2CF9AE}" pid="5" name="MSIP_Label_ba62f585-b40f-4ab9-bafe-39150f03d124_SetDate">
    <vt:lpwstr>2020-04-29T13:23:40Z</vt:lpwstr>
  </property>
  <property fmtid="{D5CDD505-2E9C-101B-9397-08002B2CF9AE}" pid="6" name="MSIP_Label_ba62f585-b40f-4ab9-bafe-39150f03d124_Method">
    <vt:lpwstr>Standard</vt:lpwstr>
  </property>
  <property fmtid="{D5CDD505-2E9C-101B-9397-08002B2CF9AE}" pid="7" name="MSIP_Label_ba62f585-b40f-4ab9-bafe-39150f03d124_Name">
    <vt:lpwstr>OFFICIAL</vt:lpwstr>
  </property>
  <property fmtid="{D5CDD505-2E9C-101B-9397-08002B2CF9AE}" pid="8" name="MSIP_Label_ba62f585-b40f-4ab9-bafe-39150f03d124_SiteId">
    <vt:lpwstr>cbac7005-02c1-43eb-b497-e6492d1b2dd8</vt:lpwstr>
  </property>
  <property fmtid="{D5CDD505-2E9C-101B-9397-08002B2CF9AE}" pid="9" name="MSIP_Label_ba62f585-b40f-4ab9-bafe-39150f03d124_ActionId">
    <vt:lpwstr>bea3be4e-1038-4e2f-8922-0000d3e5bbbf</vt:lpwstr>
  </property>
  <property fmtid="{D5CDD505-2E9C-101B-9397-08002B2CF9AE}" pid="10" name="MSIP_Label_ba62f585-b40f-4ab9-bafe-39150f03d124_ContentBits">
    <vt:lpwstr>0</vt:lpwstr>
  </property>
</Properties>
</file>