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1" documentId="8_{B95E4549-A120-4259-AB3D-C7B723A9C2A8}" xr6:coauthVersionLast="47" xr6:coauthVersionMax="47" xr10:uidLastSave="{D67E0614-163F-4776-9C7A-C5A5C3BAC704}"/>
  <bookViews>
    <workbookView xWindow="-110" yWindow="-110" windowWidth="19420" windowHeight="10300" tabRatio="643" xr2:uid="{00000000-000D-0000-FFFF-FFFF00000000}"/>
  </bookViews>
  <sheets>
    <sheet name="Cover sheet" sheetId="17" r:id="rId1"/>
    <sheet name="Contents" sheetId="18" r:id="rId2"/>
    <sheet name="Commentary" sheetId="37" r:id="rId3"/>
    <sheet name="Notes" sheetId="19" r:id="rId4"/>
    <sheet name="Summary table (DNC)" sheetId="35" r:id="rId5"/>
    <sheet name="Annual table (DNC)" sheetId="34" r:id="rId6"/>
    <sheet name="Monthly table (DNC)" sheetId="32" r:id="rId7"/>
    <sheet name="Domestic costs (DNC)" sheetId="38" r:id="rId8"/>
    <sheet name="New build costs (DNC)" sheetId="39" r:id="rId9"/>
    <sheet name="Regional costs (DNC)" sheetId="40" r:id="rId10"/>
    <sheet name="Chart data (hide)" sheetId="21" state="hidden" r:id="rId11"/>
  </sheets>
  <definedNames>
    <definedName name="_xlnm.Print_Area" localSheetId="2">Commentary!$A$1:$F$70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35" l="1"/>
  <c r="M8" i="35"/>
  <c r="M9" i="35"/>
  <c r="M10" i="35"/>
  <c r="M11" i="35"/>
  <c r="M12" i="35"/>
  <c r="M13" i="35"/>
  <c r="M14" i="35"/>
  <c r="M15" i="35"/>
  <c r="M16" i="35"/>
  <c r="M17" i="35"/>
  <c r="M18" i="35"/>
  <c r="K7" i="35"/>
  <c r="K8" i="35"/>
  <c r="K9" i="35"/>
  <c r="K10" i="35"/>
  <c r="K11" i="35"/>
  <c r="K12" i="35"/>
  <c r="K13" i="35"/>
  <c r="K14" i="35"/>
  <c r="K15" i="35"/>
  <c r="K16" i="35"/>
  <c r="K17" i="35"/>
  <c r="K18" i="35"/>
  <c r="K6" i="35"/>
  <c r="I7" i="35"/>
  <c r="I8" i="35"/>
  <c r="I9" i="35"/>
  <c r="I10" i="35"/>
  <c r="I11" i="35"/>
  <c r="I12" i="35"/>
  <c r="I13" i="35"/>
  <c r="I14" i="35"/>
  <c r="I15" i="35"/>
  <c r="I16" i="35"/>
  <c r="I17" i="35"/>
  <c r="I18" i="35"/>
  <c r="G7" i="35"/>
  <c r="G8" i="35"/>
  <c r="G9" i="35"/>
  <c r="G10" i="35"/>
  <c r="G11" i="35"/>
  <c r="G12" i="35"/>
  <c r="G13" i="35"/>
  <c r="G14" i="35"/>
  <c r="G15" i="35"/>
  <c r="G16" i="35"/>
  <c r="G17" i="35"/>
  <c r="G18" i="35"/>
  <c r="G6" i="35"/>
  <c r="C7" i="35"/>
  <c r="C8" i="35"/>
  <c r="C9" i="35"/>
  <c r="C10" i="35"/>
  <c r="C11" i="35"/>
  <c r="C12" i="35"/>
  <c r="C13" i="35"/>
  <c r="C14" i="35"/>
  <c r="C15" i="35"/>
  <c r="C16" i="35"/>
  <c r="C17" i="35"/>
  <c r="C18" i="35"/>
  <c r="C6" i="35"/>
  <c r="E7" i="35"/>
  <c r="E8" i="35"/>
  <c r="E9" i="35"/>
  <c r="E10" i="35"/>
  <c r="E11" i="35"/>
  <c r="E12" i="35"/>
  <c r="E13" i="35"/>
  <c r="E14" i="35"/>
  <c r="E15" i="35"/>
  <c r="E16" i="35"/>
  <c r="E17" i="35"/>
  <c r="E18" i="35"/>
  <c r="G148" i="21"/>
  <c r="D148" i="21"/>
  <c r="E148" i="21" s="1"/>
  <c r="D149" i="21"/>
  <c r="E149" i="21" s="1"/>
  <c r="D150" i="21"/>
  <c r="E150" i="21" s="1"/>
  <c r="D151" i="21"/>
  <c r="E151" i="21" s="1"/>
  <c r="D152" i="21"/>
  <c r="E152" i="21" s="1"/>
  <c r="D153" i="21"/>
  <c r="E153" i="21" s="1"/>
  <c r="D154" i="21"/>
  <c r="E154" i="21" s="1"/>
  <c r="D155" i="21"/>
  <c r="E155" i="21" s="1"/>
  <c r="D156" i="21"/>
  <c r="E156" i="21" s="1"/>
  <c r="D157" i="21"/>
  <c r="E157" i="21" s="1"/>
  <c r="D158" i="21"/>
  <c r="E158" i="21" s="1"/>
  <c r="D159" i="21"/>
  <c r="E159" i="21" s="1"/>
  <c r="C148" i="21"/>
  <c r="C149" i="21"/>
  <c r="C150" i="21"/>
  <c r="C151" i="21"/>
  <c r="C152" i="21"/>
  <c r="C153" i="21"/>
  <c r="C154" i="21"/>
  <c r="C155" i="21"/>
  <c r="C156" i="21"/>
  <c r="C157" i="21"/>
  <c r="C158" i="21"/>
  <c r="C159" i="21"/>
  <c r="M6" i="35"/>
  <c r="I6" i="35"/>
  <c r="E6" i="35"/>
  <c r="E30" i="40"/>
  <c r="E31" i="40"/>
  <c r="E32" i="40"/>
  <c r="E33" i="40"/>
  <c r="E34" i="40"/>
  <c r="E35" i="40"/>
  <c r="E36" i="40"/>
  <c r="E37" i="40"/>
  <c r="E29" i="40"/>
  <c r="E38" i="40"/>
  <c r="E28" i="40"/>
  <c r="E27" i="40"/>
  <c r="E26" i="40"/>
  <c r="E25" i="40"/>
  <c r="E24" i="40"/>
  <c r="E23" i="40"/>
  <c r="E22" i="40"/>
  <c r="E21" i="40"/>
  <c r="E20" i="40"/>
  <c r="E19" i="40"/>
  <c r="E18" i="40"/>
  <c r="E17" i="40"/>
  <c r="E16" i="40"/>
  <c r="E15" i="40"/>
  <c r="E14" i="40"/>
  <c r="E13" i="40"/>
  <c r="E12" i="40"/>
  <c r="E11" i="40"/>
  <c r="E10" i="40"/>
  <c r="E9" i="40"/>
  <c r="E8" i="40"/>
  <c r="E7" i="40"/>
  <c r="E6" i="40"/>
  <c r="E10" i="39"/>
  <c r="E11" i="39"/>
  <c r="E12" i="39"/>
  <c r="E13" i="39"/>
  <c r="D18" i="34"/>
  <c r="F150" i="32"/>
  <c r="F151" i="32"/>
  <c r="F152" i="32"/>
  <c r="F153" i="32"/>
  <c r="F154" i="32"/>
  <c r="F155" i="32"/>
  <c r="F156" i="32"/>
  <c r="F157" i="32"/>
  <c r="F158" i="32"/>
  <c r="F159" i="32"/>
  <c r="F160" i="32"/>
  <c r="F161" i="32"/>
  <c r="E8" i="38"/>
  <c r="E9" i="38"/>
  <c r="E8" i="39"/>
  <c r="E9" i="39"/>
  <c r="G100" i="21"/>
  <c r="G16" i="21"/>
  <c r="G28" i="21"/>
  <c r="G40" i="21"/>
  <c r="G52" i="21"/>
  <c r="G64" i="21"/>
  <c r="G76" i="21"/>
  <c r="G88" i="21"/>
  <c r="G112" i="21"/>
  <c r="G124" i="21"/>
  <c r="G136" i="21"/>
  <c r="G4" i="21"/>
  <c r="D136" i="21"/>
  <c r="E136" i="21" s="1"/>
  <c r="D137" i="21"/>
  <c r="E137" i="21" s="1"/>
  <c r="D138" i="21"/>
  <c r="E138" i="21" s="1"/>
  <c r="D139" i="21"/>
  <c r="E139" i="21" s="1"/>
  <c r="D140" i="21"/>
  <c r="E140" i="21" s="1"/>
  <c r="D141" i="21"/>
  <c r="E141" i="21" s="1"/>
  <c r="D142" i="21"/>
  <c r="E142" i="21" s="1"/>
  <c r="D143" i="21"/>
  <c r="E143" i="21" s="1"/>
  <c r="D144" i="21"/>
  <c r="E144" i="21" s="1"/>
  <c r="D145" i="21"/>
  <c r="E145" i="21" s="1"/>
  <c r="D146" i="21"/>
  <c r="E146" i="21" s="1"/>
  <c r="D147" i="21"/>
  <c r="E147" i="21" s="1"/>
  <c r="C136" i="21"/>
  <c r="C137" i="21"/>
  <c r="C138" i="21"/>
  <c r="C139" i="21"/>
  <c r="C140" i="21"/>
  <c r="C141" i="21"/>
  <c r="C142" i="21"/>
  <c r="C143" i="21"/>
  <c r="C144" i="21"/>
  <c r="C145" i="21"/>
  <c r="C146" i="21"/>
  <c r="C147" i="21"/>
  <c r="E7" i="39"/>
  <c r="E6" i="39"/>
  <c r="E6" i="38"/>
  <c r="E7" i="38"/>
  <c r="F138" i="32"/>
  <c r="F139" i="32"/>
  <c r="F140" i="32"/>
  <c r="F141" i="32"/>
  <c r="F142" i="32"/>
  <c r="F143" i="32"/>
  <c r="F144" i="32"/>
  <c r="F145" i="32"/>
  <c r="F146" i="32"/>
  <c r="F147" i="32"/>
  <c r="F148" i="32"/>
  <c r="F149" i="32"/>
  <c r="D17" i="34"/>
  <c r="D6" i="34"/>
  <c r="D7" i="34"/>
  <c r="D8" i="34"/>
  <c r="D9" i="34"/>
  <c r="D10" i="34"/>
  <c r="D11" i="34"/>
  <c r="D12" i="34"/>
  <c r="D13" i="34"/>
  <c r="D14" i="34"/>
  <c r="D15" i="34"/>
  <c r="D16" i="34"/>
  <c r="F137" i="32"/>
  <c r="F136" i="32"/>
  <c r="F135" i="32"/>
  <c r="F134" i="32"/>
  <c r="F133" i="32"/>
  <c r="F132" i="32"/>
  <c r="F131" i="32"/>
  <c r="F130" i="32"/>
  <c r="F129" i="32"/>
  <c r="F128" i="32"/>
  <c r="F127" i="32"/>
  <c r="F126" i="32"/>
  <c r="F125" i="32"/>
  <c r="F124" i="32"/>
  <c r="F123" i="32"/>
  <c r="F122" i="32"/>
  <c r="F121" i="32"/>
  <c r="F120" i="32"/>
  <c r="F119" i="32"/>
  <c r="F118" i="32"/>
  <c r="F117" i="32"/>
  <c r="F116" i="32"/>
  <c r="F115" i="32"/>
  <c r="F114" i="32"/>
  <c r="F113" i="32"/>
  <c r="F112" i="32"/>
  <c r="F111" i="32"/>
  <c r="F110" i="32"/>
  <c r="F109" i="32"/>
  <c r="F108" i="32"/>
  <c r="F107" i="32"/>
  <c r="F106" i="32"/>
  <c r="F105" i="32"/>
  <c r="F104" i="32"/>
  <c r="F103" i="32"/>
  <c r="F102" i="32"/>
  <c r="F101" i="32"/>
  <c r="F100" i="32"/>
  <c r="F99" i="32"/>
  <c r="F98" i="32"/>
  <c r="F97" i="32"/>
  <c r="F96" i="32"/>
  <c r="F95" i="32"/>
  <c r="F94" i="32"/>
  <c r="F93" i="32"/>
  <c r="F92" i="32"/>
  <c r="F91" i="32"/>
  <c r="F90" i="32"/>
  <c r="F89" i="32"/>
  <c r="F88" i="32"/>
  <c r="F87" i="32"/>
  <c r="F86" i="32"/>
  <c r="F85" i="32"/>
  <c r="F84" i="32"/>
  <c r="F83" i="32"/>
  <c r="F82" i="32"/>
  <c r="F81" i="32"/>
  <c r="F80" i="32"/>
  <c r="F79" i="32"/>
  <c r="F78" i="32"/>
  <c r="F77" i="32"/>
  <c r="F76" i="32"/>
  <c r="F75" i="32"/>
  <c r="F74" i="32"/>
  <c r="F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15" i="32"/>
  <c r="F14" i="32"/>
  <c r="F13" i="32"/>
  <c r="F12" i="32"/>
  <c r="F11" i="32"/>
  <c r="F10" i="32"/>
  <c r="F9" i="32"/>
  <c r="F8" i="32"/>
  <c r="F7" i="32"/>
  <c r="F6" i="32"/>
  <c r="D135" i="21" l="1"/>
  <c r="E135" i="21" s="1"/>
  <c r="C135" i="21"/>
  <c r="D134" i="21"/>
  <c r="E134" i="21" s="1"/>
  <c r="C134" i="21"/>
  <c r="D133" i="21"/>
  <c r="E133" i="21" s="1"/>
  <c r="C133" i="21"/>
  <c r="D132" i="21"/>
  <c r="E132" i="21" s="1"/>
  <c r="C132" i="21"/>
  <c r="D131" i="21"/>
  <c r="E131" i="21" s="1"/>
  <c r="C131" i="21"/>
  <c r="D130" i="21"/>
  <c r="E130" i="21" s="1"/>
  <c r="C130" i="21"/>
  <c r="D129" i="21"/>
  <c r="E129" i="21" s="1"/>
  <c r="C129" i="21"/>
  <c r="D128" i="21"/>
  <c r="E128" i="21" s="1"/>
  <c r="C128" i="21"/>
  <c r="D127" i="21"/>
  <c r="E127" i="21" s="1"/>
  <c r="C127" i="21"/>
  <c r="D126" i="21"/>
  <c r="E126" i="21" s="1"/>
  <c r="C126" i="21"/>
  <c r="D125" i="21"/>
  <c r="E125" i="21" s="1"/>
  <c r="C125" i="21"/>
  <c r="D124" i="21"/>
  <c r="E124" i="21" s="1"/>
  <c r="C124" i="21"/>
  <c r="D5" i="21"/>
  <c r="E5" i="21" s="1"/>
  <c r="D6" i="21"/>
  <c r="E6" i="21" s="1"/>
  <c r="D7" i="21"/>
  <c r="E7" i="21" s="1"/>
  <c r="D8" i="21"/>
  <c r="E8" i="21" s="1"/>
  <c r="D9" i="21"/>
  <c r="E9" i="21" s="1"/>
  <c r="D10" i="21"/>
  <c r="E10" i="21" s="1"/>
  <c r="D11" i="21"/>
  <c r="E11" i="21" s="1"/>
  <c r="D12" i="21"/>
  <c r="E12" i="21" s="1"/>
  <c r="D13" i="21"/>
  <c r="E13" i="21" s="1"/>
  <c r="D14" i="21"/>
  <c r="E14" i="21" s="1"/>
  <c r="D15" i="21"/>
  <c r="E15" i="21" s="1"/>
  <c r="D16" i="21"/>
  <c r="E16" i="21" s="1"/>
  <c r="D17" i="21"/>
  <c r="E17" i="21" s="1"/>
  <c r="D18" i="21"/>
  <c r="E18" i="21" s="1"/>
  <c r="D19" i="21"/>
  <c r="E19" i="21" s="1"/>
  <c r="D20" i="21"/>
  <c r="E20" i="21" s="1"/>
  <c r="D21" i="21"/>
  <c r="E21" i="21" s="1"/>
  <c r="D22" i="21"/>
  <c r="E22" i="21" s="1"/>
  <c r="D23" i="21"/>
  <c r="E23" i="21" s="1"/>
  <c r="D24" i="21"/>
  <c r="E24" i="21" s="1"/>
  <c r="D25" i="21"/>
  <c r="E25" i="21" s="1"/>
  <c r="D26" i="21"/>
  <c r="E26" i="21" s="1"/>
  <c r="D27" i="21"/>
  <c r="E27" i="21" s="1"/>
  <c r="D28" i="21"/>
  <c r="E28" i="21" s="1"/>
  <c r="D29" i="21"/>
  <c r="E29" i="21" s="1"/>
  <c r="D30" i="21"/>
  <c r="E30" i="21" s="1"/>
  <c r="D31" i="21"/>
  <c r="E31" i="21" s="1"/>
  <c r="D32" i="21"/>
  <c r="E32" i="21" s="1"/>
  <c r="D33" i="21"/>
  <c r="E33" i="21" s="1"/>
  <c r="D34" i="21"/>
  <c r="E34" i="21" s="1"/>
  <c r="D35" i="21"/>
  <c r="E35" i="21" s="1"/>
  <c r="D36" i="21"/>
  <c r="E36" i="21" s="1"/>
  <c r="D37" i="21"/>
  <c r="E37" i="21" s="1"/>
  <c r="D38" i="21"/>
  <c r="E38" i="21" s="1"/>
  <c r="D39" i="21"/>
  <c r="E39" i="21" s="1"/>
  <c r="D40" i="21"/>
  <c r="E40" i="21" s="1"/>
  <c r="D41" i="21"/>
  <c r="E41" i="21" s="1"/>
  <c r="D42" i="21"/>
  <c r="E42" i="21" s="1"/>
  <c r="D43" i="21"/>
  <c r="E43" i="21" s="1"/>
  <c r="D44" i="21"/>
  <c r="E44" i="21" s="1"/>
  <c r="D45" i="21"/>
  <c r="E45" i="21" s="1"/>
  <c r="D46" i="21"/>
  <c r="E46" i="21" s="1"/>
  <c r="D47" i="21"/>
  <c r="E47" i="21" s="1"/>
  <c r="D48" i="21"/>
  <c r="E48" i="21" s="1"/>
  <c r="D49" i="21"/>
  <c r="E49" i="21" s="1"/>
  <c r="D50" i="21"/>
  <c r="E50" i="21" s="1"/>
  <c r="D51" i="21"/>
  <c r="E51" i="21" s="1"/>
  <c r="D52" i="21"/>
  <c r="E52" i="21" s="1"/>
  <c r="D53" i="21"/>
  <c r="E53" i="21" s="1"/>
  <c r="D54" i="21"/>
  <c r="E54" i="21" s="1"/>
  <c r="D55" i="21"/>
  <c r="E55" i="21" s="1"/>
  <c r="D56" i="21"/>
  <c r="E56" i="21" s="1"/>
  <c r="D57" i="21"/>
  <c r="E57" i="21" s="1"/>
  <c r="D58" i="21"/>
  <c r="E58" i="21" s="1"/>
  <c r="D59" i="21"/>
  <c r="E59" i="21" s="1"/>
  <c r="D60" i="21"/>
  <c r="E60" i="21" s="1"/>
  <c r="D61" i="21"/>
  <c r="E61" i="21" s="1"/>
  <c r="D62" i="21"/>
  <c r="E62" i="21" s="1"/>
  <c r="D63" i="21"/>
  <c r="E63" i="21" s="1"/>
  <c r="D64" i="21"/>
  <c r="E64" i="21" s="1"/>
  <c r="D65" i="21"/>
  <c r="E65" i="21" s="1"/>
  <c r="D66" i="21"/>
  <c r="E66" i="21" s="1"/>
  <c r="D67" i="21"/>
  <c r="E67" i="21" s="1"/>
  <c r="D68" i="21"/>
  <c r="E68" i="21" s="1"/>
  <c r="D69" i="21"/>
  <c r="E69" i="21" s="1"/>
  <c r="D70" i="21"/>
  <c r="E70" i="21" s="1"/>
  <c r="D71" i="21"/>
  <c r="E71" i="21" s="1"/>
  <c r="D72" i="21"/>
  <c r="E72" i="21" s="1"/>
  <c r="D73" i="21"/>
  <c r="E73" i="21" s="1"/>
  <c r="D74" i="21"/>
  <c r="E74" i="21" s="1"/>
  <c r="D75" i="21"/>
  <c r="E75" i="21" s="1"/>
  <c r="D76" i="21"/>
  <c r="E76" i="21" s="1"/>
  <c r="D77" i="21"/>
  <c r="E77" i="21" s="1"/>
  <c r="D78" i="21"/>
  <c r="E78" i="21" s="1"/>
  <c r="D79" i="21"/>
  <c r="E79" i="21" s="1"/>
  <c r="D80" i="21"/>
  <c r="E80" i="21" s="1"/>
  <c r="D81" i="21"/>
  <c r="E81" i="21" s="1"/>
  <c r="D82" i="21"/>
  <c r="E82" i="21" s="1"/>
  <c r="D83" i="21"/>
  <c r="E83" i="21" s="1"/>
  <c r="D84" i="21"/>
  <c r="E84" i="21" s="1"/>
  <c r="D85" i="21"/>
  <c r="E85" i="21" s="1"/>
  <c r="D86" i="21"/>
  <c r="E86" i="21" s="1"/>
  <c r="D87" i="21"/>
  <c r="E87" i="21" s="1"/>
  <c r="D88" i="21"/>
  <c r="E88" i="21" s="1"/>
  <c r="D89" i="21"/>
  <c r="E89" i="21" s="1"/>
  <c r="D90" i="21"/>
  <c r="E90" i="21" s="1"/>
  <c r="D91" i="21"/>
  <c r="E91" i="21" s="1"/>
  <c r="D92" i="21"/>
  <c r="E92" i="21" s="1"/>
  <c r="D93" i="21"/>
  <c r="E93" i="21" s="1"/>
  <c r="D94" i="21"/>
  <c r="E94" i="21" s="1"/>
  <c r="D95" i="21"/>
  <c r="E95" i="21" s="1"/>
  <c r="D96" i="21"/>
  <c r="E96" i="21" s="1"/>
  <c r="D97" i="21"/>
  <c r="E97" i="21" s="1"/>
  <c r="D98" i="21"/>
  <c r="E98" i="21" s="1"/>
  <c r="D99" i="21"/>
  <c r="E99" i="21" s="1"/>
  <c r="D100" i="21"/>
  <c r="E100" i="21" s="1"/>
  <c r="D101" i="21"/>
  <c r="E101" i="21" s="1"/>
  <c r="D102" i="21"/>
  <c r="E102" i="21" s="1"/>
  <c r="D103" i="21"/>
  <c r="E103" i="21" s="1"/>
  <c r="D104" i="21"/>
  <c r="E104" i="21" s="1"/>
  <c r="D105" i="21"/>
  <c r="E105" i="21" s="1"/>
  <c r="D106" i="21"/>
  <c r="E106" i="21" s="1"/>
  <c r="D107" i="21"/>
  <c r="E107" i="21" s="1"/>
  <c r="D108" i="21"/>
  <c r="E108" i="21" s="1"/>
  <c r="D109" i="21"/>
  <c r="E109" i="21" s="1"/>
  <c r="D110" i="21"/>
  <c r="E110" i="21" s="1"/>
  <c r="D111" i="21"/>
  <c r="E111" i="21" s="1"/>
  <c r="D112" i="21"/>
  <c r="E112" i="21" s="1"/>
  <c r="D113" i="21"/>
  <c r="E113" i="21" s="1"/>
  <c r="D114" i="21"/>
  <c r="E114" i="21" s="1"/>
  <c r="D115" i="21"/>
  <c r="E115" i="21" s="1"/>
  <c r="D116" i="21"/>
  <c r="E116" i="21" s="1"/>
  <c r="D117" i="21"/>
  <c r="E117" i="21" s="1"/>
  <c r="D118" i="21"/>
  <c r="E118" i="21" s="1"/>
  <c r="D119" i="21"/>
  <c r="E119" i="21" s="1"/>
  <c r="D120" i="21"/>
  <c r="E120" i="21" s="1"/>
  <c r="D121" i="21"/>
  <c r="E121" i="21" s="1"/>
  <c r="D122" i="21"/>
  <c r="E122" i="21" s="1"/>
  <c r="D123" i="21"/>
  <c r="E123" i="21" s="1"/>
  <c r="D4" i="21"/>
  <c r="E4" i="21" s="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5" i="21"/>
  <c r="C4" i="21"/>
</calcChain>
</file>

<file path=xl/sharedStrings.xml><?xml version="1.0" encoding="utf-8"?>
<sst xmlns="http://schemas.openxmlformats.org/spreadsheetml/2006/main" count="798" uniqueCount="165">
  <si>
    <t>Year</t>
  </si>
  <si>
    <t>Month</t>
  </si>
  <si>
    <t>April</t>
  </si>
  <si>
    <t>May</t>
  </si>
  <si>
    <t>June</t>
  </si>
  <si>
    <t>July</t>
  </si>
  <si>
    <t>August</t>
  </si>
  <si>
    <t>September</t>
  </si>
  <si>
    <t>October</t>
  </si>
  <si>
    <t>November</t>
  </si>
  <si>
    <t>December</t>
  </si>
  <si>
    <t>January</t>
  </si>
  <si>
    <t>February</t>
  </si>
  <si>
    <t>March</t>
  </si>
  <si>
    <t>Contents</t>
  </si>
  <si>
    <t>2013/14</t>
  </si>
  <si>
    <t>2014/15</t>
  </si>
  <si>
    <t>2015/16</t>
  </si>
  <si>
    <t>2016/17</t>
  </si>
  <si>
    <t>2017/18</t>
  </si>
  <si>
    <t>Number</t>
  </si>
  <si>
    <t>2018/19</t>
  </si>
  <si>
    <t>2019/20</t>
  </si>
  <si>
    <t>2020/21</t>
  </si>
  <si>
    <t>Some cells refer to notes, which can be found in the "Notes" sheet.</t>
  </si>
  <si>
    <t xml:space="preserve">Publication dates </t>
  </si>
  <si>
    <t>Data period</t>
  </si>
  <si>
    <t xml:space="preserve">Further information </t>
  </si>
  <si>
    <t xml:space="preserve">The tables and accompanying cover sheet, contents and notes have been edited to meet legal accessibility regulations 
To provide feedback please contact </t>
  </si>
  <si>
    <t>Some cells in the tables refer to notes which can be found in the notes worksheet
Note markers are presented in square brackets, for example [Note 1]</t>
  </si>
  <si>
    <t xml:space="preserve">Links to additional further information in cells below </t>
  </si>
  <si>
    <t>Energy statistics revisions policy (opens in a new window)</t>
  </si>
  <si>
    <t xml:space="preserve">Contact details </t>
  </si>
  <si>
    <t xml:space="preserve">Statistical enquiries </t>
  </si>
  <si>
    <t xml:space="preserve">Media enquiries </t>
  </si>
  <si>
    <t>020 7215 1000</t>
  </si>
  <si>
    <t>Time periods used in this workbook refer to financial years i.e. from April to March.</t>
  </si>
  <si>
    <t>Energy Trends article on small-scale solar PV cost analysis methodology (opens in a new window)</t>
  </si>
  <si>
    <t>This worksheet contains one table</t>
  </si>
  <si>
    <t xml:space="preserve">This table includes a list of worksheets in this workbook with links to those worksheets </t>
  </si>
  <si>
    <t>Worksheet description</t>
  </si>
  <si>
    <t>Link</t>
  </si>
  <si>
    <t>Front page with general details, sources and contacts</t>
  </si>
  <si>
    <t>Cover Sheet</t>
  </si>
  <si>
    <t>This page</t>
  </si>
  <si>
    <t>Notes to the data tables</t>
  </si>
  <si>
    <t>Notes</t>
  </si>
  <si>
    <t>Note</t>
  </si>
  <si>
    <t>Description</t>
  </si>
  <si>
    <t>This sheet contains one table.</t>
  </si>
  <si>
    <t>The following table contains supporting notes to the data presented in this workbook.</t>
  </si>
  <si>
    <t>Note 1</t>
  </si>
  <si>
    <t>Note 2</t>
  </si>
  <si>
    <t>The analysis includes only installations that had valid cost data. Northern Ireland installations accredited through the MCS are excluded from these statistics. Extensions to existing installations are treated as separate installations.</t>
  </si>
  <si>
    <t>This spreadsheet contains one table</t>
  </si>
  <si>
    <t>2021/22</t>
  </si>
  <si>
    <t>Commentary</t>
  </si>
  <si>
    <t>Long-term trends for 0-4 kW installations</t>
  </si>
  <si>
    <t>Financial year</t>
  </si>
  <si>
    <t>2022/23</t>
  </si>
  <si>
    <t>Calendar year</t>
  </si>
  <si>
    <t>0-4 kW:
Mean (£/kW)</t>
  </si>
  <si>
    <t>0-4 kW:
Median (£/kW)</t>
  </si>
  <si>
    <t>0-4 kW:
Lower CI (£/kW)</t>
  </si>
  <si>
    <t>0-4 kW:
Upper CI (£/kW)</t>
  </si>
  <si>
    <t>4-10 kW:
Median (£/kW)</t>
  </si>
  <si>
    <t>4-10 kW:
Mean (£/kW)</t>
  </si>
  <si>
    <t>4-10 kW:
Lower CI (£/kW)</t>
  </si>
  <si>
    <t>4-10 kW:
Upper CI (£/kW)</t>
  </si>
  <si>
    <t>10-50 kW:
Median (£/kW)</t>
  </si>
  <si>
    <t>10-50 kW:
Mean (£/kW)</t>
  </si>
  <si>
    <t>10-50 kW:
Lower CI (£/kW)</t>
  </si>
  <si>
    <t>10-50 kW:
Upper CI (£/kW)</t>
  </si>
  <si>
    <t>Number of installations included in analysis</t>
  </si>
  <si>
    <t>Number of installations not included in analysis</t>
  </si>
  <si>
    <t>Overall coverage [note 2]</t>
  </si>
  <si>
    <t>Annual</t>
  </si>
  <si>
    <t>0-4 kW - 
Number of installations included in analysis</t>
  </si>
  <si>
    <t>4-10 kW - 
Number of installations included in analysis</t>
  </si>
  <si>
    <t>10-50 kW - 
Number of installations included in analysis</t>
  </si>
  <si>
    <t>fitstatistics@energysecurity.gov.uk</t>
  </si>
  <si>
    <t>newsdesk@energysecurity.gov.uk</t>
  </si>
  <si>
    <t>2023/24</t>
  </si>
  <si>
    <t>Consumer Price Index (CPI) 
[note 3]</t>
  </si>
  <si>
    <t>Actual
Mean Cost</t>
  </si>
  <si>
    <t>Analysis of trends and graphs</t>
  </si>
  <si>
    <t>Summary</t>
  </si>
  <si>
    <t>Note 3</t>
  </si>
  <si>
    <t>Monthly 0-4 kW mean costs - actual and inflation adjusted for graph</t>
  </si>
  <si>
    <t>Inflation adjusted
Mean Cost</t>
  </si>
  <si>
    <t>0-4 kW:
Inflation adjusted median (£/kW) [note 3]</t>
  </si>
  <si>
    <t>4-10 kW:
Inflation adjusted median (£/kW)  [note 3]</t>
  </si>
  <si>
    <t>10-50 kW:
Inflation adjusted median (£/kW)  [note 3]</t>
  </si>
  <si>
    <t xml:space="preserve">Data are sourced from the Microgeneration Certificate Scheme (MCS) database. Not all of these installations will necessarily have been accredited on FITs. The cost includes generation equipment, cost of installing and connecting to the electricity supply and VAT where applicable, VAT rates vary over time. The cost does not include any extended warranty or any other material or works carried out on the solar equipment. Additional devices, such as battery storage, installed alongside the solar panels are also not included in the cost. </t>
  </si>
  <si>
    <t>Rob Einchcomb</t>
  </si>
  <si>
    <t>020 7215 0574</t>
  </si>
  <si>
    <t>energy.stats@energysecurity.gov.uk</t>
  </si>
  <si>
    <t>2024/25</t>
  </si>
  <si>
    <t>Installation Type</t>
  </si>
  <si>
    <t>Domestic</t>
  </si>
  <si>
    <t>Non-domestic</t>
  </si>
  <si>
    <t>0-4 kW:
Inflation adjusted mean (£/kW) [note 3]</t>
  </si>
  <si>
    <t>4-10 kW:
Inflation adjusted mean (£/kW)  [note 3]</t>
  </si>
  <si>
    <t>10-50 kW:
Inflation adjusted mean (£/kW)  [note 3]</t>
  </si>
  <si>
    <t>Note 4</t>
  </si>
  <si>
    <t>Number of installations included in analysis [note 4]</t>
  </si>
  <si>
    <t>Since the start of this time series (2013/14), the inflation adjusted costs have decreased for all installation sizes. These decreases can be attributed to increases in supply and advancements in technology.</t>
  </si>
  <si>
    <t>Domestic costs</t>
  </si>
  <si>
    <t>New build costs</t>
  </si>
  <si>
    <t>Retrofit (Total)</t>
  </si>
  <si>
    <t>New build (Total)</t>
  </si>
  <si>
    <t>Retrofit (Domestic)</t>
  </si>
  <si>
    <t>New build (Domestic)</t>
  </si>
  <si>
    <t>New build refers to solar installations on new properties. Retrofit refers to solar installations on existing properties. For a small number of installations, it is not known whether they are new build or retrofit, and so these installations have been excluded from this analysis.</t>
  </si>
  <si>
    <t>All installations included in analysis:
Mean (£/kW)</t>
  </si>
  <si>
    <t xml:space="preserve">The rate of new installations has varied since the start of the time series. Before the closure of the Feed-in-Tariff (FiT) scheme to new entrants (March 2019), the series exhibits a broadly seasonal profile, with the number of installations peaking every March due to changes to FiT rates. This is more evident for the period preceding the closure of the Renewables Obligation (December 2015 for solar PV), which ended with a large spike in number of installations in December 2015. During the following three years (January 2016 - early 2019) monthly variations were less evident due to the lower installation volumes. </t>
  </si>
  <si>
    <t>There was another spike in new installations in March 2019 before FITs closed to new entrants at the end of that month. After a large fall in the number of installations observed during the Covid-19 lockdown restrictions (April-May 2020), the number of new installations has steadily increased, eventually surpassing pre-pandemic levels.</t>
  </si>
  <si>
    <t>Latest data show a record number of new installations and a decrease in costs compared to last year</t>
  </si>
  <si>
    <t>2025/26</t>
  </si>
  <si>
    <r>
      <t xml:space="preserve">These data were published on </t>
    </r>
    <r>
      <rPr>
        <b/>
        <sz val="12"/>
        <color rgb="FF000000"/>
        <rFont val="Calibri"/>
        <family val="2"/>
      </rPr>
      <t xml:space="preserve">Thursday 28th May 2026
</t>
    </r>
    <r>
      <rPr>
        <sz val="12"/>
        <color rgb="FF000000"/>
        <rFont val="Calibri"/>
        <family val="2"/>
      </rPr>
      <t xml:space="preserve">The next publication date is </t>
    </r>
    <r>
      <rPr>
        <b/>
        <sz val="12"/>
        <color rgb="FF000000"/>
        <rFont val="Calibri"/>
        <family val="2"/>
      </rPr>
      <t>Thursday 27th May 2027</t>
    </r>
  </si>
  <si>
    <r>
      <t xml:space="preserve">This spreadsheet contains monthly data including </t>
    </r>
    <r>
      <rPr>
        <b/>
        <sz val="12"/>
        <color rgb="FF000000"/>
        <rFont val="Calibri"/>
        <family val="2"/>
      </rPr>
      <t>new data for the period April 2025 to March 2026.</t>
    </r>
    <r>
      <rPr>
        <sz val="12"/>
        <color rgb="FF000000"/>
        <rFont val="Calibri"/>
        <family val="2"/>
      </rPr>
      <t xml:space="preserve">
The statistics for 2023/24 and 2024/25 have been revised following the receipt of more complete data from the MCS.</t>
    </r>
  </si>
  <si>
    <t>Region</t>
  </si>
  <si>
    <t>Number of installations included in analysis [note 6]</t>
  </si>
  <si>
    <t>East Midlands</t>
  </si>
  <si>
    <t>East of England</t>
  </si>
  <si>
    <t>London</t>
  </si>
  <si>
    <t>North East</t>
  </si>
  <si>
    <t>North West</t>
  </si>
  <si>
    <t>South East</t>
  </si>
  <si>
    <t>South West</t>
  </si>
  <si>
    <t>West Midlands</t>
  </si>
  <si>
    <t>Yorkshire and The Humber</t>
  </si>
  <si>
    <t>Scotland</t>
  </si>
  <si>
    <t>Wales</t>
  </si>
  <si>
    <t>Regional costs</t>
  </si>
  <si>
    <t>In the latest financial year (April 2025 - March 2026)</t>
  </si>
  <si>
    <t>Small scale Solar PV cost analysis - annual, on a financial year basis (DNC)</t>
  </si>
  <si>
    <t>Summary of average solar costs, including inflation adjusted series (DNC)</t>
  </si>
  <si>
    <t>Small scale Solar PV cost analysis - monthly (DNC)</t>
  </si>
  <si>
    <t>Small scale Solar PV cost analysis - domestic and non-domestic (DNC)</t>
  </si>
  <si>
    <t>Small scale Solar PV cost analysis - new build and retrofit (DNC)</t>
  </si>
  <si>
    <t>Small scale Solar PV cost analysis - regional (DNC)</t>
  </si>
  <si>
    <t>The inflation index used is the "All items CPI" as published by ONS in May 2026: https://www.ons.gov.uk/economy/inflationandpriceindices/timeseries/d7bt/mm23</t>
  </si>
  <si>
    <t>Average costs of small-scale solar PV - Declared Net Capacity (DNC)- May 2026</t>
  </si>
  <si>
    <t>The figures on the annual and monthly tables are not adjusted for inflation. Mean and median costs adjusted for inflation are also included on the Summary table. 
This publication includes figures broken down for installations on domestic and non-domestic properties as well as installations on new-build and existing properties. This year's release also includes figures for the regions of England, Scotland and Wales.</t>
  </si>
  <si>
    <t>The data in this table are based on Declared Net Capacity - see Cover Sheet for more details</t>
  </si>
  <si>
    <t xml:space="preserve">This release provides information on the cost of small-scale solar PV technology in Great Britain (installations in Northern Ireland are not included); data are sourced from the Microgeneration Certificate Scheme (MCS). The cost value associated with each installation on the MCS scheme includes the cost of the solar PV generation equipment, cost of installing and connecting to the electricity supply and VAT where applicable. It does not include the cost for any additional device installed with the solar panels, such as battery storage. </t>
  </si>
  <si>
    <t xml:space="preserve">Data in this file are based on the average costs per declared net capacity (DNC). For more details, see cover sheet. </t>
  </si>
  <si>
    <t>Annual installation costs, including inflation adjusted mean and median costs - Declared Net Capacity (DNC)</t>
  </si>
  <si>
    <t>Annual small scale solar PV installation costs - Declared Net Capacity (DNC)</t>
  </si>
  <si>
    <t>Monthly small scale solar PV installation costs - Declared Net Capacity (DNC)</t>
  </si>
  <si>
    <t>Annual small scale solar PV installation costs: domestic and non-domestic - Declared Net Capacity (DNC)</t>
  </si>
  <si>
    <t>Annual small scale solar PV installation costs: new build and retrofit - Declared Net Capacity (DNC)</t>
  </si>
  <si>
    <t>Annual regional small scale solar PV installation costs - Declared Net Capacity (DNC) [note 5]</t>
  </si>
  <si>
    <t>Note 5</t>
  </si>
  <si>
    <t>Note 6</t>
  </si>
  <si>
    <t>Almost two thirds of new installations in the analysis in 2025/26 were domestic installations, with 60% of these 0-4 kW installations, and over one third in the 4-10 kW band. On average, non-domestic installations were installed at a lower cost than domestic installations in 2025/26, while the average cost of both domestic and non-domestic installations fell for all installation sizes when compared to 2024/25.</t>
  </si>
  <si>
    <t>The monthly average costs for 0-4 kW installations have fallen since January 2023, with the median costs in 2025/26 at their highest point in May 2025 before falling to around £1,730 per kW- levels last seen in early 2022- before rising again at the start of 2026</t>
  </si>
  <si>
    <t>After adjusting for inflation, average costs per kW fell for all installation sizes: the median cost of 0-4 kW installations decreased by 9 per cent, of 4-10 kW installations by 8 per cent and of 10-50 kW installations by 3 per cent compared to 2024/25. When adjusted for inflation, the median cost per kW for 0-4 kW and 4-10 kW installations were at the lowest levels on record, with the median cost per kW for 10-50 kW installations only higher than 2021/22. These differences are driven by supply and demand; despite a growth in demand for installations, an increase in their supply and advancements in technology have pushed down average prices. As in previous years, the average cost per kW is lower for larger installations, with the median cost per kW of a 10-50 kW installation about a third lower than a 0-4 kW installation.</t>
  </si>
  <si>
    <r>
      <t xml:space="preserve">Inflation-adjusted mean costs for 0-4 kW installations generally decreased between 2013 and 2021, with some volatility observed around the dates of the key policy changes. The overall trend has reversed since the second half of 2021 with costs showing mild increases and then sharper increases in summer 2022. After peaking, with figures topping £2,000 between January and May 2023, prices have steadily fallen to levels similar to those before 2022; only 2019/20 and 2020/21 had lower inflation adjusted costs. </t>
    </r>
    <r>
      <rPr>
        <sz val="12"/>
        <color theme="8" tint="-0.249977111117893"/>
        <rFont val="Calibri"/>
        <family val="2"/>
        <scheme val="minor"/>
      </rPr>
      <t xml:space="preserve"> </t>
    </r>
  </si>
  <si>
    <t xml:space="preserve">The number of new installations included in the analysis in 2025/26 was a record high 265,682, 28 per cent more than in the previous year and over four times as high as 2013/14. </t>
  </si>
  <si>
    <t>Over 85 per cent of domestic installations in 2025/26 were retrofitted (installed on existing buildings), with the remainder installed on new builds. In 2025/26, the average cost per kW was lower for installations on new builds than retrofitted installations, while the average costs for both were lower than the previous year. The only exception to this was larger domestic installations of 10-50 kW on new builds, where the average cost was slightly higher than domestic retrofitted installations, and higher than 2024/25.</t>
  </si>
  <si>
    <t>For a small number of installations, the region is not known, and so these installations have been excluded from this analysis.</t>
  </si>
  <si>
    <t>Includes domestic and non-domestic installations</t>
  </si>
  <si>
    <t>Costs in this publication are based on the Declared Net Capacity (DNC) as given in the MCS database. Costs based on the Total Installed Capacity (TIC) can be found here- https://www.gov.uk/government/statistics/solar-pv-cost-data
Declared Net Capacity measures the maximum amount of electricity that could be exported to the grid from a given installation at any one time. While Total Installed Capacity refers to the total generation that this installation could generate at any one time.
This year, we have published these statistics using both measures. This will be reviewed in future publications. Our statistics are generally based on TIC where available. This included our published statistics for installations on the Feed in Tariff but this was not the case in the early years of MCS when the TIC data was incomplete. However, recent improvements to the MCS database have allowed us to use the TIC data going forward. This change will bring this publication in line with our published solar deployment statistics and Energy Trends. 
TIC is usually higher than DNC. Therefore, the average costs of installations per kW of TIC are lower than the average costs per kW of DNC. The average costs based on TIC are typically 6 - 12% lower than the average cost per DNC. The sample size in each group differs slightly between the two publications as the size bands in this file are based on DNC and in the other file, they are based on TIC. For example, an installation which has DNC of 3.9 kW but TIC of 4.1 kW would fall into the 0-4 kW group in this file but the 4-10 kW group in the TIC file. 
This release is directly comparable with previous versions of this publication which were also based on DNC. 
To provide feedback on this issue, or anything else, please see the contact details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</si>
</sst>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39"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Arial"/>
      <family val="2"/>
    </font>
    <font>
      <sz val="10"/>
      <name val="Arial"/>
      <family val="2"/>
    </font>
    <font>
      <sz val="8"/>
      <name val="Calibri"/>
      <family val="2"/>
      <scheme val="minor"/>
    </font>
    <font>
      <sz val="12"/>
      <name val="Arial"/>
      <family val="2"/>
    </font>
    <font>
      <sz val="12"/>
      <name val="Calibri"/>
      <family val="2"/>
      <scheme val="minor"/>
    </font>
    <font>
      <sz val="12"/>
      <color theme="1"/>
      <name val="Calibri"/>
      <family val="2"/>
      <scheme val="minor"/>
    </font>
    <font>
      <b/>
      <sz val="12"/>
      <color theme="1"/>
      <name val="Calibri"/>
      <family val="2"/>
      <scheme val="minor"/>
    </font>
    <font>
      <sz val="10"/>
      <name val="MS Sans Serif"/>
      <family val="2"/>
    </font>
    <font>
      <b/>
      <sz val="22"/>
      <color rgb="FF000000"/>
      <name val="Calibri"/>
      <family val="2"/>
    </font>
    <font>
      <sz val="12"/>
      <color rgb="FF000000"/>
      <name val="Calibri"/>
      <family val="2"/>
    </font>
    <font>
      <b/>
      <sz val="18"/>
      <color rgb="FF000000"/>
      <name val="Calibri"/>
      <family val="2"/>
    </font>
    <font>
      <sz val="16"/>
      <color rgb="FF000000"/>
      <name val="Calibri"/>
      <family val="2"/>
    </font>
    <font>
      <b/>
      <sz val="12"/>
      <color rgb="FF000000"/>
      <name val="Calibri"/>
      <family val="2"/>
    </font>
    <font>
      <u/>
      <sz val="12"/>
      <color rgb="FF0000FF"/>
      <name val="Calibri"/>
      <family val="2"/>
    </font>
    <font>
      <b/>
      <sz val="14"/>
      <color rgb="FF000000"/>
      <name val="Calibri"/>
      <family val="2"/>
    </font>
    <font>
      <b/>
      <sz val="20"/>
      <color rgb="FF000000"/>
      <name val="Calibri"/>
      <family val="2"/>
    </font>
    <font>
      <sz val="10"/>
      <color rgb="FF000000"/>
      <name val="Arial"/>
      <family val="2"/>
    </font>
    <font>
      <sz val="10"/>
      <color rgb="FF000000"/>
      <name val="MS Sans Serif"/>
    </font>
    <font>
      <b/>
      <sz val="16"/>
      <color rgb="FF000000"/>
      <name val="Calibri"/>
      <family val="2"/>
    </font>
    <font>
      <u/>
      <sz val="12"/>
      <color rgb="FF0000FF"/>
      <name val="Arial"/>
      <family val="2"/>
    </font>
    <font>
      <u/>
      <sz val="10"/>
      <color rgb="FF0563C1"/>
      <name val="Arial"/>
      <family val="2"/>
    </font>
    <font>
      <b/>
      <sz val="22"/>
      <color theme="1"/>
      <name val="Calibri"/>
      <family val="2"/>
      <scheme val="minor"/>
    </font>
    <font>
      <sz val="11"/>
      <color rgb="FF000000"/>
      <name val="Calibri"/>
      <family val="2"/>
    </font>
    <font>
      <b/>
      <sz val="20"/>
      <name val="Calibri"/>
      <family val="2"/>
    </font>
    <font>
      <b/>
      <sz val="20"/>
      <name val="Calibri"/>
      <family val="2"/>
      <scheme val="minor"/>
    </font>
    <font>
      <b/>
      <sz val="16"/>
      <name val="Calibri"/>
      <family val="2"/>
      <scheme val="minor"/>
    </font>
    <font>
      <b/>
      <sz val="14"/>
      <name val="Calibri"/>
      <family val="2"/>
    </font>
    <font>
      <sz val="12"/>
      <name val="Calibri"/>
      <family val="2"/>
    </font>
    <font>
      <u/>
      <sz val="11"/>
      <color theme="10"/>
      <name val="Calibri"/>
      <family val="2"/>
      <scheme val="minor"/>
    </font>
    <font>
      <u/>
      <sz val="12"/>
      <color theme="10"/>
      <name val="Calibri"/>
      <family val="2"/>
      <scheme val="minor"/>
    </font>
    <font>
      <sz val="10"/>
      <color theme="9"/>
      <name val="MS Sans Serif"/>
      <family val="2"/>
    </font>
    <font>
      <sz val="12"/>
      <color theme="1"/>
      <name val="Aptos"/>
      <family val="2"/>
    </font>
    <font>
      <b/>
      <sz val="14"/>
      <name val="Calibri"/>
      <family val="2"/>
      <scheme val="minor"/>
    </font>
    <font>
      <sz val="12"/>
      <color theme="8"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79998168889431442"/>
        <bgColor rgb="FFFFFFFF"/>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5" fillId="0" borderId="0"/>
    <xf numFmtId="0" fontId="4" fillId="0" borderId="0"/>
    <xf numFmtId="0" fontId="6" fillId="0" borderId="0"/>
    <xf numFmtId="0" fontId="8" fillId="0" borderId="0"/>
    <xf numFmtId="9" fontId="2" fillId="0" borderId="0" applyFont="0" applyFill="0" applyBorder="0" applyAlignment="0" applyProtection="0"/>
    <xf numFmtId="0" fontId="12" fillId="0" borderId="0"/>
    <xf numFmtId="0" fontId="13" fillId="0" borderId="0" applyNumberFormat="0" applyFill="0" applyBorder="0" applyProtection="0">
      <alignment vertical="center"/>
    </xf>
    <xf numFmtId="0" fontId="14" fillId="0" borderId="0" applyNumberFormat="0" applyBorder="0" applyProtection="0">
      <alignment vertical="center" wrapText="1"/>
    </xf>
    <xf numFmtId="0" fontId="15" fillId="0" borderId="0" applyNumberFormat="0" applyFill="0" applyBorder="0" applyProtection="0"/>
    <xf numFmtId="0" fontId="18" fillId="0" borderId="0" applyNumberFormat="0" applyFill="0" applyBorder="0" applyAlignment="0" applyProtection="0"/>
    <xf numFmtId="0" fontId="19" fillId="0" borderId="0" applyNumberFormat="0" applyFill="0" applyBorder="0" applyProtection="0"/>
    <xf numFmtId="0" fontId="20" fillId="0" borderId="0" applyNumberFormat="0" applyFill="0" applyBorder="0" applyProtection="0">
      <alignment horizontal="left" vertical="center"/>
    </xf>
    <xf numFmtId="0" fontId="21" fillId="0" borderId="0" applyNumberFormat="0" applyBorder="0" applyProtection="0"/>
    <xf numFmtId="0" fontId="22" fillId="0" borderId="0" applyNumberFormat="0" applyBorder="0" applyProtection="0"/>
    <xf numFmtId="0" fontId="23" fillId="0" borderId="0" applyNumberFormat="0" applyFill="0" applyBorder="0" applyAlignment="0">
      <protection locked="0"/>
    </xf>
    <xf numFmtId="0" fontId="24" fillId="0" borderId="0" applyNumberFormat="0" applyFill="0" applyBorder="0" applyAlignment="0" applyProtection="0"/>
    <xf numFmtId="0" fontId="25" fillId="0" borderId="0" applyNumberFormat="0" applyFill="0" applyBorder="0" applyAlignment="0" applyProtection="0"/>
    <xf numFmtId="0" fontId="14" fillId="0" borderId="0" applyNumberFormat="0" applyBorder="0" applyProtection="0">
      <alignment vertical="center"/>
    </xf>
    <xf numFmtId="0" fontId="27" fillId="0" borderId="0"/>
    <xf numFmtId="0" fontId="23" fillId="0" borderId="0" applyNumberFormat="0" applyFill="0" applyBorder="0" applyProtection="0">
      <alignment horizontal="left"/>
    </xf>
    <xf numFmtId="0" fontId="28" fillId="0" borderId="0" applyNumberFormat="0" applyFill="0" applyProtection="0">
      <alignment horizontal="left" vertical="center"/>
    </xf>
    <xf numFmtId="0" fontId="30" fillId="0" borderId="0" applyNumberFormat="0" applyFill="0" applyAlignment="0">
      <protection locked="0"/>
    </xf>
    <xf numFmtId="0" fontId="31" fillId="0" borderId="0" applyNumberFormat="0" applyFill="0" applyProtection="0">
      <alignment horizontal="left"/>
    </xf>
    <xf numFmtId="0" fontId="33" fillId="0" borderId="0" applyNumberFormat="0" applyFill="0" applyBorder="0" applyAlignment="0" applyProtection="0"/>
  </cellStyleXfs>
  <cellXfs count="102">
    <xf numFmtId="0" fontId="0" fillId="0" borderId="0" xfId="0"/>
    <xf numFmtId="9" fontId="0" fillId="0" borderId="0" xfId="5" applyFont="1"/>
    <xf numFmtId="0" fontId="10" fillId="0" borderId="0" xfId="0" applyFont="1"/>
    <xf numFmtId="0" fontId="10" fillId="0" borderId="0" xfId="0" applyFont="1" applyAlignment="1">
      <alignment vertical="center"/>
    </xf>
    <xf numFmtId="0" fontId="10" fillId="0" borderId="4" xfId="0" applyFont="1" applyBorder="1"/>
    <xf numFmtId="0" fontId="13" fillId="3" borderId="0" xfId="7" applyFill="1" applyAlignment="1">
      <alignment vertical="center" wrapText="1"/>
    </xf>
    <xf numFmtId="0" fontId="14" fillId="3" borderId="0" xfId="8" applyFill="1">
      <alignment vertical="center" wrapText="1"/>
    </xf>
    <xf numFmtId="0" fontId="14" fillId="3" borderId="0" xfId="8" applyFill="1" applyAlignment="1">
      <alignment vertical="center"/>
    </xf>
    <xf numFmtId="0" fontId="15" fillId="3" borderId="0" xfId="9" applyFill="1" applyAlignment="1">
      <alignment wrapText="1"/>
    </xf>
    <xf numFmtId="0" fontId="16" fillId="3" borderId="0" xfId="8" applyFont="1" applyFill="1" applyAlignment="1">
      <alignment vertical="center"/>
    </xf>
    <xf numFmtId="0" fontId="15" fillId="3" borderId="0" xfId="9" applyFill="1"/>
    <xf numFmtId="0" fontId="18" fillId="3" borderId="0" xfId="10" applyFill="1" applyAlignment="1">
      <alignment vertical="center" wrapText="1"/>
    </xf>
    <xf numFmtId="0" fontId="19" fillId="3" borderId="0" xfId="11" applyFill="1"/>
    <xf numFmtId="0" fontId="18" fillId="3" borderId="0" xfId="10" applyFill="1" applyAlignment="1">
      <alignment vertical="center"/>
    </xf>
    <xf numFmtId="0" fontId="14" fillId="3" borderId="0" xfId="8" applyFill="1" applyAlignment="1">
      <alignment wrapText="1"/>
    </xf>
    <xf numFmtId="0" fontId="20" fillId="0" borderId="0" xfId="12">
      <alignment horizontal="left" vertical="center"/>
    </xf>
    <xf numFmtId="0" fontId="21" fillId="0" borderId="0" xfId="13"/>
    <xf numFmtId="0" fontId="14" fillId="0" borderId="0" xfId="14" applyFont="1" applyAlignment="1">
      <alignment vertical="center" wrapText="1"/>
    </xf>
    <xf numFmtId="0" fontId="14" fillId="0" borderId="0" xfId="14" applyFont="1" applyAlignment="1">
      <alignment vertical="center"/>
    </xf>
    <xf numFmtId="0" fontId="26" fillId="0" borderId="0" xfId="0" applyFont="1" applyAlignment="1">
      <alignment vertical="center"/>
    </xf>
    <xf numFmtId="0" fontId="13" fillId="3" borderId="0" xfId="7" applyFill="1">
      <alignment vertical="center"/>
    </xf>
    <xf numFmtId="0" fontId="27" fillId="3" borderId="0" xfId="19" applyFill="1"/>
    <xf numFmtId="0" fontId="14" fillId="0" borderId="0" xfId="18">
      <alignment vertical="center"/>
    </xf>
    <xf numFmtId="0" fontId="14" fillId="0" borderId="0" xfId="18" applyAlignment="1">
      <alignment vertical="center" wrapText="1"/>
    </xf>
    <xf numFmtId="0" fontId="14" fillId="3" borderId="0" xfId="13" applyFont="1" applyFill="1" applyAlignment="1">
      <alignment vertical="center" wrapText="1"/>
    </xf>
    <xf numFmtId="0" fontId="14" fillId="0" borderId="0" xfId="18" applyAlignment="1">
      <alignment wrapText="1"/>
    </xf>
    <xf numFmtId="0" fontId="14" fillId="3" borderId="0" xfId="13" applyFont="1" applyFill="1" applyAlignment="1">
      <alignment vertical="center"/>
    </xf>
    <xf numFmtId="0" fontId="14" fillId="0" borderId="0" xfId="18" applyBorder="1" applyAlignment="1">
      <alignment vertical="center" wrapText="1"/>
    </xf>
    <xf numFmtId="0" fontId="14" fillId="3" borderId="0" xfId="13" applyFont="1" applyFill="1" applyBorder="1" applyAlignment="1">
      <alignment vertical="center" wrapText="1"/>
    </xf>
    <xf numFmtId="0" fontId="23" fillId="0" borderId="5" xfId="20" applyBorder="1" applyAlignment="1">
      <alignment horizontal="center" vertical="center"/>
    </xf>
    <xf numFmtId="3" fontId="10" fillId="0" borderId="0" xfId="0" applyNumberFormat="1" applyFont="1"/>
    <xf numFmtId="0" fontId="14" fillId="0" borderId="0" xfId="16" applyFont="1" applyFill="1" applyBorder="1" applyAlignment="1">
      <alignment vertical="center"/>
    </xf>
    <xf numFmtId="0" fontId="18" fillId="0" borderId="0" xfId="17" applyFont="1" applyBorder="1" applyAlignment="1">
      <alignment vertical="center"/>
    </xf>
    <xf numFmtId="0" fontId="14" fillId="3" borderId="0" xfId="14" applyFont="1" applyFill="1" applyBorder="1" applyAlignment="1">
      <alignment vertical="center"/>
    </xf>
    <xf numFmtId="0" fontId="23" fillId="0" borderId="6" xfId="15" applyFill="1" applyBorder="1" applyAlignment="1" applyProtection="1"/>
    <xf numFmtId="0" fontId="23" fillId="0" borderId="7" xfId="15" applyBorder="1" applyAlignment="1" applyProtection="1"/>
    <xf numFmtId="0" fontId="0" fillId="0" borderId="4" xfId="0" applyBorder="1"/>
    <xf numFmtId="0" fontId="0" fillId="0" borderId="3" xfId="0" applyBorder="1"/>
    <xf numFmtId="0" fontId="10" fillId="0" borderId="3" xfId="0" applyFont="1" applyBorder="1" applyAlignment="1">
      <alignmen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0" fillId="0" borderId="1" xfId="0" applyFont="1" applyBorder="1" applyAlignment="1">
      <alignment vertical="center"/>
    </xf>
    <xf numFmtId="0" fontId="10" fillId="0" borderId="2" xfId="0" applyFont="1" applyBorder="1"/>
    <xf numFmtId="0" fontId="29" fillId="0" borderId="0" xfId="21" applyFont="1" applyAlignment="1">
      <alignment vertical="center"/>
    </xf>
    <xf numFmtId="0" fontId="12" fillId="0" borderId="0" xfId="6" applyAlignment="1">
      <alignment vertical="center"/>
    </xf>
    <xf numFmtId="0" fontId="9" fillId="0" borderId="0" xfId="6" applyFont="1" applyAlignment="1">
      <alignment vertical="center" wrapText="1"/>
    </xf>
    <xf numFmtId="0" fontId="32" fillId="2" borderId="0" xfId="23" applyFont="1" applyFill="1" applyAlignment="1">
      <alignment horizontal="left" vertical="center" wrapText="1"/>
    </xf>
    <xf numFmtId="0" fontId="32" fillId="3" borderId="0" xfId="17" applyFont="1" applyFill="1" applyAlignment="1">
      <alignment vertical="center"/>
    </xf>
    <xf numFmtId="37" fontId="0" fillId="0" borderId="10" xfId="0" applyNumberFormat="1" applyBorder="1"/>
    <xf numFmtId="37" fontId="0" fillId="0" borderId="0" xfId="0" applyNumberFormat="1"/>
    <xf numFmtId="37" fontId="0" fillId="0" borderId="11" xfId="0" applyNumberFormat="1" applyBorder="1"/>
    <xf numFmtId="9" fontId="0" fillId="0" borderId="0" xfId="5" applyFont="1" applyBorder="1"/>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3" xfId="0" applyFont="1" applyBorder="1" applyAlignment="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3" fontId="10" fillId="0" borderId="17" xfId="0" applyNumberFormat="1" applyFont="1" applyBorder="1"/>
    <xf numFmtId="3" fontId="10" fillId="0" borderId="11" xfId="0" applyNumberFormat="1" applyFont="1" applyBorder="1"/>
    <xf numFmtId="0" fontId="11" fillId="0" borderId="0" xfId="0" applyFont="1" applyAlignment="1">
      <alignment horizontal="center" vertical="center"/>
    </xf>
    <xf numFmtId="0" fontId="34" fillId="0" borderId="0" xfId="24" applyFont="1" applyBorder="1" applyAlignment="1">
      <alignment vertical="center"/>
    </xf>
    <xf numFmtId="0" fontId="1" fillId="0" borderId="0" xfId="0" applyFont="1"/>
    <xf numFmtId="0" fontId="1" fillId="0" borderId="0" xfId="0" applyFont="1" applyAlignment="1">
      <alignmen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165" fontId="0" fillId="0" borderId="0" xfId="5" applyNumberFormat="1" applyFont="1"/>
    <xf numFmtId="0" fontId="3" fillId="0" borderId="20" xfId="0" applyFont="1" applyBorder="1" applyAlignment="1">
      <alignment horizontal="center" vertical="center" wrapText="1"/>
    </xf>
    <xf numFmtId="164" fontId="0" fillId="0" borderId="10" xfId="5" applyNumberFormat="1" applyFont="1" applyBorder="1"/>
    <xf numFmtId="2" fontId="0" fillId="0" borderId="0" xfId="5" applyNumberFormat="1" applyFont="1" applyBorder="1"/>
    <xf numFmtId="0" fontId="35" fillId="0" borderId="0" xfId="6" applyFont="1" applyAlignment="1">
      <alignment vertical="center" wrapText="1"/>
    </xf>
    <xf numFmtId="9" fontId="0" fillId="2" borderId="0" xfId="5" applyFont="1" applyFill="1" applyBorder="1"/>
    <xf numFmtId="165" fontId="0" fillId="2" borderId="0" xfId="5" applyNumberFormat="1" applyFont="1" applyFill="1"/>
    <xf numFmtId="165" fontId="0" fillId="2" borderId="0" xfId="5" applyNumberFormat="1" applyFont="1" applyFill="1" applyBorder="1"/>
    <xf numFmtId="0" fontId="34" fillId="3" borderId="0" xfId="24" applyFont="1" applyFill="1" applyAlignment="1">
      <alignment vertical="center" wrapText="1"/>
    </xf>
    <xf numFmtId="9" fontId="0" fillId="0" borderId="0" xfId="0" applyNumberFormat="1"/>
    <xf numFmtId="37" fontId="0" fillId="0" borderId="0" xfId="5" applyNumberFormat="1" applyFont="1"/>
    <xf numFmtId="166" fontId="0" fillId="0" borderId="0" xfId="0" applyNumberFormat="1"/>
    <xf numFmtId="0" fontId="30" fillId="0" borderId="0" xfId="22" applyAlignment="1">
      <alignment vertical="center" wrapText="1"/>
      <protection locked="0"/>
    </xf>
    <xf numFmtId="10" fontId="0" fillId="0" borderId="0" xfId="5" applyNumberFormat="1" applyFont="1" applyBorder="1"/>
    <xf numFmtId="0" fontId="36" fillId="0" borderId="0" xfId="0" applyFont="1" applyAlignment="1">
      <alignment vertical="center" wrapText="1"/>
    </xf>
    <xf numFmtId="2" fontId="0" fillId="0" borderId="0" xfId="5" applyNumberFormat="1" applyFont="1"/>
    <xf numFmtId="0" fontId="3" fillId="0" borderId="9" xfId="0" applyFont="1" applyBorder="1" applyAlignment="1">
      <alignment horizontal="center" vertical="center"/>
    </xf>
    <xf numFmtId="0" fontId="0" fillId="0" borderId="9" xfId="0" applyBorder="1"/>
    <xf numFmtId="37" fontId="0" fillId="0" borderId="12" xfId="0" applyNumberFormat="1" applyBorder="1"/>
    <xf numFmtId="37" fontId="0" fillId="0" borderId="9" xfId="0" applyNumberFormat="1" applyBorder="1"/>
    <xf numFmtId="9" fontId="0" fillId="0" borderId="9" xfId="5" applyFont="1" applyBorder="1"/>
    <xf numFmtId="37" fontId="0" fillId="0" borderId="13" xfId="0" applyNumberFormat="1" applyBorder="1"/>
    <xf numFmtId="0" fontId="0" fillId="0" borderId="15" xfId="0" applyBorder="1"/>
    <xf numFmtId="37" fontId="0" fillId="0" borderId="14" xfId="0" applyNumberFormat="1" applyBorder="1"/>
    <xf numFmtId="37" fontId="0" fillId="0" borderId="15" xfId="0" applyNumberFormat="1" applyBorder="1"/>
    <xf numFmtId="9" fontId="0" fillId="0" borderId="15" xfId="5" applyFont="1" applyBorder="1"/>
    <xf numFmtId="37" fontId="0" fillId="0" borderId="16" xfId="0" applyNumberFormat="1" applyBorder="1"/>
    <xf numFmtId="37" fontId="0" fillId="0" borderId="10" xfId="5" applyNumberFormat="1" applyFont="1" applyBorder="1"/>
    <xf numFmtId="37" fontId="0" fillId="2" borderId="0" xfId="0" applyNumberFormat="1" applyFill="1"/>
    <xf numFmtId="164" fontId="0" fillId="0" borderId="10" xfId="0" applyNumberFormat="1" applyBorder="1"/>
    <xf numFmtId="0" fontId="11" fillId="0" borderId="0" xfId="0" applyFont="1" applyAlignment="1">
      <alignment vertical="center"/>
    </xf>
    <xf numFmtId="0" fontId="37" fillId="0" borderId="0" xfId="22" applyFont="1" applyAlignment="1">
      <alignment vertical="center" wrapText="1"/>
      <protection locked="0"/>
    </xf>
    <xf numFmtId="0" fontId="14" fillId="4" borderId="0" xfId="8" applyFill="1">
      <alignment vertical="center" wrapText="1"/>
    </xf>
    <xf numFmtId="0" fontId="9" fillId="0" borderId="0" xfId="0" applyFont="1" applyAlignment="1">
      <alignment vertical="center" wrapText="1"/>
    </xf>
    <xf numFmtId="0" fontId="1" fillId="0" borderId="0" xfId="0" applyFont="1" applyAlignment="1">
      <alignment vertical="center" wrapText="1"/>
    </xf>
  </cellXfs>
  <cellStyles count="25">
    <cellStyle name="Heading 1 2" xfId="7" xr:uid="{CB30CBEE-066A-41A7-8BAA-14B7D4F98975}"/>
    <cellStyle name="Heading 1 3" xfId="12" xr:uid="{3D1FD5D8-772B-4845-90CE-F521664E33BE}"/>
    <cellStyle name="Heading 1 4" xfId="21" xr:uid="{DB665921-1480-4BE2-A8D2-96512EDE7500}"/>
    <cellStyle name="Heading 2 2" xfId="15" xr:uid="{1AF37AA4-3344-4BB6-A464-1A89AB166927}"/>
    <cellStyle name="Heading 2 2 2" xfId="9" xr:uid="{C7A220F1-D4F9-442B-83CA-6F7FB7D4572C}"/>
    <cellStyle name="Heading 2 2 3" xfId="20" xr:uid="{655AD0D5-D08A-4879-B3D7-6C03C271D522}"/>
    <cellStyle name="Heading 2 3" xfId="22" xr:uid="{1E0EAACA-A9F0-4FAC-95AD-97E3F8CD1FBD}"/>
    <cellStyle name="Heading 3 2" xfId="11" xr:uid="{B6C4BE4A-83B0-4BA4-B600-18639E021E06}"/>
    <cellStyle name="Heading 3 3" xfId="23" xr:uid="{4F5DAF51-650D-4CE8-8173-4AB67C39BE26}"/>
    <cellStyle name="Hyperlink" xfId="24" builtinId="8"/>
    <cellStyle name="Hyperlink 2" xfId="17" xr:uid="{53F83BD4-B8BF-40B5-AB72-3D1BC5780034}"/>
    <cellStyle name="Hyperlink 2 3" xfId="10" xr:uid="{CAAEBE89-3EA9-43FA-91D3-90DD24947362}"/>
    <cellStyle name="Hyperlink 3" xfId="16" xr:uid="{C4EDCDCC-E2BD-450D-823D-8651B190AD5F}"/>
    <cellStyle name="Normal" xfId="0" builtinId="0"/>
    <cellStyle name="Normal 2" xfId="1" xr:uid="{00000000-0005-0000-0000-000003000000}"/>
    <cellStyle name="Normal 2 2" xfId="2" xr:uid="{00000000-0005-0000-0000-000004000000}"/>
    <cellStyle name="Normal 2 3" xfId="4" xr:uid="{00000000-0005-0000-0000-000005000000}"/>
    <cellStyle name="Normal 2 4" xfId="13" xr:uid="{01DFCB6F-BC8F-4429-9F06-EBE5E20B3C4B}"/>
    <cellStyle name="Normal 3" xfId="3" xr:uid="{00000000-0005-0000-0000-000006000000}"/>
    <cellStyle name="Normal 4" xfId="6" xr:uid="{DB7AC7E1-3542-433C-AEC1-CFFB93966AF0}"/>
    <cellStyle name="Normal 4 2" xfId="14" xr:uid="{9D33D343-75E5-4787-A86A-3D4C3F03BEEF}"/>
    <cellStyle name="Normal 4 2 2" xfId="18" xr:uid="{083D0651-295B-4FAA-83F0-DBE1495D30DA}"/>
    <cellStyle name="Normal 4 3" xfId="8" xr:uid="{8DF89C27-2C90-4E00-8384-9E9D0F0736F3}"/>
    <cellStyle name="Normal 5" xfId="19" xr:uid="{FB0F3C6C-DEC4-47F6-A960-6C0A774395B6}"/>
    <cellStyle name="Per cent" xfId="5" builtinId="5"/>
  </cellStyles>
  <dxfs count="150">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numFmt numFmtId="5" formatCode="#,##0;\-#,##0"/>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dxf>
    <dxf>
      <numFmt numFmtId="5" formatCode="#,##0;\-#,##0"/>
    </dxf>
    <dxf>
      <font>
        <b val="0"/>
        <i val="0"/>
        <strike val="0"/>
        <condense val="0"/>
        <extend val="0"/>
        <outline val="0"/>
        <shadow val="0"/>
        <u val="none"/>
        <vertAlign val="baseline"/>
        <sz val="11"/>
        <color theme="1"/>
        <name val="Calibri"/>
        <family val="2"/>
        <scheme val="minor"/>
      </font>
      <numFmt numFmtId="13" formatCode="0%"/>
    </dxf>
    <dxf>
      <font>
        <b val="0"/>
        <i val="0"/>
        <strike val="0"/>
        <condense val="0"/>
        <extend val="0"/>
        <outline val="0"/>
        <shadow val="0"/>
        <u val="none"/>
        <vertAlign val="baseline"/>
        <sz val="11"/>
        <color theme="1"/>
        <name val="Calibri"/>
        <family val="2"/>
        <scheme val="minor"/>
      </font>
      <numFmt numFmtId="13" formatCode="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dxf>
    <dxf>
      <numFmt numFmtId="5" formatCode="#,##0;\-#,##0"/>
    </dxf>
    <dxf>
      <font>
        <b val="0"/>
        <i val="0"/>
        <strike val="0"/>
        <condense val="0"/>
        <extend val="0"/>
        <outline val="0"/>
        <shadow val="0"/>
        <u val="none"/>
        <vertAlign val="baseline"/>
        <sz val="11"/>
        <color theme="1"/>
        <name val="Calibri"/>
        <family val="2"/>
        <scheme val="minor"/>
      </font>
      <numFmt numFmtId="13" formatCode="0%"/>
    </dxf>
    <dxf>
      <font>
        <b val="0"/>
        <i val="0"/>
        <strike val="0"/>
        <condense val="0"/>
        <extend val="0"/>
        <outline val="0"/>
        <shadow val="0"/>
        <u val="none"/>
        <vertAlign val="baseline"/>
        <sz val="11"/>
        <color theme="1"/>
        <name val="Calibri"/>
        <family val="2"/>
        <scheme val="minor"/>
      </font>
      <numFmt numFmtId="13" formatCode="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5" formatCode="#,##0;\-#,##0"/>
      <border diagonalUp="0" diagonalDown="0" outline="0">
        <left/>
        <right style="thin">
          <color indexed="64"/>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numFmt numFmtId="5" formatCode="#,##0;\-#,##0"/>
      <border diagonalUp="0" diagonalDown="0" outline="0">
        <left/>
        <right style="thin">
          <color indexed="64"/>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numFmt numFmtId="5" formatCode="#,##0;\-#,##0"/>
      <border diagonalUp="0" diagonalDown="0" outline="0">
        <left/>
        <right style="thin">
          <color indexed="64"/>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5" formatCode="#,##0;\-#,##0"/>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dxf>
    <dxf>
      <font>
        <b val="0"/>
        <i val="0"/>
        <strike val="0"/>
        <condense val="0"/>
        <extend val="0"/>
        <outline val="0"/>
        <shadow val="0"/>
        <u val="none"/>
        <vertAlign val="baseline"/>
        <sz val="11"/>
        <color theme="1"/>
        <name val="Calibri"/>
        <family val="2"/>
        <scheme val="minor"/>
      </font>
      <numFmt numFmtId="13" formatCode="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0.0;\-#,##0.0"/>
      <border diagonalUp="0" diagonalDown="0">
        <left style="thin">
          <color indexed="64"/>
        </left>
        <vertical/>
      </border>
    </dxf>
    <dxf>
      <numFmt numFmtId="5" formatCode="#,##0;\-#,##0"/>
    </dxf>
    <dxf>
      <numFmt numFmtId="5" formatCode="#,##0;\-#,##0"/>
    </dxf>
    <dxf>
      <numFmt numFmtId="5" formatCode="#,##0;\-#,##0"/>
    </dxf>
    <dxf>
      <numFmt numFmtId="5" formatCode="#,##0;\-#,##0"/>
      <border diagonalUp="0" diagonalDown="0">
        <left style="thin">
          <color indexed="64"/>
        </left>
        <right/>
        <vertical/>
      </border>
    </dxf>
    <dxf>
      <numFmt numFmtId="5" formatCode="#,##0;\-#,##0"/>
    </dxf>
    <dxf>
      <numFmt numFmtId="5" formatCode="#,##0;\-#,##0"/>
    </dxf>
    <dxf>
      <numFmt numFmtId="5" formatCode="#,##0;\-#,##0"/>
    </dxf>
    <dxf>
      <numFmt numFmtId="5" formatCode="#,##0;\-#,##0"/>
      <border diagonalUp="0" diagonalDown="0">
        <left style="thin">
          <color indexed="64"/>
        </left>
        <right/>
        <vertical/>
      </border>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alignment horizontal="general" vertical="center" textRotation="0" wrapText="1" indent="0" justifyLastLine="0" shrinkToFit="0" readingOrder="0"/>
    </dxf>
    <dxf>
      <alignment horizontal="general"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border outline="0">
        <bottom style="medium">
          <color indexed="64"/>
        </bottom>
      </border>
    </dxf>
    <dxf>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b="1"/>
              <a:t>Number of</a:t>
            </a:r>
            <a:r>
              <a:rPr lang="en-GB" sz="1200" b="1" baseline="0"/>
              <a:t> 0-4kW Solar Installations</a:t>
            </a:r>
            <a:endParaRPr lang="en-GB" sz="1200" b="1"/>
          </a:p>
        </c:rich>
      </c:tx>
      <c:layout>
        <c:manualLayout>
          <c:xMode val="edge"/>
          <c:yMode val="edge"/>
          <c:x val="0.42850911251505286"/>
          <c:y val="1.309021978313317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6.4967252837043646E-2"/>
          <c:y val="7.0835491105440837E-2"/>
          <c:w val="0.92574370278692419"/>
          <c:h val="0.59823732054710455"/>
        </c:manualLayout>
      </c:layout>
      <c:lineChart>
        <c:grouping val="standard"/>
        <c:varyColors val="0"/>
        <c:ser>
          <c:idx val="0"/>
          <c:order val="0"/>
          <c:tx>
            <c:strRef>
              <c:f>'Chart data (hide)'!$C$3</c:f>
              <c:strCache>
                <c:ptCount val="1"/>
                <c:pt idx="0">
                  <c:v>Number</c:v>
                </c:pt>
              </c:strCache>
            </c:strRef>
          </c:tx>
          <c:spPr>
            <a:ln w="28575" cap="rnd">
              <a:solidFill>
                <a:schemeClr val="accent1"/>
              </a:solidFill>
              <a:round/>
            </a:ln>
            <a:effectLst/>
          </c:spPr>
          <c:marker>
            <c:symbol val="none"/>
          </c:marker>
          <c:trendline>
            <c:name>12 month rolling average</c:name>
            <c:spPr>
              <a:ln w="19050" cap="rnd">
                <a:solidFill>
                  <a:schemeClr val="accent1"/>
                </a:solidFill>
                <a:prstDash val="sysDot"/>
              </a:ln>
              <a:effectLst/>
            </c:spPr>
            <c:trendlineType val="movingAvg"/>
            <c:period val="12"/>
            <c:dispRSqr val="0"/>
            <c:dispEq val="0"/>
          </c:trendline>
          <c:cat>
            <c:multiLvlStrRef>
              <c:f>'Chart data (hide)'!$A$4:$B$159</c:f>
              <c:multiLvlStrCache>
                <c:ptCount val="156"/>
                <c:lvl>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pt idx="12">
                    <c:v>April</c:v>
                  </c:pt>
                  <c:pt idx="13">
                    <c:v>May</c:v>
                  </c:pt>
                  <c:pt idx="14">
                    <c:v>June</c:v>
                  </c:pt>
                  <c:pt idx="15">
                    <c:v>July</c:v>
                  </c:pt>
                  <c:pt idx="16">
                    <c:v>August</c:v>
                  </c:pt>
                  <c:pt idx="17">
                    <c:v>September</c:v>
                  </c:pt>
                  <c:pt idx="18">
                    <c:v>October</c:v>
                  </c:pt>
                  <c:pt idx="19">
                    <c:v>November</c:v>
                  </c:pt>
                  <c:pt idx="20">
                    <c:v>December</c:v>
                  </c:pt>
                  <c:pt idx="21">
                    <c:v>January</c:v>
                  </c:pt>
                  <c:pt idx="22">
                    <c:v>February</c:v>
                  </c:pt>
                  <c:pt idx="23">
                    <c:v>March</c:v>
                  </c:pt>
                  <c:pt idx="24">
                    <c:v>April</c:v>
                  </c:pt>
                  <c:pt idx="25">
                    <c:v>May</c:v>
                  </c:pt>
                  <c:pt idx="26">
                    <c:v>June</c:v>
                  </c:pt>
                  <c:pt idx="27">
                    <c:v>July</c:v>
                  </c:pt>
                  <c:pt idx="28">
                    <c:v>August</c:v>
                  </c:pt>
                  <c:pt idx="29">
                    <c:v>September</c:v>
                  </c:pt>
                  <c:pt idx="30">
                    <c:v>October</c:v>
                  </c:pt>
                  <c:pt idx="31">
                    <c:v>November</c:v>
                  </c:pt>
                  <c:pt idx="32">
                    <c:v>December</c:v>
                  </c:pt>
                  <c:pt idx="33">
                    <c:v>January</c:v>
                  </c:pt>
                  <c:pt idx="34">
                    <c:v>February</c:v>
                  </c:pt>
                  <c:pt idx="35">
                    <c:v>March</c:v>
                  </c:pt>
                  <c:pt idx="36">
                    <c:v>April</c:v>
                  </c:pt>
                  <c:pt idx="37">
                    <c:v>May</c:v>
                  </c:pt>
                  <c:pt idx="38">
                    <c:v>June</c:v>
                  </c:pt>
                  <c:pt idx="39">
                    <c:v>July</c:v>
                  </c:pt>
                  <c:pt idx="40">
                    <c:v>August</c:v>
                  </c:pt>
                  <c:pt idx="41">
                    <c:v>September</c:v>
                  </c:pt>
                  <c:pt idx="42">
                    <c:v>October</c:v>
                  </c:pt>
                  <c:pt idx="43">
                    <c:v>November</c:v>
                  </c:pt>
                  <c:pt idx="44">
                    <c:v>December</c:v>
                  </c:pt>
                  <c:pt idx="45">
                    <c:v>January</c:v>
                  </c:pt>
                  <c:pt idx="46">
                    <c:v>February</c:v>
                  </c:pt>
                  <c:pt idx="47">
                    <c:v>March</c:v>
                  </c:pt>
                  <c:pt idx="48">
                    <c:v>April</c:v>
                  </c:pt>
                  <c:pt idx="49">
                    <c:v>May</c:v>
                  </c:pt>
                  <c:pt idx="50">
                    <c:v>June</c:v>
                  </c:pt>
                  <c:pt idx="51">
                    <c:v>July</c:v>
                  </c:pt>
                  <c:pt idx="52">
                    <c:v>August</c:v>
                  </c:pt>
                  <c:pt idx="53">
                    <c:v>September</c:v>
                  </c:pt>
                  <c:pt idx="54">
                    <c:v>October</c:v>
                  </c:pt>
                  <c:pt idx="55">
                    <c:v>November</c:v>
                  </c:pt>
                  <c:pt idx="56">
                    <c:v>December</c:v>
                  </c:pt>
                  <c:pt idx="57">
                    <c:v>January</c:v>
                  </c:pt>
                  <c:pt idx="58">
                    <c:v>February</c:v>
                  </c:pt>
                  <c:pt idx="59">
                    <c:v>March</c:v>
                  </c:pt>
                  <c:pt idx="60">
                    <c:v>April</c:v>
                  </c:pt>
                  <c:pt idx="61">
                    <c:v>May</c:v>
                  </c:pt>
                  <c:pt idx="62">
                    <c:v>June</c:v>
                  </c:pt>
                  <c:pt idx="63">
                    <c:v>July</c:v>
                  </c:pt>
                  <c:pt idx="64">
                    <c:v>August</c:v>
                  </c:pt>
                  <c:pt idx="65">
                    <c:v>September</c:v>
                  </c:pt>
                  <c:pt idx="66">
                    <c:v>October</c:v>
                  </c:pt>
                  <c:pt idx="67">
                    <c:v>November</c:v>
                  </c:pt>
                  <c:pt idx="68">
                    <c:v>December</c:v>
                  </c:pt>
                  <c:pt idx="69">
                    <c:v>January</c:v>
                  </c:pt>
                  <c:pt idx="70">
                    <c:v>February</c:v>
                  </c:pt>
                  <c:pt idx="71">
                    <c:v>March</c:v>
                  </c:pt>
                  <c:pt idx="72">
                    <c:v>April</c:v>
                  </c:pt>
                  <c:pt idx="73">
                    <c:v>May</c:v>
                  </c:pt>
                  <c:pt idx="74">
                    <c:v>June</c:v>
                  </c:pt>
                  <c:pt idx="75">
                    <c:v>July</c:v>
                  </c:pt>
                  <c:pt idx="76">
                    <c:v>August</c:v>
                  </c:pt>
                  <c:pt idx="77">
                    <c:v>September</c:v>
                  </c:pt>
                  <c:pt idx="78">
                    <c:v>October</c:v>
                  </c:pt>
                  <c:pt idx="79">
                    <c:v>November</c:v>
                  </c:pt>
                  <c:pt idx="80">
                    <c:v>December</c:v>
                  </c:pt>
                  <c:pt idx="81">
                    <c:v>January</c:v>
                  </c:pt>
                  <c:pt idx="82">
                    <c:v>February</c:v>
                  </c:pt>
                  <c:pt idx="83">
                    <c:v>March</c:v>
                  </c:pt>
                  <c:pt idx="84">
                    <c:v>April</c:v>
                  </c:pt>
                  <c:pt idx="85">
                    <c:v>May</c:v>
                  </c:pt>
                  <c:pt idx="86">
                    <c:v>June</c:v>
                  </c:pt>
                  <c:pt idx="87">
                    <c:v>July</c:v>
                  </c:pt>
                  <c:pt idx="88">
                    <c:v>August</c:v>
                  </c:pt>
                  <c:pt idx="89">
                    <c:v>September</c:v>
                  </c:pt>
                  <c:pt idx="90">
                    <c:v>October</c:v>
                  </c:pt>
                  <c:pt idx="91">
                    <c:v>November</c:v>
                  </c:pt>
                  <c:pt idx="92">
                    <c:v>December</c:v>
                  </c:pt>
                  <c:pt idx="93">
                    <c:v>January</c:v>
                  </c:pt>
                  <c:pt idx="94">
                    <c:v>February</c:v>
                  </c:pt>
                  <c:pt idx="95">
                    <c:v>March</c:v>
                  </c:pt>
                  <c:pt idx="96">
                    <c:v>April</c:v>
                  </c:pt>
                  <c:pt idx="97">
                    <c:v>May</c:v>
                  </c:pt>
                  <c:pt idx="98">
                    <c:v>June</c:v>
                  </c:pt>
                  <c:pt idx="99">
                    <c:v>July</c:v>
                  </c:pt>
                  <c:pt idx="100">
                    <c:v>August</c:v>
                  </c:pt>
                  <c:pt idx="101">
                    <c:v>September</c:v>
                  </c:pt>
                  <c:pt idx="102">
                    <c:v>October</c:v>
                  </c:pt>
                  <c:pt idx="103">
                    <c:v>November</c:v>
                  </c:pt>
                  <c:pt idx="104">
                    <c:v>December</c:v>
                  </c:pt>
                  <c:pt idx="105">
                    <c:v>January</c:v>
                  </c:pt>
                  <c:pt idx="106">
                    <c:v>February</c:v>
                  </c:pt>
                  <c:pt idx="107">
                    <c:v>March</c:v>
                  </c:pt>
                  <c:pt idx="108">
                    <c:v>April</c:v>
                  </c:pt>
                  <c:pt idx="109">
                    <c:v>May</c:v>
                  </c:pt>
                  <c:pt idx="110">
                    <c:v>June</c:v>
                  </c:pt>
                  <c:pt idx="111">
                    <c:v>July</c:v>
                  </c:pt>
                  <c:pt idx="112">
                    <c:v>August</c:v>
                  </c:pt>
                  <c:pt idx="113">
                    <c:v>September</c:v>
                  </c:pt>
                  <c:pt idx="114">
                    <c:v>October</c:v>
                  </c:pt>
                  <c:pt idx="115">
                    <c:v>November</c:v>
                  </c:pt>
                  <c:pt idx="116">
                    <c:v>December</c:v>
                  </c:pt>
                  <c:pt idx="117">
                    <c:v>January</c:v>
                  </c:pt>
                  <c:pt idx="118">
                    <c:v>February</c:v>
                  </c:pt>
                  <c:pt idx="119">
                    <c:v>March</c:v>
                  </c:pt>
                  <c:pt idx="120">
                    <c:v>April</c:v>
                  </c:pt>
                  <c:pt idx="121">
                    <c:v>May</c:v>
                  </c:pt>
                  <c:pt idx="122">
                    <c:v>June</c:v>
                  </c:pt>
                  <c:pt idx="123">
                    <c:v>July</c:v>
                  </c:pt>
                  <c:pt idx="124">
                    <c:v>August</c:v>
                  </c:pt>
                  <c:pt idx="125">
                    <c:v>September</c:v>
                  </c:pt>
                  <c:pt idx="126">
                    <c:v>October</c:v>
                  </c:pt>
                  <c:pt idx="127">
                    <c:v>November</c:v>
                  </c:pt>
                  <c:pt idx="128">
                    <c:v>December</c:v>
                  </c:pt>
                  <c:pt idx="129">
                    <c:v>January</c:v>
                  </c:pt>
                  <c:pt idx="130">
                    <c:v>February</c:v>
                  </c:pt>
                  <c:pt idx="131">
                    <c:v>March</c:v>
                  </c:pt>
                  <c:pt idx="132">
                    <c:v>April</c:v>
                  </c:pt>
                  <c:pt idx="133">
                    <c:v>May</c:v>
                  </c:pt>
                  <c:pt idx="134">
                    <c:v>June</c:v>
                  </c:pt>
                  <c:pt idx="135">
                    <c:v>July</c:v>
                  </c:pt>
                  <c:pt idx="136">
                    <c:v>August</c:v>
                  </c:pt>
                  <c:pt idx="137">
                    <c:v>September</c:v>
                  </c:pt>
                  <c:pt idx="138">
                    <c:v>October</c:v>
                  </c:pt>
                  <c:pt idx="139">
                    <c:v>November</c:v>
                  </c:pt>
                  <c:pt idx="140">
                    <c:v>December</c:v>
                  </c:pt>
                  <c:pt idx="141">
                    <c:v>January</c:v>
                  </c:pt>
                  <c:pt idx="142">
                    <c:v>February</c:v>
                  </c:pt>
                  <c:pt idx="143">
                    <c:v>March</c:v>
                  </c:pt>
                  <c:pt idx="144">
                    <c:v>April</c:v>
                  </c:pt>
                  <c:pt idx="145">
                    <c:v>May</c:v>
                  </c:pt>
                  <c:pt idx="146">
                    <c:v>June</c:v>
                  </c:pt>
                  <c:pt idx="147">
                    <c:v>July</c:v>
                  </c:pt>
                  <c:pt idx="148">
                    <c:v>August</c:v>
                  </c:pt>
                  <c:pt idx="149">
                    <c:v>September</c:v>
                  </c:pt>
                  <c:pt idx="150">
                    <c:v>October</c:v>
                  </c:pt>
                  <c:pt idx="151">
                    <c:v>November</c:v>
                  </c:pt>
                  <c:pt idx="152">
                    <c:v>December</c:v>
                  </c:pt>
                  <c:pt idx="153">
                    <c:v>January</c:v>
                  </c:pt>
                  <c:pt idx="154">
                    <c:v>February</c:v>
                  </c:pt>
                  <c:pt idx="155">
                    <c:v>March</c:v>
                  </c:pt>
                </c:lvl>
                <c:lvl>
                  <c:pt idx="0">
                    <c:v>2013/14</c:v>
                  </c:pt>
                  <c:pt idx="12">
                    <c:v>2014/15</c:v>
                  </c:pt>
                  <c:pt idx="24">
                    <c:v>2015/16</c:v>
                  </c:pt>
                  <c:pt idx="36">
                    <c:v>2016/17</c:v>
                  </c:pt>
                  <c:pt idx="48">
                    <c:v>2017/18</c:v>
                  </c:pt>
                  <c:pt idx="60">
                    <c:v>2018/19</c:v>
                  </c:pt>
                  <c:pt idx="72">
                    <c:v>2019/20</c:v>
                  </c:pt>
                  <c:pt idx="84">
                    <c:v>2020/21</c:v>
                  </c:pt>
                  <c:pt idx="96">
                    <c:v>2021/22</c:v>
                  </c:pt>
                  <c:pt idx="108">
                    <c:v>2022/23</c:v>
                  </c:pt>
                  <c:pt idx="120">
                    <c:v>2023/24</c:v>
                  </c:pt>
                  <c:pt idx="132">
                    <c:v>2024/25</c:v>
                  </c:pt>
                  <c:pt idx="144">
                    <c:v>2025/26</c:v>
                  </c:pt>
                </c:lvl>
              </c:multiLvlStrCache>
            </c:multiLvlStrRef>
          </c:cat>
          <c:val>
            <c:numRef>
              <c:f>'Chart data (hide)'!$C$4:$C$159</c:f>
              <c:numCache>
                <c:formatCode>#,##0</c:formatCode>
                <c:ptCount val="156"/>
                <c:pt idx="0">
                  <c:v>3893</c:v>
                </c:pt>
                <c:pt idx="1">
                  <c:v>4344</c:v>
                </c:pt>
                <c:pt idx="2">
                  <c:v>6571</c:v>
                </c:pt>
                <c:pt idx="3">
                  <c:v>2964</c:v>
                </c:pt>
                <c:pt idx="4">
                  <c:v>3571</c:v>
                </c:pt>
                <c:pt idx="5">
                  <c:v>3826</c:v>
                </c:pt>
                <c:pt idx="6">
                  <c:v>4390</c:v>
                </c:pt>
                <c:pt idx="7">
                  <c:v>4892</c:v>
                </c:pt>
                <c:pt idx="8">
                  <c:v>4135</c:v>
                </c:pt>
                <c:pt idx="9">
                  <c:v>3578</c:v>
                </c:pt>
                <c:pt idx="10">
                  <c:v>4082</c:v>
                </c:pt>
                <c:pt idx="11">
                  <c:v>8183</c:v>
                </c:pt>
                <c:pt idx="12">
                  <c:v>3699</c:v>
                </c:pt>
                <c:pt idx="13">
                  <c:v>4588</c:v>
                </c:pt>
                <c:pt idx="14">
                  <c:v>5218</c:v>
                </c:pt>
                <c:pt idx="15">
                  <c:v>5589</c:v>
                </c:pt>
                <c:pt idx="16">
                  <c:v>5388</c:v>
                </c:pt>
                <c:pt idx="17">
                  <c:v>6656</c:v>
                </c:pt>
                <c:pt idx="18">
                  <c:v>7097</c:v>
                </c:pt>
                <c:pt idx="19">
                  <c:v>6982</c:v>
                </c:pt>
                <c:pt idx="20">
                  <c:v>7673</c:v>
                </c:pt>
                <c:pt idx="21">
                  <c:v>4169</c:v>
                </c:pt>
                <c:pt idx="22">
                  <c:v>5606</c:v>
                </c:pt>
                <c:pt idx="23">
                  <c:v>9427</c:v>
                </c:pt>
                <c:pt idx="24">
                  <c:v>5698</c:v>
                </c:pt>
                <c:pt idx="25">
                  <c:v>6057</c:v>
                </c:pt>
                <c:pt idx="26">
                  <c:v>9699</c:v>
                </c:pt>
                <c:pt idx="27">
                  <c:v>6027</c:v>
                </c:pt>
                <c:pt idx="28">
                  <c:v>6143</c:v>
                </c:pt>
                <c:pt idx="29">
                  <c:v>10515</c:v>
                </c:pt>
                <c:pt idx="30">
                  <c:v>8828</c:v>
                </c:pt>
                <c:pt idx="31">
                  <c:v>12075</c:v>
                </c:pt>
                <c:pt idx="32">
                  <c:v>13915</c:v>
                </c:pt>
                <c:pt idx="33">
                  <c:v>8390</c:v>
                </c:pt>
                <c:pt idx="34">
                  <c:v>2036</c:v>
                </c:pt>
                <c:pt idx="35">
                  <c:v>2400</c:v>
                </c:pt>
                <c:pt idx="36">
                  <c:v>1943</c:v>
                </c:pt>
                <c:pt idx="37">
                  <c:v>2202</c:v>
                </c:pt>
                <c:pt idx="38">
                  <c:v>2597</c:v>
                </c:pt>
                <c:pt idx="39">
                  <c:v>1988</c:v>
                </c:pt>
                <c:pt idx="40">
                  <c:v>1817</c:v>
                </c:pt>
                <c:pt idx="41">
                  <c:v>2056</c:v>
                </c:pt>
                <c:pt idx="42">
                  <c:v>1726</c:v>
                </c:pt>
                <c:pt idx="43">
                  <c:v>2175</c:v>
                </c:pt>
                <c:pt idx="44">
                  <c:v>1546</c:v>
                </c:pt>
                <c:pt idx="45">
                  <c:v>1501</c:v>
                </c:pt>
                <c:pt idx="46">
                  <c:v>1585</c:v>
                </c:pt>
                <c:pt idx="47">
                  <c:v>2192</c:v>
                </c:pt>
                <c:pt idx="48">
                  <c:v>1494</c:v>
                </c:pt>
                <c:pt idx="49">
                  <c:v>2091</c:v>
                </c:pt>
                <c:pt idx="50">
                  <c:v>1875</c:v>
                </c:pt>
                <c:pt idx="51">
                  <c:v>1760</c:v>
                </c:pt>
                <c:pt idx="52">
                  <c:v>2116</c:v>
                </c:pt>
                <c:pt idx="53">
                  <c:v>1973</c:v>
                </c:pt>
                <c:pt idx="54">
                  <c:v>1917</c:v>
                </c:pt>
                <c:pt idx="55">
                  <c:v>2333</c:v>
                </c:pt>
                <c:pt idx="56">
                  <c:v>1400</c:v>
                </c:pt>
                <c:pt idx="57">
                  <c:v>1639</c:v>
                </c:pt>
                <c:pt idx="58">
                  <c:v>1556</c:v>
                </c:pt>
                <c:pt idx="59">
                  <c:v>1992</c:v>
                </c:pt>
                <c:pt idx="60">
                  <c:v>1726</c:v>
                </c:pt>
                <c:pt idx="61">
                  <c:v>2036</c:v>
                </c:pt>
                <c:pt idx="62">
                  <c:v>2105</c:v>
                </c:pt>
                <c:pt idx="63">
                  <c:v>2011</c:v>
                </c:pt>
                <c:pt idx="64">
                  <c:v>2285</c:v>
                </c:pt>
                <c:pt idx="65">
                  <c:v>2369</c:v>
                </c:pt>
                <c:pt idx="66">
                  <c:v>2583</c:v>
                </c:pt>
                <c:pt idx="67">
                  <c:v>3079</c:v>
                </c:pt>
                <c:pt idx="68">
                  <c:v>2491</c:v>
                </c:pt>
                <c:pt idx="69">
                  <c:v>2992</c:v>
                </c:pt>
                <c:pt idx="70">
                  <c:v>4002</c:v>
                </c:pt>
                <c:pt idx="71">
                  <c:v>8021</c:v>
                </c:pt>
                <c:pt idx="72">
                  <c:v>1424</c:v>
                </c:pt>
                <c:pt idx="73">
                  <c:v>1745</c:v>
                </c:pt>
                <c:pt idx="74">
                  <c:v>1983</c:v>
                </c:pt>
                <c:pt idx="75">
                  <c:v>2004</c:v>
                </c:pt>
                <c:pt idx="76">
                  <c:v>2165</c:v>
                </c:pt>
                <c:pt idx="77">
                  <c:v>2377</c:v>
                </c:pt>
                <c:pt idx="78">
                  <c:v>2522</c:v>
                </c:pt>
                <c:pt idx="79">
                  <c:v>2518</c:v>
                </c:pt>
                <c:pt idx="80">
                  <c:v>1752</c:v>
                </c:pt>
                <c:pt idx="81">
                  <c:v>2118</c:v>
                </c:pt>
                <c:pt idx="82">
                  <c:v>2247</c:v>
                </c:pt>
                <c:pt idx="83">
                  <c:v>2486</c:v>
                </c:pt>
                <c:pt idx="84">
                  <c:v>449</c:v>
                </c:pt>
                <c:pt idx="85">
                  <c:v>706</c:v>
                </c:pt>
                <c:pt idx="86">
                  <c:v>1668</c:v>
                </c:pt>
                <c:pt idx="87">
                  <c:v>2537</c:v>
                </c:pt>
                <c:pt idx="88">
                  <c:v>2488</c:v>
                </c:pt>
                <c:pt idx="89">
                  <c:v>3175</c:v>
                </c:pt>
                <c:pt idx="90">
                  <c:v>3026</c:v>
                </c:pt>
                <c:pt idx="91">
                  <c:v>3379</c:v>
                </c:pt>
                <c:pt idx="92">
                  <c:v>2424</c:v>
                </c:pt>
                <c:pt idx="93">
                  <c:v>2660</c:v>
                </c:pt>
                <c:pt idx="94">
                  <c:v>2950</c:v>
                </c:pt>
                <c:pt idx="95">
                  <c:v>4292</c:v>
                </c:pt>
                <c:pt idx="96">
                  <c:v>4426</c:v>
                </c:pt>
                <c:pt idx="97">
                  <c:v>4677</c:v>
                </c:pt>
                <c:pt idx="98">
                  <c:v>5131</c:v>
                </c:pt>
                <c:pt idx="99">
                  <c:v>4633</c:v>
                </c:pt>
                <c:pt idx="100">
                  <c:v>4811</c:v>
                </c:pt>
                <c:pt idx="101">
                  <c:v>5608</c:v>
                </c:pt>
                <c:pt idx="102">
                  <c:v>5129</c:v>
                </c:pt>
                <c:pt idx="103">
                  <c:v>5993</c:v>
                </c:pt>
                <c:pt idx="104">
                  <c:v>4053</c:v>
                </c:pt>
                <c:pt idx="105">
                  <c:v>4689</c:v>
                </c:pt>
                <c:pt idx="106">
                  <c:v>5843</c:v>
                </c:pt>
                <c:pt idx="107">
                  <c:v>8081</c:v>
                </c:pt>
                <c:pt idx="108">
                  <c:v>7521</c:v>
                </c:pt>
                <c:pt idx="109">
                  <c:v>8377</c:v>
                </c:pt>
                <c:pt idx="110">
                  <c:v>8556</c:v>
                </c:pt>
                <c:pt idx="111">
                  <c:v>8079</c:v>
                </c:pt>
                <c:pt idx="112">
                  <c:v>8955</c:v>
                </c:pt>
                <c:pt idx="113">
                  <c:v>10551</c:v>
                </c:pt>
                <c:pt idx="114">
                  <c:v>9940</c:v>
                </c:pt>
                <c:pt idx="115">
                  <c:v>11323</c:v>
                </c:pt>
                <c:pt idx="116">
                  <c:v>8341</c:v>
                </c:pt>
                <c:pt idx="117">
                  <c:v>11089</c:v>
                </c:pt>
                <c:pt idx="118">
                  <c:v>11858</c:v>
                </c:pt>
                <c:pt idx="119">
                  <c:v>13397</c:v>
                </c:pt>
                <c:pt idx="120">
                  <c:v>10401</c:v>
                </c:pt>
                <c:pt idx="121">
                  <c:v>11744</c:v>
                </c:pt>
                <c:pt idx="122">
                  <c:v>11959</c:v>
                </c:pt>
                <c:pt idx="123">
                  <c:v>10181</c:v>
                </c:pt>
                <c:pt idx="124">
                  <c:v>10219</c:v>
                </c:pt>
                <c:pt idx="125">
                  <c:v>10117</c:v>
                </c:pt>
                <c:pt idx="126">
                  <c:v>10079</c:v>
                </c:pt>
                <c:pt idx="127">
                  <c:v>10726</c:v>
                </c:pt>
                <c:pt idx="128">
                  <c:v>6524</c:v>
                </c:pt>
                <c:pt idx="129">
                  <c:v>8612</c:v>
                </c:pt>
                <c:pt idx="130">
                  <c:v>9183</c:v>
                </c:pt>
                <c:pt idx="131">
                  <c:v>10115</c:v>
                </c:pt>
                <c:pt idx="132">
                  <c:v>10235</c:v>
                </c:pt>
                <c:pt idx="133">
                  <c:v>10610</c:v>
                </c:pt>
                <c:pt idx="134">
                  <c:v>10730</c:v>
                </c:pt>
                <c:pt idx="135">
                  <c:v>10911</c:v>
                </c:pt>
                <c:pt idx="136">
                  <c:v>10801</c:v>
                </c:pt>
                <c:pt idx="137">
                  <c:v>12109</c:v>
                </c:pt>
                <c:pt idx="138">
                  <c:v>14147</c:v>
                </c:pt>
                <c:pt idx="139">
                  <c:v>15624</c:v>
                </c:pt>
                <c:pt idx="140">
                  <c:v>10219</c:v>
                </c:pt>
                <c:pt idx="141">
                  <c:v>12466</c:v>
                </c:pt>
                <c:pt idx="142">
                  <c:v>14755</c:v>
                </c:pt>
                <c:pt idx="143">
                  <c:v>17825</c:v>
                </c:pt>
                <c:pt idx="144">
                  <c:v>13827</c:v>
                </c:pt>
                <c:pt idx="145">
                  <c:v>15730</c:v>
                </c:pt>
                <c:pt idx="146">
                  <c:v>16277</c:v>
                </c:pt>
                <c:pt idx="147">
                  <c:v>15174</c:v>
                </c:pt>
                <c:pt idx="148">
                  <c:v>13489</c:v>
                </c:pt>
                <c:pt idx="149">
                  <c:v>15901</c:v>
                </c:pt>
                <c:pt idx="150">
                  <c:v>17935</c:v>
                </c:pt>
                <c:pt idx="151">
                  <c:v>16779</c:v>
                </c:pt>
                <c:pt idx="152">
                  <c:v>13051</c:v>
                </c:pt>
                <c:pt idx="153">
                  <c:v>13500</c:v>
                </c:pt>
                <c:pt idx="154">
                  <c:v>16206</c:v>
                </c:pt>
                <c:pt idx="155">
                  <c:v>19685</c:v>
                </c:pt>
              </c:numCache>
            </c:numRef>
          </c:val>
          <c:smooth val="0"/>
          <c:extLst>
            <c:ext xmlns:c16="http://schemas.microsoft.com/office/drawing/2014/chart" uri="{C3380CC4-5D6E-409C-BE32-E72D297353CC}">
              <c16:uniqueId val="{00000001-3CC4-4816-98D2-FDA64977C84C}"/>
            </c:ext>
          </c:extLst>
        </c:ser>
        <c:dLbls>
          <c:showLegendKey val="0"/>
          <c:showVal val="0"/>
          <c:showCatName val="0"/>
          <c:showSerName val="0"/>
          <c:showPercent val="0"/>
          <c:showBubbleSize val="0"/>
        </c:dLbls>
        <c:smooth val="0"/>
        <c:axId val="1023886592"/>
        <c:axId val="1023886920"/>
      </c:lineChart>
      <c:catAx>
        <c:axId val="1023886592"/>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023886920"/>
        <c:crosses val="autoZero"/>
        <c:auto val="1"/>
        <c:lblAlgn val="ctr"/>
        <c:lblOffset val="100"/>
        <c:tickLblSkip val="3"/>
        <c:noMultiLvlLbl val="0"/>
      </c:catAx>
      <c:valAx>
        <c:axId val="1023886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Number of Installations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0238865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37638266430126027"/>
          <c:y val="0.91012884753042234"/>
          <c:w val="0.24723459027187139"/>
          <c:h val="6.2935125533550726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GB" sz="1200" b="1">
                <a:solidFill>
                  <a:sysClr val="windowText" lastClr="000000"/>
                </a:solidFill>
              </a:rPr>
              <a:t>Mean Cost per kW</a:t>
            </a:r>
            <a:r>
              <a:rPr lang="en-GB" sz="1200" b="1" baseline="0">
                <a:solidFill>
                  <a:sysClr val="windowText" lastClr="000000"/>
                </a:solidFill>
              </a:rPr>
              <a:t> </a:t>
            </a:r>
            <a:r>
              <a:rPr lang="en-GB" sz="1200" b="1">
                <a:solidFill>
                  <a:sysClr val="windowText" lastClr="000000"/>
                </a:solidFill>
              </a:rPr>
              <a:t>of</a:t>
            </a:r>
            <a:r>
              <a:rPr lang="en-GB" sz="1200" b="1" baseline="0">
                <a:solidFill>
                  <a:sysClr val="windowText" lastClr="000000"/>
                </a:solidFill>
              </a:rPr>
              <a:t> 0-4kW Solar Installations</a:t>
            </a:r>
            <a:endParaRPr lang="en-GB"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GB"/>
        </a:p>
      </c:txPr>
    </c:title>
    <c:autoTitleDeleted val="0"/>
    <c:plotArea>
      <c:layout/>
      <c:lineChart>
        <c:grouping val="standard"/>
        <c:varyColors val="0"/>
        <c:ser>
          <c:idx val="0"/>
          <c:order val="0"/>
          <c:tx>
            <c:strRef>
              <c:f>'Chart data (hide)'!$E$3</c:f>
              <c:strCache>
                <c:ptCount val="1"/>
                <c:pt idx="0">
                  <c:v>Inflation adjusted
Mean Cost</c:v>
                </c:pt>
              </c:strCache>
            </c:strRef>
          </c:tx>
          <c:spPr>
            <a:ln w="28575" cap="rnd">
              <a:solidFill>
                <a:schemeClr val="accent1"/>
              </a:solidFill>
              <a:round/>
            </a:ln>
            <a:effectLst/>
          </c:spPr>
          <c:marker>
            <c:symbol val="none"/>
          </c:marker>
          <c:trendline>
            <c:name>12 month rolling average</c:name>
            <c:spPr>
              <a:ln w="19050" cap="rnd">
                <a:solidFill>
                  <a:schemeClr val="accent1"/>
                </a:solidFill>
                <a:prstDash val="sysDot"/>
              </a:ln>
              <a:effectLst/>
            </c:spPr>
            <c:trendlineType val="movingAvg"/>
            <c:period val="12"/>
            <c:dispRSqr val="0"/>
            <c:dispEq val="0"/>
          </c:trendline>
          <c:cat>
            <c:multiLvlStrRef>
              <c:f>'Chart data (hide)'!$A$4:$B$159</c:f>
              <c:multiLvlStrCache>
                <c:ptCount val="156"/>
                <c:lvl>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pt idx="12">
                    <c:v>April</c:v>
                  </c:pt>
                  <c:pt idx="13">
                    <c:v>May</c:v>
                  </c:pt>
                  <c:pt idx="14">
                    <c:v>June</c:v>
                  </c:pt>
                  <c:pt idx="15">
                    <c:v>July</c:v>
                  </c:pt>
                  <c:pt idx="16">
                    <c:v>August</c:v>
                  </c:pt>
                  <c:pt idx="17">
                    <c:v>September</c:v>
                  </c:pt>
                  <c:pt idx="18">
                    <c:v>October</c:v>
                  </c:pt>
                  <c:pt idx="19">
                    <c:v>November</c:v>
                  </c:pt>
                  <c:pt idx="20">
                    <c:v>December</c:v>
                  </c:pt>
                  <c:pt idx="21">
                    <c:v>January</c:v>
                  </c:pt>
                  <c:pt idx="22">
                    <c:v>February</c:v>
                  </c:pt>
                  <c:pt idx="23">
                    <c:v>March</c:v>
                  </c:pt>
                  <c:pt idx="24">
                    <c:v>April</c:v>
                  </c:pt>
                  <c:pt idx="25">
                    <c:v>May</c:v>
                  </c:pt>
                  <c:pt idx="26">
                    <c:v>June</c:v>
                  </c:pt>
                  <c:pt idx="27">
                    <c:v>July</c:v>
                  </c:pt>
                  <c:pt idx="28">
                    <c:v>August</c:v>
                  </c:pt>
                  <c:pt idx="29">
                    <c:v>September</c:v>
                  </c:pt>
                  <c:pt idx="30">
                    <c:v>October</c:v>
                  </c:pt>
                  <c:pt idx="31">
                    <c:v>November</c:v>
                  </c:pt>
                  <c:pt idx="32">
                    <c:v>December</c:v>
                  </c:pt>
                  <c:pt idx="33">
                    <c:v>January</c:v>
                  </c:pt>
                  <c:pt idx="34">
                    <c:v>February</c:v>
                  </c:pt>
                  <c:pt idx="35">
                    <c:v>March</c:v>
                  </c:pt>
                  <c:pt idx="36">
                    <c:v>April</c:v>
                  </c:pt>
                  <c:pt idx="37">
                    <c:v>May</c:v>
                  </c:pt>
                  <c:pt idx="38">
                    <c:v>June</c:v>
                  </c:pt>
                  <c:pt idx="39">
                    <c:v>July</c:v>
                  </c:pt>
                  <c:pt idx="40">
                    <c:v>August</c:v>
                  </c:pt>
                  <c:pt idx="41">
                    <c:v>September</c:v>
                  </c:pt>
                  <c:pt idx="42">
                    <c:v>October</c:v>
                  </c:pt>
                  <c:pt idx="43">
                    <c:v>November</c:v>
                  </c:pt>
                  <c:pt idx="44">
                    <c:v>December</c:v>
                  </c:pt>
                  <c:pt idx="45">
                    <c:v>January</c:v>
                  </c:pt>
                  <c:pt idx="46">
                    <c:v>February</c:v>
                  </c:pt>
                  <c:pt idx="47">
                    <c:v>March</c:v>
                  </c:pt>
                  <c:pt idx="48">
                    <c:v>April</c:v>
                  </c:pt>
                  <c:pt idx="49">
                    <c:v>May</c:v>
                  </c:pt>
                  <c:pt idx="50">
                    <c:v>June</c:v>
                  </c:pt>
                  <c:pt idx="51">
                    <c:v>July</c:v>
                  </c:pt>
                  <c:pt idx="52">
                    <c:v>August</c:v>
                  </c:pt>
                  <c:pt idx="53">
                    <c:v>September</c:v>
                  </c:pt>
                  <c:pt idx="54">
                    <c:v>October</c:v>
                  </c:pt>
                  <c:pt idx="55">
                    <c:v>November</c:v>
                  </c:pt>
                  <c:pt idx="56">
                    <c:v>December</c:v>
                  </c:pt>
                  <c:pt idx="57">
                    <c:v>January</c:v>
                  </c:pt>
                  <c:pt idx="58">
                    <c:v>February</c:v>
                  </c:pt>
                  <c:pt idx="59">
                    <c:v>March</c:v>
                  </c:pt>
                  <c:pt idx="60">
                    <c:v>April</c:v>
                  </c:pt>
                  <c:pt idx="61">
                    <c:v>May</c:v>
                  </c:pt>
                  <c:pt idx="62">
                    <c:v>June</c:v>
                  </c:pt>
                  <c:pt idx="63">
                    <c:v>July</c:v>
                  </c:pt>
                  <c:pt idx="64">
                    <c:v>August</c:v>
                  </c:pt>
                  <c:pt idx="65">
                    <c:v>September</c:v>
                  </c:pt>
                  <c:pt idx="66">
                    <c:v>October</c:v>
                  </c:pt>
                  <c:pt idx="67">
                    <c:v>November</c:v>
                  </c:pt>
                  <c:pt idx="68">
                    <c:v>December</c:v>
                  </c:pt>
                  <c:pt idx="69">
                    <c:v>January</c:v>
                  </c:pt>
                  <c:pt idx="70">
                    <c:v>February</c:v>
                  </c:pt>
                  <c:pt idx="71">
                    <c:v>March</c:v>
                  </c:pt>
                  <c:pt idx="72">
                    <c:v>April</c:v>
                  </c:pt>
                  <c:pt idx="73">
                    <c:v>May</c:v>
                  </c:pt>
                  <c:pt idx="74">
                    <c:v>June</c:v>
                  </c:pt>
                  <c:pt idx="75">
                    <c:v>July</c:v>
                  </c:pt>
                  <c:pt idx="76">
                    <c:v>August</c:v>
                  </c:pt>
                  <c:pt idx="77">
                    <c:v>September</c:v>
                  </c:pt>
                  <c:pt idx="78">
                    <c:v>October</c:v>
                  </c:pt>
                  <c:pt idx="79">
                    <c:v>November</c:v>
                  </c:pt>
                  <c:pt idx="80">
                    <c:v>December</c:v>
                  </c:pt>
                  <c:pt idx="81">
                    <c:v>January</c:v>
                  </c:pt>
                  <c:pt idx="82">
                    <c:v>February</c:v>
                  </c:pt>
                  <c:pt idx="83">
                    <c:v>March</c:v>
                  </c:pt>
                  <c:pt idx="84">
                    <c:v>April</c:v>
                  </c:pt>
                  <c:pt idx="85">
                    <c:v>May</c:v>
                  </c:pt>
                  <c:pt idx="86">
                    <c:v>June</c:v>
                  </c:pt>
                  <c:pt idx="87">
                    <c:v>July</c:v>
                  </c:pt>
                  <c:pt idx="88">
                    <c:v>August</c:v>
                  </c:pt>
                  <c:pt idx="89">
                    <c:v>September</c:v>
                  </c:pt>
                  <c:pt idx="90">
                    <c:v>October</c:v>
                  </c:pt>
                  <c:pt idx="91">
                    <c:v>November</c:v>
                  </c:pt>
                  <c:pt idx="92">
                    <c:v>December</c:v>
                  </c:pt>
                  <c:pt idx="93">
                    <c:v>January</c:v>
                  </c:pt>
                  <c:pt idx="94">
                    <c:v>February</c:v>
                  </c:pt>
                  <c:pt idx="95">
                    <c:v>March</c:v>
                  </c:pt>
                  <c:pt idx="96">
                    <c:v>April</c:v>
                  </c:pt>
                  <c:pt idx="97">
                    <c:v>May</c:v>
                  </c:pt>
                  <c:pt idx="98">
                    <c:v>June</c:v>
                  </c:pt>
                  <c:pt idx="99">
                    <c:v>July</c:v>
                  </c:pt>
                  <c:pt idx="100">
                    <c:v>August</c:v>
                  </c:pt>
                  <c:pt idx="101">
                    <c:v>September</c:v>
                  </c:pt>
                  <c:pt idx="102">
                    <c:v>October</c:v>
                  </c:pt>
                  <c:pt idx="103">
                    <c:v>November</c:v>
                  </c:pt>
                  <c:pt idx="104">
                    <c:v>December</c:v>
                  </c:pt>
                  <c:pt idx="105">
                    <c:v>January</c:v>
                  </c:pt>
                  <c:pt idx="106">
                    <c:v>February</c:v>
                  </c:pt>
                  <c:pt idx="107">
                    <c:v>March</c:v>
                  </c:pt>
                  <c:pt idx="108">
                    <c:v>April</c:v>
                  </c:pt>
                  <c:pt idx="109">
                    <c:v>May</c:v>
                  </c:pt>
                  <c:pt idx="110">
                    <c:v>June</c:v>
                  </c:pt>
                  <c:pt idx="111">
                    <c:v>July</c:v>
                  </c:pt>
                  <c:pt idx="112">
                    <c:v>August</c:v>
                  </c:pt>
                  <c:pt idx="113">
                    <c:v>September</c:v>
                  </c:pt>
                  <c:pt idx="114">
                    <c:v>October</c:v>
                  </c:pt>
                  <c:pt idx="115">
                    <c:v>November</c:v>
                  </c:pt>
                  <c:pt idx="116">
                    <c:v>December</c:v>
                  </c:pt>
                  <c:pt idx="117">
                    <c:v>January</c:v>
                  </c:pt>
                  <c:pt idx="118">
                    <c:v>February</c:v>
                  </c:pt>
                  <c:pt idx="119">
                    <c:v>March</c:v>
                  </c:pt>
                  <c:pt idx="120">
                    <c:v>April</c:v>
                  </c:pt>
                  <c:pt idx="121">
                    <c:v>May</c:v>
                  </c:pt>
                  <c:pt idx="122">
                    <c:v>June</c:v>
                  </c:pt>
                  <c:pt idx="123">
                    <c:v>July</c:v>
                  </c:pt>
                  <c:pt idx="124">
                    <c:v>August</c:v>
                  </c:pt>
                  <c:pt idx="125">
                    <c:v>September</c:v>
                  </c:pt>
                  <c:pt idx="126">
                    <c:v>October</c:v>
                  </c:pt>
                  <c:pt idx="127">
                    <c:v>November</c:v>
                  </c:pt>
                  <c:pt idx="128">
                    <c:v>December</c:v>
                  </c:pt>
                  <c:pt idx="129">
                    <c:v>January</c:v>
                  </c:pt>
                  <c:pt idx="130">
                    <c:v>February</c:v>
                  </c:pt>
                  <c:pt idx="131">
                    <c:v>March</c:v>
                  </c:pt>
                  <c:pt idx="132">
                    <c:v>April</c:v>
                  </c:pt>
                  <c:pt idx="133">
                    <c:v>May</c:v>
                  </c:pt>
                  <c:pt idx="134">
                    <c:v>June</c:v>
                  </c:pt>
                  <c:pt idx="135">
                    <c:v>July</c:v>
                  </c:pt>
                  <c:pt idx="136">
                    <c:v>August</c:v>
                  </c:pt>
                  <c:pt idx="137">
                    <c:v>September</c:v>
                  </c:pt>
                  <c:pt idx="138">
                    <c:v>October</c:v>
                  </c:pt>
                  <c:pt idx="139">
                    <c:v>November</c:v>
                  </c:pt>
                  <c:pt idx="140">
                    <c:v>December</c:v>
                  </c:pt>
                  <c:pt idx="141">
                    <c:v>January</c:v>
                  </c:pt>
                  <c:pt idx="142">
                    <c:v>February</c:v>
                  </c:pt>
                  <c:pt idx="143">
                    <c:v>March</c:v>
                  </c:pt>
                  <c:pt idx="144">
                    <c:v>April</c:v>
                  </c:pt>
                  <c:pt idx="145">
                    <c:v>May</c:v>
                  </c:pt>
                  <c:pt idx="146">
                    <c:v>June</c:v>
                  </c:pt>
                  <c:pt idx="147">
                    <c:v>July</c:v>
                  </c:pt>
                  <c:pt idx="148">
                    <c:v>August</c:v>
                  </c:pt>
                  <c:pt idx="149">
                    <c:v>September</c:v>
                  </c:pt>
                  <c:pt idx="150">
                    <c:v>October</c:v>
                  </c:pt>
                  <c:pt idx="151">
                    <c:v>November</c:v>
                  </c:pt>
                  <c:pt idx="152">
                    <c:v>December</c:v>
                  </c:pt>
                  <c:pt idx="153">
                    <c:v>January</c:v>
                  </c:pt>
                  <c:pt idx="154">
                    <c:v>February</c:v>
                  </c:pt>
                  <c:pt idx="155">
                    <c:v>March</c:v>
                  </c:pt>
                </c:lvl>
                <c:lvl>
                  <c:pt idx="0">
                    <c:v>2013/14</c:v>
                  </c:pt>
                  <c:pt idx="12">
                    <c:v>2014/15</c:v>
                  </c:pt>
                  <c:pt idx="24">
                    <c:v>2015/16</c:v>
                  </c:pt>
                  <c:pt idx="36">
                    <c:v>2016/17</c:v>
                  </c:pt>
                  <c:pt idx="48">
                    <c:v>2017/18</c:v>
                  </c:pt>
                  <c:pt idx="60">
                    <c:v>2018/19</c:v>
                  </c:pt>
                  <c:pt idx="72">
                    <c:v>2019/20</c:v>
                  </c:pt>
                  <c:pt idx="84">
                    <c:v>2020/21</c:v>
                  </c:pt>
                  <c:pt idx="96">
                    <c:v>2021/22</c:v>
                  </c:pt>
                  <c:pt idx="108">
                    <c:v>2022/23</c:v>
                  </c:pt>
                  <c:pt idx="120">
                    <c:v>2023/24</c:v>
                  </c:pt>
                  <c:pt idx="132">
                    <c:v>2024/25</c:v>
                  </c:pt>
                  <c:pt idx="144">
                    <c:v>2025/26</c:v>
                  </c:pt>
                </c:lvl>
              </c:multiLvlStrCache>
            </c:multiLvlStrRef>
          </c:cat>
          <c:val>
            <c:numRef>
              <c:f>'Chart data (hide)'!$E$4:$E$159</c:f>
              <c:numCache>
                <c:formatCode>#,##0</c:formatCode>
                <c:ptCount val="156"/>
                <c:pt idx="0">
                  <c:v>2060.0610376398781</c:v>
                </c:pt>
                <c:pt idx="1">
                  <c:v>2100.5177664974622</c:v>
                </c:pt>
                <c:pt idx="2">
                  <c:v>1984.9237029501528</c:v>
                </c:pt>
                <c:pt idx="3">
                  <c:v>2042.0447609359105</c:v>
                </c:pt>
                <c:pt idx="4">
                  <c:v>2044.9240121580544</c:v>
                </c:pt>
                <c:pt idx="5">
                  <c:v>2094.9344096871846</c:v>
                </c:pt>
                <c:pt idx="6">
                  <c:v>2112.4217961654895</c:v>
                </c:pt>
                <c:pt idx="7">
                  <c:v>2120.927419354839</c:v>
                </c:pt>
                <c:pt idx="8">
                  <c:v>2067.8313253012047</c:v>
                </c:pt>
                <c:pt idx="9">
                  <c:v>2173.7777777777774</c:v>
                </c:pt>
                <c:pt idx="10">
                  <c:v>2086.4623115577892</c:v>
                </c:pt>
                <c:pt idx="11">
                  <c:v>2031.4443329989967</c:v>
                </c:pt>
                <c:pt idx="12">
                  <c:v>2157.702297702298</c:v>
                </c:pt>
                <c:pt idx="13">
                  <c:v>2167.4699999999998</c:v>
                </c:pt>
                <c:pt idx="14">
                  <c:v>2071.6966067864273</c:v>
                </c:pt>
                <c:pt idx="15">
                  <c:v>2104.5545545545542</c:v>
                </c:pt>
                <c:pt idx="16">
                  <c:v>2073.622754491018</c:v>
                </c:pt>
                <c:pt idx="17">
                  <c:v>2023.5692921236293</c:v>
                </c:pt>
                <c:pt idx="18">
                  <c:v>2029.6713147410358</c:v>
                </c:pt>
                <c:pt idx="19">
                  <c:v>1980.0899100899101</c:v>
                </c:pt>
                <c:pt idx="20">
                  <c:v>1955.2347652347653</c:v>
                </c:pt>
                <c:pt idx="21">
                  <c:v>2017.6938569989929</c:v>
                </c:pt>
                <c:pt idx="22">
                  <c:v>1961.1055276381908</c:v>
                </c:pt>
                <c:pt idx="23">
                  <c:v>1955.396188565697</c:v>
                </c:pt>
                <c:pt idx="24">
                  <c:v>2016.9569569569567</c:v>
                </c:pt>
                <c:pt idx="25">
                  <c:v>1965.7742257742261</c:v>
                </c:pt>
                <c:pt idx="26">
                  <c:v>1889.5908183632735</c:v>
                </c:pt>
                <c:pt idx="27">
                  <c:v>1918.33</c:v>
                </c:pt>
                <c:pt idx="28">
                  <c:v>1838.9930209371882</c:v>
                </c:pt>
                <c:pt idx="29">
                  <c:v>1793.0838323353291</c:v>
                </c:pt>
                <c:pt idx="30">
                  <c:v>1753.6091724825521</c:v>
                </c:pt>
                <c:pt idx="31">
                  <c:v>1698.1954137587238</c:v>
                </c:pt>
                <c:pt idx="32">
                  <c:v>1695.9920239282151</c:v>
                </c:pt>
                <c:pt idx="33">
                  <c:v>1671.145728643216</c:v>
                </c:pt>
                <c:pt idx="34">
                  <c:v>1931.5831663326655</c:v>
                </c:pt>
                <c:pt idx="35">
                  <c:v>1929.9500998003991</c:v>
                </c:pt>
                <c:pt idx="36">
                  <c:v>1950.6586826347307</c:v>
                </c:pt>
                <c:pt idx="37">
                  <c:v>1828.0776892430279</c:v>
                </c:pt>
                <c:pt idx="38">
                  <c:v>1746.7793240556659</c:v>
                </c:pt>
                <c:pt idx="39">
                  <c:v>1777.196819085487</c:v>
                </c:pt>
                <c:pt idx="40">
                  <c:v>1842.6164519326064</c:v>
                </c:pt>
                <c:pt idx="41">
                  <c:v>1833.5410484668646</c:v>
                </c:pt>
                <c:pt idx="42">
                  <c:v>1860.3458498023717</c:v>
                </c:pt>
                <c:pt idx="43">
                  <c:v>1870.9861932938857</c:v>
                </c:pt>
                <c:pt idx="44">
                  <c:v>1835.505397448479</c:v>
                </c:pt>
                <c:pt idx="45">
                  <c:v>1725.207100591716</c:v>
                </c:pt>
                <c:pt idx="46">
                  <c:v>1778.0411361410384</c:v>
                </c:pt>
                <c:pt idx="47">
                  <c:v>1784.2536585365854</c:v>
                </c:pt>
                <c:pt idx="48">
                  <c:v>1804.1496598639455</c:v>
                </c:pt>
                <c:pt idx="49">
                  <c:v>1829.4191674733786</c:v>
                </c:pt>
                <c:pt idx="50">
                  <c:v>1752.5072604065826</c:v>
                </c:pt>
                <c:pt idx="51">
                  <c:v>1710.9496124031007</c:v>
                </c:pt>
                <c:pt idx="52">
                  <c:v>1715.9441233140658</c:v>
                </c:pt>
                <c:pt idx="53">
                  <c:v>1774.3227665706052</c:v>
                </c:pt>
                <c:pt idx="54">
                  <c:v>1728.1094049904032</c:v>
                </c:pt>
                <c:pt idx="55">
                  <c:v>1720.9464627151051</c:v>
                </c:pt>
                <c:pt idx="56">
                  <c:v>1748.5795996186844</c:v>
                </c:pt>
                <c:pt idx="57">
                  <c:v>1719.0325670498082</c:v>
                </c:pt>
                <c:pt idx="58">
                  <c:v>1764.9285033365111</c:v>
                </c:pt>
                <c:pt idx="59">
                  <c:v>1780.7333333333331</c:v>
                </c:pt>
                <c:pt idx="60">
                  <c:v>1754.5445920303603</c:v>
                </c:pt>
                <c:pt idx="61">
                  <c:v>1702.069943289225</c:v>
                </c:pt>
                <c:pt idx="62">
                  <c:v>1722.3724007561436</c:v>
                </c:pt>
                <c:pt idx="63">
                  <c:v>1663.2325141776939</c:v>
                </c:pt>
                <c:pt idx="64">
                  <c:v>1667.5211267605637</c:v>
                </c:pt>
                <c:pt idx="65">
                  <c:v>1703.9868667917449</c:v>
                </c:pt>
                <c:pt idx="66">
                  <c:v>1662.1649484536083</c:v>
                </c:pt>
                <c:pt idx="67">
                  <c:v>1608.3177570093458</c:v>
                </c:pt>
                <c:pt idx="68">
                  <c:v>1649.8319327731092</c:v>
                </c:pt>
                <c:pt idx="69">
                  <c:v>1731.4111006585135</c:v>
                </c:pt>
                <c:pt idx="70">
                  <c:v>1719.8127340823969</c:v>
                </c:pt>
                <c:pt idx="71">
                  <c:v>1718.8691588785048</c:v>
                </c:pt>
                <c:pt idx="72">
                  <c:v>1433.9126394052046</c:v>
                </c:pt>
                <c:pt idx="73">
                  <c:v>1513.002780352178</c:v>
                </c:pt>
                <c:pt idx="74">
                  <c:v>1498.3781278962001</c:v>
                </c:pt>
                <c:pt idx="75">
                  <c:v>1553.4847080630213</c:v>
                </c:pt>
                <c:pt idx="76">
                  <c:v>1548.7730627306271</c:v>
                </c:pt>
                <c:pt idx="77">
                  <c:v>1537.9170506912442</c:v>
                </c:pt>
                <c:pt idx="78">
                  <c:v>1542.0498614958449</c:v>
                </c:pt>
                <c:pt idx="79">
                  <c:v>1474.9953917050691</c:v>
                </c:pt>
                <c:pt idx="80">
                  <c:v>1553.9078341013826</c:v>
                </c:pt>
                <c:pt idx="81">
                  <c:v>1555.0092421441773</c:v>
                </c:pt>
                <c:pt idx="82">
                  <c:v>1480.0920810313078</c:v>
                </c:pt>
                <c:pt idx="83">
                  <c:v>1543.0294659300187</c:v>
                </c:pt>
                <c:pt idx="84">
                  <c:v>1841.3364055299539</c:v>
                </c:pt>
                <c:pt idx="85">
                  <c:v>1676.3410138248848</c:v>
                </c:pt>
                <c:pt idx="86">
                  <c:v>1573.6279926335176</c:v>
                </c:pt>
                <c:pt idx="87">
                  <c:v>1535.8753437213568</c:v>
                </c:pt>
                <c:pt idx="88">
                  <c:v>1546.7495395948436</c:v>
                </c:pt>
                <c:pt idx="89">
                  <c:v>1575.3437213565537</c:v>
                </c:pt>
                <c:pt idx="90">
                  <c:v>1527.0119156736939</c:v>
                </c:pt>
                <c:pt idx="91">
                  <c:v>1537.9063360881541</c:v>
                </c:pt>
                <c:pt idx="92">
                  <c:v>1551.080586080586</c:v>
                </c:pt>
                <c:pt idx="93">
                  <c:v>1464.3211009174311</c:v>
                </c:pt>
                <c:pt idx="94">
                  <c:v>1601.0540788267645</c:v>
                </c:pt>
                <c:pt idx="95">
                  <c:v>1583.6380255941497</c:v>
                </c:pt>
                <c:pt idx="96">
                  <c:v>1559.291553133515</c:v>
                </c:pt>
                <c:pt idx="97">
                  <c:v>1627.4007220216606</c:v>
                </c:pt>
                <c:pt idx="98">
                  <c:v>1650.3863432165322</c:v>
                </c:pt>
                <c:pt idx="99">
                  <c:v>1692.9559748427675</c:v>
                </c:pt>
                <c:pt idx="100">
                  <c:v>1671.4005352363963</c:v>
                </c:pt>
                <c:pt idx="101">
                  <c:v>1679.4128113879005</c:v>
                </c:pt>
                <c:pt idx="102">
                  <c:v>1679.5070422535211</c:v>
                </c:pt>
                <c:pt idx="103">
                  <c:v>1645.2227074235807</c:v>
                </c:pt>
                <c:pt idx="104">
                  <c:v>1624.7176368375324</c:v>
                </c:pt>
                <c:pt idx="105">
                  <c:v>1762.5761531766752</c:v>
                </c:pt>
                <c:pt idx="106">
                  <c:v>1682.5215889464594</c:v>
                </c:pt>
                <c:pt idx="107">
                  <c:v>1701.024765157985</c:v>
                </c:pt>
                <c:pt idx="108">
                  <c:v>1723.6833333333334</c:v>
                </c:pt>
                <c:pt idx="109">
                  <c:v>1726.614238410596</c:v>
                </c:pt>
                <c:pt idx="110">
                  <c:v>1715.2873563218388</c:v>
                </c:pt>
                <c:pt idx="111">
                  <c:v>1804.6857142857143</c:v>
                </c:pt>
                <c:pt idx="112">
                  <c:v>1808.2209585702681</c:v>
                </c:pt>
                <c:pt idx="113">
                  <c:v>1858.562197092084</c:v>
                </c:pt>
                <c:pt idx="114">
                  <c:v>1865.1267828843106</c:v>
                </c:pt>
                <c:pt idx="115">
                  <c:v>1925.1933701657456</c:v>
                </c:pt>
                <c:pt idx="116">
                  <c:v>1963.2311320754716</c:v>
                </c:pt>
                <c:pt idx="117">
                  <c:v>2083.9003164556962</c:v>
                </c:pt>
                <c:pt idx="118">
                  <c:v>2053.4480062548864</c:v>
                </c:pt>
                <c:pt idx="119">
                  <c:v>2008.0760279286267</c:v>
                </c:pt>
                <c:pt idx="120">
                  <c:v>1990.1150306748466</c:v>
                </c:pt>
                <c:pt idx="121">
                  <c:v>1919.9009900990095</c:v>
                </c:pt>
                <c:pt idx="122">
                  <c:v>1880.8897338403042</c:v>
                </c:pt>
                <c:pt idx="123">
                  <c:v>1898.7012987012986</c:v>
                </c:pt>
                <c:pt idx="124">
                  <c:v>1850.7159177456201</c:v>
                </c:pt>
                <c:pt idx="125">
                  <c:v>1797.689393939394</c:v>
                </c:pt>
                <c:pt idx="126">
                  <c:v>1772.8712121212122</c:v>
                </c:pt>
                <c:pt idx="127">
                  <c:v>1745.740318906606</c:v>
                </c:pt>
                <c:pt idx="128">
                  <c:v>1741.8229954614224</c:v>
                </c:pt>
                <c:pt idx="129">
                  <c:v>1767.7490494296578</c:v>
                </c:pt>
                <c:pt idx="130">
                  <c:v>1704.5653817082386</c:v>
                </c:pt>
                <c:pt idx="131">
                  <c:v>1667.3984962406014</c:v>
                </c:pt>
                <c:pt idx="132">
                  <c:v>1657.6853932584272</c:v>
                </c:pt>
                <c:pt idx="133">
                  <c:v>1641.17998506348</c:v>
                </c:pt>
                <c:pt idx="134">
                  <c:v>1600.3803131991053</c:v>
                </c:pt>
                <c:pt idx="135">
                  <c:v>1603.4977578475334</c:v>
                </c:pt>
                <c:pt idx="136">
                  <c:v>1592.2561429635145</c:v>
                </c:pt>
                <c:pt idx="137">
                  <c:v>1600.5737704918033</c:v>
                </c:pt>
                <c:pt idx="138">
                  <c:v>1567.5185185185185</c:v>
                </c:pt>
                <c:pt idx="139">
                  <c:v>1558.4233900814211</c:v>
                </c:pt>
                <c:pt idx="140">
                  <c:v>1564.7861356932153</c:v>
                </c:pt>
                <c:pt idx="141">
                  <c:v>1487.0827178729689</c:v>
                </c:pt>
                <c:pt idx="142">
                  <c:v>1494.7794117647061</c:v>
                </c:pt>
                <c:pt idx="143">
                  <c:v>1490.6886446886447</c:v>
                </c:pt>
                <c:pt idx="144">
                  <c:v>1476.4327062228656</c:v>
                </c:pt>
                <c:pt idx="145">
                  <c:v>1479.6098265895953</c:v>
                </c:pt>
                <c:pt idx="146">
                  <c:v>1474.168466522678</c:v>
                </c:pt>
                <c:pt idx="147">
                  <c:v>1475.4892086330933</c:v>
                </c:pt>
                <c:pt idx="148">
                  <c:v>1434.5297918162239</c:v>
                </c:pt>
                <c:pt idx="149">
                  <c:v>1411.6008614501075</c:v>
                </c:pt>
                <c:pt idx="150">
                  <c:v>1398.9628040057223</c:v>
                </c:pt>
                <c:pt idx="151">
                  <c:v>1457.6415770609319</c:v>
                </c:pt>
                <c:pt idx="152">
                  <c:v>1433.576017130621</c:v>
                </c:pt>
                <c:pt idx="153">
                  <c:v>1403.4695340501792</c:v>
                </c:pt>
                <c:pt idx="154">
                  <c:v>1424.2398286937901</c:v>
                </c:pt>
                <c:pt idx="155">
                  <c:v>1419.4468085106382</c:v>
                </c:pt>
              </c:numCache>
            </c:numRef>
          </c:val>
          <c:smooth val="0"/>
          <c:extLst>
            <c:ext xmlns:c16="http://schemas.microsoft.com/office/drawing/2014/chart" uri="{C3380CC4-5D6E-409C-BE32-E72D297353CC}">
              <c16:uniqueId val="{00000001-FE72-4BB2-819D-94C77950AE52}"/>
            </c:ext>
          </c:extLst>
        </c:ser>
        <c:ser>
          <c:idx val="1"/>
          <c:order val="1"/>
          <c:tx>
            <c:strRef>
              <c:f>'Chart data (hide)'!$D$3</c:f>
              <c:strCache>
                <c:ptCount val="1"/>
                <c:pt idx="0">
                  <c:v>Actual
Mean Cost</c:v>
                </c:pt>
              </c:strCache>
            </c:strRef>
          </c:tx>
          <c:spPr>
            <a:ln w="28575" cap="rnd">
              <a:solidFill>
                <a:schemeClr val="accent2"/>
              </a:solidFill>
              <a:round/>
            </a:ln>
            <a:effectLst/>
          </c:spPr>
          <c:marker>
            <c:symbol val="none"/>
          </c:marker>
          <c:trendline>
            <c:name>12 month rolling average</c:name>
            <c:spPr>
              <a:ln w="19050" cap="rnd">
                <a:solidFill>
                  <a:schemeClr val="accent2"/>
                </a:solidFill>
                <a:prstDash val="sysDot"/>
              </a:ln>
              <a:effectLst/>
            </c:spPr>
            <c:trendlineType val="movingAvg"/>
            <c:period val="12"/>
            <c:dispRSqr val="0"/>
            <c:dispEq val="0"/>
          </c:trendline>
          <c:cat>
            <c:multiLvlStrRef>
              <c:f>'Chart data (hide)'!$A$4:$B$159</c:f>
              <c:multiLvlStrCache>
                <c:ptCount val="156"/>
                <c:lvl>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pt idx="12">
                    <c:v>April</c:v>
                  </c:pt>
                  <c:pt idx="13">
                    <c:v>May</c:v>
                  </c:pt>
                  <c:pt idx="14">
                    <c:v>June</c:v>
                  </c:pt>
                  <c:pt idx="15">
                    <c:v>July</c:v>
                  </c:pt>
                  <c:pt idx="16">
                    <c:v>August</c:v>
                  </c:pt>
                  <c:pt idx="17">
                    <c:v>September</c:v>
                  </c:pt>
                  <c:pt idx="18">
                    <c:v>October</c:v>
                  </c:pt>
                  <c:pt idx="19">
                    <c:v>November</c:v>
                  </c:pt>
                  <c:pt idx="20">
                    <c:v>December</c:v>
                  </c:pt>
                  <c:pt idx="21">
                    <c:v>January</c:v>
                  </c:pt>
                  <c:pt idx="22">
                    <c:v>February</c:v>
                  </c:pt>
                  <c:pt idx="23">
                    <c:v>March</c:v>
                  </c:pt>
                  <c:pt idx="24">
                    <c:v>April</c:v>
                  </c:pt>
                  <c:pt idx="25">
                    <c:v>May</c:v>
                  </c:pt>
                  <c:pt idx="26">
                    <c:v>June</c:v>
                  </c:pt>
                  <c:pt idx="27">
                    <c:v>July</c:v>
                  </c:pt>
                  <c:pt idx="28">
                    <c:v>August</c:v>
                  </c:pt>
                  <c:pt idx="29">
                    <c:v>September</c:v>
                  </c:pt>
                  <c:pt idx="30">
                    <c:v>October</c:v>
                  </c:pt>
                  <c:pt idx="31">
                    <c:v>November</c:v>
                  </c:pt>
                  <c:pt idx="32">
                    <c:v>December</c:v>
                  </c:pt>
                  <c:pt idx="33">
                    <c:v>January</c:v>
                  </c:pt>
                  <c:pt idx="34">
                    <c:v>February</c:v>
                  </c:pt>
                  <c:pt idx="35">
                    <c:v>March</c:v>
                  </c:pt>
                  <c:pt idx="36">
                    <c:v>April</c:v>
                  </c:pt>
                  <c:pt idx="37">
                    <c:v>May</c:v>
                  </c:pt>
                  <c:pt idx="38">
                    <c:v>June</c:v>
                  </c:pt>
                  <c:pt idx="39">
                    <c:v>July</c:v>
                  </c:pt>
                  <c:pt idx="40">
                    <c:v>August</c:v>
                  </c:pt>
                  <c:pt idx="41">
                    <c:v>September</c:v>
                  </c:pt>
                  <c:pt idx="42">
                    <c:v>October</c:v>
                  </c:pt>
                  <c:pt idx="43">
                    <c:v>November</c:v>
                  </c:pt>
                  <c:pt idx="44">
                    <c:v>December</c:v>
                  </c:pt>
                  <c:pt idx="45">
                    <c:v>January</c:v>
                  </c:pt>
                  <c:pt idx="46">
                    <c:v>February</c:v>
                  </c:pt>
                  <c:pt idx="47">
                    <c:v>March</c:v>
                  </c:pt>
                  <c:pt idx="48">
                    <c:v>April</c:v>
                  </c:pt>
                  <c:pt idx="49">
                    <c:v>May</c:v>
                  </c:pt>
                  <c:pt idx="50">
                    <c:v>June</c:v>
                  </c:pt>
                  <c:pt idx="51">
                    <c:v>July</c:v>
                  </c:pt>
                  <c:pt idx="52">
                    <c:v>August</c:v>
                  </c:pt>
                  <c:pt idx="53">
                    <c:v>September</c:v>
                  </c:pt>
                  <c:pt idx="54">
                    <c:v>October</c:v>
                  </c:pt>
                  <c:pt idx="55">
                    <c:v>November</c:v>
                  </c:pt>
                  <c:pt idx="56">
                    <c:v>December</c:v>
                  </c:pt>
                  <c:pt idx="57">
                    <c:v>January</c:v>
                  </c:pt>
                  <c:pt idx="58">
                    <c:v>February</c:v>
                  </c:pt>
                  <c:pt idx="59">
                    <c:v>March</c:v>
                  </c:pt>
                  <c:pt idx="60">
                    <c:v>April</c:v>
                  </c:pt>
                  <c:pt idx="61">
                    <c:v>May</c:v>
                  </c:pt>
                  <c:pt idx="62">
                    <c:v>June</c:v>
                  </c:pt>
                  <c:pt idx="63">
                    <c:v>July</c:v>
                  </c:pt>
                  <c:pt idx="64">
                    <c:v>August</c:v>
                  </c:pt>
                  <c:pt idx="65">
                    <c:v>September</c:v>
                  </c:pt>
                  <c:pt idx="66">
                    <c:v>October</c:v>
                  </c:pt>
                  <c:pt idx="67">
                    <c:v>November</c:v>
                  </c:pt>
                  <c:pt idx="68">
                    <c:v>December</c:v>
                  </c:pt>
                  <c:pt idx="69">
                    <c:v>January</c:v>
                  </c:pt>
                  <c:pt idx="70">
                    <c:v>February</c:v>
                  </c:pt>
                  <c:pt idx="71">
                    <c:v>March</c:v>
                  </c:pt>
                  <c:pt idx="72">
                    <c:v>April</c:v>
                  </c:pt>
                  <c:pt idx="73">
                    <c:v>May</c:v>
                  </c:pt>
                  <c:pt idx="74">
                    <c:v>June</c:v>
                  </c:pt>
                  <c:pt idx="75">
                    <c:v>July</c:v>
                  </c:pt>
                  <c:pt idx="76">
                    <c:v>August</c:v>
                  </c:pt>
                  <c:pt idx="77">
                    <c:v>September</c:v>
                  </c:pt>
                  <c:pt idx="78">
                    <c:v>October</c:v>
                  </c:pt>
                  <c:pt idx="79">
                    <c:v>November</c:v>
                  </c:pt>
                  <c:pt idx="80">
                    <c:v>December</c:v>
                  </c:pt>
                  <c:pt idx="81">
                    <c:v>January</c:v>
                  </c:pt>
                  <c:pt idx="82">
                    <c:v>February</c:v>
                  </c:pt>
                  <c:pt idx="83">
                    <c:v>March</c:v>
                  </c:pt>
                  <c:pt idx="84">
                    <c:v>April</c:v>
                  </c:pt>
                  <c:pt idx="85">
                    <c:v>May</c:v>
                  </c:pt>
                  <c:pt idx="86">
                    <c:v>June</c:v>
                  </c:pt>
                  <c:pt idx="87">
                    <c:v>July</c:v>
                  </c:pt>
                  <c:pt idx="88">
                    <c:v>August</c:v>
                  </c:pt>
                  <c:pt idx="89">
                    <c:v>September</c:v>
                  </c:pt>
                  <c:pt idx="90">
                    <c:v>October</c:v>
                  </c:pt>
                  <c:pt idx="91">
                    <c:v>November</c:v>
                  </c:pt>
                  <c:pt idx="92">
                    <c:v>December</c:v>
                  </c:pt>
                  <c:pt idx="93">
                    <c:v>January</c:v>
                  </c:pt>
                  <c:pt idx="94">
                    <c:v>February</c:v>
                  </c:pt>
                  <c:pt idx="95">
                    <c:v>March</c:v>
                  </c:pt>
                  <c:pt idx="96">
                    <c:v>April</c:v>
                  </c:pt>
                  <c:pt idx="97">
                    <c:v>May</c:v>
                  </c:pt>
                  <c:pt idx="98">
                    <c:v>June</c:v>
                  </c:pt>
                  <c:pt idx="99">
                    <c:v>July</c:v>
                  </c:pt>
                  <c:pt idx="100">
                    <c:v>August</c:v>
                  </c:pt>
                  <c:pt idx="101">
                    <c:v>September</c:v>
                  </c:pt>
                  <c:pt idx="102">
                    <c:v>October</c:v>
                  </c:pt>
                  <c:pt idx="103">
                    <c:v>November</c:v>
                  </c:pt>
                  <c:pt idx="104">
                    <c:v>December</c:v>
                  </c:pt>
                  <c:pt idx="105">
                    <c:v>January</c:v>
                  </c:pt>
                  <c:pt idx="106">
                    <c:v>February</c:v>
                  </c:pt>
                  <c:pt idx="107">
                    <c:v>March</c:v>
                  </c:pt>
                  <c:pt idx="108">
                    <c:v>April</c:v>
                  </c:pt>
                  <c:pt idx="109">
                    <c:v>May</c:v>
                  </c:pt>
                  <c:pt idx="110">
                    <c:v>June</c:v>
                  </c:pt>
                  <c:pt idx="111">
                    <c:v>July</c:v>
                  </c:pt>
                  <c:pt idx="112">
                    <c:v>August</c:v>
                  </c:pt>
                  <c:pt idx="113">
                    <c:v>September</c:v>
                  </c:pt>
                  <c:pt idx="114">
                    <c:v>October</c:v>
                  </c:pt>
                  <c:pt idx="115">
                    <c:v>November</c:v>
                  </c:pt>
                  <c:pt idx="116">
                    <c:v>December</c:v>
                  </c:pt>
                  <c:pt idx="117">
                    <c:v>January</c:v>
                  </c:pt>
                  <c:pt idx="118">
                    <c:v>February</c:v>
                  </c:pt>
                  <c:pt idx="119">
                    <c:v>March</c:v>
                  </c:pt>
                  <c:pt idx="120">
                    <c:v>April</c:v>
                  </c:pt>
                  <c:pt idx="121">
                    <c:v>May</c:v>
                  </c:pt>
                  <c:pt idx="122">
                    <c:v>June</c:v>
                  </c:pt>
                  <c:pt idx="123">
                    <c:v>July</c:v>
                  </c:pt>
                  <c:pt idx="124">
                    <c:v>August</c:v>
                  </c:pt>
                  <c:pt idx="125">
                    <c:v>September</c:v>
                  </c:pt>
                  <c:pt idx="126">
                    <c:v>October</c:v>
                  </c:pt>
                  <c:pt idx="127">
                    <c:v>November</c:v>
                  </c:pt>
                  <c:pt idx="128">
                    <c:v>December</c:v>
                  </c:pt>
                  <c:pt idx="129">
                    <c:v>January</c:v>
                  </c:pt>
                  <c:pt idx="130">
                    <c:v>February</c:v>
                  </c:pt>
                  <c:pt idx="131">
                    <c:v>March</c:v>
                  </c:pt>
                  <c:pt idx="132">
                    <c:v>April</c:v>
                  </c:pt>
                  <c:pt idx="133">
                    <c:v>May</c:v>
                  </c:pt>
                  <c:pt idx="134">
                    <c:v>June</c:v>
                  </c:pt>
                  <c:pt idx="135">
                    <c:v>July</c:v>
                  </c:pt>
                  <c:pt idx="136">
                    <c:v>August</c:v>
                  </c:pt>
                  <c:pt idx="137">
                    <c:v>September</c:v>
                  </c:pt>
                  <c:pt idx="138">
                    <c:v>October</c:v>
                  </c:pt>
                  <c:pt idx="139">
                    <c:v>November</c:v>
                  </c:pt>
                  <c:pt idx="140">
                    <c:v>December</c:v>
                  </c:pt>
                  <c:pt idx="141">
                    <c:v>January</c:v>
                  </c:pt>
                  <c:pt idx="142">
                    <c:v>February</c:v>
                  </c:pt>
                  <c:pt idx="143">
                    <c:v>March</c:v>
                  </c:pt>
                  <c:pt idx="144">
                    <c:v>April</c:v>
                  </c:pt>
                  <c:pt idx="145">
                    <c:v>May</c:v>
                  </c:pt>
                  <c:pt idx="146">
                    <c:v>June</c:v>
                  </c:pt>
                  <c:pt idx="147">
                    <c:v>July</c:v>
                  </c:pt>
                  <c:pt idx="148">
                    <c:v>August</c:v>
                  </c:pt>
                  <c:pt idx="149">
                    <c:v>September</c:v>
                  </c:pt>
                  <c:pt idx="150">
                    <c:v>October</c:v>
                  </c:pt>
                  <c:pt idx="151">
                    <c:v>November</c:v>
                  </c:pt>
                  <c:pt idx="152">
                    <c:v>December</c:v>
                  </c:pt>
                  <c:pt idx="153">
                    <c:v>January</c:v>
                  </c:pt>
                  <c:pt idx="154">
                    <c:v>February</c:v>
                  </c:pt>
                  <c:pt idx="155">
                    <c:v>March</c:v>
                  </c:pt>
                </c:lvl>
                <c:lvl>
                  <c:pt idx="0">
                    <c:v>2013/14</c:v>
                  </c:pt>
                  <c:pt idx="12">
                    <c:v>2014/15</c:v>
                  </c:pt>
                  <c:pt idx="24">
                    <c:v>2015/16</c:v>
                  </c:pt>
                  <c:pt idx="36">
                    <c:v>2016/17</c:v>
                  </c:pt>
                  <c:pt idx="48">
                    <c:v>2017/18</c:v>
                  </c:pt>
                  <c:pt idx="60">
                    <c:v>2018/19</c:v>
                  </c:pt>
                  <c:pt idx="72">
                    <c:v>2019/20</c:v>
                  </c:pt>
                  <c:pt idx="84">
                    <c:v>2020/21</c:v>
                  </c:pt>
                  <c:pt idx="96">
                    <c:v>2021/22</c:v>
                  </c:pt>
                  <c:pt idx="108">
                    <c:v>2022/23</c:v>
                  </c:pt>
                  <c:pt idx="120">
                    <c:v>2023/24</c:v>
                  </c:pt>
                  <c:pt idx="132">
                    <c:v>2024/25</c:v>
                  </c:pt>
                  <c:pt idx="144">
                    <c:v>2025/26</c:v>
                  </c:pt>
                </c:lvl>
              </c:multiLvlStrCache>
            </c:multiLvlStrRef>
          </c:cat>
          <c:val>
            <c:numRef>
              <c:f>'Chart data (hide)'!$D$4:$D$159</c:f>
              <c:numCache>
                <c:formatCode>#,##0</c:formatCode>
                <c:ptCount val="156"/>
                <c:pt idx="0">
                  <c:v>2025.04</c:v>
                </c:pt>
                <c:pt idx="1">
                  <c:v>2069.0100000000002</c:v>
                </c:pt>
                <c:pt idx="2">
                  <c:v>1951.18</c:v>
                </c:pt>
                <c:pt idx="3">
                  <c:v>2007.33</c:v>
                </c:pt>
                <c:pt idx="4">
                  <c:v>2018.34</c:v>
                </c:pt>
                <c:pt idx="5">
                  <c:v>2076.08</c:v>
                </c:pt>
                <c:pt idx="6">
                  <c:v>2093.41</c:v>
                </c:pt>
                <c:pt idx="7">
                  <c:v>2103.96</c:v>
                </c:pt>
                <c:pt idx="8">
                  <c:v>2059.56</c:v>
                </c:pt>
                <c:pt idx="9">
                  <c:v>2152.04</c:v>
                </c:pt>
                <c:pt idx="10">
                  <c:v>2076.0300000000002</c:v>
                </c:pt>
                <c:pt idx="11">
                  <c:v>2025.35</c:v>
                </c:pt>
                <c:pt idx="12">
                  <c:v>2159.86</c:v>
                </c:pt>
                <c:pt idx="13">
                  <c:v>2167.4699999999998</c:v>
                </c:pt>
                <c:pt idx="14">
                  <c:v>2075.84</c:v>
                </c:pt>
                <c:pt idx="15">
                  <c:v>2102.4499999999998</c:v>
                </c:pt>
                <c:pt idx="16">
                  <c:v>2077.77</c:v>
                </c:pt>
                <c:pt idx="17">
                  <c:v>2029.64</c:v>
                </c:pt>
                <c:pt idx="18">
                  <c:v>2037.79</c:v>
                </c:pt>
                <c:pt idx="19">
                  <c:v>1982.07</c:v>
                </c:pt>
                <c:pt idx="20">
                  <c:v>1957.19</c:v>
                </c:pt>
                <c:pt idx="21">
                  <c:v>2003.57</c:v>
                </c:pt>
                <c:pt idx="22">
                  <c:v>1951.3</c:v>
                </c:pt>
                <c:pt idx="23">
                  <c:v>1949.53</c:v>
                </c:pt>
                <c:pt idx="24">
                  <c:v>2014.94</c:v>
                </c:pt>
                <c:pt idx="25">
                  <c:v>1967.74</c:v>
                </c:pt>
                <c:pt idx="26">
                  <c:v>1893.37</c:v>
                </c:pt>
                <c:pt idx="27">
                  <c:v>1918.33</c:v>
                </c:pt>
                <c:pt idx="28">
                  <c:v>1844.51</c:v>
                </c:pt>
                <c:pt idx="29">
                  <c:v>1796.67</c:v>
                </c:pt>
                <c:pt idx="30">
                  <c:v>1758.87</c:v>
                </c:pt>
                <c:pt idx="31">
                  <c:v>1703.29</c:v>
                </c:pt>
                <c:pt idx="32">
                  <c:v>1701.08</c:v>
                </c:pt>
                <c:pt idx="33">
                  <c:v>1662.79</c:v>
                </c:pt>
                <c:pt idx="34">
                  <c:v>1927.72</c:v>
                </c:pt>
                <c:pt idx="35">
                  <c:v>1933.81</c:v>
                </c:pt>
                <c:pt idx="36">
                  <c:v>1954.56</c:v>
                </c:pt>
                <c:pt idx="37">
                  <c:v>1835.39</c:v>
                </c:pt>
                <c:pt idx="38">
                  <c:v>1757.26</c:v>
                </c:pt>
                <c:pt idx="39">
                  <c:v>1787.86</c:v>
                </c:pt>
                <c:pt idx="40">
                  <c:v>1859.2</c:v>
                </c:pt>
                <c:pt idx="41">
                  <c:v>1853.71</c:v>
                </c:pt>
                <c:pt idx="42">
                  <c:v>1882.67</c:v>
                </c:pt>
                <c:pt idx="43">
                  <c:v>1897.18</c:v>
                </c:pt>
                <c:pt idx="44">
                  <c:v>1870.38</c:v>
                </c:pt>
                <c:pt idx="45">
                  <c:v>1749.36</c:v>
                </c:pt>
                <c:pt idx="46">
                  <c:v>1815.38</c:v>
                </c:pt>
                <c:pt idx="47">
                  <c:v>1828.86</c:v>
                </c:pt>
                <c:pt idx="48">
                  <c:v>1856.47</c:v>
                </c:pt>
                <c:pt idx="49">
                  <c:v>1889.79</c:v>
                </c:pt>
                <c:pt idx="50">
                  <c:v>1810.34</c:v>
                </c:pt>
                <c:pt idx="51">
                  <c:v>1765.7</c:v>
                </c:pt>
                <c:pt idx="52">
                  <c:v>1781.15</c:v>
                </c:pt>
                <c:pt idx="53">
                  <c:v>1847.07</c:v>
                </c:pt>
                <c:pt idx="54">
                  <c:v>1800.69</c:v>
                </c:pt>
                <c:pt idx="55">
                  <c:v>1800.11</c:v>
                </c:pt>
                <c:pt idx="56">
                  <c:v>1834.26</c:v>
                </c:pt>
                <c:pt idx="57">
                  <c:v>1794.67</c:v>
                </c:pt>
                <c:pt idx="58">
                  <c:v>1851.41</c:v>
                </c:pt>
                <c:pt idx="59">
                  <c:v>1869.77</c:v>
                </c:pt>
                <c:pt idx="60">
                  <c:v>1849.29</c:v>
                </c:pt>
                <c:pt idx="61">
                  <c:v>1800.79</c:v>
                </c:pt>
                <c:pt idx="62">
                  <c:v>1822.27</c:v>
                </c:pt>
                <c:pt idx="63">
                  <c:v>1759.7</c:v>
                </c:pt>
                <c:pt idx="64">
                  <c:v>1775.91</c:v>
                </c:pt>
                <c:pt idx="65">
                  <c:v>1816.45</c:v>
                </c:pt>
                <c:pt idx="66">
                  <c:v>1773.53</c:v>
                </c:pt>
                <c:pt idx="67">
                  <c:v>1720.9</c:v>
                </c:pt>
                <c:pt idx="68">
                  <c:v>1766.97</c:v>
                </c:pt>
                <c:pt idx="69">
                  <c:v>1840.49</c:v>
                </c:pt>
                <c:pt idx="70">
                  <c:v>1836.76</c:v>
                </c:pt>
                <c:pt idx="71">
                  <c:v>1839.19</c:v>
                </c:pt>
                <c:pt idx="72">
                  <c:v>1542.89</c:v>
                </c:pt>
                <c:pt idx="73">
                  <c:v>1632.53</c:v>
                </c:pt>
                <c:pt idx="74">
                  <c:v>1616.75</c:v>
                </c:pt>
                <c:pt idx="75">
                  <c:v>1676.21</c:v>
                </c:pt>
                <c:pt idx="76">
                  <c:v>1678.87</c:v>
                </c:pt>
                <c:pt idx="77">
                  <c:v>1668.64</c:v>
                </c:pt>
                <c:pt idx="78">
                  <c:v>1670.04</c:v>
                </c:pt>
                <c:pt idx="79">
                  <c:v>1600.37</c:v>
                </c:pt>
                <c:pt idx="80">
                  <c:v>1685.99</c:v>
                </c:pt>
                <c:pt idx="81">
                  <c:v>1682.52</c:v>
                </c:pt>
                <c:pt idx="82">
                  <c:v>1607.38</c:v>
                </c:pt>
                <c:pt idx="83">
                  <c:v>1675.73</c:v>
                </c:pt>
                <c:pt idx="84">
                  <c:v>1997.85</c:v>
                </c:pt>
                <c:pt idx="85">
                  <c:v>1818.83</c:v>
                </c:pt>
                <c:pt idx="86">
                  <c:v>1708.96</c:v>
                </c:pt>
                <c:pt idx="87">
                  <c:v>1675.64</c:v>
                </c:pt>
                <c:pt idx="88">
                  <c:v>1679.77</c:v>
                </c:pt>
                <c:pt idx="89">
                  <c:v>1718.7</c:v>
                </c:pt>
                <c:pt idx="90">
                  <c:v>1665.97</c:v>
                </c:pt>
                <c:pt idx="91">
                  <c:v>1674.78</c:v>
                </c:pt>
                <c:pt idx="92">
                  <c:v>1693.78</c:v>
                </c:pt>
                <c:pt idx="93">
                  <c:v>1596.11</c:v>
                </c:pt>
                <c:pt idx="94">
                  <c:v>1746.75</c:v>
                </c:pt>
                <c:pt idx="95">
                  <c:v>1732.5</c:v>
                </c:pt>
                <c:pt idx="96">
                  <c:v>1716.78</c:v>
                </c:pt>
                <c:pt idx="97">
                  <c:v>1803.16</c:v>
                </c:pt>
                <c:pt idx="98">
                  <c:v>1836.88</c:v>
                </c:pt>
                <c:pt idx="99">
                  <c:v>1884.26</c:v>
                </c:pt>
                <c:pt idx="100">
                  <c:v>1873.64</c:v>
                </c:pt>
                <c:pt idx="101">
                  <c:v>1887.66</c:v>
                </c:pt>
                <c:pt idx="102">
                  <c:v>1907.92</c:v>
                </c:pt>
                <c:pt idx="103">
                  <c:v>1883.78</c:v>
                </c:pt>
                <c:pt idx="104">
                  <c:v>1870.05</c:v>
                </c:pt>
                <c:pt idx="105">
                  <c:v>2025.2</c:v>
                </c:pt>
                <c:pt idx="106">
                  <c:v>1948.36</c:v>
                </c:pt>
                <c:pt idx="107">
                  <c:v>1991.9</c:v>
                </c:pt>
                <c:pt idx="108">
                  <c:v>2068.42</c:v>
                </c:pt>
                <c:pt idx="109">
                  <c:v>2085.75</c:v>
                </c:pt>
                <c:pt idx="110">
                  <c:v>2089.2199999999998</c:v>
                </c:pt>
                <c:pt idx="111">
                  <c:v>2210.7399999999998</c:v>
                </c:pt>
                <c:pt idx="112">
                  <c:v>2225.92</c:v>
                </c:pt>
                <c:pt idx="113">
                  <c:v>2300.9</c:v>
                </c:pt>
                <c:pt idx="114">
                  <c:v>2353.79</c:v>
                </c:pt>
                <c:pt idx="115">
                  <c:v>2439.2199999999998</c:v>
                </c:pt>
                <c:pt idx="116">
                  <c:v>2497.23</c:v>
                </c:pt>
                <c:pt idx="117">
                  <c:v>2634.05</c:v>
                </c:pt>
                <c:pt idx="118">
                  <c:v>2626.36</c:v>
                </c:pt>
                <c:pt idx="119">
                  <c:v>2588.41</c:v>
                </c:pt>
                <c:pt idx="120">
                  <c:v>2595.11</c:v>
                </c:pt>
                <c:pt idx="121">
                  <c:v>2520.83</c:v>
                </c:pt>
                <c:pt idx="122">
                  <c:v>2473.37</c:v>
                </c:pt>
                <c:pt idx="123">
                  <c:v>2485.4</c:v>
                </c:pt>
                <c:pt idx="124">
                  <c:v>2429.9899999999998</c:v>
                </c:pt>
                <c:pt idx="125">
                  <c:v>2372.9499999999998</c:v>
                </c:pt>
                <c:pt idx="126">
                  <c:v>2340.19</c:v>
                </c:pt>
                <c:pt idx="127">
                  <c:v>2299.14</c:v>
                </c:pt>
                <c:pt idx="128">
                  <c:v>2302.69</c:v>
                </c:pt>
                <c:pt idx="129">
                  <c:v>2324.59</c:v>
                </c:pt>
                <c:pt idx="130">
                  <c:v>2255.14</c:v>
                </c:pt>
                <c:pt idx="131">
                  <c:v>2217.64</c:v>
                </c:pt>
                <c:pt idx="132">
                  <c:v>2213.0100000000002</c:v>
                </c:pt>
                <c:pt idx="133">
                  <c:v>2197.54</c:v>
                </c:pt>
                <c:pt idx="134">
                  <c:v>2146.11</c:v>
                </c:pt>
                <c:pt idx="135">
                  <c:v>2145.48</c:v>
                </c:pt>
                <c:pt idx="136">
                  <c:v>2138.4</c:v>
                </c:pt>
                <c:pt idx="137">
                  <c:v>2147.9699999999998</c:v>
                </c:pt>
                <c:pt idx="138">
                  <c:v>2116.15</c:v>
                </c:pt>
                <c:pt idx="139">
                  <c:v>2105.4299999999998</c:v>
                </c:pt>
                <c:pt idx="140">
                  <c:v>2121.85</c:v>
                </c:pt>
                <c:pt idx="141">
                  <c:v>2013.51</c:v>
                </c:pt>
                <c:pt idx="142">
                  <c:v>2032.9</c:v>
                </c:pt>
                <c:pt idx="143">
                  <c:v>2034.79</c:v>
                </c:pt>
                <c:pt idx="144">
                  <c:v>2040.43</c:v>
                </c:pt>
                <c:pt idx="145">
                  <c:v>2047.78</c:v>
                </c:pt>
                <c:pt idx="146">
                  <c:v>2047.62</c:v>
                </c:pt>
                <c:pt idx="147">
                  <c:v>2050.9299999999998</c:v>
                </c:pt>
                <c:pt idx="148">
                  <c:v>1998.3</c:v>
                </c:pt>
                <c:pt idx="149">
                  <c:v>1966.36</c:v>
                </c:pt>
                <c:pt idx="150">
                  <c:v>1955.75</c:v>
                </c:pt>
                <c:pt idx="151">
                  <c:v>2033.41</c:v>
                </c:pt>
                <c:pt idx="152">
                  <c:v>2008.44</c:v>
                </c:pt>
                <c:pt idx="153">
                  <c:v>1957.84</c:v>
                </c:pt>
                <c:pt idx="154">
                  <c:v>1995.36</c:v>
                </c:pt>
                <c:pt idx="155">
                  <c:v>2001.42</c:v>
                </c:pt>
              </c:numCache>
            </c:numRef>
          </c:val>
          <c:smooth val="0"/>
          <c:extLst>
            <c:ext xmlns:c16="http://schemas.microsoft.com/office/drawing/2014/chart" uri="{C3380CC4-5D6E-409C-BE32-E72D297353CC}">
              <c16:uniqueId val="{00000001-DD62-45CC-9261-162442D97ECA}"/>
            </c:ext>
          </c:extLst>
        </c:ser>
        <c:dLbls>
          <c:showLegendKey val="0"/>
          <c:showVal val="0"/>
          <c:showCatName val="0"/>
          <c:showSerName val="0"/>
          <c:showPercent val="0"/>
          <c:showBubbleSize val="0"/>
        </c:dLbls>
        <c:smooth val="0"/>
        <c:axId val="1023886592"/>
        <c:axId val="1023886920"/>
      </c:lineChart>
      <c:catAx>
        <c:axId val="102388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023886920"/>
        <c:crosses val="autoZero"/>
        <c:auto val="1"/>
        <c:lblAlgn val="ctr"/>
        <c:lblOffset val="100"/>
        <c:tickLblSkip val="3"/>
        <c:tickMarkSkip val="2"/>
        <c:noMultiLvlLbl val="0"/>
      </c:catAx>
      <c:valAx>
        <c:axId val="1023886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Mean Cost per kW</a:t>
                </a:r>
                <a:r>
                  <a:rPr lang="en-GB" sz="1200" baseline="0"/>
                  <a:t> installed (£)</a:t>
                </a:r>
                <a:endParaRPr lang="en-GB"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023886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36513</xdr:colOff>
      <xdr:row>14</xdr:row>
      <xdr:rowOff>381000</xdr:rowOff>
    </xdr:from>
    <xdr:to>
      <xdr:col>8</xdr:col>
      <xdr:colOff>409202</xdr:colOff>
      <xdr:row>34</xdr:row>
      <xdr:rowOff>139701</xdr:rowOff>
    </xdr:to>
    <xdr:graphicFrame macro="">
      <xdr:nvGraphicFramePr>
        <xdr:cNvPr id="2" name="Chart 1" descr="This graph shows the number of new solar installations over the last 8 years. Installations peaked in March 2016 due to changes in FIT rates and the closure of RO. There was another spike in March 2019 due to the final closure of FITs. The number of new installations dipped in April and May 2020 due to the Covid-19 lockdown but have increased steadily since.">
          <a:extLst>
            <a:ext uri="{FF2B5EF4-FFF2-40B4-BE49-F238E27FC236}">
              <a16:creationId xmlns:a16="http://schemas.microsoft.com/office/drawing/2014/main" id="{1D2E4BB2-570A-41B4-8217-6F81B3549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4494974</xdr:colOff>
      <xdr:row>14</xdr:row>
      <xdr:rowOff>800100</xdr:rowOff>
    </xdr:from>
    <xdr:to>
      <xdr:col>0</xdr:col>
      <xdr:colOff>5305425</xdr:colOff>
      <xdr:row>17</xdr:row>
      <xdr:rowOff>58055</xdr:rowOff>
    </xdr:to>
    <xdr:cxnSp macro="">
      <xdr:nvCxnSpPr>
        <xdr:cNvPr id="3" name="Straight Arrow Connector 2">
          <a:extLst>
            <a:ext uri="{FF2B5EF4-FFF2-40B4-BE49-F238E27FC236}">
              <a16:creationId xmlns:a16="http://schemas.microsoft.com/office/drawing/2014/main" id="{83C6A00C-E4F4-4FF9-9252-7D83EC341949}"/>
            </a:ext>
            <a:ext uri="{C183D7F6-B498-43B3-948B-1728B52AA6E4}">
              <adec:decorative xmlns:adec="http://schemas.microsoft.com/office/drawing/2017/decorative" val="1"/>
            </a:ext>
          </a:extLst>
        </xdr:cNvPr>
        <xdr:cNvCxnSpPr/>
      </xdr:nvCxnSpPr>
      <xdr:spPr>
        <a:xfrm flipH="1">
          <a:off x="4494974" y="9029700"/>
          <a:ext cx="810451" cy="5247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248105</xdr:colOff>
      <xdr:row>41</xdr:row>
      <xdr:rowOff>76199</xdr:rowOff>
    </xdr:from>
    <xdr:to>
      <xdr:col>8</xdr:col>
      <xdr:colOff>466165</xdr:colOff>
      <xdr:row>68</xdr:row>
      <xdr:rowOff>57727</xdr:rowOff>
    </xdr:to>
    <xdr:graphicFrame macro="">
      <xdr:nvGraphicFramePr>
        <xdr:cNvPr id="4" name="Chart 2" descr="This graph shows the average cost of installation since 2013. There are fluctuations but costs have generally decreased since April 2014.">
          <a:extLst>
            <a:ext uri="{FF2B5EF4-FFF2-40B4-BE49-F238E27FC236}">
              <a16:creationId xmlns:a16="http://schemas.microsoft.com/office/drawing/2014/main" id="{AD17922F-5862-4B18-B252-448A2D08B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0.33318</cdr:x>
      <cdr:y>0.26177</cdr:y>
    </cdr:from>
    <cdr:to>
      <cdr:x>0.4993</cdr:x>
      <cdr:y>0.4416</cdr:y>
    </cdr:to>
    <cdr:sp macro="" textlink="">
      <cdr:nvSpPr>
        <cdr:cNvPr id="3" name="TextBox 2">
          <a:extLst xmlns:a="http://schemas.openxmlformats.org/drawingml/2006/main">
            <a:ext uri="{FF2B5EF4-FFF2-40B4-BE49-F238E27FC236}">
              <a16:creationId xmlns:a16="http://schemas.microsoft.com/office/drawing/2014/main" id="{4E34895B-9DBC-45F6-863B-40A3E900E678}"/>
            </a:ext>
          </a:extLst>
        </cdr:cNvPr>
        <cdr:cNvSpPr txBox="1"/>
      </cdr:nvSpPr>
      <cdr:spPr>
        <a:xfrm xmlns:a="http://schemas.openxmlformats.org/drawingml/2006/main">
          <a:off x="5285447" y="989868"/>
          <a:ext cx="2635247" cy="68001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GB" sz="1200"/>
            <a:t>Spike in installations due to final closure of FITs to new applicants</a:t>
          </a:r>
          <a:r>
            <a:rPr lang="en-GB" sz="1200" baseline="0"/>
            <a:t> in March 2019</a:t>
          </a:r>
          <a:endParaRPr lang="en-GB" sz="1200"/>
        </a:p>
      </cdr:txBody>
    </cdr:sp>
  </cdr:relSizeAnchor>
  <cdr:relSizeAnchor xmlns:cdr="http://schemas.openxmlformats.org/drawingml/2006/chartDrawing">
    <cdr:from>
      <cdr:x>0.33499</cdr:x>
      <cdr:y>0.07124</cdr:y>
    </cdr:from>
    <cdr:to>
      <cdr:x>0.72477</cdr:x>
      <cdr:y>0.22382</cdr:y>
    </cdr:to>
    <cdr:sp macro="" textlink="">
      <cdr:nvSpPr>
        <cdr:cNvPr id="2" name="TextBox 1">
          <a:extLst xmlns:a="http://schemas.openxmlformats.org/drawingml/2006/main">
            <a:ext uri="{FF2B5EF4-FFF2-40B4-BE49-F238E27FC236}">
              <a16:creationId xmlns:a16="http://schemas.microsoft.com/office/drawing/2014/main" id="{2D1556FB-BC1F-4174-BE3A-55F51164FB02}"/>
            </a:ext>
          </a:extLst>
        </cdr:cNvPr>
        <cdr:cNvSpPr txBox="1"/>
      </cdr:nvSpPr>
      <cdr:spPr>
        <a:xfrm xmlns:a="http://schemas.openxmlformats.org/drawingml/2006/main">
          <a:off x="4121940" y="270472"/>
          <a:ext cx="4796163" cy="57925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GB" sz="1200"/>
            <a:t>Peak</a:t>
          </a:r>
          <a:r>
            <a:rPr lang="en-GB" sz="1200" baseline="0"/>
            <a:t> in installations likely due to changes to FIT rates and closure of Renewables Obligation to new entrants</a:t>
          </a:r>
          <a:endParaRPr lang="en-GB" sz="1200"/>
        </a:p>
      </cdr:txBody>
    </cdr:sp>
  </cdr:relSizeAnchor>
  <cdr:relSizeAnchor xmlns:cdr="http://schemas.openxmlformats.org/drawingml/2006/chartDrawing">
    <cdr:from>
      <cdr:x>0.5659</cdr:x>
      <cdr:y>0.51085</cdr:y>
    </cdr:from>
    <cdr:to>
      <cdr:x>0.58136</cdr:x>
      <cdr:y>0.56724</cdr:y>
    </cdr:to>
    <cdr:cxnSp macro="">
      <cdr:nvCxnSpPr>
        <cdr:cNvPr id="5" name="Straight Arrow Connector 4">
          <a:extLst xmlns:a="http://schemas.openxmlformats.org/drawingml/2006/main">
            <a:ext uri="{FF2B5EF4-FFF2-40B4-BE49-F238E27FC236}">
              <a16:creationId xmlns:a16="http://schemas.microsoft.com/office/drawing/2014/main" id="{A5A3F342-BE8F-2090-E3A7-4F8F486520F0}"/>
            </a:ext>
            <a:ext uri="{C183D7F6-B498-43B3-948B-1728B52AA6E4}">
              <adec:decorative xmlns:adec="http://schemas.microsoft.com/office/drawing/2017/decorative" val="1"/>
            </a:ext>
          </a:extLst>
        </cdr:cNvPr>
        <cdr:cNvCxnSpPr/>
      </cdr:nvCxnSpPr>
      <cdr:spPr>
        <a:xfrm xmlns:a="http://schemas.openxmlformats.org/drawingml/2006/main" rot="-3000000" flipH="1">
          <a:off x="9200741" y="1912949"/>
          <a:ext cx="213235" cy="25084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0.54635</cdr:x>
      <cdr:y>0.39495</cdr:y>
    </cdr:from>
    <cdr:to>
      <cdr:x>0.68889</cdr:x>
      <cdr:y>0.49152</cdr:y>
    </cdr:to>
    <cdr:sp macro="" textlink="">
      <cdr:nvSpPr>
        <cdr:cNvPr id="7" name="TextBox 1">
          <a:extLst xmlns:a="http://schemas.openxmlformats.org/drawingml/2006/main">
            <a:ext uri="{FF2B5EF4-FFF2-40B4-BE49-F238E27FC236}">
              <a16:creationId xmlns:a16="http://schemas.microsoft.com/office/drawing/2014/main" id="{06678B7D-5873-FD9D-53BF-B37C0FBE536E}"/>
            </a:ext>
          </a:extLst>
        </cdr:cNvPr>
        <cdr:cNvSpPr txBox="1"/>
      </cdr:nvSpPr>
      <cdr:spPr>
        <a:xfrm xmlns:a="http://schemas.openxmlformats.org/drawingml/2006/main">
          <a:off x="8864737" y="1493483"/>
          <a:ext cx="2312777" cy="365172"/>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t>Dip in installations due to Covid-19</a:t>
          </a:r>
        </a:p>
      </cdr:txBody>
    </cdr:sp>
  </cdr:relSizeAnchor>
  <cdr:relSizeAnchor xmlns:cdr="http://schemas.openxmlformats.org/drawingml/2006/chartDrawing">
    <cdr:from>
      <cdr:x>0.85185</cdr:x>
      <cdr:y>0.16439</cdr:y>
    </cdr:from>
    <cdr:to>
      <cdr:x>0.88124</cdr:x>
      <cdr:y>0.23425</cdr:y>
    </cdr:to>
    <cdr:cxnSp macro="">
      <cdr:nvCxnSpPr>
        <cdr:cNvPr id="8" name="Straight Arrow Connector 7">
          <a:extLst xmlns:a="http://schemas.openxmlformats.org/drawingml/2006/main">
            <a:ext uri="{FF2B5EF4-FFF2-40B4-BE49-F238E27FC236}">
              <a16:creationId xmlns:a16="http://schemas.microsoft.com/office/drawing/2014/main" id="{F1847298-76B4-8269-B015-98DD65A32677}"/>
            </a:ext>
            <a:ext uri="{C183D7F6-B498-43B3-948B-1728B52AA6E4}">
              <adec:decorative xmlns:adec="http://schemas.microsoft.com/office/drawing/2017/decorative" val="1"/>
            </a:ext>
          </a:extLst>
        </cdr:cNvPr>
        <cdr:cNvCxnSpPr/>
      </cdr:nvCxnSpPr>
      <cdr:spPr>
        <a:xfrm xmlns:a="http://schemas.openxmlformats.org/drawingml/2006/main">
          <a:off x="13821718" y="621637"/>
          <a:ext cx="476867" cy="26417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0.76294</cdr:x>
      <cdr:y>0.07229</cdr:y>
    </cdr:from>
    <cdr:to>
      <cdr:x>0.90548</cdr:x>
      <cdr:y>0.16887</cdr:y>
    </cdr:to>
    <cdr:sp macro="" textlink="">
      <cdr:nvSpPr>
        <cdr:cNvPr id="10" name="TextBox 1">
          <a:extLst xmlns:a="http://schemas.openxmlformats.org/drawingml/2006/main">
            <a:ext uri="{FF2B5EF4-FFF2-40B4-BE49-F238E27FC236}">
              <a16:creationId xmlns:a16="http://schemas.microsoft.com/office/drawing/2014/main" id="{1C0D1AFE-8306-82AB-AA5F-C8E48960CCE8}"/>
            </a:ext>
          </a:extLst>
        </cdr:cNvPr>
        <cdr:cNvSpPr txBox="1"/>
      </cdr:nvSpPr>
      <cdr:spPr>
        <a:xfrm xmlns:a="http://schemas.openxmlformats.org/drawingml/2006/main">
          <a:off x="12379070" y="273364"/>
          <a:ext cx="2312777" cy="365210"/>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t>Recent surge in demand for small-scale</a:t>
          </a:r>
          <a:r>
            <a:rPr lang="en-GB" sz="1200" baseline="0"/>
            <a:t> solar PV</a:t>
          </a:r>
          <a:endParaRPr lang="en-GB" sz="1200"/>
        </a:p>
      </cdr:txBody>
    </cdr:sp>
  </cdr:relSizeAnchor>
  <cdr:relSizeAnchor xmlns:cdr="http://schemas.openxmlformats.org/drawingml/2006/chartDrawing">
    <cdr:from>
      <cdr:x>0.46361</cdr:x>
      <cdr:y>0.42036</cdr:y>
    </cdr:from>
    <cdr:to>
      <cdr:x>0.47956</cdr:x>
      <cdr:y>0.46454</cdr:y>
    </cdr:to>
    <cdr:cxnSp macro="">
      <cdr:nvCxnSpPr>
        <cdr:cNvPr id="4" name="Straight Arrow Connector 3">
          <a:extLst xmlns:a="http://schemas.openxmlformats.org/drawingml/2006/main">
            <a:ext uri="{FF2B5EF4-FFF2-40B4-BE49-F238E27FC236}">
              <a16:creationId xmlns:a16="http://schemas.microsoft.com/office/drawing/2014/main" id="{34A72A1B-A84C-DFCC-5FF6-46C03017FA46}"/>
            </a:ext>
            <a:ext uri="{C183D7F6-B498-43B3-948B-1728B52AA6E4}">
              <adec:decorative xmlns:adec="http://schemas.microsoft.com/office/drawing/2017/decorative" val="1"/>
            </a:ext>
          </a:extLst>
        </cdr:cNvPr>
        <cdr:cNvCxnSpPr/>
      </cdr:nvCxnSpPr>
      <cdr:spPr>
        <a:xfrm xmlns:a="http://schemas.openxmlformats.org/drawingml/2006/main">
          <a:off x="7522260" y="1589569"/>
          <a:ext cx="258796" cy="16706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6A6A82-523D-4205-B824-25B3FDC7B3E5}" name="Contents" displayName="Contents" ref="A4:B14" totalsRowShown="0" headerRowDxfId="149" headerRowBorderDxfId="148" tableBorderDxfId="147">
  <tableColumns count="2">
    <tableColumn id="1" xr3:uid="{7AB2614C-4F5C-49F8-AEBB-D6A2C9F1170E}" name="Worksheet description"/>
    <tableColumn id="2" xr3:uid="{3C9A4D8C-C813-4A85-BE25-AEE19F981721}" name="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F9853EE-BE4E-474C-9B4E-01615E12A9EB}" name="Notes" displayName="Notes" ref="A4:B10" totalsRowShown="0" headerRowDxfId="146" headerRowBorderDxfId="145" tableBorderDxfId="144" headerRowCellStyle="Heading 2 2 3">
  <autoFilter ref="A4:B10" xr:uid="{AF9853EE-BE4E-474C-9B4E-01615E12A9EB}">
    <filterColumn colId="0" hiddenButton="1"/>
    <filterColumn colId="1" hiddenButton="1"/>
  </autoFilter>
  <tableColumns count="2">
    <tableColumn id="1" xr3:uid="{D2D18A9C-3075-49B8-B50E-C9BFC8942988}" name="Note" dataDxfId="143" dataCellStyle="Normal 4 2 2"/>
    <tableColumn id="2" xr3:uid="{E7E4F702-BE12-4272-A461-CC423890524A}" name="Description" dataDxfId="142" dataCellStyle="Normal 2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B100F1-ED43-4A1B-8D90-5DCC163F52DE}" name="Table463" displayName="Table463" ref="A5:N18" totalsRowShown="0" headerRowDxfId="141" headerRowBorderDxfId="140" tableBorderDxfId="139">
  <autoFilter ref="A5:N18" xr:uid="{66272729-D352-4BAD-ABE5-EFB24C8A0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FAD4E1C0-735C-44B5-B21D-AB7FF74122F5}" name="Financial year"/>
    <tableColumn id="6" xr3:uid="{96EF26DD-777C-4F95-9504-EDE479D77530}" name="0-4 kW:_x000a_Median (£/kW)" dataDxfId="138"/>
    <tableColumn id="3" xr3:uid="{2143863C-F59A-4E1F-9A92-9217852E3255}" name="0-4 kW:_x000a_Inflation adjusted median (£/kW) [note 3]" dataDxfId="137">
      <calculatedColumnFormula>ROUND(Table463[[#This Row],[0-4 kW:
Median (£/kW)]]/Table463[[#This Row],[Consumer Price Index (CPI) 
'[note 3']]]*100, 2)</calculatedColumnFormula>
    </tableColumn>
    <tableColumn id="4" xr3:uid="{8CA116A0-891B-4940-B00E-D5F1B4D9B2E0}" name="0-4 kW:_x000a_Mean (£/kW)" dataDxfId="136"/>
    <tableColumn id="5" xr3:uid="{4CE8B684-6A38-4E70-9CAD-F6142498E084}" name="0-4 kW:_x000a_Inflation adjusted mean (£/kW) [note 3]" dataDxfId="135">
      <calculatedColumnFormula>ROUND(Table463[[#This Row],[0-4 kW:
Mean (£/kW)]]/Table463[[#This Row],[Consumer Price Index (CPI) 
'[note 3']]]*100, 2)</calculatedColumnFormula>
    </tableColumn>
    <tableColumn id="10" xr3:uid="{6B5148E1-F933-4B90-8CF5-B0233847E453}" name="4-10 kW:_x000a_Median (£/kW)" dataDxfId="134"/>
    <tableColumn id="7" xr3:uid="{F6142251-EBAB-4B40-83BE-C2766BC93B90}" name="4-10 kW:_x000a_Inflation adjusted median (£/kW)  [note 3]" dataDxfId="133">
      <calculatedColumnFormula>ROUND(Table463[[#This Row],[4-10 kW:
Median (£/kW)]]/Table463[[#This Row],[Consumer Price Index (CPI) 
'[note 3']]]*100, 2)</calculatedColumnFormula>
    </tableColumn>
    <tableColumn id="8" xr3:uid="{F0FC0052-9BB0-45CF-80F6-D541A5F8D2A6}" name="4-10 kW:_x000a_Mean (£/kW)" dataDxfId="132"/>
    <tableColumn id="11" xr3:uid="{598EADF1-E2A9-432E-92C3-7465CA528745}" name="4-10 kW:_x000a_Inflation adjusted mean (£/kW)  [note 3]" dataDxfId="131">
      <calculatedColumnFormula>ROUND(Table463[[#This Row],[4-10 kW:
Mean (£/kW)]]/Table463[[#This Row],[Consumer Price Index (CPI) 
'[note 3']]]*100, 2)</calculatedColumnFormula>
    </tableColumn>
    <tableColumn id="13" xr3:uid="{4D003AC5-37DB-4CD8-AE21-31DB5F241544}" name="10-50 kW:_x000a_Median (£/kW)" dataDxfId="130"/>
    <tableColumn id="12" xr3:uid="{6B98858F-E875-4B32-ADDB-14F1853386DA}" name="10-50 kW:_x000a_Inflation adjusted median (£/kW)  [note 3]" dataDxfId="129">
      <calculatedColumnFormula>ROUND(Table463[[#This Row],[10-50 kW:
Median (£/kW)]]/Table463[[#This Row],[Consumer Price Index (CPI) 
'[note 3']]]*100, 2)</calculatedColumnFormula>
    </tableColumn>
    <tableColumn id="9" xr3:uid="{FB26ED33-06BB-4AAD-905C-81CD33EB63B1}" name="10-50 kW:_x000a_Mean (£/kW)" dataDxfId="128"/>
    <tableColumn id="15" xr3:uid="{FF6B9742-383A-4DEA-A66A-0ECFC9E79D27}" name="10-50 kW:_x000a_Inflation adjusted mean (£/kW)  [note 3]" dataDxfId="127">
      <calculatedColumnFormula>ROUND(Table463[[#This Row],[10-50 kW:
Mean (£/kW)]]/Table463[[#This Row],[Consumer Price Index (CPI) 
'[note 3']]]*100, 2)</calculatedColumnFormula>
    </tableColumn>
    <tableColumn id="2" xr3:uid="{368E0253-85CF-4313-AB9A-1E32D86B3DEE}" name="Consumer Price Index (CPI) _x000a_[note 3]" dataDxfId="1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6272729-D352-4BAD-ABE5-EFB24C8A0ACF}" name="Table46" displayName="Table46" ref="A5:S18" totalsRowShown="0" headerRowDxfId="125" headerRowBorderDxfId="124" tableBorderDxfId="123">
  <autoFilter ref="A5:S18" xr:uid="{66272729-D352-4BAD-ABE5-EFB24C8A0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203D2CF-9099-4B79-A672-32EB8A60889E}" name="Financial year"/>
    <tableColumn id="17" xr3:uid="{EFA1EB22-6A54-4613-BCD7-A1E3BA63D9F9}" name="Number of installations included in analysis" dataDxfId="122" totalsRowDxfId="121"/>
    <tableColumn id="18" xr3:uid="{93E68F95-6CE9-425A-BD62-2A47D8A1D52D}" name="Number of installations not included in analysis" dataDxfId="120" totalsRowDxfId="119"/>
    <tableColumn id="19" xr3:uid="{EBFB17DE-A0D7-4945-A174-4417C5A163E4}" name="Overall coverage [note 2]" dataDxfId="118" totalsRowDxfId="117">
      <calculatedColumnFormula>B6/SUM(B6:C6)</calculatedColumnFormula>
    </tableColumn>
    <tableColumn id="2" xr3:uid="{4190B480-F511-499A-8993-7CF5FC25CFA8}" name="0-4 kW - _x000a_Number of installations included in analysis" dataDxfId="116" totalsRowDxfId="115"/>
    <tableColumn id="3" xr3:uid="{7B7CD31D-EEC1-470A-AF0D-E77350A4EB14}" name="0-4 kW:_x000a_Median (£/kW)" dataDxfId="114" totalsRowDxfId="113"/>
    <tableColumn id="4" xr3:uid="{64CD1EF0-9AEF-406F-B93C-DC8A894851F5}" name="0-4 kW:_x000a_Mean (£/kW)" dataDxfId="112" totalsRowDxfId="111"/>
    <tableColumn id="5" xr3:uid="{3FE15C8D-565A-480B-90E5-64DDB2C5B4CB}" name="0-4 kW:_x000a_Lower CI (£/kW)" dataDxfId="110" totalsRowDxfId="109"/>
    <tableColumn id="6" xr3:uid="{75808CB1-0991-4405-8316-54A183F128C4}" name="0-4 kW:_x000a_Upper CI (£/kW)" dataDxfId="108" totalsRowDxfId="107"/>
    <tableColumn id="7" xr3:uid="{6EA69350-2A34-4779-B09A-CD64DEE92F32}" name="4-10 kW - _x000a_Number of installations included in analysis" dataDxfId="106" totalsRowDxfId="105"/>
    <tableColumn id="8" xr3:uid="{C38CF088-F034-4E64-9935-F0BC4AF69733}" name="4-10 kW:_x000a_Median (£/kW)" dataDxfId="104" totalsRowDxfId="103"/>
    <tableColumn id="9" xr3:uid="{7B29C4AC-87F1-446C-A87D-8BF17F2D002C}" name="4-10 kW:_x000a_Mean (£/kW)" dataDxfId="102" totalsRowDxfId="101"/>
    <tableColumn id="10" xr3:uid="{72137CE8-EE6A-40F1-9768-835626ACDC98}" name="4-10 kW:_x000a_Lower CI (£/kW)" dataDxfId="100" totalsRowDxfId="99"/>
    <tableColumn id="11" xr3:uid="{16BCF1A6-B553-4B62-9BF0-E2B473CFAF3F}" name="4-10 kW:_x000a_Upper CI (£/kW)" dataDxfId="98" totalsRowDxfId="97"/>
    <tableColumn id="12" xr3:uid="{657CF77C-628A-446C-9A7B-9AC3B3FEEF13}" name="10-50 kW - _x000a_Number of installations included in analysis" dataDxfId="96" totalsRowDxfId="95"/>
    <tableColumn id="13" xr3:uid="{C8BB8D26-92F9-4F49-A2B3-1F2F05F911E9}" name="10-50 kW:_x000a_Median (£/kW)" dataDxfId="94" totalsRowDxfId="93"/>
    <tableColumn id="14" xr3:uid="{E93B52AB-1971-4A90-938C-F22447344540}" name="10-50 kW:_x000a_Mean (£/kW)" dataDxfId="92" totalsRowDxfId="91"/>
    <tableColumn id="15" xr3:uid="{38FA1D22-8124-4384-9A09-0D95D415A842}" name="10-50 kW:_x000a_Lower CI (£/kW)" dataDxfId="90" totalsRowDxfId="89"/>
    <tableColumn id="16" xr3:uid="{2E5310C7-7198-4980-817C-13C0A81E4D40}" name="10-50 kW:_x000a_Upper CI (£/kW)" dataDxfId="88" totalsRowDxfId="8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3376015-D590-4A82-8E08-CBE5FDEA2F82}" name="Solar_PV_costs_monthly" displayName="Solar_PV_costs_monthly" ref="A5:U161" totalsRowShown="0" headerRowDxfId="86" dataDxfId="84" headerRowBorderDxfId="85" tableBorderDxfId="83">
  <autoFilter ref="A5:U161" xr:uid="{53376015-D590-4A82-8E08-CBE5FDEA2F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B6A60CE6-7B58-42D8-A9AF-520A0543CDAA}" name="Financial year" dataDxfId="82"/>
    <tableColumn id="2" xr3:uid="{DEDADE6F-B0DD-43B4-852E-EE2DAC29010D}" name="Calendar year" dataDxfId="81"/>
    <tableColumn id="3" xr3:uid="{7F85D585-3D17-483A-B205-8847A6DBC1C3}" name="Month" dataDxfId="80"/>
    <tableColumn id="19" xr3:uid="{39EA44FC-73AD-4C6B-8658-178E0FAC7F26}" name="Number of installations included in analysis" dataDxfId="79"/>
    <tableColumn id="20" xr3:uid="{2A8DD64C-C815-464F-99BC-63B067454CF3}" name="Number of installations not included in analysis" dataDxfId="78"/>
    <tableColumn id="21" xr3:uid="{712A13FB-D8CF-44BF-A9FE-61D53267948C}" name="Overall coverage [note 2]" dataDxfId="77"/>
    <tableColumn id="4" xr3:uid="{4E050E04-A915-43AB-BD62-AC7800ECFCDF}" name="0-4 kW - _x000a_Number of installations included in analysis" dataDxfId="76"/>
    <tableColumn id="5" xr3:uid="{C37FBDEB-11E0-4192-A394-9A49B5423DD5}" name="0-4 kW:_x000a_Median (£/kW)" dataDxfId="75"/>
    <tableColumn id="6" xr3:uid="{C4D7AF14-7CFD-4282-B054-49CD3FE87BB1}" name="0-4 kW:_x000a_Mean (£/kW)" dataDxfId="74"/>
    <tableColumn id="7" xr3:uid="{01A5E835-AE11-4001-92A0-489E908A0C5A}" name="0-4 kW:_x000a_Lower CI (£/kW)" dataDxfId="73"/>
    <tableColumn id="8" xr3:uid="{D6E6AB64-F9F1-4CD4-995F-EC55E0796D4F}" name="0-4 kW:_x000a_Upper CI (£/kW)" dataDxfId="72"/>
    <tableColumn id="9" xr3:uid="{D69B4B1D-56C4-46EE-AA96-A34B524E3E30}" name="4-10 kW - _x000a_Number of installations included in analysis" dataDxfId="71"/>
    <tableColumn id="10" xr3:uid="{37B16E28-5990-43C6-BD11-840E03081A14}" name="4-10 kW:_x000a_Median (£/kW)" dataDxfId="70"/>
    <tableColumn id="11" xr3:uid="{C05D28A4-515A-47D1-9F82-5C4127E3AB81}" name="4-10 kW:_x000a_Mean (£/kW)" dataDxfId="69"/>
    <tableColumn id="12" xr3:uid="{B349F753-B7D2-4DCD-8EC4-626F5C6C6DD1}" name="4-10 kW:_x000a_Lower CI (£/kW)" dataDxfId="68"/>
    <tableColumn id="13" xr3:uid="{6A14D1B3-536D-4634-86CF-72AE4BF7AE47}" name="4-10 kW:_x000a_Upper CI (£/kW)" dataDxfId="67"/>
    <tableColumn id="14" xr3:uid="{026C2F64-BFF5-48A1-8AB0-39F59B630E58}" name="10-50 kW - _x000a_Number of installations included in analysis" dataDxfId="66"/>
    <tableColumn id="15" xr3:uid="{E0CF6274-5662-4E74-91D6-D41ABFE97D7C}" name="10-50 kW:_x000a_Median (£/kW)" dataDxfId="65"/>
    <tableColumn id="16" xr3:uid="{3F22BF6B-E3CF-423E-BF22-A94E33395548}" name="10-50 kW:_x000a_Mean (£/kW)" dataDxfId="64"/>
    <tableColumn id="17" xr3:uid="{B3C292AB-6CF6-443B-AF54-B5B904928EF4}" name="10-50 kW:_x000a_Lower CI (£/kW)" dataDxfId="63"/>
    <tableColumn id="18" xr3:uid="{986A696A-C967-4685-B7B8-F87B0975570E}" name="10-50 kW:_x000a_Upper CI (£/kW)" dataDxfId="6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3F9025-F75A-4FF7-9889-479480463FA7}" name="Table464" displayName="Table464" ref="A5:L9" totalsRowShown="0" headerRowDxfId="61" headerRowBorderDxfId="60" tableBorderDxfId="59">
  <autoFilter ref="A5:L9" xr:uid="{66272729-D352-4BAD-ABE5-EFB24C8A0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4F38017F-D939-4BA8-BA04-4F699D2996DA}" name="Financial year"/>
    <tableColumn id="3" xr3:uid="{AEB8B687-ACC4-49D9-88F3-242458187CC5}" name="Installation Type"/>
    <tableColumn id="17" xr3:uid="{1C3CA368-A743-4D21-8A5E-2A2F2ED42061}" name="Number of installations included in analysis" dataDxfId="58" totalsRowDxfId="57"/>
    <tableColumn id="18" xr3:uid="{73D44D38-A207-44A2-A5A0-4CB97F6E2ACD}" name="Number of installations not included in analysis" dataDxfId="56" totalsRowDxfId="55"/>
    <tableColumn id="19" xr3:uid="{11317969-7D96-46AA-8BA2-BC7169F25037}" name="Overall coverage [note 2]" dataDxfId="54" totalsRowDxfId="53">
      <calculatedColumnFormula>C6/SUM(C6:D6)</calculatedColumnFormula>
    </tableColumn>
    <tableColumn id="5" xr3:uid="{02481C24-C874-434A-8481-3A1ADEA510AC}" name="All installations included in analysis:_x000a_Mean (£/kW)" dataDxfId="52" totalsRowDxfId="51"/>
    <tableColumn id="2" xr3:uid="{4023DA93-3B9D-47FD-9D1D-284DC182B9E3}" name="0-4 kW - _x000a_Number of installations included in analysis" dataDxfId="50" totalsRowDxfId="49"/>
    <tableColumn id="4" xr3:uid="{0D0FA30E-94BD-47DF-ADB7-27B86AE4F847}" name="0-4 kW:_x000a_Mean (£/kW)" dataDxfId="48" totalsRowDxfId="47"/>
    <tableColumn id="7" xr3:uid="{3EBDC05B-F562-46B9-B3D2-6389111C9400}" name="4-10 kW - _x000a_Number of installations included in analysis" dataDxfId="46" totalsRowDxfId="45"/>
    <tableColumn id="9" xr3:uid="{B7491E43-D0E0-4CE7-807F-16CCCC5685A2}" name="4-10 kW:_x000a_Mean (£/kW)" dataDxfId="44" totalsRowDxfId="43"/>
    <tableColumn id="12" xr3:uid="{E78067EC-BAF0-45AD-8F7E-11708E728EA3}" name="10-50 kW - _x000a_Number of installations included in analysis" dataDxfId="42" totalsRowDxfId="41"/>
    <tableColumn id="14" xr3:uid="{4A6D84E2-FACD-4C89-8945-F84DB65B165D}" name="10-50 kW:_x000a_Mean (£/kW)" dataDxfId="40" totalsRowDxfId="3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571D7A-D99A-42F7-90DF-94F3E7D74F34}" name="Table4645" displayName="Table4645" ref="A5:L13" totalsRowShown="0" headerRowDxfId="38" headerRowBorderDxfId="37" tableBorderDxfId="36">
  <autoFilter ref="A5:L13" xr:uid="{66272729-D352-4BAD-ABE5-EFB24C8A0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7054BDE-977A-479E-BCB9-835A32376F66}" name="Financial year"/>
    <tableColumn id="3" xr3:uid="{7D196044-5578-4ECC-BAC4-4E0DB8FC85E7}" name="Installation Type"/>
    <tableColumn id="17" xr3:uid="{E1FCDAC0-55CD-463C-AF26-4804575A103E}" name="Number of installations included in analysis [note 4]" dataDxfId="35" totalsRowDxfId="34"/>
    <tableColumn id="18" xr3:uid="{04176074-12BF-4FD3-A543-52240068F363}" name="Number of installations not included in analysis" dataDxfId="33" totalsRowDxfId="32"/>
    <tableColumn id="19" xr3:uid="{F1E60CFE-8BFC-4A5A-94E2-54C472AEA9E2}" name="Overall coverage [note 2]" dataDxfId="31" totalsRowDxfId="30">
      <calculatedColumnFormula>C6/SUM(C6:D6)</calculatedColumnFormula>
    </tableColumn>
    <tableColumn id="5" xr3:uid="{586D4A34-975C-4F18-BA8B-2BCA07699918}" name="All installations included in analysis:_x000a_Mean (£/kW)" dataDxfId="29" totalsRowDxfId="28"/>
    <tableColumn id="2" xr3:uid="{0302BA8D-C044-49EE-B6DC-8D1B4AC4E451}" name="0-4 kW - _x000a_Number of installations included in analysis" dataDxfId="27" totalsRowDxfId="26"/>
    <tableColumn id="4" xr3:uid="{2425BB01-899E-46E8-9FD3-6C0C4F1C33ED}" name="0-4 kW:_x000a_Mean (£/kW)" dataDxfId="25" totalsRowDxfId="24"/>
    <tableColumn id="7" xr3:uid="{A08A5DA6-5251-4250-9888-2BD3DDE126EF}" name="4-10 kW - _x000a_Number of installations included in analysis" dataDxfId="23" totalsRowDxfId="22"/>
    <tableColumn id="9" xr3:uid="{CB262D24-BF65-4C08-ACFD-C231B717C5B2}" name="4-10 kW:_x000a_Mean (£/kW)" dataDxfId="21" totalsRowDxfId="20"/>
    <tableColumn id="12" xr3:uid="{B3A08E1B-C8D3-4D1B-B7E7-519BFA650042}" name="10-50 kW - _x000a_Number of installations included in analysis" dataDxfId="19" totalsRowDxfId="18"/>
    <tableColumn id="14" xr3:uid="{11F3C391-453A-46A4-BEDF-2D3324DA164F}" name="10-50 kW:_x000a_Mean (£/kW)" dataDxfId="17" totalsRowDxfId="1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6C5DDD-FD3A-4EB4-B8DA-79AB31E867E2}" name="Solar_PV_costs_monthly6" displayName="Solar_PV_costs_monthly6" ref="A5:L38" totalsRowShown="0" headerRowDxfId="15" dataDxfId="13" headerRowBorderDxfId="14" tableBorderDxfId="12">
  <autoFilter ref="A5:L38" xr:uid="{53376015-D590-4A82-8E08-CBE5FDEA2F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AC54A88-EB4E-48B9-8EA6-DFD756EE79D7}" name="Financial year" dataDxfId="11"/>
    <tableColumn id="3" xr3:uid="{1B8F3F7F-A32D-422D-8FF9-340D9E696CE5}" name="Region" dataDxfId="10"/>
    <tableColumn id="19" xr3:uid="{02627D93-3772-4FDF-B1B4-F4786184EE52}" name="Number of installations included in analysis [note 6]" dataDxfId="9"/>
    <tableColumn id="20" xr3:uid="{8AE2B713-611E-4A4C-BC79-6AAAF3093938}" name="Number of installations not included in analysis" dataDxfId="8"/>
    <tableColumn id="21" xr3:uid="{067BA490-3CE7-47A1-9D7C-FF36E7240D36}" name="Overall coverage [note 2]" dataDxfId="7">
      <calculatedColumnFormula>C6/SUM(C6:D6)</calculatedColumnFormula>
    </tableColumn>
    <tableColumn id="2" xr3:uid="{391643E2-6571-4785-9795-5F0B05B3B3C5}" name="All installations included in analysis:_x000a_Mean (£/kW)" dataDxfId="6" dataCellStyle="Per cent"/>
    <tableColumn id="4" xr3:uid="{83F54138-5772-46E8-8277-8294FFAC3EF4}" name="0-4 kW - _x000a_Number of installations included in analysis" dataDxfId="5"/>
    <tableColumn id="6" xr3:uid="{27B65149-33F7-4EE0-A2B5-48228EA86E37}" name="0-4 kW:_x000a_Mean (£/kW)" dataDxfId="4"/>
    <tableColumn id="9" xr3:uid="{42B53703-FF99-4D06-AD63-684C30D116DA}" name="4-10 kW - _x000a_Number of installations included in analysis" dataDxfId="3"/>
    <tableColumn id="11" xr3:uid="{64B9E7B2-EEE2-4724-BB84-AD130DC4DBD8}" name="4-10 kW:_x000a_Mean (£/kW)" dataDxfId="2"/>
    <tableColumn id="14" xr3:uid="{F3CA7AD8-FC15-4E80-85D8-A8AFCD724B3E}" name="10-50 kW - _x000a_Number of installations included in analysis" dataDxfId="1"/>
    <tableColumn id="16" xr3:uid="{C0E8D4F7-4055-498F-A8EF-D2AB9AD550AE}" name="10-50 kW:_x000a_Mean (£/kW)"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tstatistics@energysecurity.gov.uk" TargetMode="External"/><Relationship Id="rId2" Type="http://schemas.openxmlformats.org/officeDocument/2006/relationships/hyperlink" Target="https://www.gov.uk/government/publications/beis-standards-for-official-statistics/statistical-revisions-policy" TargetMode="External"/><Relationship Id="rId1" Type="http://schemas.openxmlformats.org/officeDocument/2006/relationships/hyperlink" Target="https://www.gov.uk/government/statistics/energy-trends-december-2013-special-feature-article-small-scale-solar-pv-cost-data"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04A5-E588-4BC6-ABAF-E3C5958BB825}">
  <dimension ref="A1:IT24"/>
  <sheetViews>
    <sheetView showGridLines="0" tabSelected="1" zoomScaleNormal="100" workbookViewId="0"/>
  </sheetViews>
  <sheetFormatPr defaultColWidth="8.453125" defaultRowHeight="15.5" x14ac:dyDescent="0.35"/>
  <cols>
    <col min="1" max="1" width="146.81640625" style="14" bestFit="1" customWidth="1"/>
    <col min="2" max="254" width="8.54296875" style="6" customWidth="1"/>
    <col min="255" max="255" width="8.453125" style="6" customWidth="1"/>
    <col min="256" max="16384" width="8.453125" style="6"/>
  </cols>
  <sheetData>
    <row r="1" spans="1:254" s="7" customFormat="1" ht="28.5" x14ac:dyDescent="0.35">
      <c r="A1" s="5" t="s">
        <v>143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row>
    <row r="2" spans="1:254" s="7" customFormat="1" ht="82" customHeight="1" x14ac:dyDescent="0.35">
      <c r="A2" s="6" t="s">
        <v>146</v>
      </c>
    </row>
    <row r="3" spans="1:254" s="7" customFormat="1" ht="298.5" customHeight="1" x14ac:dyDescent="0.35">
      <c r="A3" s="99" t="s">
        <v>164</v>
      </c>
    </row>
    <row r="4" spans="1:254" s="7" customFormat="1" ht="77.5" x14ac:dyDescent="0.35">
      <c r="A4" s="6" t="s">
        <v>144</v>
      </c>
    </row>
    <row r="5" spans="1:254" s="9" customFormat="1" ht="30" customHeight="1" x14ac:dyDescent="0.55000000000000004">
      <c r="A5" s="8" t="s">
        <v>25</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row>
    <row r="6" spans="1:254" s="7" customFormat="1" ht="45" customHeight="1" x14ac:dyDescent="0.35">
      <c r="A6" s="6" t="s">
        <v>119</v>
      </c>
    </row>
    <row r="7" spans="1:254" s="9" customFormat="1" ht="30" customHeight="1" x14ac:dyDescent="0.55000000000000004">
      <c r="A7" s="8" t="s">
        <v>26</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row>
    <row r="8" spans="1:254" s="7" customFormat="1" ht="30.65" customHeight="1" x14ac:dyDescent="0.35">
      <c r="A8" s="6" t="s">
        <v>120</v>
      </c>
    </row>
    <row r="9" spans="1:254" s="7" customFormat="1" ht="30" customHeight="1" x14ac:dyDescent="0.55000000000000004">
      <c r="A9" s="10" t="s">
        <v>27</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row>
    <row r="10" spans="1:254" s="7" customFormat="1" ht="45" customHeight="1" x14ac:dyDescent="0.35">
      <c r="A10" s="6" t="s">
        <v>28</v>
      </c>
    </row>
    <row r="11" spans="1:254" s="7" customFormat="1" ht="20.25" customHeight="1" x14ac:dyDescent="0.35">
      <c r="A11" s="75" t="s">
        <v>96</v>
      </c>
    </row>
    <row r="12" spans="1:254" s="7" customFormat="1" ht="45" customHeight="1" x14ac:dyDescent="0.35">
      <c r="A12" s="6" t="s">
        <v>29</v>
      </c>
    </row>
    <row r="13" spans="1:254" s="7" customFormat="1" ht="45" customHeight="1" x14ac:dyDescent="0.35">
      <c r="A13" s="6" t="s">
        <v>36</v>
      </c>
    </row>
    <row r="14" spans="1:254" s="7" customFormat="1" ht="20.25" customHeight="1" x14ac:dyDescent="0.35">
      <c r="A14" s="6" t="s">
        <v>30</v>
      </c>
    </row>
    <row r="15" spans="1:254" s="7" customFormat="1" ht="20.25" customHeight="1" x14ac:dyDescent="0.35">
      <c r="A15" s="11" t="s">
        <v>37</v>
      </c>
    </row>
    <row r="16" spans="1:254" s="7" customFormat="1" ht="20.25" customHeight="1" x14ac:dyDescent="0.35">
      <c r="A16" s="11" t="s">
        <v>31</v>
      </c>
    </row>
    <row r="17" spans="1:254" s="9" customFormat="1" ht="30" customHeight="1" x14ac:dyDescent="0.55000000000000004">
      <c r="A17" s="10" t="s">
        <v>32</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row>
    <row r="18" spans="1:254" s="7" customFormat="1" ht="20.25" customHeight="1" x14ac:dyDescent="0.45">
      <c r="A18" s="12" t="s">
        <v>33</v>
      </c>
    </row>
    <row r="19" spans="1:254" s="7" customFormat="1" ht="20.25" customHeight="1" x14ac:dyDescent="0.35">
      <c r="A19" s="6" t="s">
        <v>94</v>
      </c>
    </row>
    <row r="20" spans="1:254" s="7" customFormat="1" ht="20.25" customHeight="1" x14ac:dyDescent="0.35">
      <c r="A20" s="13" t="s">
        <v>80</v>
      </c>
    </row>
    <row r="21" spans="1:254" s="7" customFormat="1" ht="20.25" customHeight="1" x14ac:dyDescent="0.35">
      <c r="A21" s="7" t="s">
        <v>95</v>
      </c>
    </row>
    <row r="22" spans="1:254" s="7" customFormat="1" ht="20.25" customHeight="1" x14ac:dyDescent="0.45">
      <c r="A22" s="12" t="s">
        <v>34</v>
      </c>
    </row>
    <row r="23" spans="1:254" s="7" customFormat="1" ht="20.25" customHeight="1" x14ac:dyDescent="0.35">
      <c r="A23" s="13" t="s">
        <v>81</v>
      </c>
    </row>
    <row r="24" spans="1:254" s="7" customFormat="1" ht="20.25" customHeight="1" x14ac:dyDescent="0.35">
      <c r="A24" s="7" t="s">
        <v>35</v>
      </c>
    </row>
  </sheetData>
  <hyperlinks>
    <hyperlink ref="A15" r:id="rId1" xr:uid="{662F11C9-56B0-483D-9323-1CC09F3A01AE}"/>
    <hyperlink ref="A16" r:id="rId2" location="energy-statistics" xr:uid="{8BB5F828-4D50-41BE-8737-4E3940135DEC}"/>
    <hyperlink ref="A20" r:id="rId3" xr:uid="{335F7C43-D8B9-45C5-93F3-BA5A4D6A9ACA}"/>
    <hyperlink ref="A23" r:id="rId4" xr:uid="{F16244B0-8E18-4C7B-BB7E-2C559BEC80B7}"/>
    <hyperlink ref="A11" r:id="rId5" xr:uid="{43A3BFAD-9A89-4DF3-9235-317F672371AF}"/>
  </hyperlinks>
  <pageMargins left="0.70000000000000007" right="0.70000000000000007" top="0.75" bottom="0.75" header="0.30000000000000004" footer="0.30000000000000004"/>
  <pageSetup paperSize="0" scale="46"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3DE1-0288-4DD6-9286-34F4C7CB23C2}">
  <dimension ref="A1:L38"/>
  <sheetViews>
    <sheetView showGridLines="0" zoomScaleNormal="100" workbookViewId="0"/>
  </sheetViews>
  <sheetFormatPr defaultRowHeight="14.5" x14ac:dyDescent="0.35"/>
  <cols>
    <col min="1" max="1" width="10.54296875" customWidth="1"/>
    <col min="2" max="2" width="19.26953125" customWidth="1"/>
    <col min="3" max="3" width="12" customWidth="1"/>
    <col min="4" max="4" width="12.7265625" customWidth="1"/>
    <col min="5" max="5" width="11.1796875" customWidth="1"/>
    <col min="6" max="6" width="12.453125" customWidth="1"/>
    <col min="7" max="7" width="15.1796875" customWidth="1"/>
    <col min="8" max="8" width="12.26953125" bestFit="1" customWidth="1"/>
    <col min="9" max="9" width="15.1796875" customWidth="1"/>
    <col min="10" max="10" width="12.26953125" bestFit="1" customWidth="1"/>
    <col min="11" max="11" width="13.81640625" customWidth="1"/>
    <col min="12" max="12" width="12.26953125" bestFit="1" customWidth="1"/>
  </cols>
  <sheetData>
    <row r="1" spans="1:12" ht="45" customHeight="1" x14ac:dyDescent="0.35">
      <c r="A1" s="19" t="s">
        <v>153</v>
      </c>
    </row>
    <row r="2" spans="1:12" ht="26.15" customHeight="1" x14ac:dyDescent="0.35">
      <c r="A2" s="97" t="s">
        <v>145</v>
      </c>
    </row>
    <row r="3" spans="1:12" s="63" customFormat="1" ht="15.5" x14ac:dyDescent="0.35">
      <c r="A3" s="63" t="s">
        <v>49</v>
      </c>
    </row>
    <row r="4" spans="1:12" s="63" customFormat="1" ht="15.5" x14ac:dyDescent="0.35">
      <c r="A4" s="64" t="s">
        <v>24</v>
      </c>
    </row>
    <row r="5" spans="1:12" s="63" customFormat="1" ht="91" customHeight="1" x14ac:dyDescent="0.35">
      <c r="A5" s="53" t="s">
        <v>58</v>
      </c>
      <c r="B5" s="83" t="s">
        <v>121</v>
      </c>
      <c r="C5" s="54" t="s">
        <v>122</v>
      </c>
      <c r="D5" s="53" t="s">
        <v>74</v>
      </c>
      <c r="E5" s="53" t="s">
        <v>75</v>
      </c>
      <c r="F5" s="53" t="s">
        <v>114</v>
      </c>
      <c r="G5" s="54" t="s">
        <v>77</v>
      </c>
      <c r="H5" s="53" t="s">
        <v>61</v>
      </c>
      <c r="I5" s="54" t="s">
        <v>78</v>
      </c>
      <c r="J5" s="53" t="s">
        <v>66</v>
      </c>
      <c r="K5" s="54" t="s">
        <v>79</v>
      </c>
      <c r="L5" s="53" t="s">
        <v>70</v>
      </c>
    </row>
    <row r="6" spans="1:12" s="63" customFormat="1" ht="15.5" x14ac:dyDescent="0.35">
      <c r="A6" s="89" t="s">
        <v>82</v>
      </c>
      <c r="B6" s="89" t="s">
        <v>123</v>
      </c>
      <c r="C6" s="90">
        <v>13198</v>
      </c>
      <c r="D6" s="91">
        <v>421</v>
      </c>
      <c r="E6" s="92">
        <f t="shared" ref="E6:E27" si="0">C6/SUM(C6:D6)</f>
        <v>0.96908730450106473</v>
      </c>
      <c r="F6" s="91">
        <v>2376.33</v>
      </c>
      <c r="G6" s="90">
        <v>8358</v>
      </c>
      <c r="H6" s="91">
        <v>2522.9899999999998</v>
      </c>
      <c r="I6" s="90">
        <v>4307</v>
      </c>
      <c r="J6" s="91">
        <v>2205.0700000000002</v>
      </c>
      <c r="K6" s="90">
        <v>533</v>
      </c>
      <c r="L6" s="91">
        <v>1460.39</v>
      </c>
    </row>
    <row r="7" spans="1:12" s="63" customFormat="1" ht="15.5" x14ac:dyDescent="0.35">
      <c r="A7" t="s">
        <v>82</v>
      </c>
      <c r="B7" t="s">
        <v>124</v>
      </c>
      <c r="C7" s="49">
        <v>21023</v>
      </c>
      <c r="D7" s="50">
        <v>794</v>
      </c>
      <c r="E7" s="52">
        <f t="shared" si="0"/>
        <v>0.96360636201127559</v>
      </c>
      <c r="F7" s="50">
        <v>2368.8200000000002</v>
      </c>
      <c r="G7" s="49">
        <v>11997</v>
      </c>
      <c r="H7" s="50">
        <v>2490.98</v>
      </c>
      <c r="I7" s="49">
        <v>8190</v>
      </c>
      <c r="J7" s="50">
        <v>2273.4299999999998</v>
      </c>
      <c r="K7" s="49">
        <v>836</v>
      </c>
      <c r="L7" s="50">
        <v>1550.26</v>
      </c>
    </row>
    <row r="8" spans="1:12" s="63" customFormat="1" ht="15.5" x14ac:dyDescent="0.35">
      <c r="A8" t="s">
        <v>82</v>
      </c>
      <c r="B8" t="s">
        <v>125</v>
      </c>
      <c r="C8" s="49">
        <v>6209</v>
      </c>
      <c r="D8" s="50">
        <v>495</v>
      </c>
      <c r="E8" s="52">
        <f t="shared" si="0"/>
        <v>0.92616348448687347</v>
      </c>
      <c r="F8" s="50">
        <v>2514.33</v>
      </c>
      <c r="G8" s="49">
        <v>4126</v>
      </c>
      <c r="H8" s="50">
        <v>2705.19</v>
      </c>
      <c r="I8" s="49">
        <v>1775</v>
      </c>
      <c r="J8" s="50">
        <v>2271.52</v>
      </c>
      <c r="K8" s="49">
        <v>308</v>
      </c>
      <c r="L8" s="50">
        <v>1356.92</v>
      </c>
    </row>
    <row r="9" spans="1:12" s="63" customFormat="1" ht="15.5" x14ac:dyDescent="0.35">
      <c r="A9" t="s">
        <v>82</v>
      </c>
      <c r="B9" t="s">
        <v>126</v>
      </c>
      <c r="C9" s="49">
        <v>4745</v>
      </c>
      <c r="D9" s="50">
        <v>102</v>
      </c>
      <c r="E9" s="52">
        <f t="shared" si="0"/>
        <v>0.97895605529193319</v>
      </c>
      <c r="F9" s="50">
        <v>2247.7600000000002</v>
      </c>
      <c r="G9" s="49">
        <v>3324</v>
      </c>
      <c r="H9" s="50">
        <v>2346.11</v>
      </c>
      <c r="I9" s="49">
        <v>1245</v>
      </c>
      <c r="J9" s="50">
        <v>2090.08</v>
      </c>
      <c r="K9" s="49">
        <v>176</v>
      </c>
      <c r="L9" s="50">
        <v>1505.68</v>
      </c>
    </row>
    <row r="10" spans="1:12" s="63" customFormat="1" ht="15.5" x14ac:dyDescent="0.35">
      <c r="A10" t="s">
        <v>82</v>
      </c>
      <c r="B10" t="s">
        <v>127</v>
      </c>
      <c r="C10" s="49">
        <v>14493</v>
      </c>
      <c r="D10" s="50">
        <v>713</v>
      </c>
      <c r="E10" s="52">
        <f t="shared" si="0"/>
        <v>0.95311061423122456</v>
      </c>
      <c r="F10" s="50">
        <v>2254.13</v>
      </c>
      <c r="G10" s="49">
        <v>9740</v>
      </c>
      <c r="H10" s="50">
        <v>2364.3000000000002</v>
      </c>
      <c r="I10" s="49">
        <v>4146</v>
      </c>
      <c r="J10" s="50">
        <v>2116.69</v>
      </c>
      <c r="K10" s="49">
        <v>607</v>
      </c>
      <c r="L10" s="50">
        <v>1425.14</v>
      </c>
    </row>
    <row r="11" spans="1:12" s="63" customFormat="1" ht="15.5" x14ac:dyDescent="0.35">
      <c r="A11" t="s">
        <v>82</v>
      </c>
      <c r="B11" t="s">
        <v>128</v>
      </c>
      <c r="C11" s="49">
        <v>29568</v>
      </c>
      <c r="D11" s="50">
        <v>1333</v>
      </c>
      <c r="E11" s="52">
        <f t="shared" si="0"/>
        <v>0.95686223746804311</v>
      </c>
      <c r="F11" s="50">
        <v>2495.88</v>
      </c>
      <c r="G11" s="49">
        <v>17906</v>
      </c>
      <c r="H11" s="50">
        <v>2651.03</v>
      </c>
      <c r="I11" s="49">
        <v>10419</v>
      </c>
      <c r="J11" s="50">
        <v>2332.13</v>
      </c>
      <c r="K11" s="49">
        <v>1243</v>
      </c>
      <c r="L11" s="50">
        <v>1633.56</v>
      </c>
    </row>
    <row r="12" spans="1:12" s="63" customFormat="1" ht="15.5" x14ac:dyDescent="0.35">
      <c r="A12" t="s">
        <v>82</v>
      </c>
      <c r="B12" t="s">
        <v>129</v>
      </c>
      <c r="C12" s="49">
        <v>22804</v>
      </c>
      <c r="D12" s="50">
        <v>717</v>
      </c>
      <c r="E12" s="52">
        <f t="shared" si="0"/>
        <v>0.96951660218528124</v>
      </c>
      <c r="F12" s="50">
        <v>2404.92</v>
      </c>
      <c r="G12" s="49">
        <v>15380</v>
      </c>
      <c r="H12" s="50">
        <v>2498.8200000000002</v>
      </c>
      <c r="I12" s="49">
        <v>6563</v>
      </c>
      <c r="J12" s="50">
        <v>2306.46</v>
      </c>
      <c r="K12" s="49">
        <v>861</v>
      </c>
      <c r="L12" s="50">
        <v>1478.15</v>
      </c>
    </row>
    <row r="13" spans="1:12" s="63" customFormat="1" ht="15.5" x14ac:dyDescent="0.35">
      <c r="A13" t="s">
        <v>82</v>
      </c>
      <c r="B13" t="s">
        <v>130</v>
      </c>
      <c r="C13" s="49">
        <v>12671</v>
      </c>
      <c r="D13" s="50">
        <v>639</v>
      </c>
      <c r="E13" s="52">
        <f t="shared" si="0"/>
        <v>0.95199098422238915</v>
      </c>
      <c r="F13" s="50">
        <v>2322.14</v>
      </c>
      <c r="G13" s="49">
        <v>8666</v>
      </c>
      <c r="H13" s="50">
        <v>2422.37</v>
      </c>
      <c r="I13" s="49">
        <v>3544</v>
      </c>
      <c r="J13" s="50">
        <v>2192.7199999999998</v>
      </c>
      <c r="K13" s="49">
        <v>461</v>
      </c>
      <c r="L13" s="50">
        <v>1432.86</v>
      </c>
    </row>
    <row r="14" spans="1:12" s="63" customFormat="1" ht="15.5" x14ac:dyDescent="0.35">
      <c r="A14" t="s">
        <v>82</v>
      </c>
      <c r="B14" t="s">
        <v>131</v>
      </c>
      <c r="C14" s="49">
        <v>10795</v>
      </c>
      <c r="D14" s="50">
        <v>358</v>
      </c>
      <c r="E14" s="52">
        <f t="shared" si="0"/>
        <v>0.96790101318031019</v>
      </c>
      <c r="F14" s="50">
        <v>2378.0300000000002</v>
      </c>
      <c r="G14" s="49">
        <v>7043</v>
      </c>
      <c r="H14" s="50">
        <v>2521.08</v>
      </c>
      <c r="I14" s="49">
        <v>3249</v>
      </c>
      <c r="J14" s="50">
        <v>2209.5500000000002</v>
      </c>
      <c r="K14" s="49">
        <v>503</v>
      </c>
      <c r="L14" s="50">
        <v>1463.39</v>
      </c>
    </row>
    <row r="15" spans="1:12" s="63" customFormat="1" ht="15.5" x14ac:dyDescent="0.35">
      <c r="A15" t="s">
        <v>82</v>
      </c>
      <c r="B15" t="s">
        <v>132</v>
      </c>
      <c r="C15" s="49">
        <v>26842</v>
      </c>
      <c r="D15" s="50">
        <v>830</v>
      </c>
      <c r="E15" s="52">
        <f t="shared" si="0"/>
        <v>0.9700057820179242</v>
      </c>
      <c r="F15" s="50">
        <v>1991.96</v>
      </c>
      <c r="G15" s="49">
        <v>22094</v>
      </c>
      <c r="H15" s="50">
        <v>1983.11</v>
      </c>
      <c r="I15" s="49">
        <v>4351</v>
      </c>
      <c r="J15" s="50">
        <v>2081.04</v>
      </c>
      <c r="K15" s="49">
        <v>397</v>
      </c>
      <c r="L15" s="50">
        <v>1508.48</v>
      </c>
    </row>
    <row r="16" spans="1:12" s="63" customFormat="1" ht="15.5" x14ac:dyDescent="0.35">
      <c r="A16" t="s">
        <v>82</v>
      </c>
      <c r="B16" t="s">
        <v>133</v>
      </c>
      <c r="C16" s="49">
        <v>14655</v>
      </c>
      <c r="D16" s="50">
        <v>1095</v>
      </c>
      <c r="E16" s="52">
        <f t="shared" si="0"/>
        <v>0.93047619047619046</v>
      </c>
      <c r="F16" s="50">
        <v>2177.9299999999998</v>
      </c>
      <c r="G16" s="49">
        <v>11071</v>
      </c>
      <c r="H16" s="50">
        <v>2264.5500000000002</v>
      </c>
      <c r="I16" s="49">
        <v>3212</v>
      </c>
      <c r="J16" s="50">
        <v>1964.6</v>
      </c>
      <c r="K16" s="49">
        <v>372</v>
      </c>
      <c r="L16" s="50">
        <v>1442.01</v>
      </c>
    </row>
    <row r="17" spans="1:12" x14ac:dyDescent="0.35">
      <c r="A17" s="89" t="s">
        <v>97</v>
      </c>
      <c r="B17" s="89" t="s">
        <v>123</v>
      </c>
      <c r="C17" s="90">
        <v>18784</v>
      </c>
      <c r="D17" s="91">
        <v>448</v>
      </c>
      <c r="E17" s="92">
        <f t="shared" si="0"/>
        <v>0.97670549084858571</v>
      </c>
      <c r="F17" s="91">
        <v>2065.11</v>
      </c>
      <c r="G17" s="90">
        <v>13538</v>
      </c>
      <c r="H17" s="91">
        <v>2174.75</v>
      </c>
      <c r="I17" s="90">
        <v>4619</v>
      </c>
      <c r="J17" s="91">
        <v>1845.93</v>
      </c>
      <c r="K17" s="90">
        <v>627</v>
      </c>
      <c r="L17" s="91">
        <v>1312.41</v>
      </c>
    </row>
    <row r="18" spans="1:12" x14ac:dyDescent="0.35">
      <c r="A18" t="s">
        <v>97</v>
      </c>
      <c r="B18" t="s">
        <v>124</v>
      </c>
      <c r="C18" s="49">
        <v>22782</v>
      </c>
      <c r="D18" s="50">
        <v>929</v>
      </c>
      <c r="E18" s="52">
        <f t="shared" si="0"/>
        <v>0.96081987263295521</v>
      </c>
      <c r="F18" s="50">
        <v>1941.44</v>
      </c>
      <c r="G18" s="49">
        <v>14962</v>
      </c>
      <c r="H18" s="50">
        <v>2032.74</v>
      </c>
      <c r="I18" s="49">
        <v>6839</v>
      </c>
      <c r="J18" s="50">
        <v>1829.72</v>
      </c>
      <c r="K18" s="49">
        <v>981</v>
      </c>
      <c r="L18" s="50">
        <v>1327.78</v>
      </c>
    </row>
    <row r="19" spans="1:12" x14ac:dyDescent="0.35">
      <c r="A19" t="s">
        <v>97</v>
      </c>
      <c r="B19" t="s">
        <v>125</v>
      </c>
      <c r="C19" s="49">
        <v>5545</v>
      </c>
      <c r="D19" s="50">
        <v>437</v>
      </c>
      <c r="E19" s="52">
        <f t="shared" si="0"/>
        <v>0.9269475091942494</v>
      </c>
      <c r="F19" s="50">
        <v>2145.29</v>
      </c>
      <c r="G19" s="49">
        <v>3249</v>
      </c>
      <c r="H19" s="50">
        <v>2375.2800000000002</v>
      </c>
      <c r="I19" s="49">
        <v>1886</v>
      </c>
      <c r="J19" s="50">
        <v>1928.41</v>
      </c>
      <c r="K19" s="49">
        <v>410</v>
      </c>
      <c r="L19" s="50">
        <v>1320.44</v>
      </c>
    </row>
    <row r="20" spans="1:12" x14ac:dyDescent="0.35">
      <c r="A20" t="s">
        <v>97</v>
      </c>
      <c r="B20" t="s">
        <v>126</v>
      </c>
      <c r="C20" s="49">
        <v>9432</v>
      </c>
      <c r="D20" s="50">
        <v>163</v>
      </c>
      <c r="E20" s="52">
        <f t="shared" si="0"/>
        <v>0.9830119854090672</v>
      </c>
      <c r="F20" s="50">
        <v>1893.59</v>
      </c>
      <c r="G20" s="49">
        <v>7739</v>
      </c>
      <c r="H20" s="50">
        <v>1953.99</v>
      </c>
      <c r="I20" s="49">
        <v>1500</v>
      </c>
      <c r="J20" s="50">
        <v>1662.74</v>
      </c>
      <c r="K20" s="49">
        <v>193</v>
      </c>
      <c r="L20" s="50">
        <v>1265.98</v>
      </c>
    </row>
    <row r="21" spans="1:12" x14ac:dyDescent="0.35">
      <c r="A21" t="s">
        <v>97</v>
      </c>
      <c r="B21" t="s">
        <v>127</v>
      </c>
      <c r="C21" s="49">
        <v>18106</v>
      </c>
      <c r="D21" s="50">
        <v>769</v>
      </c>
      <c r="E21" s="52">
        <f t="shared" si="0"/>
        <v>0.95925827814569531</v>
      </c>
      <c r="F21" s="50">
        <v>2015.39</v>
      </c>
      <c r="G21" s="49">
        <v>13590</v>
      </c>
      <c r="H21" s="50">
        <v>2088.86</v>
      </c>
      <c r="I21" s="49">
        <v>3912</v>
      </c>
      <c r="J21" s="50">
        <v>1864.08</v>
      </c>
      <c r="K21" s="49">
        <v>604</v>
      </c>
      <c r="L21" s="50">
        <v>1342.28</v>
      </c>
    </row>
    <row r="22" spans="1:12" x14ac:dyDescent="0.35">
      <c r="A22" t="s">
        <v>97</v>
      </c>
      <c r="B22" t="s">
        <v>128</v>
      </c>
      <c r="C22" s="49">
        <v>30756</v>
      </c>
      <c r="D22" s="50">
        <v>1285</v>
      </c>
      <c r="E22" s="52">
        <f t="shared" si="0"/>
        <v>0.95989513435910245</v>
      </c>
      <c r="F22" s="50">
        <v>2068.9</v>
      </c>
      <c r="G22" s="49">
        <v>20024</v>
      </c>
      <c r="H22" s="50">
        <v>2178.6999999999998</v>
      </c>
      <c r="I22" s="49">
        <v>9374</v>
      </c>
      <c r="J22" s="50">
        <v>1922.28</v>
      </c>
      <c r="K22" s="49">
        <v>1358</v>
      </c>
      <c r="L22" s="50">
        <v>1462.05</v>
      </c>
    </row>
    <row r="23" spans="1:12" x14ac:dyDescent="0.35">
      <c r="A23" t="s">
        <v>97</v>
      </c>
      <c r="B23" t="s">
        <v>129</v>
      </c>
      <c r="C23" s="49">
        <v>26486</v>
      </c>
      <c r="D23" s="50">
        <v>490</v>
      </c>
      <c r="E23" s="52">
        <f t="shared" si="0"/>
        <v>0.98183570581257418</v>
      </c>
      <c r="F23" s="50">
        <v>2142.4299999999998</v>
      </c>
      <c r="G23" s="49">
        <v>18720</v>
      </c>
      <c r="H23" s="50">
        <v>2264.94</v>
      </c>
      <c r="I23" s="49">
        <v>6853</v>
      </c>
      <c r="J23" s="50">
        <v>1910.93</v>
      </c>
      <c r="K23" s="49">
        <v>913</v>
      </c>
      <c r="L23" s="50">
        <v>1368.23</v>
      </c>
    </row>
    <row r="24" spans="1:12" x14ac:dyDescent="0.35">
      <c r="A24" t="s">
        <v>97</v>
      </c>
      <c r="B24" t="s">
        <v>130</v>
      </c>
      <c r="C24" s="49">
        <v>17540</v>
      </c>
      <c r="D24" s="50">
        <v>424</v>
      </c>
      <c r="E24" s="52">
        <f t="shared" si="0"/>
        <v>0.97639723892228902</v>
      </c>
      <c r="F24" s="50">
        <v>2063.11</v>
      </c>
      <c r="G24" s="49">
        <v>13214</v>
      </c>
      <c r="H24" s="50">
        <v>2170.46</v>
      </c>
      <c r="I24" s="49">
        <v>3768</v>
      </c>
      <c r="J24" s="50">
        <v>1797.91</v>
      </c>
      <c r="K24" s="49">
        <v>558</v>
      </c>
      <c r="L24" s="50">
        <v>1311.77</v>
      </c>
    </row>
    <row r="25" spans="1:12" x14ac:dyDescent="0.35">
      <c r="A25" t="s">
        <v>97</v>
      </c>
      <c r="B25" t="s">
        <v>131</v>
      </c>
      <c r="C25" s="49">
        <v>14726</v>
      </c>
      <c r="D25" s="50">
        <v>307</v>
      </c>
      <c r="E25" s="52">
        <f t="shared" si="0"/>
        <v>0.97957826115878399</v>
      </c>
      <c r="F25" s="50">
        <v>1939.73</v>
      </c>
      <c r="G25" s="49">
        <v>10525</v>
      </c>
      <c r="H25" s="50">
        <v>2006.44</v>
      </c>
      <c r="I25" s="49">
        <v>3603</v>
      </c>
      <c r="J25" s="50">
        <v>1842.94</v>
      </c>
      <c r="K25" s="49">
        <v>598</v>
      </c>
      <c r="L25" s="50">
        <v>1348.81</v>
      </c>
    </row>
    <row r="26" spans="1:12" x14ac:dyDescent="0.35">
      <c r="A26" t="s">
        <v>97</v>
      </c>
      <c r="B26" t="s">
        <v>132</v>
      </c>
      <c r="C26" s="49">
        <v>25893</v>
      </c>
      <c r="D26" s="50">
        <v>428</v>
      </c>
      <c r="E26" s="52">
        <f t="shared" si="0"/>
        <v>0.98373921963451239</v>
      </c>
      <c r="F26" s="50">
        <v>1915.6</v>
      </c>
      <c r="G26" s="49">
        <v>21142</v>
      </c>
      <c r="H26" s="50">
        <v>1962.14</v>
      </c>
      <c r="I26" s="49">
        <v>4323</v>
      </c>
      <c r="J26" s="50">
        <v>1743.21</v>
      </c>
      <c r="K26" s="49">
        <v>428</v>
      </c>
      <c r="L26" s="50">
        <v>1357.83</v>
      </c>
    </row>
    <row r="27" spans="1:12" x14ac:dyDescent="0.35">
      <c r="A27" t="s">
        <v>97</v>
      </c>
      <c r="B27" t="s">
        <v>133</v>
      </c>
      <c r="C27" s="49">
        <v>17607</v>
      </c>
      <c r="D27" s="50">
        <v>455</v>
      </c>
      <c r="E27" s="52">
        <f t="shared" si="0"/>
        <v>0.97480899125235299</v>
      </c>
      <c r="F27" s="50">
        <v>2021.97</v>
      </c>
      <c r="G27" s="49">
        <v>13435</v>
      </c>
      <c r="H27" s="50">
        <v>2119.4499999999998</v>
      </c>
      <c r="I27" s="49">
        <v>3646</v>
      </c>
      <c r="J27" s="50">
        <v>1747.86</v>
      </c>
      <c r="K27" s="49">
        <v>526</v>
      </c>
      <c r="L27" s="50">
        <v>1432.02</v>
      </c>
    </row>
    <row r="28" spans="1:12" x14ac:dyDescent="0.35">
      <c r="A28" s="89" t="s">
        <v>118</v>
      </c>
      <c r="B28" s="89" t="s">
        <v>123</v>
      </c>
      <c r="C28" s="90">
        <v>24703</v>
      </c>
      <c r="D28" s="91">
        <v>313</v>
      </c>
      <c r="E28" s="92">
        <f t="shared" ref="E28:E38" si="1">C28/SUM(C28:D28)</f>
        <v>0.98748800767508793</v>
      </c>
      <c r="F28" s="91">
        <v>1965.34</v>
      </c>
      <c r="G28" s="90">
        <v>17695</v>
      </c>
      <c r="H28" s="91">
        <v>2057.4</v>
      </c>
      <c r="I28" s="90">
        <v>6130</v>
      </c>
      <c r="J28" s="91">
        <v>1790.52</v>
      </c>
      <c r="K28" s="90">
        <v>878</v>
      </c>
      <c r="L28" s="91">
        <v>1330.48</v>
      </c>
    </row>
    <row r="29" spans="1:12" x14ac:dyDescent="0.35">
      <c r="A29" t="s">
        <v>118</v>
      </c>
      <c r="B29" t="s">
        <v>124</v>
      </c>
      <c r="C29" s="49">
        <v>28965</v>
      </c>
      <c r="D29" s="50">
        <v>750</v>
      </c>
      <c r="E29" s="52">
        <f t="shared" si="1"/>
        <v>0.97476022211004543</v>
      </c>
      <c r="F29" s="77">
        <v>1871.99</v>
      </c>
      <c r="G29" s="49">
        <v>17991</v>
      </c>
      <c r="H29" s="50">
        <v>1976.07</v>
      </c>
      <c r="I29" s="49">
        <v>9517</v>
      </c>
      <c r="J29" s="50">
        <v>1761.93</v>
      </c>
      <c r="K29" s="49">
        <v>1457</v>
      </c>
      <c r="L29" s="50">
        <v>1305.6600000000001</v>
      </c>
    </row>
    <row r="30" spans="1:12" x14ac:dyDescent="0.35">
      <c r="A30" t="s">
        <v>118</v>
      </c>
      <c r="B30" t="s">
        <v>125</v>
      </c>
      <c r="C30" s="49">
        <v>8045</v>
      </c>
      <c r="D30" s="50">
        <v>625</v>
      </c>
      <c r="E30" s="52">
        <f t="shared" si="1"/>
        <v>0.92791234140715106</v>
      </c>
      <c r="F30" s="77">
        <v>2006.96</v>
      </c>
      <c r="G30" s="49">
        <v>4958</v>
      </c>
      <c r="H30" s="50">
        <v>2176.96</v>
      </c>
      <c r="I30" s="49">
        <v>2520</v>
      </c>
      <c r="J30" s="50">
        <v>1843.48</v>
      </c>
      <c r="K30" s="49">
        <v>567</v>
      </c>
      <c r="L30" s="50">
        <v>1246.95</v>
      </c>
    </row>
    <row r="31" spans="1:12" x14ac:dyDescent="0.35">
      <c r="A31" t="s">
        <v>118</v>
      </c>
      <c r="B31" t="s">
        <v>126</v>
      </c>
      <c r="C31" s="49">
        <v>13288</v>
      </c>
      <c r="D31" s="50">
        <v>309</v>
      </c>
      <c r="E31" s="52">
        <f t="shared" si="1"/>
        <v>0.97727439876443334</v>
      </c>
      <c r="F31" s="77">
        <v>1819.43</v>
      </c>
      <c r="G31" s="49">
        <v>10900</v>
      </c>
      <c r="H31" s="50">
        <v>1878.2</v>
      </c>
      <c r="I31" s="49">
        <v>2104</v>
      </c>
      <c r="J31" s="50">
        <v>1594.02</v>
      </c>
      <c r="K31" s="49">
        <v>284</v>
      </c>
      <c r="L31" s="50">
        <v>1233.99</v>
      </c>
    </row>
    <row r="32" spans="1:12" x14ac:dyDescent="0.35">
      <c r="A32" t="s">
        <v>118</v>
      </c>
      <c r="B32" t="s">
        <v>127</v>
      </c>
      <c r="C32" s="49">
        <v>22981</v>
      </c>
      <c r="D32" s="50">
        <v>866</v>
      </c>
      <c r="E32" s="52">
        <f t="shared" si="1"/>
        <v>0.96368515955885437</v>
      </c>
      <c r="F32" s="77">
        <v>1934.35</v>
      </c>
      <c r="G32" s="49">
        <v>16496</v>
      </c>
      <c r="H32" s="50">
        <v>2020.7</v>
      </c>
      <c r="I32" s="49">
        <v>5670</v>
      </c>
      <c r="J32" s="50">
        <v>1767.6</v>
      </c>
      <c r="K32" s="49">
        <v>815</v>
      </c>
      <c r="L32" s="50">
        <v>1346.59</v>
      </c>
    </row>
    <row r="33" spans="1:12" x14ac:dyDescent="0.35">
      <c r="A33" t="s">
        <v>118</v>
      </c>
      <c r="B33" t="s">
        <v>128</v>
      </c>
      <c r="C33" s="49">
        <v>36907</v>
      </c>
      <c r="D33" s="50">
        <v>1315</v>
      </c>
      <c r="E33" s="52">
        <f t="shared" si="1"/>
        <v>0.96559573020773382</v>
      </c>
      <c r="F33" s="77">
        <v>1970.71</v>
      </c>
      <c r="G33" s="49">
        <v>22621</v>
      </c>
      <c r="H33" s="50">
        <v>2081.5300000000002</v>
      </c>
      <c r="I33" s="49">
        <v>12551</v>
      </c>
      <c r="J33" s="50">
        <v>1848.58</v>
      </c>
      <c r="K33" s="49">
        <v>1735</v>
      </c>
      <c r="L33" s="50">
        <v>1409.38</v>
      </c>
    </row>
    <row r="34" spans="1:12" x14ac:dyDescent="0.35">
      <c r="A34" t="s">
        <v>118</v>
      </c>
      <c r="B34" t="s">
        <v>129</v>
      </c>
      <c r="C34" s="49">
        <v>30988</v>
      </c>
      <c r="D34" s="50">
        <v>529</v>
      </c>
      <c r="E34" s="52">
        <f t="shared" si="1"/>
        <v>0.98321540755782588</v>
      </c>
      <c r="F34" s="77">
        <v>2043.39</v>
      </c>
      <c r="G34" s="49">
        <v>20136</v>
      </c>
      <c r="H34" s="50">
        <v>2176.88</v>
      </c>
      <c r="I34" s="49">
        <v>9714</v>
      </c>
      <c r="J34" s="50">
        <v>1845.67</v>
      </c>
      <c r="K34" s="49">
        <v>1138</v>
      </c>
      <c r="L34" s="50">
        <v>1369.26</v>
      </c>
    </row>
    <row r="35" spans="1:12" x14ac:dyDescent="0.35">
      <c r="A35" t="s">
        <v>118</v>
      </c>
      <c r="B35" t="s">
        <v>130</v>
      </c>
      <c r="C35" s="49">
        <v>22024</v>
      </c>
      <c r="D35" s="50">
        <v>337</v>
      </c>
      <c r="E35" s="52">
        <f t="shared" si="1"/>
        <v>0.98492911766021196</v>
      </c>
      <c r="F35" s="77">
        <v>1939.98</v>
      </c>
      <c r="G35" s="49">
        <v>16357</v>
      </c>
      <c r="H35" s="50">
        <v>2020.83</v>
      </c>
      <c r="I35" s="49">
        <v>4910</v>
      </c>
      <c r="J35" s="50">
        <v>1766.79</v>
      </c>
      <c r="K35" s="49">
        <v>757</v>
      </c>
      <c r="L35" s="50">
        <v>1316.26</v>
      </c>
    </row>
    <row r="36" spans="1:12" x14ac:dyDescent="0.35">
      <c r="A36" t="s">
        <v>118</v>
      </c>
      <c r="B36" t="s">
        <v>131</v>
      </c>
      <c r="C36" s="49">
        <v>18822</v>
      </c>
      <c r="D36" s="50">
        <v>506</v>
      </c>
      <c r="E36" s="52">
        <f t="shared" si="1"/>
        <v>0.97382036423841056</v>
      </c>
      <c r="F36" s="77">
        <v>1892.4</v>
      </c>
      <c r="G36" s="49">
        <v>13608</v>
      </c>
      <c r="H36" s="50">
        <v>1972.02</v>
      </c>
      <c r="I36" s="49">
        <v>4425</v>
      </c>
      <c r="J36" s="50">
        <v>1744.78</v>
      </c>
      <c r="K36" s="49">
        <v>789</v>
      </c>
      <c r="L36" s="50">
        <v>1347.04</v>
      </c>
    </row>
    <row r="37" spans="1:12" x14ac:dyDescent="0.35">
      <c r="A37" t="s">
        <v>118</v>
      </c>
      <c r="B37" t="s">
        <v>132</v>
      </c>
      <c r="C37" s="49">
        <v>28369</v>
      </c>
      <c r="D37" s="50">
        <v>805</v>
      </c>
      <c r="E37" s="52">
        <f t="shared" si="1"/>
        <v>0.97240693768423936</v>
      </c>
      <c r="F37" s="77">
        <v>1876.78</v>
      </c>
      <c r="G37" s="49">
        <v>22170</v>
      </c>
      <c r="H37" s="50">
        <v>1944.22</v>
      </c>
      <c r="I37" s="49">
        <v>5596</v>
      </c>
      <c r="J37" s="50">
        <v>1662.44</v>
      </c>
      <c r="K37" s="49">
        <v>603</v>
      </c>
      <c r="L37" s="50">
        <v>1386.61</v>
      </c>
    </row>
    <row r="38" spans="1:12" x14ac:dyDescent="0.35">
      <c r="A38" t="s">
        <v>118</v>
      </c>
      <c r="B38" t="s">
        <v>133</v>
      </c>
      <c r="C38" s="49">
        <v>22532</v>
      </c>
      <c r="D38" s="50">
        <v>509</v>
      </c>
      <c r="E38" s="52">
        <f t="shared" si="1"/>
        <v>0.97790894492426539</v>
      </c>
      <c r="F38" s="77">
        <v>1867.23</v>
      </c>
      <c r="G38" s="49">
        <v>16920</v>
      </c>
      <c r="H38" s="50">
        <v>1951.22</v>
      </c>
      <c r="I38" s="49">
        <v>5074</v>
      </c>
      <c r="J38" s="50">
        <v>1640.75</v>
      </c>
      <c r="K38" s="49">
        <v>538</v>
      </c>
      <c r="L38" s="50">
        <v>1361.93</v>
      </c>
    </row>
  </sheetData>
  <phoneticPr fontId="7" type="noConversion"/>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710D-B608-4B32-A98B-72BBA3608232}">
  <dimension ref="A1:N159"/>
  <sheetViews>
    <sheetView showGridLines="0" zoomScale="85" zoomScaleNormal="85" workbookViewId="0"/>
  </sheetViews>
  <sheetFormatPr defaultRowHeight="14.5" x14ac:dyDescent="0.35"/>
  <cols>
    <col min="1" max="1" width="8.81640625" style="37"/>
    <col min="2" max="2" width="10.1796875" style="36" customWidth="1"/>
    <col min="3" max="3" width="10.54296875" customWidth="1"/>
    <col min="4" max="4" width="12.54296875" customWidth="1"/>
    <col min="5" max="5" width="12.453125" style="36" customWidth="1"/>
    <col min="7" max="7" width="9.54296875" bestFit="1" customWidth="1"/>
    <col min="12" max="14" width="11.54296875" customWidth="1"/>
  </cols>
  <sheetData>
    <row r="1" spans="1:14" ht="45" customHeight="1" thickBot="1" x14ac:dyDescent="0.4">
      <c r="A1" s="19" t="s">
        <v>88</v>
      </c>
      <c r="B1"/>
      <c r="E1"/>
    </row>
    <row r="2" spans="1:14" s="2" customFormat="1" ht="20.149999999999999" customHeight="1" thickBot="1" x14ac:dyDescent="0.4">
      <c r="A2" s="42" t="s">
        <v>54</v>
      </c>
      <c r="B2" s="43"/>
    </row>
    <row r="3" spans="1:14" ht="30" customHeight="1" thickBot="1" x14ac:dyDescent="0.4">
      <c r="A3" s="39" t="s">
        <v>0</v>
      </c>
      <c r="B3" s="41" t="s">
        <v>1</v>
      </c>
      <c r="C3" s="40" t="s">
        <v>20</v>
      </c>
      <c r="D3" s="58" t="s">
        <v>84</v>
      </c>
      <c r="E3" s="57" t="s">
        <v>89</v>
      </c>
      <c r="F3" s="61"/>
      <c r="K3" s="2"/>
      <c r="L3" s="2"/>
      <c r="M3" s="2"/>
      <c r="N3" s="2"/>
    </row>
    <row r="4" spans="1:14" ht="15.5" x14ac:dyDescent="0.35">
      <c r="A4" s="38" t="s">
        <v>15</v>
      </c>
      <c r="B4" s="4" t="s">
        <v>2</v>
      </c>
      <c r="C4" s="30">
        <f>'Monthly table (DNC)'!G6</f>
        <v>3893</v>
      </c>
      <c r="D4" s="30">
        <f>'Monthly table (DNC)'!I6</f>
        <v>2025.04</v>
      </c>
      <c r="E4" s="59">
        <f>D4/F4*100</f>
        <v>2060.0610376398781</v>
      </c>
      <c r="F4">
        <v>98.3</v>
      </c>
      <c r="G4" s="78">
        <f>AVERAGE(F4:F15)</f>
        <v>98.941666666666677</v>
      </c>
      <c r="K4" s="2"/>
      <c r="L4" s="2"/>
      <c r="M4" s="2"/>
      <c r="N4" s="2"/>
    </row>
    <row r="5" spans="1:14" ht="15.5" x14ac:dyDescent="0.35">
      <c r="A5" s="38"/>
      <c r="B5" s="4" t="s">
        <v>3</v>
      </c>
      <c r="C5" s="30">
        <f>'Monthly table (DNC)'!G7</f>
        <v>4344</v>
      </c>
      <c r="D5" s="30">
        <f>'Monthly table (DNC)'!I7</f>
        <v>2069.0100000000002</v>
      </c>
      <c r="E5" s="60">
        <f t="shared" ref="E5:E68" si="0">D5/F5*100</f>
        <v>2100.5177664974622</v>
      </c>
      <c r="F5">
        <v>98.5</v>
      </c>
      <c r="G5" s="78"/>
      <c r="K5" s="2"/>
      <c r="L5" s="2"/>
      <c r="M5" s="2"/>
      <c r="N5" s="2"/>
    </row>
    <row r="6" spans="1:14" ht="15.5" x14ac:dyDescent="0.35">
      <c r="A6" s="38"/>
      <c r="B6" s="4" t="s">
        <v>4</v>
      </c>
      <c r="C6" s="30">
        <f>'Monthly table (DNC)'!G8</f>
        <v>6571</v>
      </c>
      <c r="D6" s="30">
        <f>'Monthly table (DNC)'!I8</f>
        <v>1951.18</v>
      </c>
      <c r="E6" s="60">
        <f t="shared" si="0"/>
        <v>1984.9237029501528</v>
      </c>
      <c r="F6">
        <v>98.3</v>
      </c>
      <c r="G6" s="78"/>
      <c r="K6" s="2"/>
      <c r="L6" s="2"/>
      <c r="M6" s="2"/>
      <c r="N6" s="2"/>
    </row>
    <row r="7" spans="1:14" ht="15.5" x14ac:dyDescent="0.35">
      <c r="A7" s="38"/>
      <c r="B7" s="4" t="s">
        <v>5</v>
      </c>
      <c r="C7" s="30">
        <f>'Monthly table (DNC)'!G9</f>
        <v>2964</v>
      </c>
      <c r="D7" s="30">
        <f>'Monthly table (DNC)'!I9</f>
        <v>2007.33</v>
      </c>
      <c r="E7" s="60">
        <f t="shared" si="0"/>
        <v>2042.0447609359105</v>
      </c>
      <c r="F7">
        <v>98.3</v>
      </c>
      <c r="G7" s="78"/>
      <c r="K7" s="2"/>
      <c r="L7" s="2"/>
      <c r="M7" s="2"/>
      <c r="N7" s="2"/>
    </row>
    <row r="8" spans="1:14" ht="15.5" x14ac:dyDescent="0.35">
      <c r="A8" s="38"/>
      <c r="B8" s="4" t="s">
        <v>6</v>
      </c>
      <c r="C8" s="30">
        <f>'Monthly table (DNC)'!G10</f>
        <v>3571</v>
      </c>
      <c r="D8" s="30">
        <f>'Monthly table (DNC)'!I10</f>
        <v>2018.34</v>
      </c>
      <c r="E8" s="60">
        <f t="shared" si="0"/>
        <v>2044.9240121580544</v>
      </c>
      <c r="F8">
        <v>98.7</v>
      </c>
      <c r="G8" s="78"/>
      <c r="K8" s="2"/>
      <c r="L8" s="2"/>
      <c r="M8" s="2"/>
      <c r="N8" s="2"/>
    </row>
    <row r="9" spans="1:14" ht="15.5" x14ac:dyDescent="0.35">
      <c r="A9" s="38"/>
      <c r="B9" s="4" t="s">
        <v>7</v>
      </c>
      <c r="C9" s="30">
        <f>'Monthly table (DNC)'!G11</f>
        <v>3826</v>
      </c>
      <c r="D9" s="30">
        <f>'Monthly table (DNC)'!I11</f>
        <v>2076.08</v>
      </c>
      <c r="E9" s="60">
        <f t="shared" si="0"/>
        <v>2094.9344096871846</v>
      </c>
      <c r="F9">
        <v>99.1</v>
      </c>
      <c r="G9" s="78"/>
      <c r="K9" s="2"/>
      <c r="L9" s="2"/>
      <c r="M9" s="2"/>
      <c r="N9" s="2"/>
    </row>
    <row r="10" spans="1:14" ht="15.5" x14ac:dyDescent="0.35">
      <c r="A10" s="38"/>
      <c r="B10" s="4" t="s">
        <v>8</v>
      </c>
      <c r="C10" s="30">
        <f>'Monthly table (DNC)'!G12</f>
        <v>4390</v>
      </c>
      <c r="D10" s="30">
        <f>'Monthly table (DNC)'!I12</f>
        <v>2093.41</v>
      </c>
      <c r="E10" s="60">
        <f t="shared" si="0"/>
        <v>2112.4217961654895</v>
      </c>
      <c r="F10">
        <v>99.1</v>
      </c>
      <c r="G10" s="78"/>
      <c r="K10" s="2"/>
      <c r="L10" s="2"/>
      <c r="M10" s="2"/>
      <c r="N10" s="2"/>
    </row>
    <row r="11" spans="1:14" ht="15.5" x14ac:dyDescent="0.35">
      <c r="A11" s="38"/>
      <c r="B11" s="4" t="s">
        <v>9</v>
      </c>
      <c r="C11" s="30">
        <f>'Monthly table (DNC)'!G13</f>
        <v>4892</v>
      </c>
      <c r="D11" s="30">
        <f>'Monthly table (DNC)'!I13</f>
        <v>2103.96</v>
      </c>
      <c r="E11" s="60">
        <f t="shared" si="0"/>
        <v>2120.927419354839</v>
      </c>
      <c r="F11">
        <v>99.2</v>
      </c>
      <c r="G11" s="78"/>
      <c r="K11" s="2"/>
      <c r="L11" s="2"/>
      <c r="M11" s="2"/>
      <c r="N11" s="2"/>
    </row>
    <row r="12" spans="1:14" ht="15.5" x14ac:dyDescent="0.35">
      <c r="A12" s="38"/>
      <c r="B12" s="4" t="s">
        <v>10</v>
      </c>
      <c r="C12" s="30">
        <f>'Monthly table (DNC)'!G14</f>
        <v>4135</v>
      </c>
      <c r="D12" s="30">
        <f>'Monthly table (DNC)'!I14</f>
        <v>2059.56</v>
      </c>
      <c r="E12" s="60">
        <f t="shared" si="0"/>
        <v>2067.8313253012047</v>
      </c>
      <c r="F12">
        <v>99.6</v>
      </c>
      <c r="G12" s="78"/>
      <c r="K12" s="2"/>
      <c r="L12" s="2"/>
      <c r="M12" s="2"/>
      <c r="N12" s="2"/>
    </row>
    <row r="13" spans="1:14" ht="15.5" x14ac:dyDescent="0.35">
      <c r="A13" s="38"/>
      <c r="B13" s="4" t="s">
        <v>11</v>
      </c>
      <c r="C13" s="30">
        <f>'Monthly table (DNC)'!G15</f>
        <v>3578</v>
      </c>
      <c r="D13" s="30">
        <f>'Monthly table (DNC)'!I15</f>
        <v>2152.04</v>
      </c>
      <c r="E13" s="60">
        <f t="shared" si="0"/>
        <v>2173.7777777777774</v>
      </c>
      <c r="F13">
        <v>99</v>
      </c>
      <c r="G13" s="78"/>
      <c r="K13" s="2"/>
      <c r="L13" s="2"/>
      <c r="M13" s="2"/>
      <c r="N13" s="2"/>
    </row>
    <row r="14" spans="1:14" ht="15.5" x14ac:dyDescent="0.35">
      <c r="A14" s="38"/>
      <c r="B14" s="4" t="s">
        <v>12</v>
      </c>
      <c r="C14" s="30">
        <f>'Monthly table (DNC)'!G16</f>
        <v>4082</v>
      </c>
      <c r="D14" s="30">
        <f>'Monthly table (DNC)'!I16</f>
        <v>2076.0300000000002</v>
      </c>
      <c r="E14" s="60">
        <f t="shared" si="0"/>
        <v>2086.4623115577892</v>
      </c>
      <c r="F14">
        <v>99.5</v>
      </c>
      <c r="G14" s="78"/>
      <c r="K14" s="2"/>
      <c r="L14" s="2"/>
      <c r="M14" s="2"/>
      <c r="N14" s="2"/>
    </row>
    <row r="15" spans="1:14" ht="15.5" x14ac:dyDescent="0.35">
      <c r="A15" s="38"/>
      <c r="B15" s="4" t="s">
        <v>13</v>
      </c>
      <c r="C15" s="30">
        <f>'Monthly table (DNC)'!G17</f>
        <v>8183</v>
      </c>
      <c r="D15" s="30">
        <f>'Monthly table (DNC)'!I17</f>
        <v>2025.35</v>
      </c>
      <c r="E15" s="60">
        <f t="shared" si="0"/>
        <v>2031.4443329989967</v>
      </c>
      <c r="F15">
        <v>99.7</v>
      </c>
      <c r="G15" s="78"/>
      <c r="K15" s="2"/>
      <c r="L15" s="2"/>
      <c r="M15" s="2"/>
      <c r="N15" s="2"/>
    </row>
    <row r="16" spans="1:14" ht="15.5" x14ac:dyDescent="0.35">
      <c r="A16" s="38" t="s">
        <v>16</v>
      </c>
      <c r="B16" s="4" t="s">
        <v>2</v>
      </c>
      <c r="C16" s="30">
        <f>'Monthly table (DNC)'!G18</f>
        <v>3699</v>
      </c>
      <c r="D16" s="30">
        <f>'Monthly table (DNC)'!I18</f>
        <v>2159.86</v>
      </c>
      <c r="E16" s="60">
        <f t="shared" si="0"/>
        <v>2157.702297702298</v>
      </c>
      <c r="F16">
        <v>100.1</v>
      </c>
      <c r="G16" s="78">
        <f>AVERAGE(F16:F27)</f>
        <v>99.983333333333334</v>
      </c>
      <c r="K16" s="2"/>
      <c r="L16" s="2"/>
      <c r="M16" s="2"/>
      <c r="N16" s="2"/>
    </row>
    <row r="17" spans="1:14" ht="15.5" x14ac:dyDescent="0.35">
      <c r="A17" s="38"/>
      <c r="B17" s="4" t="s">
        <v>3</v>
      </c>
      <c r="C17" s="30">
        <f>'Monthly table (DNC)'!G19</f>
        <v>4588</v>
      </c>
      <c r="D17" s="30">
        <f>'Monthly table (DNC)'!I19</f>
        <v>2167.4699999999998</v>
      </c>
      <c r="E17" s="60">
        <f t="shared" si="0"/>
        <v>2167.4699999999998</v>
      </c>
      <c r="F17">
        <v>100</v>
      </c>
      <c r="G17" s="78"/>
      <c r="K17" s="2"/>
      <c r="L17" s="2"/>
      <c r="M17" s="2"/>
      <c r="N17" s="2"/>
    </row>
    <row r="18" spans="1:14" ht="15.5" x14ac:dyDescent="0.35">
      <c r="A18" s="38"/>
      <c r="B18" s="4" t="s">
        <v>4</v>
      </c>
      <c r="C18" s="30">
        <f>'Monthly table (DNC)'!G20</f>
        <v>5218</v>
      </c>
      <c r="D18" s="30">
        <f>'Monthly table (DNC)'!I20</f>
        <v>2075.84</v>
      </c>
      <c r="E18" s="60">
        <f t="shared" si="0"/>
        <v>2071.6966067864273</v>
      </c>
      <c r="F18">
        <v>100.2</v>
      </c>
      <c r="G18" s="78"/>
      <c r="K18" s="2"/>
      <c r="L18" s="2"/>
      <c r="M18" s="2"/>
      <c r="N18" s="2"/>
    </row>
    <row r="19" spans="1:14" ht="15.5" x14ac:dyDescent="0.35">
      <c r="A19" s="38"/>
      <c r="B19" s="4" t="s">
        <v>5</v>
      </c>
      <c r="C19" s="30">
        <f>'Monthly table (DNC)'!G21</f>
        <v>5589</v>
      </c>
      <c r="D19" s="30">
        <f>'Monthly table (DNC)'!I21</f>
        <v>2102.4499999999998</v>
      </c>
      <c r="E19" s="60">
        <f t="shared" si="0"/>
        <v>2104.5545545545542</v>
      </c>
      <c r="F19">
        <v>99.9</v>
      </c>
      <c r="G19" s="78"/>
      <c r="K19" s="2"/>
      <c r="L19" s="2"/>
      <c r="M19" s="2"/>
      <c r="N19" s="2"/>
    </row>
    <row r="20" spans="1:14" ht="15.5" x14ac:dyDescent="0.35">
      <c r="A20" s="38"/>
      <c r="B20" s="4" t="s">
        <v>6</v>
      </c>
      <c r="C20" s="30">
        <f>'Monthly table (DNC)'!G22</f>
        <v>5388</v>
      </c>
      <c r="D20" s="30">
        <f>'Monthly table (DNC)'!I22</f>
        <v>2077.77</v>
      </c>
      <c r="E20" s="60">
        <f t="shared" si="0"/>
        <v>2073.622754491018</v>
      </c>
      <c r="F20">
        <v>100.2</v>
      </c>
      <c r="G20" s="78"/>
    </row>
    <row r="21" spans="1:14" ht="15.5" x14ac:dyDescent="0.35">
      <c r="A21" s="38"/>
      <c r="B21" s="4" t="s">
        <v>7</v>
      </c>
      <c r="C21" s="30">
        <f>'Monthly table (DNC)'!G23</f>
        <v>6656</v>
      </c>
      <c r="D21" s="30">
        <f>'Monthly table (DNC)'!I23</f>
        <v>2029.64</v>
      </c>
      <c r="E21" s="60">
        <f t="shared" si="0"/>
        <v>2023.5692921236293</v>
      </c>
      <c r="F21">
        <v>100.3</v>
      </c>
      <c r="G21" s="78"/>
    </row>
    <row r="22" spans="1:14" ht="15.5" x14ac:dyDescent="0.35">
      <c r="A22" s="38"/>
      <c r="B22" s="4" t="s">
        <v>8</v>
      </c>
      <c r="C22" s="30">
        <f>'Monthly table (DNC)'!G24</f>
        <v>7097</v>
      </c>
      <c r="D22" s="30">
        <f>'Monthly table (DNC)'!I24</f>
        <v>2037.79</v>
      </c>
      <c r="E22" s="60">
        <f t="shared" si="0"/>
        <v>2029.6713147410358</v>
      </c>
      <c r="F22">
        <v>100.4</v>
      </c>
      <c r="G22" s="78"/>
    </row>
    <row r="23" spans="1:14" ht="15.5" x14ac:dyDescent="0.35">
      <c r="A23" s="38"/>
      <c r="B23" s="4" t="s">
        <v>9</v>
      </c>
      <c r="C23" s="30">
        <f>'Monthly table (DNC)'!G25</f>
        <v>6982</v>
      </c>
      <c r="D23" s="30">
        <f>'Monthly table (DNC)'!I25</f>
        <v>1982.07</v>
      </c>
      <c r="E23" s="60">
        <f t="shared" si="0"/>
        <v>1980.0899100899101</v>
      </c>
      <c r="F23">
        <v>100.1</v>
      </c>
      <c r="G23" s="78"/>
    </row>
    <row r="24" spans="1:14" ht="15.5" x14ac:dyDescent="0.35">
      <c r="A24" s="38"/>
      <c r="B24" s="4" t="s">
        <v>10</v>
      </c>
      <c r="C24" s="30">
        <f>'Monthly table (DNC)'!G26</f>
        <v>7673</v>
      </c>
      <c r="D24" s="30">
        <f>'Monthly table (DNC)'!I26</f>
        <v>1957.19</v>
      </c>
      <c r="E24" s="60">
        <f t="shared" si="0"/>
        <v>1955.2347652347653</v>
      </c>
      <c r="F24">
        <v>100.1</v>
      </c>
      <c r="G24" s="78"/>
    </row>
    <row r="25" spans="1:14" ht="15.5" x14ac:dyDescent="0.35">
      <c r="A25" s="38"/>
      <c r="B25" s="4" t="s">
        <v>11</v>
      </c>
      <c r="C25" s="30">
        <f>'Monthly table (DNC)'!G27</f>
        <v>4169</v>
      </c>
      <c r="D25" s="30">
        <f>'Monthly table (DNC)'!I27</f>
        <v>2003.57</v>
      </c>
      <c r="E25" s="60">
        <f t="shared" si="0"/>
        <v>2017.6938569989929</v>
      </c>
      <c r="F25">
        <v>99.3</v>
      </c>
      <c r="G25" s="78"/>
    </row>
    <row r="26" spans="1:14" ht="15.5" x14ac:dyDescent="0.35">
      <c r="A26" s="38"/>
      <c r="B26" s="4" t="s">
        <v>12</v>
      </c>
      <c r="C26" s="30">
        <f>'Monthly table (DNC)'!G28</f>
        <v>5606</v>
      </c>
      <c r="D26" s="30">
        <f>'Monthly table (DNC)'!I28</f>
        <v>1951.3</v>
      </c>
      <c r="E26" s="60">
        <f t="shared" si="0"/>
        <v>1961.1055276381908</v>
      </c>
      <c r="F26">
        <v>99.5</v>
      </c>
      <c r="G26" s="78"/>
    </row>
    <row r="27" spans="1:14" ht="15.5" x14ac:dyDescent="0.35">
      <c r="A27" s="38"/>
      <c r="B27" s="4" t="s">
        <v>13</v>
      </c>
      <c r="C27" s="30">
        <f>'Monthly table (DNC)'!G29</f>
        <v>9427</v>
      </c>
      <c r="D27" s="30">
        <f>'Monthly table (DNC)'!I29</f>
        <v>1949.53</v>
      </c>
      <c r="E27" s="60">
        <f t="shared" si="0"/>
        <v>1955.396188565697</v>
      </c>
      <c r="F27">
        <v>99.7</v>
      </c>
      <c r="G27" s="78"/>
    </row>
    <row r="28" spans="1:14" ht="15.5" x14ac:dyDescent="0.35">
      <c r="A28" s="38" t="s">
        <v>17</v>
      </c>
      <c r="B28" s="4" t="s">
        <v>2</v>
      </c>
      <c r="C28" s="30">
        <f>'Monthly table (DNC)'!G30</f>
        <v>5698</v>
      </c>
      <c r="D28" s="30">
        <f>'Monthly table (DNC)'!I30</f>
        <v>2014.94</v>
      </c>
      <c r="E28" s="60">
        <f t="shared" si="0"/>
        <v>2016.9569569569567</v>
      </c>
      <c r="F28">
        <v>99.9</v>
      </c>
      <c r="G28" s="78">
        <f t="shared" ref="G28:G64" si="1">AVERAGE(F28:F39)</f>
        <v>100.09166666666665</v>
      </c>
    </row>
    <row r="29" spans="1:14" ht="15.5" x14ac:dyDescent="0.35">
      <c r="A29" s="38"/>
      <c r="B29" s="4" t="s">
        <v>3</v>
      </c>
      <c r="C29" s="30">
        <f>'Monthly table (DNC)'!G31</f>
        <v>6057</v>
      </c>
      <c r="D29" s="30">
        <f>'Monthly table (DNC)'!I31</f>
        <v>1967.74</v>
      </c>
      <c r="E29" s="60">
        <f t="shared" si="0"/>
        <v>1965.7742257742261</v>
      </c>
      <c r="F29">
        <v>100.1</v>
      </c>
      <c r="G29" s="78"/>
    </row>
    <row r="30" spans="1:14" ht="15.5" x14ac:dyDescent="0.35">
      <c r="A30" s="38"/>
      <c r="B30" s="4" t="s">
        <v>4</v>
      </c>
      <c r="C30" s="30">
        <f>'Monthly table (DNC)'!G32</f>
        <v>9699</v>
      </c>
      <c r="D30" s="30">
        <f>'Monthly table (DNC)'!I32</f>
        <v>1893.37</v>
      </c>
      <c r="E30" s="60">
        <f t="shared" si="0"/>
        <v>1889.5908183632735</v>
      </c>
      <c r="F30">
        <v>100.2</v>
      </c>
      <c r="G30" s="78"/>
    </row>
    <row r="31" spans="1:14" ht="15.5" x14ac:dyDescent="0.35">
      <c r="A31" s="38"/>
      <c r="B31" s="4" t="s">
        <v>5</v>
      </c>
      <c r="C31" s="30">
        <f>'Monthly table (DNC)'!G33</f>
        <v>6027</v>
      </c>
      <c r="D31" s="30">
        <f>'Monthly table (DNC)'!I33</f>
        <v>1918.33</v>
      </c>
      <c r="E31" s="60">
        <f t="shared" si="0"/>
        <v>1918.33</v>
      </c>
      <c r="F31">
        <v>100</v>
      </c>
      <c r="G31" s="78"/>
    </row>
    <row r="32" spans="1:14" ht="15.5" x14ac:dyDescent="0.35">
      <c r="A32" s="38"/>
      <c r="B32" s="4" t="s">
        <v>6</v>
      </c>
      <c r="C32" s="30">
        <f>'Monthly table (DNC)'!G34</f>
        <v>6143</v>
      </c>
      <c r="D32" s="30">
        <f>'Monthly table (DNC)'!I34</f>
        <v>1844.51</v>
      </c>
      <c r="E32" s="60">
        <f t="shared" si="0"/>
        <v>1838.9930209371882</v>
      </c>
      <c r="F32">
        <v>100.3</v>
      </c>
      <c r="G32" s="78"/>
    </row>
    <row r="33" spans="1:7" ht="15.5" x14ac:dyDescent="0.35">
      <c r="A33" s="38"/>
      <c r="B33" s="4" t="s">
        <v>7</v>
      </c>
      <c r="C33" s="30">
        <f>'Monthly table (DNC)'!G35</f>
        <v>10515</v>
      </c>
      <c r="D33" s="30">
        <f>'Monthly table (DNC)'!I35</f>
        <v>1796.67</v>
      </c>
      <c r="E33" s="60">
        <f t="shared" si="0"/>
        <v>1793.0838323353291</v>
      </c>
      <c r="F33">
        <v>100.2</v>
      </c>
      <c r="G33" s="78"/>
    </row>
    <row r="34" spans="1:7" ht="15.5" x14ac:dyDescent="0.35">
      <c r="A34" s="38"/>
      <c r="B34" s="4" t="s">
        <v>8</v>
      </c>
      <c r="C34" s="30">
        <f>'Monthly table (DNC)'!G36</f>
        <v>8828</v>
      </c>
      <c r="D34" s="30">
        <f>'Monthly table (DNC)'!I36</f>
        <v>1758.87</v>
      </c>
      <c r="E34" s="60">
        <f t="shared" si="0"/>
        <v>1753.6091724825521</v>
      </c>
      <c r="F34">
        <v>100.3</v>
      </c>
      <c r="G34" s="78"/>
    </row>
    <row r="35" spans="1:7" ht="15.5" x14ac:dyDescent="0.35">
      <c r="A35" s="38"/>
      <c r="B35" s="4" t="s">
        <v>9</v>
      </c>
      <c r="C35" s="30">
        <f>'Monthly table (DNC)'!G37</f>
        <v>12075</v>
      </c>
      <c r="D35" s="30">
        <f>'Monthly table (DNC)'!I37</f>
        <v>1703.29</v>
      </c>
      <c r="E35" s="60">
        <f t="shared" si="0"/>
        <v>1698.1954137587238</v>
      </c>
      <c r="F35">
        <v>100.3</v>
      </c>
      <c r="G35" s="78"/>
    </row>
    <row r="36" spans="1:7" ht="15.5" x14ac:dyDescent="0.35">
      <c r="A36" s="38"/>
      <c r="B36" s="4" t="s">
        <v>10</v>
      </c>
      <c r="C36" s="30">
        <f>'Monthly table (DNC)'!G38</f>
        <v>13915</v>
      </c>
      <c r="D36" s="30">
        <f>'Monthly table (DNC)'!I38</f>
        <v>1701.08</v>
      </c>
      <c r="E36" s="60">
        <f t="shared" si="0"/>
        <v>1695.9920239282151</v>
      </c>
      <c r="F36">
        <v>100.3</v>
      </c>
      <c r="G36" s="78"/>
    </row>
    <row r="37" spans="1:7" ht="15.5" x14ac:dyDescent="0.35">
      <c r="A37" s="38"/>
      <c r="B37" s="4" t="s">
        <v>11</v>
      </c>
      <c r="C37" s="30">
        <f>'Monthly table (DNC)'!G39</f>
        <v>8390</v>
      </c>
      <c r="D37" s="30">
        <f>'Monthly table (DNC)'!I39</f>
        <v>1662.79</v>
      </c>
      <c r="E37" s="60">
        <f t="shared" si="0"/>
        <v>1671.145728643216</v>
      </c>
      <c r="F37">
        <v>99.5</v>
      </c>
      <c r="G37" s="78"/>
    </row>
    <row r="38" spans="1:7" ht="15.5" x14ac:dyDescent="0.35">
      <c r="A38" s="38"/>
      <c r="B38" s="4" t="s">
        <v>12</v>
      </c>
      <c r="C38" s="30">
        <f>'Monthly table (DNC)'!G40</f>
        <v>2036</v>
      </c>
      <c r="D38" s="30">
        <f>'Monthly table (DNC)'!I40</f>
        <v>1927.72</v>
      </c>
      <c r="E38" s="60">
        <f t="shared" si="0"/>
        <v>1931.5831663326655</v>
      </c>
      <c r="F38">
        <v>99.8</v>
      </c>
      <c r="G38" s="78"/>
    </row>
    <row r="39" spans="1:7" ht="15.5" x14ac:dyDescent="0.35">
      <c r="A39" s="38"/>
      <c r="B39" s="4" t="s">
        <v>13</v>
      </c>
      <c r="C39" s="30">
        <f>'Monthly table (DNC)'!G41</f>
        <v>2400</v>
      </c>
      <c r="D39" s="30">
        <f>'Monthly table (DNC)'!I41</f>
        <v>1933.81</v>
      </c>
      <c r="E39" s="60">
        <f t="shared" si="0"/>
        <v>1929.9500998003991</v>
      </c>
      <c r="F39">
        <v>100.2</v>
      </c>
      <c r="G39" s="78"/>
    </row>
    <row r="40" spans="1:7" ht="15.5" x14ac:dyDescent="0.35">
      <c r="A40" s="38" t="s">
        <v>18</v>
      </c>
      <c r="B40" s="4" t="s">
        <v>2</v>
      </c>
      <c r="C40" s="30">
        <f>'Monthly table (DNC)'!G42</f>
        <v>1943</v>
      </c>
      <c r="D40" s="30">
        <f>'Monthly table (DNC)'!I42</f>
        <v>1954.56</v>
      </c>
      <c r="E40" s="60">
        <f t="shared" si="0"/>
        <v>1950.6586826347307</v>
      </c>
      <c r="F40">
        <v>100.2</v>
      </c>
      <c r="G40" s="78">
        <f t="shared" si="1"/>
        <v>101.19166666666666</v>
      </c>
    </row>
    <row r="41" spans="1:7" ht="15.5" x14ac:dyDescent="0.35">
      <c r="A41" s="38"/>
      <c r="B41" s="4" t="s">
        <v>3</v>
      </c>
      <c r="C41" s="30">
        <f>'Monthly table (DNC)'!G43</f>
        <v>2202</v>
      </c>
      <c r="D41" s="30">
        <f>'Monthly table (DNC)'!I43</f>
        <v>1835.39</v>
      </c>
      <c r="E41" s="60">
        <f t="shared" si="0"/>
        <v>1828.0776892430279</v>
      </c>
      <c r="F41">
        <v>100.4</v>
      </c>
      <c r="G41" s="78"/>
    </row>
    <row r="42" spans="1:7" ht="15.5" x14ac:dyDescent="0.35">
      <c r="A42" s="38"/>
      <c r="B42" s="4" t="s">
        <v>4</v>
      </c>
      <c r="C42" s="30">
        <f>'Monthly table (DNC)'!G44</f>
        <v>2597</v>
      </c>
      <c r="D42" s="30">
        <f>'Monthly table (DNC)'!I44</f>
        <v>1757.26</v>
      </c>
      <c r="E42" s="60">
        <f t="shared" si="0"/>
        <v>1746.7793240556659</v>
      </c>
      <c r="F42">
        <v>100.6</v>
      </c>
      <c r="G42" s="78"/>
    </row>
    <row r="43" spans="1:7" ht="15.5" x14ac:dyDescent="0.35">
      <c r="A43" s="38"/>
      <c r="B43" s="4" t="s">
        <v>5</v>
      </c>
      <c r="C43" s="30">
        <f>'Monthly table (DNC)'!G45</f>
        <v>1988</v>
      </c>
      <c r="D43" s="30">
        <f>'Monthly table (DNC)'!I45</f>
        <v>1787.86</v>
      </c>
      <c r="E43" s="60">
        <f t="shared" si="0"/>
        <v>1777.196819085487</v>
      </c>
      <c r="F43">
        <v>100.6</v>
      </c>
      <c r="G43" s="78"/>
    </row>
    <row r="44" spans="1:7" ht="15.5" x14ac:dyDescent="0.35">
      <c r="A44" s="38"/>
      <c r="B44" s="4" t="s">
        <v>6</v>
      </c>
      <c r="C44" s="30">
        <f>'Monthly table (DNC)'!G46</f>
        <v>1817</v>
      </c>
      <c r="D44" s="30">
        <f>'Monthly table (DNC)'!I46</f>
        <v>1859.2</v>
      </c>
      <c r="E44" s="60">
        <f t="shared" si="0"/>
        <v>1842.6164519326064</v>
      </c>
      <c r="F44">
        <v>100.9</v>
      </c>
      <c r="G44" s="78"/>
    </row>
    <row r="45" spans="1:7" ht="15.5" x14ac:dyDescent="0.35">
      <c r="A45" s="38"/>
      <c r="B45" s="4" t="s">
        <v>7</v>
      </c>
      <c r="C45" s="30">
        <f>'Monthly table (DNC)'!G47</f>
        <v>2056</v>
      </c>
      <c r="D45" s="30">
        <f>'Monthly table (DNC)'!I47</f>
        <v>1853.71</v>
      </c>
      <c r="E45" s="60">
        <f t="shared" si="0"/>
        <v>1833.5410484668646</v>
      </c>
      <c r="F45">
        <v>101.1</v>
      </c>
      <c r="G45" s="78"/>
    </row>
    <row r="46" spans="1:7" ht="15.5" x14ac:dyDescent="0.35">
      <c r="A46" s="38"/>
      <c r="B46" s="4" t="s">
        <v>8</v>
      </c>
      <c r="C46" s="30">
        <f>'Monthly table (DNC)'!G48</f>
        <v>1726</v>
      </c>
      <c r="D46" s="30">
        <f>'Monthly table (DNC)'!I48</f>
        <v>1882.67</v>
      </c>
      <c r="E46" s="60">
        <f t="shared" si="0"/>
        <v>1860.3458498023717</v>
      </c>
      <c r="F46">
        <v>101.2</v>
      </c>
      <c r="G46" s="78"/>
    </row>
    <row r="47" spans="1:7" ht="15.5" x14ac:dyDescent="0.35">
      <c r="A47" s="38"/>
      <c r="B47" s="4" t="s">
        <v>9</v>
      </c>
      <c r="C47" s="30">
        <f>'Monthly table (DNC)'!G49</f>
        <v>2175</v>
      </c>
      <c r="D47" s="30">
        <f>'Monthly table (DNC)'!I49</f>
        <v>1897.18</v>
      </c>
      <c r="E47" s="60">
        <f t="shared" si="0"/>
        <v>1870.9861932938857</v>
      </c>
      <c r="F47">
        <v>101.4</v>
      </c>
      <c r="G47" s="78"/>
    </row>
    <row r="48" spans="1:7" ht="15.5" x14ac:dyDescent="0.35">
      <c r="A48" s="38"/>
      <c r="B48" s="4" t="s">
        <v>10</v>
      </c>
      <c r="C48" s="30">
        <f>'Monthly table (DNC)'!G50</f>
        <v>1546</v>
      </c>
      <c r="D48" s="30">
        <f>'Monthly table (DNC)'!I50</f>
        <v>1870.38</v>
      </c>
      <c r="E48" s="60">
        <f t="shared" si="0"/>
        <v>1835.505397448479</v>
      </c>
      <c r="F48">
        <v>101.9</v>
      </c>
      <c r="G48" s="78"/>
    </row>
    <row r="49" spans="1:7" ht="15.5" x14ac:dyDescent="0.35">
      <c r="A49" s="38"/>
      <c r="B49" s="4" t="s">
        <v>11</v>
      </c>
      <c r="C49" s="30">
        <f>'Monthly table (DNC)'!G51</f>
        <v>1501</v>
      </c>
      <c r="D49" s="30">
        <f>'Monthly table (DNC)'!I51</f>
        <v>1749.36</v>
      </c>
      <c r="E49" s="60">
        <f t="shared" si="0"/>
        <v>1725.207100591716</v>
      </c>
      <c r="F49">
        <v>101.4</v>
      </c>
      <c r="G49" s="78"/>
    </row>
    <row r="50" spans="1:7" ht="15.5" x14ac:dyDescent="0.35">
      <c r="A50" s="38"/>
      <c r="B50" s="4" t="s">
        <v>12</v>
      </c>
      <c r="C50" s="30">
        <f>'Monthly table (DNC)'!G52</f>
        <v>1585</v>
      </c>
      <c r="D50" s="30">
        <f>'Monthly table (DNC)'!I52</f>
        <v>1815.38</v>
      </c>
      <c r="E50" s="60">
        <f t="shared" si="0"/>
        <v>1778.0411361410384</v>
      </c>
      <c r="F50">
        <v>102.1</v>
      </c>
      <c r="G50" s="78"/>
    </row>
    <row r="51" spans="1:7" ht="15.5" x14ac:dyDescent="0.35">
      <c r="A51" s="38"/>
      <c r="B51" s="4" t="s">
        <v>13</v>
      </c>
      <c r="C51" s="30">
        <f>'Monthly table (DNC)'!G53</f>
        <v>2192</v>
      </c>
      <c r="D51" s="30">
        <f>'Monthly table (DNC)'!I53</f>
        <v>1828.86</v>
      </c>
      <c r="E51" s="60">
        <f t="shared" si="0"/>
        <v>1784.2536585365854</v>
      </c>
      <c r="F51">
        <v>102.5</v>
      </c>
      <c r="G51" s="78"/>
    </row>
    <row r="52" spans="1:7" ht="15.5" x14ac:dyDescent="0.35">
      <c r="A52" s="38" t="s">
        <v>19</v>
      </c>
      <c r="B52" s="4" t="s">
        <v>2</v>
      </c>
      <c r="C52" s="30">
        <f>'Monthly table (DNC)'!G54</f>
        <v>1494</v>
      </c>
      <c r="D52" s="30">
        <f>'Monthly table (DNC)'!I54</f>
        <v>1856.47</v>
      </c>
      <c r="E52" s="60">
        <f t="shared" si="0"/>
        <v>1804.1496598639455</v>
      </c>
      <c r="F52">
        <v>102.9</v>
      </c>
      <c r="G52" s="78">
        <f t="shared" si="1"/>
        <v>104.05000000000001</v>
      </c>
    </row>
    <row r="53" spans="1:7" ht="15.5" x14ac:dyDescent="0.35">
      <c r="A53" s="38"/>
      <c r="B53" s="4" t="s">
        <v>3</v>
      </c>
      <c r="C53" s="30">
        <f>'Monthly table (DNC)'!G55</f>
        <v>2091</v>
      </c>
      <c r="D53" s="30">
        <f>'Monthly table (DNC)'!I55</f>
        <v>1889.79</v>
      </c>
      <c r="E53" s="60">
        <f t="shared" si="0"/>
        <v>1829.4191674733786</v>
      </c>
      <c r="F53">
        <v>103.3</v>
      </c>
      <c r="G53" s="78"/>
    </row>
    <row r="54" spans="1:7" ht="15.5" x14ac:dyDescent="0.35">
      <c r="A54" s="38"/>
      <c r="B54" s="4" t="s">
        <v>4</v>
      </c>
      <c r="C54" s="30">
        <f>'Monthly table (DNC)'!G56</f>
        <v>1875</v>
      </c>
      <c r="D54" s="30">
        <f>'Monthly table (DNC)'!I56</f>
        <v>1810.34</v>
      </c>
      <c r="E54" s="60">
        <f t="shared" si="0"/>
        <v>1752.5072604065826</v>
      </c>
      <c r="F54">
        <v>103.3</v>
      </c>
      <c r="G54" s="78"/>
    </row>
    <row r="55" spans="1:7" ht="15.5" x14ac:dyDescent="0.35">
      <c r="A55" s="38"/>
      <c r="B55" s="4" t="s">
        <v>5</v>
      </c>
      <c r="C55" s="30">
        <f>'Monthly table (DNC)'!G57</f>
        <v>1760</v>
      </c>
      <c r="D55" s="30">
        <f>'Monthly table (DNC)'!I57</f>
        <v>1765.7</v>
      </c>
      <c r="E55" s="60">
        <f t="shared" si="0"/>
        <v>1710.9496124031007</v>
      </c>
      <c r="F55">
        <v>103.2</v>
      </c>
      <c r="G55" s="78"/>
    </row>
    <row r="56" spans="1:7" ht="15.5" x14ac:dyDescent="0.35">
      <c r="A56" s="38"/>
      <c r="B56" s="4" t="s">
        <v>6</v>
      </c>
      <c r="C56" s="30">
        <f>'Monthly table (DNC)'!G58</f>
        <v>2116</v>
      </c>
      <c r="D56" s="30">
        <f>'Monthly table (DNC)'!I58</f>
        <v>1781.15</v>
      </c>
      <c r="E56" s="60">
        <f t="shared" si="0"/>
        <v>1715.9441233140658</v>
      </c>
      <c r="F56">
        <v>103.8</v>
      </c>
      <c r="G56" s="78"/>
    </row>
    <row r="57" spans="1:7" ht="15.5" x14ac:dyDescent="0.35">
      <c r="A57" s="38"/>
      <c r="B57" s="4" t="s">
        <v>7</v>
      </c>
      <c r="C57" s="30">
        <f>'Monthly table (DNC)'!G59</f>
        <v>1973</v>
      </c>
      <c r="D57" s="30">
        <f>'Monthly table (DNC)'!I59</f>
        <v>1847.07</v>
      </c>
      <c r="E57" s="60">
        <f t="shared" si="0"/>
        <v>1774.3227665706052</v>
      </c>
      <c r="F57">
        <v>104.1</v>
      </c>
      <c r="G57" s="78"/>
    </row>
    <row r="58" spans="1:7" ht="15.5" x14ac:dyDescent="0.35">
      <c r="A58" s="38"/>
      <c r="B58" s="4" t="s">
        <v>8</v>
      </c>
      <c r="C58" s="30">
        <f>'Monthly table (DNC)'!G60</f>
        <v>1917</v>
      </c>
      <c r="D58" s="30">
        <f>'Monthly table (DNC)'!I60</f>
        <v>1800.69</v>
      </c>
      <c r="E58" s="60">
        <f t="shared" si="0"/>
        <v>1728.1094049904032</v>
      </c>
      <c r="F58">
        <v>104.2</v>
      </c>
      <c r="G58" s="78"/>
    </row>
    <row r="59" spans="1:7" ht="15.5" x14ac:dyDescent="0.35">
      <c r="A59" s="38"/>
      <c r="B59" s="4" t="s">
        <v>9</v>
      </c>
      <c r="C59" s="30">
        <f>'Monthly table (DNC)'!G61</f>
        <v>2333</v>
      </c>
      <c r="D59" s="30">
        <f>'Monthly table (DNC)'!I61</f>
        <v>1800.11</v>
      </c>
      <c r="E59" s="60">
        <f t="shared" si="0"/>
        <v>1720.9464627151051</v>
      </c>
      <c r="F59">
        <v>104.6</v>
      </c>
      <c r="G59" s="78"/>
    </row>
    <row r="60" spans="1:7" ht="15.5" x14ac:dyDescent="0.35">
      <c r="A60" s="38"/>
      <c r="B60" s="4" t="s">
        <v>10</v>
      </c>
      <c r="C60" s="30">
        <f>'Monthly table (DNC)'!G62</f>
        <v>1400</v>
      </c>
      <c r="D60" s="30">
        <f>'Monthly table (DNC)'!I62</f>
        <v>1834.26</v>
      </c>
      <c r="E60" s="60">
        <f t="shared" si="0"/>
        <v>1748.5795996186844</v>
      </c>
      <c r="F60">
        <v>104.9</v>
      </c>
      <c r="G60" s="78"/>
    </row>
    <row r="61" spans="1:7" ht="15.5" x14ac:dyDescent="0.35">
      <c r="A61" s="38"/>
      <c r="B61" s="4" t="s">
        <v>11</v>
      </c>
      <c r="C61" s="30">
        <f>'Monthly table (DNC)'!G63</f>
        <v>1639</v>
      </c>
      <c r="D61" s="30">
        <f>'Monthly table (DNC)'!I63</f>
        <v>1794.67</v>
      </c>
      <c r="E61" s="60">
        <f t="shared" si="0"/>
        <v>1719.0325670498082</v>
      </c>
      <c r="F61">
        <v>104.4</v>
      </c>
      <c r="G61" s="78"/>
    </row>
    <row r="62" spans="1:7" ht="15.5" x14ac:dyDescent="0.35">
      <c r="A62" s="38"/>
      <c r="B62" s="4" t="s">
        <v>12</v>
      </c>
      <c r="C62" s="30">
        <f>'Monthly table (DNC)'!G64</f>
        <v>1556</v>
      </c>
      <c r="D62" s="30">
        <f>'Monthly table (DNC)'!I64</f>
        <v>1851.41</v>
      </c>
      <c r="E62" s="60">
        <f t="shared" si="0"/>
        <v>1764.9285033365111</v>
      </c>
      <c r="F62">
        <v>104.9</v>
      </c>
      <c r="G62" s="78"/>
    </row>
    <row r="63" spans="1:7" ht="15.5" x14ac:dyDescent="0.35">
      <c r="A63" s="38"/>
      <c r="B63" s="4" t="s">
        <v>13</v>
      </c>
      <c r="C63" s="30">
        <f>'Monthly table (DNC)'!G65</f>
        <v>1992</v>
      </c>
      <c r="D63" s="30">
        <f>'Monthly table (DNC)'!I65</f>
        <v>1869.77</v>
      </c>
      <c r="E63" s="60">
        <f t="shared" si="0"/>
        <v>1780.7333333333331</v>
      </c>
      <c r="F63">
        <v>105</v>
      </c>
      <c r="G63" s="78"/>
    </row>
    <row r="64" spans="1:7" ht="15.5" x14ac:dyDescent="0.35">
      <c r="A64" s="38" t="s">
        <v>21</v>
      </c>
      <c r="B64" s="4" t="s">
        <v>2</v>
      </c>
      <c r="C64" s="30">
        <f>'Monthly table (DNC)'!G66</f>
        <v>1726</v>
      </c>
      <c r="D64" s="30">
        <f>'Monthly table (DNC)'!I66</f>
        <v>1849.29</v>
      </c>
      <c r="E64" s="60">
        <f t="shared" si="0"/>
        <v>1754.5445920303603</v>
      </c>
      <c r="F64">
        <v>105.4</v>
      </c>
      <c r="G64" s="78">
        <f t="shared" si="1"/>
        <v>106.39999999999999</v>
      </c>
    </row>
    <row r="65" spans="1:7" ht="15.5" x14ac:dyDescent="0.35">
      <c r="A65" s="38"/>
      <c r="B65" s="4" t="s">
        <v>3</v>
      </c>
      <c r="C65" s="30">
        <f>'Monthly table (DNC)'!G67</f>
        <v>2036</v>
      </c>
      <c r="D65" s="30">
        <f>'Monthly table (DNC)'!I67</f>
        <v>1800.79</v>
      </c>
      <c r="E65" s="60">
        <f t="shared" si="0"/>
        <v>1702.069943289225</v>
      </c>
      <c r="F65">
        <v>105.8</v>
      </c>
      <c r="G65" s="78"/>
    </row>
    <row r="66" spans="1:7" ht="15.5" x14ac:dyDescent="0.35">
      <c r="A66" s="38"/>
      <c r="B66" s="4" t="s">
        <v>4</v>
      </c>
      <c r="C66" s="30">
        <f>'Monthly table (DNC)'!G68</f>
        <v>2105</v>
      </c>
      <c r="D66" s="30">
        <f>'Monthly table (DNC)'!I68</f>
        <v>1822.27</v>
      </c>
      <c r="E66" s="60">
        <f t="shared" si="0"/>
        <v>1722.3724007561436</v>
      </c>
      <c r="F66">
        <v>105.8</v>
      </c>
      <c r="G66" s="78"/>
    </row>
    <row r="67" spans="1:7" ht="15.5" x14ac:dyDescent="0.35">
      <c r="A67" s="38"/>
      <c r="B67" s="4" t="s">
        <v>5</v>
      </c>
      <c r="C67" s="30">
        <f>'Monthly table (DNC)'!G69</f>
        <v>2011</v>
      </c>
      <c r="D67" s="30">
        <f>'Monthly table (DNC)'!I69</f>
        <v>1759.7</v>
      </c>
      <c r="E67" s="60">
        <f t="shared" si="0"/>
        <v>1663.2325141776939</v>
      </c>
      <c r="F67">
        <v>105.8</v>
      </c>
      <c r="G67" s="78"/>
    </row>
    <row r="68" spans="1:7" ht="15.5" x14ac:dyDescent="0.35">
      <c r="A68" s="38"/>
      <c r="B68" s="4" t="s">
        <v>6</v>
      </c>
      <c r="C68" s="30">
        <f>'Monthly table (DNC)'!G70</f>
        <v>2285</v>
      </c>
      <c r="D68" s="30">
        <f>'Monthly table (DNC)'!I70</f>
        <v>1775.91</v>
      </c>
      <c r="E68" s="60">
        <f t="shared" si="0"/>
        <v>1667.5211267605637</v>
      </c>
      <c r="F68">
        <v>106.5</v>
      </c>
      <c r="G68" s="78"/>
    </row>
    <row r="69" spans="1:7" ht="15.5" x14ac:dyDescent="0.35">
      <c r="A69" s="38"/>
      <c r="B69" s="4" t="s">
        <v>7</v>
      </c>
      <c r="C69" s="30">
        <f>'Monthly table (DNC)'!G71</f>
        <v>2369</v>
      </c>
      <c r="D69" s="30">
        <f>'Monthly table (DNC)'!I71</f>
        <v>1816.45</v>
      </c>
      <c r="E69" s="60">
        <f t="shared" ref="E69:E132" si="2">D69/F69*100</f>
        <v>1703.9868667917449</v>
      </c>
      <c r="F69">
        <v>106.6</v>
      </c>
      <c r="G69" s="78"/>
    </row>
    <row r="70" spans="1:7" ht="15.5" x14ac:dyDescent="0.35">
      <c r="A70" s="38"/>
      <c r="B70" s="4" t="s">
        <v>8</v>
      </c>
      <c r="C70" s="30">
        <f>'Monthly table (DNC)'!G72</f>
        <v>2583</v>
      </c>
      <c r="D70" s="30">
        <f>'Monthly table (DNC)'!I72</f>
        <v>1773.53</v>
      </c>
      <c r="E70" s="60">
        <f t="shared" si="2"/>
        <v>1662.1649484536083</v>
      </c>
      <c r="F70">
        <v>106.7</v>
      </c>
      <c r="G70" s="78"/>
    </row>
    <row r="71" spans="1:7" ht="15.5" x14ac:dyDescent="0.35">
      <c r="A71" s="38"/>
      <c r="B71" s="4" t="s">
        <v>9</v>
      </c>
      <c r="C71" s="30">
        <f>'Monthly table (DNC)'!G73</f>
        <v>3079</v>
      </c>
      <c r="D71" s="30">
        <f>'Monthly table (DNC)'!I73</f>
        <v>1720.9</v>
      </c>
      <c r="E71" s="60">
        <f t="shared" si="2"/>
        <v>1608.3177570093458</v>
      </c>
      <c r="F71">
        <v>107</v>
      </c>
      <c r="G71" s="78"/>
    </row>
    <row r="72" spans="1:7" ht="15.5" x14ac:dyDescent="0.35">
      <c r="A72" s="38"/>
      <c r="B72" s="4" t="s">
        <v>10</v>
      </c>
      <c r="C72" s="30">
        <f>'Monthly table (DNC)'!G74</f>
        <v>2491</v>
      </c>
      <c r="D72" s="30">
        <f>'Monthly table (DNC)'!I74</f>
        <v>1766.97</v>
      </c>
      <c r="E72" s="60">
        <f t="shared" si="2"/>
        <v>1649.8319327731092</v>
      </c>
      <c r="F72">
        <v>107.1</v>
      </c>
      <c r="G72" s="78"/>
    </row>
    <row r="73" spans="1:7" ht="15.5" x14ac:dyDescent="0.35">
      <c r="A73" s="38"/>
      <c r="B73" s="4" t="s">
        <v>11</v>
      </c>
      <c r="C73" s="30">
        <f>'Monthly table (DNC)'!G75</f>
        <v>2992</v>
      </c>
      <c r="D73" s="30">
        <f>'Monthly table (DNC)'!I75</f>
        <v>1840.49</v>
      </c>
      <c r="E73" s="60">
        <f t="shared" si="2"/>
        <v>1731.4111006585135</v>
      </c>
      <c r="F73">
        <v>106.3</v>
      </c>
      <c r="G73" s="78"/>
    </row>
    <row r="74" spans="1:7" ht="15.5" x14ac:dyDescent="0.35">
      <c r="A74" s="38"/>
      <c r="B74" s="4" t="s">
        <v>12</v>
      </c>
      <c r="C74" s="30">
        <f>'Monthly table (DNC)'!G76</f>
        <v>4002</v>
      </c>
      <c r="D74" s="30">
        <f>'Monthly table (DNC)'!I76</f>
        <v>1836.76</v>
      </c>
      <c r="E74" s="60">
        <f t="shared" si="2"/>
        <v>1719.8127340823969</v>
      </c>
      <c r="F74">
        <v>106.8</v>
      </c>
      <c r="G74" s="78"/>
    </row>
    <row r="75" spans="1:7" ht="15.5" x14ac:dyDescent="0.35">
      <c r="A75" s="38"/>
      <c r="B75" s="4" t="s">
        <v>13</v>
      </c>
      <c r="C75" s="30">
        <f>'Monthly table (DNC)'!G77</f>
        <v>8021</v>
      </c>
      <c r="D75" s="30">
        <f>'Monthly table (DNC)'!I77</f>
        <v>1839.19</v>
      </c>
      <c r="E75" s="60">
        <f t="shared" si="2"/>
        <v>1718.8691588785048</v>
      </c>
      <c r="F75">
        <v>107</v>
      </c>
      <c r="G75" s="78"/>
    </row>
    <row r="76" spans="1:7" ht="15.5" x14ac:dyDescent="0.35">
      <c r="A76" s="38" t="s">
        <v>22</v>
      </c>
      <c r="B76" s="4" t="s">
        <v>2</v>
      </c>
      <c r="C76" s="30">
        <f>'Monthly table (DNC)'!G78</f>
        <v>1424</v>
      </c>
      <c r="D76" s="30">
        <f>'Monthly table (DNC)'!I78</f>
        <v>1542.89</v>
      </c>
      <c r="E76" s="60">
        <f t="shared" si="2"/>
        <v>1433.9126394052046</v>
      </c>
      <c r="F76">
        <v>107.6</v>
      </c>
      <c r="G76" s="78">
        <f t="shared" ref="G76:G124" si="3">AVERAGE(F76:F87)</f>
        <v>108.24166666666663</v>
      </c>
    </row>
    <row r="77" spans="1:7" ht="15.5" x14ac:dyDescent="0.35">
      <c r="A77" s="38"/>
      <c r="B77" s="4" t="s">
        <v>3</v>
      </c>
      <c r="C77" s="30">
        <f>'Monthly table (DNC)'!G79</f>
        <v>1745</v>
      </c>
      <c r="D77" s="30">
        <f>'Monthly table (DNC)'!I79</f>
        <v>1632.53</v>
      </c>
      <c r="E77" s="60">
        <f t="shared" si="2"/>
        <v>1513.002780352178</v>
      </c>
      <c r="F77">
        <v>107.9</v>
      </c>
      <c r="G77" s="78"/>
    </row>
    <row r="78" spans="1:7" ht="15.5" x14ac:dyDescent="0.35">
      <c r="A78" s="38"/>
      <c r="B78" s="4" t="s">
        <v>4</v>
      </c>
      <c r="C78" s="30">
        <f>'Monthly table (DNC)'!G80</f>
        <v>1983</v>
      </c>
      <c r="D78" s="30">
        <f>'Monthly table (DNC)'!I80</f>
        <v>1616.75</v>
      </c>
      <c r="E78" s="60">
        <f t="shared" si="2"/>
        <v>1498.3781278962001</v>
      </c>
      <c r="F78">
        <v>107.9</v>
      </c>
      <c r="G78" s="78"/>
    </row>
    <row r="79" spans="1:7" ht="15.5" x14ac:dyDescent="0.35">
      <c r="A79" s="38"/>
      <c r="B79" s="4" t="s">
        <v>5</v>
      </c>
      <c r="C79" s="30">
        <f>'Monthly table (DNC)'!G81</f>
        <v>2004</v>
      </c>
      <c r="D79" s="30">
        <f>'Monthly table (DNC)'!I81</f>
        <v>1676.21</v>
      </c>
      <c r="E79" s="60">
        <f t="shared" si="2"/>
        <v>1553.4847080630213</v>
      </c>
      <c r="F79">
        <v>107.9</v>
      </c>
      <c r="G79" s="78"/>
    </row>
    <row r="80" spans="1:7" ht="15.5" x14ac:dyDescent="0.35">
      <c r="A80" s="38"/>
      <c r="B80" s="4" t="s">
        <v>6</v>
      </c>
      <c r="C80" s="30">
        <f>'Monthly table (DNC)'!G82</f>
        <v>2165</v>
      </c>
      <c r="D80" s="30">
        <f>'Monthly table (DNC)'!I82</f>
        <v>1678.87</v>
      </c>
      <c r="E80" s="60">
        <f t="shared" si="2"/>
        <v>1548.7730627306271</v>
      </c>
      <c r="F80">
        <v>108.4</v>
      </c>
      <c r="G80" s="78"/>
    </row>
    <row r="81" spans="1:7" ht="15.5" x14ac:dyDescent="0.35">
      <c r="A81" s="38"/>
      <c r="B81" s="4" t="s">
        <v>7</v>
      </c>
      <c r="C81" s="30">
        <f>'Monthly table (DNC)'!G83</f>
        <v>2377</v>
      </c>
      <c r="D81" s="30">
        <f>'Monthly table (DNC)'!I83</f>
        <v>1668.64</v>
      </c>
      <c r="E81" s="60">
        <f t="shared" si="2"/>
        <v>1537.9170506912442</v>
      </c>
      <c r="F81">
        <v>108.5</v>
      </c>
      <c r="G81" s="78"/>
    </row>
    <row r="82" spans="1:7" ht="15.5" x14ac:dyDescent="0.35">
      <c r="A82" s="38"/>
      <c r="B82" s="4" t="s">
        <v>8</v>
      </c>
      <c r="C82" s="30">
        <f>'Monthly table (DNC)'!G84</f>
        <v>2522</v>
      </c>
      <c r="D82" s="30">
        <f>'Monthly table (DNC)'!I84</f>
        <v>1670.04</v>
      </c>
      <c r="E82" s="60">
        <f t="shared" si="2"/>
        <v>1542.0498614958449</v>
      </c>
      <c r="F82">
        <v>108.3</v>
      </c>
      <c r="G82" s="78"/>
    </row>
    <row r="83" spans="1:7" ht="15.5" x14ac:dyDescent="0.35">
      <c r="A83" s="38"/>
      <c r="B83" s="4" t="s">
        <v>9</v>
      </c>
      <c r="C83" s="30">
        <f>'Monthly table (DNC)'!G85</f>
        <v>2518</v>
      </c>
      <c r="D83" s="30">
        <f>'Monthly table (DNC)'!I85</f>
        <v>1600.37</v>
      </c>
      <c r="E83" s="60">
        <f t="shared" si="2"/>
        <v>1474.9953917050691</v>
      </c>
      <c r="F83">
        <v>108.5</v>
      </c>
      <c r="G83" s="78"/>
    </row>
    <row r="84" spans="1:7" ht="15.5" x14ac:dyDescent="0.35">
      <c r="A84" s="38"/>
      <c r="B84" s="4" t="s">
        <v>10</v>
      </c>
      <c r="C84" s="30">
        <f>'Monthly table (DNC)'!G86</f>
        <v>1752</v>
      </c>
      <c r="D84" s="30">
        <f>'Monthly table (DNC)'!I86</f>
        <v>1685.99</v>
      </c>
      <c r="E84" s="60">
        <f t="shared" si="2"/>
        <v>1553.9078341013826</v>
      </c>
      <c r="F84">
        <v>108.5</v>
      </c>
      <c r="G84" s="78"/>
    </row>
    <row r="85" spans="1:7" ht="15.5" x14ac:dyDescent="0.35">
      <c r="A85" s="38"/>
      <c r="B85" s="4" t="s">
        <v>11</v>
      </c>
      <c r="C85" s="30">
        <f>'Monthly table (DNC)'!G87</f>
        <v>2118</v>
      </c>
      <c r="D85" s="30">
        <f>'Monthly table (DNC)'!I87</f>
        <v>1682.52</v>
      </c>
      <c r="E85" s="60">
        <f t="shared" si="2"/>
        <v>1555.0092421441773</v>
      </c>
      <c r="F85">
        <v>108.2</v>
      </c>
      <c r="G85" s="78"/>
    </row>
    <row r="86" spans="1:7" ht="15.5" x14ac:dyDescent="0.35">
      <c r="A86" s="38"/>
      <c r="B86" s="4" t="s">
        <v>12</v>
      </c>
      <c r="C86" s="30">
        <f>'Monthly table (DNC)'!G88</f>
        <v>2247</v>
      </c>
      <c r="D86" s="30">
        <f>'Monthly table (DNC)'!I88</f>
        <v>1607.38</v>
      </c>
      <c r="E86" s="60">
        <f t="shared" si="2"/>
        <v>1480.0920810313078</v>
      </c>
      <c r="F86">
        <v>108.6</v>
      </c>
      <c r="G86" s="78"/>
    </row>
    <row r="87" spans="1:7" ht="15.5" x14ac:dyDescent="0.35">
      <c r="A87" s="38"/>
      <c r="B87" s="4" t="s">
        <v>13</v>
      </c>
      <c r="C87" s="30">
        <f>'Monthly table (DNC)'!G89</f>
        <v>2486</v>
      </c>
      <c r="D87" s="30">
        <f>'Monthly table (DNC)'!I89</f>
        <v>1675.73</v>
      </c>
      <c r="E87" s="60">
        <f t="shared" si="2"/>
        <v>1543.0294659300187</v>
      </c>
      <c r="F87">
        <v>108.6</v>
      </c>
      <c r="G87" s="78"/>
    </row>
    <row r="88" spans="1:7" ht="15.5" x14ac:dyDescent="0.35">
      <c r="A88" s="38" t="s">
        <v>23</v>
      </c>
      <c r="B88" s="4" t="s">
        <v>2</v>
      </c>
      <c r="C88" s="30">
        <f>'Monthly table (DNC)'!G90</f>
        <v>449</v>
      </c>
      <c r="D88" s="30">
        <f>'Monthly table (DNC)'!I90</f>
        <v>1997.85</v>
      </c>
      <c r="E88" s="60">
        <f t="shared" si="2"/>
        <v>1841.3364055299539</v>
      </c>
      <c r="F88">
        <v>108.5</v>
      </c>
      <c r="G88" s="78">
        <f t="shared" si="3"/>
        <v>108.92500000000001</v>
      </c>
    </row>
    <row r="89" spans="1:7" ht="15.5" x14ac:dyDescent="0.35">
      <c r="A89" s="38"/>
      <c r="B89" s="4" t="s">
        <v>3</v>
      </c>
      <c r="C89" s="30">
        <f>'Monthly table (DNC)'!G91</f>
        <v>706</v>
      </c>
      <c r="D89" s="30">
        <f>'Monthly table (DNC)'!I91</f>
        <v>1818.83</v>
      </c>
      <c r="E89" s="60">
        <f t="shared" si="2"/>
        <v>1676.3410138248848</v>
      </c>
      <c r="F89">
        <v>108.5</v>
      </c>
      <c r="G89" s="78"/>
    </row>
    <row r="90" spans="1:7" ht="15.5" x14ac:dyDescent="0.35">
      <c r="A90" s="38"/>
      <c r="B90" s="4" t="s">
        <v>4</v>
      </c>
      <c r="C90" s="30">
        <f>'Monthly table (DNC)'!G92</f>
        <v>1668</v>
      </c>
      <c r="D90" s="30">
        <f>'Monthly table (DNC)'!I92</f>
        <v>1708.96</v>
      </c>
      <c r="E90" s="60">
        <f t="shared" si="2"/>
        <v>1573.6279926335176</v>
      </c>
      <c r="F90">
        <v>108.6</v>
      </c>
      <c r="G90" s="78"/>
    </row>
    <row r="91" spans="1:7" ht="15.5" x14ac:dyDescent="0.35">
      <c r="A91" s="38"/>
      <c r="B91" s="4" t="s">
        <v>5</v>
      </c>
      <c r="C91" s="30">
        <f>'Monthly table (DNC)'!G93</f>
        <v>2537</v>
      </c>
      <c r="D91" s="30">
        <f>'Monthly table (DNC)'!I93</f>
        <v>1675.64</v>
      </c>
      <c r="E91" s="60">
        <f t="shared" si="2"/>
        <v>1535.8753437213568</v>
      </c>
      <c r="F91">
        <v>109.1</v>
      </c>
      <c r="G91" s="78"/>
    </row>
    <row r="92" spans="1:7" ht="15.5" x14ac:dyDescent="0.35">
      <c r="A92" s="38"/>
      <c r="B92" s="4" t="s">
        <v>6</v>
      </c>
      <c r="C92" s="30">
        <f>'Monthly table (DNC)'!G94</f>
        <v>2488</v>
      </c>
      <c r="D92" s="30">
        <f>'Monthly table (DNC)'!I94</f>
        <v>1679.77</v>
      </c>
      <c r="E92" s="60">
        <f t="shared" si="2"/>
        <v>1546.7495395948436</v>
      </c>
      <c r="F92">
        <v>108.6</v>
      </c>
      <c r="G92" s="78"/>
    </row>
    <row r="93" spans="1:7" ht="15.5" x14ac:dyDescent="0.35">
      <c r="A93" s="38"/>
      <c r="B93" s="4" t="s">
        <v>7</v>
      </c>
      <c r="C93" s="30">
        <f>'Monthly table (DNC)'!G95</f>
        <v>3175</v>
      </c>
      <c r="D93" s="30">
        <f>'Monthly table (DNC)'!I95</f>
        <v>1718.7</v>
      </c>
      <c r="E93" s="60">
        <f t="shared" si="2"/>
        <v>1575.3437213565537</v>
      </c>
      <c r="F93">
        <v>109.1</v>
      </c>
      <c r="G93" s="78"/>
    </row>
    <row r="94" spans="1:7" ht="15.5" x14ac:dyDescent="0.35">
      <c r="A94" s="38"/>
      <c r="B94" s="4" t="s">
        <v>8</v>
      </c>
      <c r="C94" s="30">
        <f>'Monthly table (DNC)'!G96</f>
        <v>3026</v>
      </c>
      <c r="D94" s="30">
        <f>'Monthly table (DNC)'!I96</f>
        <v>1665.97</v>
      </c>
      <c r="E94" s="60">
        <f t="shared" si="2"/>
        <v>1527.0119156736939</v>
      </c>
      <c r="F94">
        <v>109.1</v>
      </c>
      <c r="G94" s="78"/>
    </row>
    <row r="95" spans="1:7" ht="15.5" x14ac:dyDescent="0.35">
      <c r="A95" s="38"/>
      <c r="B95" s="4" t="s">
        <v>9</v>
      </c>
      <c r="C95" s="30">
        <f>'Monthly table (DNC)'!G97</f>
        <v>3379</v>
      </c>
      <c r="D95" s="30">
        <f>'Monthly table (DNC)'!I97</f>
        <v>1674.78</v>
      </c>
      <c r="E95" s="60">
        <f t="shared" si="2"/>
        <v>1537.9063360881541</v>
      </c>
      <c r="F95">
        <v>108.9</v>
      </c>
      <c r="G95" s="78"/>
    </row>
    <row r="96" spans="1:7" ht="15.5" x14ac:dyDescent="0.35">
      <c r="A96" s="38"/>
      <c r="B96" s="4" t="s">
        <v>10</v>
      </c>
      <c r="C96" s="30">
        <f>'Monthly table (DNC)'!G98</f>
        <v>2424</v>
      </c>
      <c r="D96" s="30">
        <f>'Monthly table (DNC)'!I98</f>
        <v>1693.78</v>
      </c>
      <c r="E96" s="60">
        <f t="shared" si="2"/>
        <v>1551.080586080586</v>
      </c>
      <c r="F96">
        <v>109.2</v>
      </c>
      <c r="G96" s="78"/>
    </row>
    <row r="97" spans="1:7" ht="15.5" x14ac:dyDescent="0.35">
      <c r="A97" s="38"/>
      <c r="B97" s="4" t="s">
        <v>11</v>
      </c>
      <c r="C97" s="30">
        <f>'Monthly table (DNC)'!G99</f>
        <v>2660</v>
      </c>
      <c r="D97" s="30">
        <f>'Monthly table (DNC)'!I99</f>
        <v>1596.11</v>
      </c>
      <c r="E97" s="60">
        <f t="shared" si="2"/>
        <v>1464.3211009174311</v>
      </c>
      <c r="F97">
        <v>109</v>
      </c>
      <c r="G97" s="78"/>
    </row>
    <row r="98" spans="1:7" ht="15.5" x14ac:dyDescent="0.35">
      <c r="A98" s="38"/>
      <c r="B98" s="4" t="s">
        <v>12</v>
      </c>
      <c r="C98" s="30">
        <f>'Monthly table (DNC)'!G100</f>
        <v>2950</v>
      </c>
      <c r="D98" s="30">
        <f>'Monthly table (DNC)'!I100</f>
        <v>1746.75</v>
      </c>
      <c r="E98" s="60">
        <f t="shared" si="2"/>
        <v>1601.0540788267645</v>
      </c>
      <c r="F98">
        <v>109.1</v>
      </c>
      <c r="G98" s="78"/>
    </row>
    <row r="99" spans="1:7" ht="15.5" x14ac:dyDescent="0.35">
      <c r="A99" s="38"/>
      <c r="B99" s="4" t="s">
        <v>13</v>
      </c>
      <c r="C99" s="30">
        <f>'Monthly table (DNC)'!G101</f>
        <v>4292</v>
      </c>
      <c r="D99" s="30">
        <f>'Monthly table (DNC)'!I101</f>
        <v>1732.5</v>
      </c>
      <c r="E99" s="60">
        <f t="shared" si="2"/>
        <v>1583.6380255941497</v>
      </c>
      <c r="F99">
        <v>109.4</v>
      </c>
      <c r="G99" s="78"/>
    </row>
    <row r="100" spans="1:7" ht="15.5" x14ac:dyDescent="0.35">
      <c r="A100" s="38" t="s">
        <v>55</v>
      </c>
      <c r="B100" s="4" t="s">
        <v>2</v>
      </c>
      <c r="C100" s="30">
        <f>'Monthly table (DNC)'!G102</f>
        <v>4426</v>
      </c>
      <c r="D100" s="30">
        <f>'Monthly table (DNC)'!I102</f>
        <v>1716.78</v>
      </c>
      <c r="E100" s="60">
        <f t="shared" si="2"/>
        <v>1559.291553133515</v>
      </c>
      <c r="F100">
        <v>110.1</v>
      </c>
      <c r="G100" s="78">
        <f>AVERAGE(F100:F111)</f>
        <v>113.25</v>
      </c>
    </row>
    <row r="101" spans="1:7" ht="15.5" x14ac:dyDescent="0.35">
      <c r="B101" s="4" t="s">
        <v>3</v>
      </c>
      <c r="C101" s="30">
        <f>'Monthly table (DNC)'!G103</f>
        <v>4677</v>
      </c>
      <c r="D101" s="30">
        <f>'Monthly table (DNC)'!I103</f>
        <v>1803.16</v>
      </c>
      <c r="E101" s="60">
        <f t="shared" si="2"/>
        <v>1627.4007220216606</v>
      </c>
      <c r="F101">
        <v>110.8</v>
      </c>
      <c r="G101" s="78"/>
    </row>
    <row r="102" spans="1:7" ht="15.5" x14ac:dyDescent="0.35">
      <c r="B102" s="4" t="s">
        <v>4</v>
      </c>
      <c r="C102" s="30">
        <f>'Monthly table (DNC)'!G104</f>
        <v>5131</v>
      </c>
      <c r="D102" s="30">
        <f>'Monthly table (DNC)'!I104</f>
        <v>1836.88</v>
      </c>
      <c r="E102" s="60">
        <f t="shared" si="2"/>
        <v>1650.3863432165322</v>
      </c>
      <c r="F102">
        <v>111.3</v>
      </c>
      <c r="G102" s="78"/>
    </row>
    <row r="103" spans="1:7" ht="15.5" x14ac:dyDescent="0.35">
      <c r="B103" s="4" t="s">
        <v>5</v>
      </c>
      <c r="C103" s="30">
        <f>'Monthly table (DNC)'!G105</f>
        <v>4633</v>
      </c>
      <c r="D103" s="30">
        <f>'Monthly table (DNC)'!I105</f>
        <v>1884.26</v>
      </c>
      <c r="E103" s="60">
        <f t="shared" si="2"/>
        <v>1692.9559748427675</v>
      </c>
      <c r="F103">
        <v>111.3</v>
      </c>
      <c r="G103" s="78"/>
    </row>
    <row r="104" spans="1:7" ht="15.5" x14ac:dyDescent="0.35">
      <c r="B104" s="4" t="s">
        <v>6</v>
      </c>
      <c r="C104" s="30">
        <f>'Monthly table (DNC)'!G106</f>
        <v>4811</v>
      </c>
      <c r="D104" s="30">
        <f>'Monthly table (DNC)'!I106</f>
        <v>1873.64</v>
      </c>
      <c r="E104" s="60">
        <f t="shared" si="2"/>
        <v>1671.4005352363963</v>
      </c>
      <c r="F104">
        <v>112.1</v>
      </c>
      <c r="G104" s="78"/>
    </row>
    <row r="105" spans="1:7" ht="15.5" x14ac:dyDescent="0.35">
      <c r="B105" s="4" t="s">
        <v>7</v>
      </c>
      <c r="C105" s="30">
        <f>'Monthly table (DNC)'!G107</f>
        <v>5608</v>
      </c>
      <c r="D105" s="30">
        <f>'Monthly table (DNC)'!I107</f>
        <v>1887.66</v>
      </c>
      <c r="E105" s="60">
        <f t="shared" si="2"/>
        <v>1679.4128113879005</v>
      </c>
      <c r="F105">
        <v>112.4</v>
      </c>
      <c r="G105" s="78"/>
    </row>
    <row r="106" spans="1:7" ht="15.5" x14ac:dyDescent="0.35">
      <c r="B106" s="4" t="s">
        <v>8</v>
      </c>
      <c r="C106" s="30">
        <f>'Monthly table (DNC)'!G108</f>
        <v>5129</v>
      </c>
      <c r="D106" s="30">
        <f>'Monthly table (DNC)'!I108</f>
        <v>1907.92</v>
      </c>
      <c r="E106" s="60">
        <f t="shared" si="2"/>
        <v>1679.5070422535211</v>
      </c>
      <c r="F106">
        <v>113.6</v>
      </c>
      <c r="G106" s="78"/>
    </row>
    <row r="107" spans="1:7" ht="15.5" x14ac:dyDescent="0.35">
      <c r="B107" s="4" t="s">
        <v>9</v>
      </c>
      <c r="C107" s="30">
        <f>'Monthly table (DNC)'!G109</f>
        <v>5993</v>
      </c>
      <c r="D107" s="30">
        <f>'Monthly table (DNC)'!I109</f>
        <v>1883.78</v>
      </c>
      <c r="E107" s="60">
        <f t="shared" si="2"/>
        <v>1645.2227074235807</v>
      </c>
      <c r="F107">
        <v>114.5</v>
      </c>
      <c r="G107" s="78"/>
    </row>
    <row r="108" spans="1:7" ht="15.5" x14ac:dyDescent="0.35">
      <c r="B108" s="4" t="s">
        <v>10</v>
      </c>
      <c r="C108" s="30">
        <f>'Monthly table (DNC)'!G110</f>
        <v>4053</v>
      </c>
      <c r="D108" s="30">
        <f>'Monthly table (DNC)'!I110</f>
        <v>1870.05</v>
      </c>
      <c r="E108" s="60">
        <f t="shared" si="2"/>
        <v>1624.7176368375324</v>
      </c>
      <c r="F108">
        <v>115.1</v>
      </c>
      <c r="G108" s="78"/>
    </row>
    <row r="109" spans="1:7" ht="15.5" x14ac:dyDescent="0.35">
      <c r="B109" s="4" t="s">
        <v>11</v>
      </c>
      <c r="C109" s="30">
        <f>'Monthly table (DNC)'!G111</f>
        <v>4689</v>
      </c>
      <c r="D109" s="30">
        <f>'Monthly table (DNC)'!I111</f>
        <v>2025.2</v>
      </c>
      <c r="E109" s="60">
        <f t="shared" si="2"/>
        <v>1762.5761531766752</v>
      </c>
      <c r="F109">
        <v>114.9</v>
      </c>
      <c r="G109" s="78"/>
    </row>
    <row r="110" spans="1:7" ht="15.5" x14ac:dyDescent="0.35">
      <c r="B110" s="4" t="s">
        <v>12</v>
      </c>
      <c r="C110" s="30">
        <f>'Monthly table (DNC)'!G112</f>
        <v>5843</v>
      </c>
      <c r="D110" s="30">
        <f>'Monthly table (DNC)'!I112</f>
        <v>1948.36</v>
      </c>
      <c r="E110" s="60">
        <f t="shared" si="2"/>
        <v>1682.5215889464594</v>
      </c>
      <c r="F110">
        <v>115.8</v>
      </c>
      <c r="G110" s="78"/>
    </row>
    <row r="111" spans="1:7" ht="15.5" x14ac:dyDescent="0.35">
      <c r="B111" s="4" t="s">
        <v>13</v>
      </c>
      <c r="C111" s="30">
        <f>'Monthly table (DNC)'!G113</f>
        <v>8081</v>
      </c>
      <c r="D111" s="30">
        <f>'Monthly table (DNC)'!I113</f>
        <v>1991.9</v>
      </c>
      <c r="E111" s="60">
        <f t="shared" si="2"/>
        <v>1701.024765157985</v>
      </c>
      <c r="F111">
        <v>117.1</v>
      </c>
      <c r="G111" s="78"/>
    </row>
    <row r="112" spans="1:7" ht="15.5" x14ac:dyDescent="0.35">
      <c r="A112" s="38" t="s">
        <v>59</v>
      </c>
      <c r="B112" s="4" t="s">
        <v>2</v>
      </c>
      <c r="C112" s="30">
        <f>'Monthly table (DNC)'!G114</f>
        <v>7521</v>
      </c>
      <c r="D112" s="30">
        <f>'Monthly table (DNC)'!I114</f>
        <v>2068.42</v>
      </c>
      <c r="E112" s="60">
        <f t="shared" si="2"/>
        <v>1723.6833333333334</v>
      </c>
      <c r="F112">
        <v>120</v>
      </c>
      <c r="G112" s="78">
        <f t="shared" si="3"/>
        <v>124.60833333333336</v>
      </c>
    </row>
    <row r="113" spans="1:7" ht="15.5" x14ac:dyDescent="0.35">
      <c r="B113" s="4" t="s">
        <v>3</v>
      </c>
      <c r="C113" s="30">
        <f>'Monthly table (DNC)'!G115</f>
        <v>8377</v>
      </c>
      <c r="D113" s="30">
        <f>'Monthly table (DNC)'!I115</f>
        <v>2085.75</v>
      </c>
      <c r="E113" s="60">
        <f t="shared" si="2"/>
        <v>1726.614238410596</v>
      </c>
      <c r="F113">
        <v>120.8</v>
      </c>
      <c r="G113" s="78"/>
    </row>
    <row r="114" spans="1:7" ht="15.5" x14ac:dyDescent="0.35">
      <c r="B114" s="4" t="s">
        <v>4</v>
      </c>
      <c r="C114" s="30">
        <f>'Monthly table (DNC)'!G116</f>
        <v>8556</v>
      </c>
      <c r="D114" s="30">
        <f>'Monthly table (DNC)'!I116</f>
        <v>2089.2199999999998</v>
      </c>
      <c r="E114" s="60">
        <f t="shared" si="2"/>
        <v>1715.2873563218388</v>
      </c>
      <c r="F114">
        <v>121.8</v>
      </c>
      <c r="G114" s="78"/>
    </row>
    <row r="115" spans="1:7" ht="15.5" x14ac:dyDescent="0.35">
      <c r="B115" s="4" t="s">
        <v>5</v>
      </c>
      <c r="C115" s="30">
        <f>'Monthly table (DNC)'!G117</f>
        <v>8079</v>
      </c>
      <c r="D115" s="30">
        <f>'Monthly table (DNC)'!I117</f>
        <v>2210.7399999999998</v>
      </c>
      <c r="E115" s="60">
        <f t="shared" si="2"/>
        <v>1804.6857142857143</v>
      </c>
      <c r="F115">
        <v>122.5</v>
      </c>
      <c r="G115" s="78"/>
    </row>
    <row r="116" spans="1:7" ht="15.5" x14ac:dyDescent="0.35">
      <c r="B116" s="4" t="s">
        <v>6</v>
      </c>
      <c r="C116" s="30">
        <f>'Monthly table (DNC)'!G118</f>
        <v>8955</v>
      </c>
      <c r="D116" s="30">
        <f>'Monthly table (DNC)'!I118</f>
        <v>2225.92</v>
      </c>
      <c r="E116" s="60">
        <f t="shared" si="2"/>
        <v>1808.2209585702681</v>
      </c>
      <c r="F116">
        <v>123.1</v>
      </c>
      <c r="G116" s="78"/>
    </row>
    <row r="117" spans="1:7" ht="15.5" x14ac:dyDescent="0.35">
      <c r="B117" s="4" t="s">
        <v>7</v>
      </c>
      <c r="C117" s="30">
        <f>'Monthly table (DNC)'!G119</f>
        <v>10551</v>
      </c>
      <c r="D117" s="30">
        <f>'Monthly table (DNC)'!I119</f>
        <v>2300.9</v>
      </c>
      <c r="E117" s="60">
        <f t="shared" si="2"/>
        <v>1858.562197092084</v>
      </c>
      <c r="F117">
        <v>123.8</v>
      </c>
      <c r="G117" s="78"/>
    </row>
    <row r="118" spans="1:7" ht="15.5" x14ac:dyDescent="0.35">
      <c r="B118" s="4" t="s">
        <v>8</v>
      </c>
      <c r="C118" s="30">
        <f>'Monthly table (DNC)'!G120</f>
        <v>9940</v>
      </c>
      <c r="D118" s="30">
        <f>'Monthly table (DNC)'!I120</f>
        <v>2353.79</v>
      </c>
      <c r="E118" s="60">
        <f t="shared" si="2"/>
        <v>1865.1267828843106</v>
      </c>
      <c r="F118">
        <v>126.2</v>
      </c>
      <c r="G118" s="78"/>
    </row>
    <row r="119" spans="1:7" ht="15.5" x14ac:dyDescent="0.35">
      <c r="B119" s="4" t="s">
        <v>9</v>
      </c>
      <c r="C119" s="30">
        <f>'Monthly table (DNC)'!G121</f>
        <v>11323</v>
      </c>
      <c r="D119" s="30">
        <f>'Monthly table (DNC)'!I121</f>
        <v>2439.2199999999998</v>
      </c>
      <c r="E119" s="60">
        <f t="shared" si="2"/>
        <v>1925.1933701657456</v>
      </c>
      <c r="F119">
        <v>126.7</v>
      </c>
      <c r="G119" s="78"/>
    </row>
    <row r="120" spans="1:7" ht="15.5" x14ac:dyDescent="0.35">
      <c r="B120" s="4" t="s">
        <v>10</v>
      </c>
      <c r="C120" s="30">
        <f>'Monthly table (DNC)'!G122</f>
        <v>8341</v>
      </c>
      <c r="D120" s="30">
        <f>'Monthly table (DNC)'!I122</f>
        <v>2497.23</v>
      </c>
      <c r="E120" s="60">
        <f t="shared" si="2"/>
        <v>1963.2311320754716</v>
      </c>
      <c r="F120">
        <v>127.2</v>
      </c>
      <c r="G120" s="78"/>
    </row>
    <row r="121" spans="1:7" ht="15.5" x14ac:dyDescent="0.35">
      <c r="B121" s="4" t="s">
        <v>11</v>
      </c>
      <c r="C121" s="30">
        <f>'Monthly table (DNC)'!G123</f>
        <v>11089</v>
      </c>
      <c r="D121" s="30">
        <f>'Monthly table (DNC)'!I123</f>
        <v>2634.05</v>
      </c>
      <c r="E121" s="60">
        <f t="shared" si="2"/>
        <v>2083.9003164556962</v>
      </c>
      <c r="F121">
        <v>126.4</v>
      </c>
      <c r="G121" s="78"/>
    </row>
    <row r="122" spans="1:7" ht="15.5" x14ac:dyDescent="0.35">
      <c r="B122" s="4" t="s">
        <v>12</v>
      </c>
      <c r="C122" s="30">
        <f>'Monthly table (DNC)'!G124</f>
        <v>11858</v>
      </c>
      <c r="D122" s="30">
        <f>'Monthly table (DNC)'!I124</f>
        <v>2626.36</v>
      </c>
      <c r="E122" s="60">
        <f t="shared" si="2"/>
        <v>2053.4480062548864</v>
      </c>
      <c r="F122">
        <v>127.9</v>
      </c>
      <c r="G122" s="78"/>
    </row>
    <row r="123" spans="1:7" ht="15.5" x14ac:dyDescent="0.35">
      <c r="B123" s="4" t="s">
        <v>13</v>
      </c>
      <c r="C123" s="30">
        <f>'Monthly table (DNC)'!G125</f>
        <v>13397</v>
      </c>
      <c r="D123" s="30">
        <f>'Monthly table (DNC)'!I125</f>
        <v>2588.41</v>
      </c>
      <c r="E123" s="60">
        <f t="shared" si="2"/>
        <v>2008.0760279286267</v>
      </c>
      <c r="F123">
        <v>128.9</v>
      </c>
      <c r="G123" s="78"/>
    </row>
    <row r="124" spans="1:7" ht="15.5" x14ac:dyDescent="0.35">
      <c r="A124" s="56" t="s">
        <v>82</v>
      </c>
      <c r="B124" s="4" t="s">
        <v>2</v>
      </c>
      <c r="C124" s="30">
        <f>'Monthly table (DNC)'!G126</f>
        <v>10401</v>
      </c>
      <c r="D124" s="30">
        <f>'Monthly table (DNC)'!I126</f>
        <v>2595.11</v>
      </c>
      <c r="E124" s="60">
        <f t="shared" si="2"/>
        <v>1990.1150306748466</v>
      </c>
      <c r="F124">
        <v>130.4</v>
      </c>
      <c r="G124" s="78">
        <f t="shared" si="3"/>
        <v>131.67500000000001</v>
      </c>
    </row>
    <row r="125" spans="1:7" ht="15.5" x14ac:dyDescent="0.35">
      <c r="B125" s="4" t="s">
        <v>3</v>
      </c>
      <c r="C125" s="30">
        <f>'Monthly table (DNC)'!G127</f>
        <v>11744</v>
      </c>
      <c r="D125" s="30">
        <f>'Monthly table (DNC)'!I127</f>
        <v>2520.83</v>
      </c>
      <c r="E125" s="60">
        <f t="shared" si="2"/>
        <v>1919.9009900990095</v>
      </c>
      <c r="F125">
        <v>131.30000000000001</v>
      </c>
      <c r="G125" s="78"/>
    </row>
    <row r="126" spans="1:7" ht="15.5" x14ac:dyDescent="0.35">
      <c r="B126" s="4" t="s">
        <v>4</v>
      </c>
      <c r="C126" s="30">
        <f>'Monthly table (DNC)'!G128</f>
        <v>11959</v>
      </c>
      <c r="D126" s="30">
        <f>'Monthly table (DNC)'!I128</f>
        <v>2473.37</v>
      </c>
      <c r="E126" s="60">
        <f t="shared" si="2"/>
        <v>1880.8897338403042</v>
      </c>
      <c r="F126">
        <v>131.5</v>
      </c>
      <c r="G126" s="78"/>
    </row>
    <row r="127" spans="1:7" ht="15.5" x14ac:dyDescent="0.35">
      <c r="B127" s="4" t="s">
        <v>5</v>
      </c>
      <c r="C127" s="30">
        <f>'Monthly table (DNC)'!G129</f>
        <v>10181</v>
      </c>
      <c r="D127" s="30">
        <f>'Monthly table (DNC)'!I129</f>
        <v>2485.4</v>
      </c>
      <c r="E127" s="60">
        <f t="shared" si="2"/>
        <v>1898.7012987012986</v>
      </c>
      <c r="F127">
        <v>130.9</v>
      </c>
      <c r="G127" s="78"/>
    </row>
    <row r="128" spans="1:7" ht="15.5" x14ac:dyDescent="0.35">
      <c r="B128" s="4" t="s">
        <v>6</v>
      </c>
      <c r="C128" s="30">
        <f>'Monthly table (DNC)'!G130</f>
        <v>10219</v>
      </c>
      <c r="D128" s="30">
        <f>'Monthly table (DNC)'!I130</f>
        <v>2429.9899999999998</v>
      </c>
      <c r="E128" s="60">
        <f t="shared" si="2"/>
        <v>1850.7159177456201</v>
      </c>
      <c r="F128">
        <v>131.30000000000001</v>
      </c>
      <c r="G128" s="78"/>
    </row>
    <row r="129" spans="1:7" ht="15.5" x14ac:dyDescent="0.35">
      <c r="B129" s="4" t="s">
        <v>7</v>
      </c>
      <c r="C129" s="30">
        <f>'Monthly table (DNC)'!G131</f>
        <v>10117</v>
      </c>
      <c r="D129" s="30">
        <f>'Monthly table (DNC)'!I131</f>
        <v>2372.9499999999998</v>
      </c>
      <c r="E129" s="60">
        <f t="shared" si="2"/>
        <v>1797.689393939394</v>
      </c>
      <c r="F129">
        <v>132</v>
      </c>
      <c r="G129" s="78"/>
    </row>
    <row r="130" spans="1:7" ht="15.5" x14ac:dyDescent="0.35">
      <c r="B130" s="4" t="s">
        <v>8</v>
      </c>
      <c r="C130" s="30">
        <f>'Monthly table (DNC)'!G132</f>
        <v>10079</v>
      </c>
      <c r="D130" s="30">
        <f>'Monthly table (DNC)'!I132</f>
        <v>2340.19</v>
      </c>
      <c r="E130" s="60">
        <f t="shared" si="2"/>
        <v>1772.8712121212122</v>
      </c>
      <c r="F130">
        <v>132</v>
      </c>
      <c r="G130" s="78"/>
    </row>
    <row r="131" spans="1:7" ht="15.5" x14ac:dyDescent="0.35">
      <c r="B131" s="4" t="s">
        <v>9</v>
      </c>
      <c r="C131" s="30">
        <f>'Monthly table (DNC)'!G133</f>
        <v>10726</v>
      </c>
      <c r="D131" s="30">
        <f>'Monthly table (DNC)'!I133</f>
        <v>2299.14</v>
      </c>
      <c r="E131" s="60">
        <f t="shared" si="2"/>
        <v>1745.740318906606</v>
      </c>
      <c r="F131">
        <v>131.69999999999999</v>
      </c>
      <c r="G131" s="78"/>
    </row>
    <row r="132" spans="1:7" ht="15.5" x14ac:dyDescent="0.35">
      <c r="B132" s="4" t="s">
        <v>10</v>
      </c>
      <c r="C132" s="30">
        <f>'Monthly table (DNC)'!G134</f>
        <v>6524</v>
      </c>
      <c r="D132" s="30">
        <f>'Monthly table (DNC)'!I134</f>
        <v>2302.69</v>
      </c>
      <c r="E132" s="60">
        <f t="shared" si="2"/>
        <v>1741.8229954614224</v>
      </c>
      <c r="F132">
        <v>132.19999999999999</v>
      </c>
      <c r="G132" s="78"/>
    </row>
    <row r="133" spans="1:7" ht="15.5" x14ac:dyDescent="0.35">
      <c r="B133" s="4" t="s">
        <v>11</v>
      </c>
      <c r="C133" s="30">
        <f>'Monthly table (DNC)'!G135</f>
        <v>8612</v>
      </c>
      <c r="D133" s="30">
        <f>'Monthly table (DNC)'!I135</f>
        <v>2324.59</v>
      </c>
      <c r="E133" s="60">
        <f t="shared" ref="E133:E159" si="4">D133/F133*100</f>
        <v>1767.7490494296578</v>
      </c>
      <c r="F133">
        <v>131.5</v>
      </c>
      <c r="G133" s="78"/>
    </row>
    <row r="134" spans="1:7" ht="15.5" x14ac:dyDescent="0.35">
      <c r="B134" s="4" t="s">
        <v>12</v>
      </c>
      <c r="C134" s="30">
        <f>'Monthly table (DNC)'!G136</f>
        <v>9183</v>
      </c>
      <c r="D134" s="30">
        <f>'Monthly table (DNC)'!I136</f>
        <v>2255.14</v>
      </c>
      <c r="E134" s="60">
        <f t="shared" si="4"/>
        <v>1704.5653817082386</v>
      </c>
      <c r="F134">
        <v>132.30000000000001</v>
      </c>
      <c r="G134" s="78"/>
    </row>
    <row r="135" spans="1:7" ht="15.5" x14ac:dyDescent="0.35">
      <c r="B135" s="4" t="s">
        <v>13</v>
      </c>
      <c r="C135" s="30">
        <f>'Monthly table (DNC)'!G137</f>
        <v>10115</v>
      </c>
      <c r="D135" s="30">
        <f>'Monthly table (DNC)'!I137</f>
        <v>2217.64</v>
      </c>
      <c r="E135" s="60">
        <f t="shared" si="4"/>
        <v>1667.3984962406014</v>
      </c>
      <c r="F135">
        <v>133</v>
      </c>
      <c r="G135" s="78"/>
    </row>
    <row r="136" spans="1:7" ht="15.5" x14ac:dyDescent="0.35">
      <c r="A136" s="56" t="s">
        <v>97</v>
      </c>
      <c r="B136" s="4" t="s">
        <v>2</v>
      </c>
      <c r="C136" s="30">
        <f>'Monthly table (DNC)'!G138</f>
        <v>10235</v>
      </c>
      <c r="D136" s="30">
        <f>'Monthly table (DNC)'!I138</f>
        <v>2213.0100000000002</v>
      </c>
      <c r="E136" s="60">
        <f t="shared" si="4"/>
        <v>1657.6853932584272</v>
      </c>
      <c r="F136">
        <v>133.5</v>
      </c>
      <c r="G136" s="78">
        <f t="shared" ref="G136" si="5">AVERAGE(F136:F147)</f>
        <v>134.78333333333333</v>
      </c>
    </row>
    <row r="137" spans="1:7" ht="15.5" x14ac:dyDescent="0.35">
      <c r="B137" s="4" t="s">
        <v>3</v>
      </c>
      <c r="C137" s="30">
        <f>'Monthly table (DNC)'!G139</f>
        <v>10610</v>
      </c>
      <c r="D137" s="30">
        <f>'Monthly table (DNC)'!I139</f>
        <v>2197.54</v>
      </c>
      <c r="E137" s="60">
        <f t="shared" si="4"/>
        <v>1641.17998506348</v>
      </c>
      <c r="F137">
        <v>133.9</v>
      </c>
      <c r="G137" s="78"/>
    </row>
    <row r="138" spans="1:7" ht="15.5" x14ac:dyDescent="0.35">
      <c r="B138" s="4" t="s">
        <v>4</v>
      </c>
      <c r="C138" s="30">
        <f>'Monthly table (DNC)'!G140</f>
        <v>10730</v>
      </c>
      <c r="D138" s="30">
        <f>'Monthly table (DNC)'!I140</f>
        <v>2146.11</v>
      </c>
      <c r="E138" s="60">
        <f t="shared" si="4"/>
        <v>1600.3803131991053</v>
      </c>
      <c r="F138">
        <v>134.1</v>
      </c>
      <c r="G138" s="78"/>
    </row>
    <row r="139" spans="1:7" ht="15.5" x14ac:dyDescent="0.35">
      <c r="B139" s="4" t="s">
        <v>5</v>
      </c>
      <c r="C139" s="30">
        <f>'Monthly table (DNC)'!G141</f>
        <v>10911</v>
      </c>
      <c r="D139" s="30">
        <f>'Monthly table (DNC)'!I141</f>
        <v>2145.48</v>
      </c>
      <c r="E139" s="60">
        <f t="shared" si="4"/>
        <v>1603.4977578475334</v>
      </c>
      <c r="F139">
        <v>133.80000000000001</v>
      </c>
      <c r="G139" s="78"/>
    </row>
    <row r="140" spans="1:7" ht="15.5" x14ac:dyDescent="0.35">
      <c r="B140" s="4" t="s">
        <v>6</v>
      </c>
      <c r="C140" s="30">
        <f>'Monthly table (DNC)'!G142</f>
        <v>10801</v>
      </c>
      <c r="D140" s="30">
        <f>'Monthly table (DNC)'!I142</f>
        <v>2138.4</v>
      </c>
      <c r="E140" s="60">
        <f t="shared" si="4"/>
        <v>1592.2561429635145</v>
      </c>
      <c r="F140">
        <v>134.30000000000001</v>
      </c>
      <c r="G140" s="78"/>
    </row>
    <row r="141" spans="1:7" ht="15.5" x14ac:dyDescent="0.35">
      <c r="B141" s="4" t="s">
        <v>7</v>
      </c>
      <c r="C141" s="30">
        <f>'Monthly table (DNC)'!G143</f>
        <v>12109</v>
      </c>
      <c r="D141" s="30">
        <f>'Monthly table (DNC)'!I143</f>
        <v>2147.9699999999998</v>
      </c>
      <c r="E141" s="60">
        <f t="shared" si="4"/>
        <v>1600.5737704918033</v>
      </c>
      <c r="F141">
        <v>134.19999999999999</v>
      </c>
      <c r="G141" s="78"/>
    </row>
    <row r="142" spans="1:7" ht="15.5" x14ac:dyDescent="0.35">
      <c r="B142" s="4" t="s">
        <v>8</v>
      </c>
      <c r="C142" s="30">
        <f>'Monthly table (DNC)'!G144</f>
        <v>14147</v>
      </c>
      <c r="D142" s="30">
        <f>'Monthly table (DNC)'!I144</f>
        <v>2116.15</v>
      </c>
      <c r="E142" s="60">
        <f t="shared" si="4"/>
        <v>1567.5185185185185</v>
      </c>
      <c r="F142">
        <v>135</v>
      </c>
      <c r="G142" s="78"/>
    </row>
    <row r="143" spans="1:7" ht="15.5" x14ac:dyDescent="0.35">
      <c r="B143" s="4" t="s">
        <v>9</v>
      </c>
      <c r="C143" s="30">
        <f>'Monthly table (DNC)'!G145</f>
        <v>15624</v>
      </c>
      <c r="D143" s="30">
        <f>'Monthly table (DNC)'!I145</f>
        <v>2105.4299999999998</v>
      </c>
      <c r="E143" s="60">
        <f t="shared" si="4"/>
        <v>1558.4233900814211</v>
      </c>
      <c r="F143">
        <v>135.1</v>
      </c>
      <c r="G143" s="78"/>
    </row>
    <row r="144" spans="1:7" ht="15.5" x14ac:dyDescent="0.35">
      <c r="B144" s="4" t="s">
        <v>10</v>
      </c>
      <c r="C144" s="30">
        <f>'Monthly table (DNC)'!G146</f>
        <v>10219</v>
      </c>
      <c r="D144" s="30">
        <f>'Monthly table (DNC)'!I146</f>
        <v>2121.85</v>
      </c>
      <c r="E144" s="60">
        <f t="shared" si="4"/>
        <v>1564.7861356932153</v>
      </c>
      <c r="F144">
        <v>135.6</v>
      </c>
      <c r="G144" s="78"/>
    </row>
    <row r="145" spans="1:7" ht="15.5" x14ac:dyDescent="0.35">
      <c r="B145" s="4" t="s">
        <v>11</v>
      </c>
      <c r="C145" s="30">
        <f>'Monthly table (DNC)'!G147</f>
        <v>12466</v>
      </c>
      <c r="D145" s="30">
        <f>'Monthly table (DNC)'!I147</f>
        <v>2013.51</v>
      </c>
      <c r="E145" s="60">
        <f t="shared" si="4"/>
        <v>1487.0827178729689</v>
      </c>
      <c r="F145">
        <v>135.4</v>
      </c>
      <c r="G145" s="78"/>
    </row>
    <row r="146" spans="1:7" ht="15.5" x14ac:dyDescent="0.35">
      <c r="B146" s="4" t="s">
        <v>12</v>
      </c>
      <c r="C146" s="30">
        <f>'Monthly table (DNC)'!G148</f>
        <v>14755</v>
      </c>
      <c r="D146" s="30">
        <f>'Monthly table (DNC)'!I148</f>
        <v>2032.9</v>
      </c>
      <c r="E146" s="60">
        <f t="shared" si="4"/>
        <v>1494.7794117647061</v>
      </c>
      <c r="F146">
        <v>136</v>
      </c>
      <c r="G146" s="78"/>
    </row>
    <row r="147" spans="1:7" ht="15.5" x14ac:dyDescent="0.35">
      <c r="B147" s="4" t="s">
        <v>13</v>
      </c>
      <c r="C147" s="30">
        <f>'Monthly table (DNC)'!G149</f>
        <v>17825</v>
      </c>
      <c r="D147" s="30">
        <f>'Monthly table (DNC)'!I149</f>
        <v>2034.79</v>
      </c>
      <c r="E147" s="60">
        <f t="shared" si="4"/>
        <v>1490.6886446886447</v>
      </c>
      <c r="F147">
        <v>136.5</v>
      </c>
      <c r="G147" s="78"/>
    </row>
    <row r="148" spans="1:7" ht="15.5" x14ac:dyDescent="0.35">
      <c r="A148" s="56" t="s">
        <v>118</v>
      </c>
      <c r="B148" s="4" t="s">
        <v>2</v>
      </c>
      <c r="C148" s="30">
        <f>'Monthly table (DNC)'!G150</f>
        <v>13827</v>
      </c>
      <c r="D148" s="30">
        <f>'Monthly table (DNC)'!I150</f>
        <v>2040.43</v>
      </c>
      <c r="E148" s="60">
        <f t="shared" si="4"/>
        <v>1476.4327062228656</v>
      </c>
      <c r="F148">
        <v>138.19999999999999</v>
      </c>
      <c r="G148" s="78">
        <f>AVERAGE(F148:F159)</f>
        <v>139.42499999999998</v>
      </c>
    </row>
    <row r="149" spans="1:7" ht="15.5" x14ac:dyDescent="0.35">
      <c r="B149" s="4" t="s">
        <v>3</v>
      </c>
      <c r="C149" s="30">
        <f>'Monthly table (DNC)'!G151</f>
        <v>15730</v>
      </c>
      <c r="D149" s="30">
        <f>'Monthly table (DNC)'!I151</f>
        <v>2047.78</v>
      </c>
      <c r="E149" s="60">
        <f t="shared" si="4"/>
        <v>1479.6098265895953</v>
      </c>
      <c r="F149">
        <v>138.4</v>
      </c>
    </row>
    <row r="150" spans="1:7" ht="15.5" x14ac:dyDescent="0.35">
      <c r="B150" s="4" t="s">
        <v>4</v>
      </c>
      <c r="C150" s="30">
        <f>'Monthly table (DNC)'!G152</f>
        <v>16277</v>
      </c>
      <c r="D150" s="30">
        <f>'Monthly table (DNC)'!I152</f>
        <v>2047.62</v>
      </c>
      <c r="E150" s="60">
        <f t="shared" si="4"/>
        <v>1474.168466522678</v>
      </c>
      <c r="F150">
        <v>138.9</v>
      </c>
    </row>
    <row r="151" spans="1:7" ht="15.5" x14ac:dyDescent="0.35">
      <c r="B151" s="4" t="s">
        <v>5</v>
      </c>
      <c r="C151" s="30">
        <f>'Monthly table (DNC)'!G153</f>
        <v>15174</v>
      </c>
      <c r="D151" s="30">
        <f>'Monthly table (DNC)'!I153</f>
        <v>2050.9299999999998</v>
      </c>
      <c r="E151" s="60">
        <f t="shared" si="4"/>
        <v>1475.4892086330933</v>
      </c>
      <c r="F151">
        <v>139</v>
      </c>
    </row>
    <row r="152" spans="1:7" ht="15.5" x14ac:dyDescent="0.35">
      <c r="B152" s="4" t="s">
        <v>6</v>
      </c>
      <c r="C152" s="30">
        <f>'Monthly table (DNC)'!G154</f>
        <v>13489</v>
      </c>
      <c r="D152" s="30">
        <f>'Monthly table (DNC)'!I154</f>
        <v>1998.3</v>
      </c>
      <c r="E152" s="60">
        <f t="shared" si="4"/>
        <v>1434.5297918162239</v>
      </c>
      <c r="F152">
        <v>139.30000000000001</v>
      </c>
    </row>
    <row r="153" spans="1:7" ht="15.5" x14ac:dyDescent="0.35">
      <c r="B153" s="4" t="s">
        <v>7</v>
      </c>
      <c r="C153" s="30">
        <f>'Monthly table (DNC)'!G155</f>
        <v>15901</v>
      </c>
      <c r="D153" s="30">
        <f>'Monthly table (DNC)'!I155</f>
        <v>1966.36</v>
      </c>
      <c r="E153" s="60">
        <f t="shared" si="4"/>
        <v>1411.6008614501075</v>
      </c>
      <c r="F153">
        <v>139.30000000000001</v>
      </c>
    </row>
    <row r="154" spans="1:7" ht="15.5" x14ac:dyDescent="0.35">
      <c r="B154" s="4" t="s">
        <v>8</v>
      </c>
      <c r="C154" s="30">
        <f>'Monthly table (DNC)'!G156</f>
        <v>17935</v>
      </c>
      <c r="D154" s="30">
        <f>'Monthly table (DNC)'!I156</f>
        <v>1955.75</v>
      </c>
      <c r="E154" s="60">
        <f t="shared" si="4"/>
        <v>1398.9628040057223</v>
      </c>
      <c r="F154">
        <v>139.80000000000001</v>
      </c>
    </row>
    <row r="155" spans="1:7" ht="15.5" x14ac:dyDescent="0.35">
      <c r="B155" s="4" t="s">
        <v>9</v>
      </c>
      <c r="C155" s="30">
        <f>'Monthly table (DNC)'!G157</f>
        <v>16779</v>
      </c>
      <c r="D155" s="30">
        <f>'Monthly table (DNC)'!I157</f>
        <v>2033.41</v>
      </c>
      <c r="E155" s="60">
        <f t="shared" si="4"/>
        <v>1457.6415770609319</v>
      </c>
      <c r="F155">
        <v>139.5</v>
      </c>
    </row>
    <row r="156" spans="1:7" ht="15.5" x14ac:dyDescent="0.35">
      <c r="B156" s="4" t="s">
        <v>10</v>
      </c>
      <c r="C156" s="30">
        <f>'Monthly table (DNC)'!G158</f>
        <v>13051</v>
      </c>
      <c r="D156" s="30">
        <f>'Monthly table (DNC)'!I158</f>
        <v>2008.44</v>
      </c>
      <c r="E156" s="60">
        <f t="shared" si="4"/>
        <v>1433.576017130621</v>
      </c>
      <c r="F156">
        <v>140.1</v>
      </c>
    </row>
    <row r="157" spans="1:7" ht="15.5" x14ac:dyDescent="0.35">
      <c r="B157" s="4" t="s">
        <v>11</v>
      </c>
      <c r="C157" s="30">
        <f>'Monthly table (DNC)'!G159</f>
        <v>13500</v>
      </c>
      <c r="D157" s="30">
        <f>'Monthly table (DNC)'!I159</f>
        <v>1957.84</v>
      </c>
      <c r="E157" s="60">
        <f t="shared" si="4"/>
        <v>1403.4695340501792</v>
      </c>
      <c r="F157">
        <v>139.5</v>
      </c>
    </row>
    <row r="158" spans="1:7" ht="15.5" x14ac:dyDescent="0.35">
      <c r="B158" s="4" t="s">
        <v>12</v>
      </c>
      <c r="C158" s="30">
        <f>'Monthly table (DNC)'!G160</f>
        <v>16206</v>
      </c>
      <c r="D158" s="30">
        <f>'Monthly table (DNC)'!I160</f>
        <v>1995.36</v>
      </c>
      <c r="E158" s="60">
        <f t="shared" si="4"/>
        <v>1424.2398286937901</v>
      </c>
      <c r="F158">
        <v>140.1</v>
      </c>
    </row>
    <row r="159" spans="1:7" ht="15.5" x14ac:dyDescent="0.35">
      <c r="B159" s="4" t="s">
        <v>13</v>
      </c>
      <c r="C159" s="30">
        <f>'Monthly table (DNC)'!G161</f>
        <v>19685</v>
      </c>
      <c r="D159" s="30">
        <f>'Monthly table (DNC)'!I161</f>
        <v>2001.42</v>
      </c>
      <c r="E159" s="60">
        <f t="shared" si="4"/>
        <v>1419.4468085106382</v>
      </c>
      <c r="F159">
        <v>141</v>
      </c>
    </row>
  </sheetData>
  <phoneticPr fontId="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AC748-2580-4C36-BDEA-08E446A7F6B0}">
  <dimension ref="A1:B15"/>
  <sheetViews>
    <sheetView showGridLines="0" zoomScaleNormal="100" workbookViewId="0"/>
  </sheetViews>
  <sheetFormatPr defaultColWidth="9.1796875" defaultRowHeight="20.25" customHeight="1" x14ac:dyDescent="0.25"/>
  <cols>
    <col min="1" max="1" width="80.81640625" style="16" bestFit="1" customWidth="1"/>
    <col min="2" max="2" width="33.81640625" style="16" customWidth="1"/>
    <col min="3" max="3" width="9.1796875" style="16" customWidth="1"/>
    <col min="4" max="16384" width="9.1796875" style="16"/>
  </cols>
  <sheetData>
    <row r="1" spans="1:2" ht="45" customHeight="1" x14ac:dyDescent="0.25">
      <c r="A1" s="15" t="s">
        <v>14</v>
      </c>
    </row>
    <row r="2" spans="1:2" ht="20.25" customHeight="1" x14ac:dyDescent="0.25">
      <c r="A2" s="17" t="s">
        <v>38</v>
      </c>
    </row>
    <row r="3" spans="1:2" ht="20.25" customHeight="1" thickBot="1" x14ac:dyDescent="0.3">
      <c r="A3" s="18" t="s">
        <v>39</v>
      </c>
    </row>
    <row r="4" spans="1:2" ht="30" customHeight="1" thickBot="1" x14ac:dyDescent="0.55000000000000004">
      <c r="A4" s="34" t="s">
        <v>40</v>
      </c>
      <c r="B4" s="35" t="s">
        <v>41</v>
      </c>
    </row>
    <row r="5" spans="1:2" ht="20.25" customHeight="1" x14ac:dyDescent="0.25">
      <c r="A5" s="31" t="s">
        <v>42</v>
      </c>
      <c r="B5" s="62" t="s">
        <v>43</v>
      </c>
    </row>
    <row r="6" spans="1:2" ht="20.25" customHeight="1" x14ac:dyDescent="0.25">
      <c r="A6" s="31" t="s">
        <v>44</v>
      </c>
      <c r="B6" s="32" t="s">
        <v>14</v>
      </c>
    </row>
    <row r="7" spans="1:2" ht="20.25" customHeight="1" x14ac:dyDescent="0.25">
      <c r="A7" s="33" t="s">
        <v>85</v>
      </c>
      <c r="B7" s="62" t="s">
        <v>56</v>
      </c>
    </row>
    <row r="8" spans="1:2" ht="20.25" customHeight="1" x14ac:dyDescent="0.25">
      <c r="A8" s="33" t="s">
        <v>45</v>
      </c>
      <c r="B8" s="32" t="s">
        <v>46</v>
      </c>
    </row>
    <row r="9" spans="1:2" ht="20.25" customHeight="1" x14ac:dyDescent="0.25">
      <c r="A9" s="33" t="s">
        <v>137</v>
      </c>
      <c r="B9" s="62" t="s">
        <v>86</v>
      </c>
    </row>
    <row r="10" spans="1:2" ht="20.25" customHeight="1" x14ac:dyDescent="0.25">
      <c r="A10" s="33" t="s">
        <v>136</v>
      </c>
      <c r="B10" s="62" t="s">
        <v>76</v>
      </c>
    </row>
    <row r="11" spans="1:2" ht="20.25" customHeight="1" x14ac:dyDescent="0.25">
      <c r="A11" s="33" t="s">
        <v>138</v>
      </c>
      <c r="B11" s="62" t="s">
        <v>1</v>
      </c>
    </row>
    <row r="12" spans="1:2" ht="20.25" customHeight="1" x14ac:dyDescent="0.25">
      <c r="A12" s="33" t="s">
        <v>139</v>
      </c>
      <c r="B12" s="62" t="s">
        <v>107</v>
      </c>
    </row>
    <row r="13" spans="1:2" ht="20.25" customHeight="1" x14ac:dyDescent="0.25">
      <c r="A13" s="33" t="s">
        <v>140</v>
      </c>
      <c r="B13" s="62" t="s">
        <v>108</v>
      </c>
    </row>
    <row r="14" spans="1:2" ht="20.25" customHeight="1" x14ac:dyDescent="0.25">
      <c r="A14" s="33" t="s">
        <v>141</v>
      </c>
      <c r="B14" s="62" t="s">
        <v>134</v>
      </c>
    </row>
    <row r="15" spans="1:2" ht="20.25" customHeight="1" x14ac:dyDescent="0.25">
      <c r="A15" s="33"/>
      <c r="B15" s="62"/>
    </row>
  </sheetData>
  <hyperlinks>
    <hyperlink ref="B5" location="'Cover sheet'!A1" display="Cover Sheet" xr:uid="{24039EDA-E377-43D0-90D4-FBB006F0DEC2}"/>
    <hyperlink ref="B11" location="'Monthly table (DNC)'!A1" display="Month" xr:uid="{F65BD4F0-70E8-45C8-A01C-DD7A32888E50}"/>
    <hyperlink ref="B7" location="Commentary!A1" display="Commentary" xr:uid="{1974980A-C11F-4D4F-B960-83F9EAF5C881}"/>
    <hyperlink ref="B8" location="Notes!A1" display="Notes" xr:uid="{2EC84590-821F-4BFC-B9B7-38A70D1F8EDA}"/>
    <hyperlink ref="B6" location="'Contents'!A1" display="Contents" xr:uid="{E2B48A64-18E4-4C5A-94C7-80E80AC3D23F}"/>
    <hyperlink ref="B10" location="'Annual table (DNC)'!A1" display="Annual" xr:uid="{A1FDEC6C-1C82-450D-B7B8-8D6289FFC439}"/>
    <hyperlink ref="B9" location="'Summary table (DNC)'!A1" display="Summary" xr:uid="{681EC616-298A-486F-90F5-B31202038F80}"/>
    <hyperlink ref="B12" location="'Domestic costs (DNC)'!A1" display="Domestic costs" xr:uid="{087F9806-B0E0-4AC3-B41A-42A37C3A4DF9}"/>
    <hyperlink ref="B13" location="'New build and retro costs (DNC)'!A1" display="New build costs" xr:uid="{4784A981-F45B-4B29-B59F-284B3980A322}"/>
    <hyperlink ref="B14" location="'Regional costs (DNC)'!A1" display="Regional costs" xr:uid="{04DF653D-D3BF-4C90-9683-0B5BE7BBF2E9}"/>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1376-37B0-48CC-96EA-D166CC5F0310}">
  <sheetPr>
    <pageSetUpPr fitToPage="1"/>
  </sheetPr>
  <dimension ref="A1:K15"/>
  <sheetViews>
    <sheetView showGridLines="0" topLeftCell="A3" zoomScaleNormal="100" workbookViewId="0"/>
  </sheetViews>
  <sheetFormatPr defaultColWidth="9.1796875" defaultRowHeight="13" x14ac:dyDescent="0.35"/>
  <cols>
    <col min="1" max="1" width="117.7265625" style="45" customWidth="1"/>
    <col min="2" max="3" width="9.1796875" style="45"/>
    <col min="4" max="4" width="54.453125" style="45" customWidth="1"/>
    <col min="5" max="5" width="9.1796875" style="45" customWidth="1"/>
    <col min="6" max="10" width="9.1796875" style="45"/>
    <col min="11" max="11" width="114.1796875" style="45" customWidth="1"/>
    <col min="12" max="16384" width="9.1796875" style="45"/>
  </cols>
  <sheetData>
    <row r="1" spans="1:11" ht="45" customHeight="1" x14ac:dyDescent="0.35">
      <c r="A1" s="44" t="s">
        <v>56</v>
      </c>
    </row>
    <row r="2" spans="1:11" ht="30" customHeight="1" x14ac:dyDescent="0.35">
      <c r="A2" s="79" t="s">
        <v>135</v>
      </c>
    </row>
    <row r="3" spans="1:11" ht="48" customHeight="1" x14ac:dyDescent="0.35">
      <c r="A3" s="79" t="s">
        <v>117</v>
      </c>
    </row>
    <row r="4" spans="1:11" ht="48" customHeight="1" x14ac:dyDescent="0.35">
      <c r="A4" s="98" t="s">
        <v>147</v>
      </c>
    </row>
    <row r="5" spans="1:11" ht="108.5" x14ac:dyDescent="0.35">
      <c r="A5" s="100" t="s">
        <v>158</v>
      </c>
      <c r="C5" s="81"/>
      <c r="D5" s="71"/>
    </row>
    <row r="6" spans="1:11" ht="31" x14ac:dyDescent="0.35">
      <c r="A6" s="100" t="s">
        <v>160</v>
      </c>
      <c r="C6" s="81"/>
      <c r="D6" s="71"/>
    </row>
    <row r="7" spans="1:11" ht="62" x14ac:dyDescent="0.35">
      <c r="A7" s="100" t="s">
        <v>156</v>
      </c>
      <c r="D7" s="71"/>
    </row>
    <row r="8" spans="1:11" ht="77.5" x14ac:dyDescent="0.35">
      <c r="A8" s="101" t="s">
        <v>161</v>
      </c>
      <c r="D8" s="71"/>
    </row>
    <row r="9" spans="1:11" ht="25" customHeight="1" x14ac:dyDescent="0.35">
      <c r="A9" s="79" t="s">
        <v>57</v>
      </c>
    </row>
    <row r="10" spans="1:11" ht="99" customHeight="1" x14ac:dyDescent="0.35">
      <c r="A10" s="101" t="s">
        <v>115</v>
      </c>
    </row>
    <row r="11" spans="1:11" ht="52" customHeight="1" x14ac:dyDescent="0.35">
      <c r="A11" s="101" t="s">
        <v>116</v>
      </c>
      <c r="K11" s="47"/>
    </row>
    <row r="12" spans="1:11" ht="96.65" customHeight="1" x14ac:dyDescent="0.35">
      <c r="A12" s="101" t="s">
        <v>159</v>
      </c>
    </row>
    <row r="13" spans="1:11" ht="35.15" customHeight="1" x14ac:dyDescent="0.35">
      <c r="A13" s="101" t="s">
        <v>106</v>
      </c>
    </row>
    <row r="14" spans="1:11" ht="42.65" customHeight="1" x14ac:dyDescent="0.35">
      <c r="A14" s="101" t="s">
        <v>157</v>
      </c>
    </row>
    <row r="15" spans="1:11" ht="74.900000000000006" customHeight="1" x14ac:dyDescent="0.35">
      <c r="A15" s="46"/>
    </row>
  </sheetData>
  <pageMargins left="0.7" right="0.7" top="0.75" bottom="0.75" header="0.3" footer="0.3"/>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BCEE-63C9-4FE1-8EA7-556255FFD2F9}">
  <dimension ref="A1:B20"/>
  <sheetViews>
    <sheetView showGridLines="0" zoomScaleNormal="100" workbookViewId="0"/>
  </sheetViews>
  <sheetFormatPr defaultColWidth="9.1796875" defaultRowHeight="15.5" x14ac:dyDescent="0.35"/>
  <cols>
    <col min="1" max="1" width="14.81640625" style="23" customWidth="1"/>
    <col min="2" max="2" width="150.81640625" style="23" customWidth="1"/>
    <col min="3" max="3" width="9.1796875" style="23" customWidth="1"/>
    <col min="4" max="16384" width="9.1796875" style="23"/>
  </cols>
  <sheetData>
    <row r="1" spans="1:2" s="21" customFormat="1" ht="45" customHeight="1" x14ac:dyDescent="0.35">
      <c r="A1" s="20" t="s">
        <v>46</v>
      </c>
      <c r="B1" s="6"/>
    </row>
    <row r="2" spans="1:2" s="7" customFormat="1" ht="20.149999999999999" customHeight="1" x14ac:dyDescent="0.35">
      <c r="A2" s="48" t="s">
        <v>49</v>
      </c>
    </row>
    <row r="3" spans="1:2" s="22" customFormat="1" ht="20.149999999999999" customHeight="1" x14ac:dyDescent="0.35">
      <c r="A3" s="22" t="s">
        <v>50</v>
      </c>
    </row>
    <row r="4" spans="1:2" s="22" customFormat="1" ht="30" customHeight="1" thickBot="1" x14ac:dyDescent="0.4">
      <c r="A4" s="29" t="s">
        <v>47</v>
      </c>
      <c r="B4" s="29" t="s">
        <v>48</v>
      </c>
    </row>
    <row r="5" spans="1:2" s="25" customFormat="1" ht="62" x14ac:dyDescent="0.35">
      <c r="A5" s="27" t="s">
        <v>51</v>
      </c>
      <c r="B5" s="28" t="s">
        <v>93</v>
      </c>
    </row>
    <row r="6" spans="1:2" s="25" customFormat="1" ht="33.65" customHeight="1" x14ac:dyDescent="0.35">
      <c r="A6" s="27" t="s">
        <v>52</v>
      </c>
      <c r="B6" s="28" t="s">
        <v>53</v>
      </c>
    </row>
    <row r="7" spans="1:2" s="25" customFormat="1" x14ac:dyDescent="0.35">
      <c r="A7" s="27" t="s">
        <v>87</v>
      </c>
      <c r="B7" s="28" t="s">
        <v>142</v>
      </c>
    </row>
    <row r="8" spans="1:2" s="25" customFormat="1" ht="31" x14ac:dyDescent="0.35">
      <c r="A8" s="27" t="s">
        <v>104</v>
      </c>
      <c r="B8" s="24" t="s">
        <v>113</v>
      </c>
    </row>
    <row r="9" spans="1:2" s="25" customFormat="1" x14ac:dyDescent="0.35">
      <c r="A9" s="27" t="s">
        <v>154</v>
      </c>
      <c r="B9" s="24" t="s">
        <v>163</v>
      </c>
    </row>
    <row r="10" spans="1:2" s="25" customFormat="1" x14ac:dyDescent="0.35">
      <c r="A10" s="27" t="s">
        <v>155</v>
      </c>
      <c r="B10" s="28" t="s">
        <v>162</v>
      </c>
    </row>
    <row r="11" spans="1:2" s="25" customFormat="1" x14ac:dyDescent="0.35">
      <c r="A11" s="27"/>
      <c r="B11" s="24"/>
    </row>
    <row r="12" spans="1:2" s="25" customFormat="1" x14ac:dyDescent="0.35">
      <c r="A12" s="27"/>
      <c r="B12" s="24"/>
    </row>
    <row r="13" spans="1:2" s="25" customFormat="1" x14ac:dyDescent="0.35">
      <c r="A13" s="23"/>
      <c r="B13" s="24"/>
    </row>
    <row r="14" spans="1:2" s="25" customFormat="1" x14ac:dyDescent="0.35">
      <c r="A14" s="23"/>
      <c r="B14" s="24"/>
    </row>
    <row r="15" spans="1:2" s="25" customFormat="1" x14ac:dyDescent="0.35">
      <c r="A15" s="23"/>
      <c r="B15" s="24"/>
    </row>
    <row r="16" spans="1:2" s="25" customFormat="1" x14ac:dyDescent="0.35">
      <c r="A16" s="23"/>
      <c r="B16" s="24"/>
    </row>
    <row r="17" spans="1:2" s="25" customFormat="1" x14ac:dyDescent="0.35">
      <c r="A17" s="23"/>
      <c r="B17" s="24"/>
    </row>
    <row r="18" spans="1:2" s="25" customFormat="1" x14ac:dyDescent="0.35">
      <c r="A18" s="23"/>
      <c r="B18" s="24"/>
    </row>
    <row r="19" spans="1:2" s="25" customFormat="1" x14ac:dyDescent="0.35">
      <c r="A19" s="23"/>
      <c r="B19" s="24"/>
    </row>
    <row r="20" spans="1:2" x14ac:dyDescent="0.35">
      <c r="B20" s="26"/>
    </row>
  </sheetData>
  <phoneticPr fontId="7" type="noConversion"/>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B32C-A04A-42E6-BD19-F35DB8665EE3}">
  <dimension ref="A1:W31"/>
  <sheetViews>
    <sheetView showGridLines="0" zoomScaleNormal="100" workbookViewId="0"/>
  </sheetViews>
  <sheetFormatPr defaultRowHeight="14.5" x14ac:dyDescent="0.35"/>
  <cols>
    <col min="1" max="1" width="12" customWidth="1"/>
    <col min="2" max="2" width="13.1796875" customWidth="1"/>
    <col min="3" max="4" width="15.81640625" customWidth="1"/>
    <col min="5" max="5" width="14.453125" customWidth="1"/>
    <col min="6" max="6" width="12.1796875" customWidth="1"/>
    <col min="7" max="8" width="14.453125" customWidth="1"/>
    <col min="9" max="9" width="14.7265625" customWidth="1"/>
    <col min="10" max="10" width="13.1796875" customWidth="1"/>
    <col min="11" max="12" width="13.453125" customWidth="1"/>
    <col min="13" max="13" width="14.453125" customWidth="1"/>
    <col min="14" max="14" width="15.453125" customWidth="1"/>
    <col min="15" max="15" width="13.1796875" customWidth="1"/>
    <col min="16" max="16" width="15" customWidth="1"/>
    <col min="17" max="17" width="13.1796875" customWidth="1"/>
  </cols>
  <sheetData>
    <row r="1" spans="1:20" ht="45" customHeight="1" x14ac:dyDescent="0.35">
      <c r="A1" s="19" t="s">
        <v>148</v>
      </c>
    </row>
    <row r="2" spans="1:20" ht="26.15" customHeight="1" x14ac:dyDescent="0.35">
      <c r="A2" s="97" t="s">
        <v>145</v>
      </c>
    </row>
    <row r="3" spans="1:20" x14ac:dyDescent="0.35">
      <c r="A3" t="s">
        <v>49</v>
      </c>
    </row>
    <row r="4" spans="1:20" ht="15.5" x14ac:dyDescent="0.35">
      <c r="A4" s="3" t="s">
        <v>24</v>
      </c>
    </row>
    <row r="5" spans="1:20" ht="87" x14ac:dyDescent="0.35">
      <c r="A5" s="65" t="s">
        <v>58</v>
      </c>
      <c r="B5" s="65" t="s">
        <v>62</v>
      </c>
      <c r="C5" s="66" t="s">
        <v>90</v>
      </c>
      <c r="D5" s="66" t="s">
        <v>61</v>
      </c>
      <c r="E5" s="66" t="s">
        <v>101</v>
      </c>
      <c r="F5" s="65" t="s">
        <v>65</v>
      </c>
      <c r="G5" s="66" t="s">
        <v>91</v>
      </c>
      <c r="H5" s="66" t="s">
        <v>66</v>
      </c>
      <c r="I5" s="66" t="s">
        <v>102</v>
      </c>
      <c r="J5" s="54" t="s">
        <v>69</v>
      </c>
      <c r="K5" s="66" t="s">
        <v>92</v>
      </c>
      <c r="L5" s="53" t="s">
        <v>70</v>
      </c>
      <c r="M5" s="66" t="s">
        <v>103</v>
      </c>
      <c r="N5" s="68" t="s">
        <v>83</v>
      </c>
    </row>
    <row r="6" spans="1:20" x14ac:dyDescent="0.35">
      <c r="A6" t="s">
        <v>15</v>
      </c>
      <c r="B6" s="49">
        <v>1896.67</v>
      </c>
      <c r="C6" s="50">
        <f>ROUND(Table463[[#This Row],[0-4 kW:
Median (£/kW)]]/Table463[[#This Row],[Consumer Price Index (CPI) 
'[note 3']]]*100, 2)</f>
        <v>1923.6</v>
      </c>
      <c r="D6" s="50">
        <v>2049.27</v>
      </c>
      <c r="E6" s="50">
        <f>ROUND(Table463[[#This Row],[0-4 kW:
Mean (£/kW)]]/Table463[[#This Row],[Consumer Price Index (CPI) 
'[note 3']]]*100, 2)</f>
        <v>2078.37</v>
      </c>
      <c r="F6" s="49">
        <v>1563.83</v>
      </c>
      <c r="G6" s="50">
        <f>ROUND(Table463[[#This Row],[4-10 kW:
Median (£/kW)]]/Table463[[#This Row],[Consumer Price Index (CPI) 
'[note 3']]]*100, 2)</f>
        <v>1586.03</v>
      </c>
      <c r="H6" s="50">
        <v>1637.73</v>
      </c>
      <c r="I6" s="50">
        <f>ROUND(Table463[[#This Row],[4-10 kW:
Mean (£/kW)]]/Table463[[#This Row],[Consumer Price Index (CPI) 
'[note 3']]]*100, 2)</f>
        <v>1660.98</v>
      </c>
      <c r="J6" s="49">
        <v>1331.5</v>
      </c>
      <c r="K6" s="50">
        <f>ROUND(Table463[[#This Row],[10-50 kW:
Median (£/kW)]]/Table463[[#This Row],[Consumer Price Index (CPI) 
'[note 3']]]*100, 2)</f>
        <v>1350.41</v>
      </c>
      <c r="L6" s="50">
        <v>1391.12</v>
      </c>
      <c r="M6" s="50">
        <f>ROUND(Table463[[#This Row],[10-50 kW:
Mean (£/kW)]]/Table463[[#This Row],[Consumer Price Index (CPI) 
'[note 3']]]*100, 2)</f>
        <v>1410.87</v>
      </c>
      <c r="N6" s="69">
        <v>98.6</v>
      </c>
      <c r="R6" s="50"/>
      <c r="S6" s="50"/>
      <c r="T6" s="50"/>
    </row>
    <row r="7" spans="1:20" x14ac:dyDescent="0.35">
      <c r="A7" t="s">
        <v>16</v>
      </c>
      <c r="B7" s="49">
        <v>1904.4</v>
      </c>
      <c r="C7" s="50">
        <f>ROUND(Table463[[#This Row],[0-4 kW:
Median (£/kW)]]/Table463[[#This Row],[Consumer Price Index (CPI) 
'[note 3']]]*100, 2)</f>
        <v>1910.13</v>
      </c>
      <c r="D7" s="50">
        <v>2028.09</v>
      </c>
      <c r="E7" s="50">
        <f>ROUND(Table463[[#This Row],[0-4 kW:
Mean (£/kW)]]/Table463[[#This Row],[Consumer Price Index (CPI) 
'[note 3']]]*100, 2)</f>
        <v>2034.19</v>
      </c>
      <c r="F7" s="49">
        <v>1500</v>
      </c>
      <c r="G7" s="50">
        <f>ROUND(Table463[[#This Row],[4-10 kW:
Median (£/kW)]]/Table463[[#This Row],[Consumer Price Index (CPI) 
'[note 3']]]*100, 2)</f>
        <v>1504.51</v>
      </c>
      <c r="H7" s="50">
        <v>1546.29</v>
      </c>
      <c r="I7" s="50">
        <f>ROUND(Table463[[#This Row],[4-10 kW:
Mean (£/kW)]]/Table463[[#This Row],[Consumer Price Index (CPI) 
'[note 3']]]*100, 2)</f>
        <v>1550.94</v>
      </c>
      <c r="J7" s="49">
        <v>1297.96</v>
      </c>
      <c r="K7" s="50">
        <f>ROUND(Table463[[#This Row],[10-50 kW:
Median (£/kW)]]/Table463[[#This Row],[Consumer Price Index (CPI) 
'[note 3']]]*100, 2)</f>
        <v>1301.8699999999999</v>
      </c>
      <c r="L7" s="50">
        <v>1343.46</v>
      </c>
      <c r="M7" s="50">
        <f>ROUND(Table463[[#This Row],[10-50 kW:
Mean (£/kW)]]/Table463[[#This Row],[Consumer Price Index (CPI) 
'[note 3']]]*100, 2)</f>
        <v>1347.5</v>
      </c>
      <c r="N7" s="69">
        <v>99.7</v>
      </c>
      <c r="R7" s="50"/>
      <c r="S7" s="50"/>
      <c r="T7" s="50"/>
    </row>
    <row r="8" spans="1:20" x14ac:dyDescent="0.35">
      <c r="A8" t="s">
        <v>17</v>
      </c>
      <c r="B8" s="49">
        <v>1665</v>
      </c>
      <c r="C8" s="50">
        <f>ROUND(Table463[[#This Row],[0-4 kW:
Median (£/kW)]]/Table463[[#This Row],[Consumer Price Index (CPI) 
'[note 3']]]*100, 2)</f>
        <v>1661.68</v>
      </c>
      <c r="D8" s="50">
        <v>1806.76</v>
      </c>
      <c r="E8" s="50">
        <f>ROUND(Table463[[#This Row],[0-4 kW:
Mean (£/kW)]]/Table463[[#This Row],[Consumer Price Index (CPI) 
'[note 3']]]*100, 2)</f>
        <v>1803.15</v>
      </c>
      <c r="F8" s="49">
        <v>1400</v>
      </c>
      <c r="G8" s="50">
        <f>ROUND(Table463[[#This Row],[4-10 kW:
Median (£/kW)]]/Table463[[#This Row],[Consumer Price Index (CPI) 
'[note 3']]]*100, 2)</f>
        <v>1397.21</v>
      </c>
      <c r="H8" s="50">
        <v>1453.5</v>
      </c>
      <c r="I8" s="50">
        <f>ROUND(Table463[[#This Row],[4-10 kW:
Mean (£/kW)]]/Table463[[#This Row],[Consumer Price Index (CPI) 
'[note 3']]]*100, 2)</f>
        <v>1450.6</v>
      </c>
      <c r="J8" s="49">
        <v>1212.3699999999999</v>
      </c>
      <c r="K8" s="50">
        <f>ROUND(Table463[[#This Row],[10-50 kW:
Median (£/kW)]]/Table463[[#This Row],[Consumer Price Index (CPI) 
'[note 3']]]*100, 2)</f>
        <v>1209.95</v>
      </c>
      <c r="L8" s="50">
        <v>1251.77</v>
      </c>
      <c r="M8" s="50">
        <f>ROUND(Table463[[#This Row],[10-50 kW:
Mean (£/kW)]]/Table463[[#This Row],[Consumer Price Index (CPI) 
'[note 3']]]*100, 2)</f>
        <v>1249.27</v>
      </c>
      <c r="N8" s="69">
        <v>100.2</v>
      </c>
      <c r="R8" s="50"/>
      <c r="S8" s="50"/>
      <c r="T8" s="50"/>
    </row>
    <row r="9" spans="1:20" x14ac:dyDescent="0.35">
      <c r="A9" t="s">
        <v>18</v>
      </c>
      <c r="B9" s="49">
        <v>1666.67</v>
      </c>
      <c r="C9" s="50">
        <f>ROUND(Table463[[#This Row],[0-4 kW:
Median (£/kW)]]/Table463[[#This Row],[Consumer Price Index (CPI) 
'[note 3']]]*100, 2)</f>
        <v>1642.04</v>
      </c>
      <c r="D9" s="50">
        <v>1840.11</v>
      </c>
      <c r="E9" s="50">
        <f>ROUND(Table463[[#This Row],[0-4 kW:
Mean (£/kW)]]/Table463[[#This Row],[Consumer Price Index (CPI) 
'[note 3']]]*100, 2)</f>
        <v>1812.92</v>
      </c>
      <c r="F9" s="49">
        <v>1411.76</v>
      </c>
      <c r="G9" s="50">
        <f>ROUND(Table463[[#This Row],[4-10 kW:
Median (£/kW)]]/Table463[[#This Row],[Consumer Price Index (CPI) 
'[note 3']]]*100, 2)</f>
        <v>1390.9</v>
      </c>
      <c r="H9" s="50">
        <v>1492.2</v>
      </c>
      <c r="I9" s="50">
        <f>ROUND(Table463[[#This Row],[4-10 kW:
Mean (£/kW)]]/Table463[[#This Row],[Consumer Price Index (CPI) 
'[note 3']]]*100, 2)</f>
        <v>1470.15</v>
      </c>
      <c r="J9" s="49">
        <v>1150</v>
      </c>
      <c r="K9" s="50">
        <f>ROUND(Table463[[#This Row],[10-50 kW:
Median (£/kW)]]/Table463[[#This Row],[Consumer Price Index (CPI) 
'[note 3']]]*100, 2)</f>
        <v>1133</v>
      </c>
      <c r="L9" s="50">
        <v>1218.82</v>
      </c>
      <c r="M9" s="50">
        <f>ROUND(Table463[[#This Row],[10-50 kW:
Mean (£/kW)]]/Table463[[#This Row],[Consumer Price Index (CPI) 
'[note 3']]]*100, 2)</f>
        <v>1200.81</v>
      </c>
      <c r="N9" s="69">
        <v>101.5</v>
      </c>
      <c r="R9" s="50"/>
      <c r="S9" s="50"/>
      <c r="T9" s="50"/>
    </row>
    <row r="10" spans="1:20" x14ac:dyDescent="0.35">
      <c r="A10" t="s">
        <v>19</v>
      </c>
      <c r="B10" s="49">
        <v>1697.75</v>
      </c>
      <c r="C10" s="50">
        <f>ROUND(Table463[[#This Row],[0-4 kW:
Median (£/kW)]]/Table463[[#This Row],[Consumer Price Index (CPI) 
'[note 3']]]*100, 2)</f>
        <v>1629.32</v>
      </c>
      <c r="D10" s="50">
        <v>1824.56</v>
      </c>
      <c r="E10" s="50">
        <f>ROUND(Table463[[#This Row],[0-4 kW:
Mean (£/kW)]]/Table463[[#This Row],[Consumer Price Index (CPI) 
'[note 3']]]*100, 2)</f>
        <v>1751.02</v>
      </c>
      <c r="F10" s="49">
        <v>1390.75</v>
      </c>
      <c r="G10" s="50">
        <f>ROUND(Table463[[#This Row],[4-10 kW:
Median (£/kW)]]/Table463[[#This Row],[Consumer Price Index (CPI) 
'[note 3']]]*100, 2)</f>
        <v>1334.69</v>
      </c>
      <c r="H10" s="50">
        <v>1513.63</v>
      </c>
      <c r="I10" s="50">
        <f>ROUND(Table463[[#This Row],[4-10 kW:
Mean (£/kW)]]/Table463[[#This Row],[Consumer Price Index (CPI) 
'[note 3']]]*100, 2)</f>
        <v>1452.62</v>
      </c>
      <c r="J10" s="49">
        <v>1073.6500000000001</v>
      </c>
      <c r="K10" s="50">
        <f>ROUND(Table463[[#This Row],[10-50 kW:
Median (£/kW)]]/Table463[[#This Row],[Consumer Price Index (CPI) 
'[note 3']]]*100, 2)</f>
        <v>1030.3699999999999</v>
      </c>
      <c r="L10" s="50">
        <v>1151.94</v>
      </c>
      <c r="M10" s="50">
        <f>ROUND(Table463[[#This Row],[10-50 kW:
Mean (£/kW)]]/Table463[[#This Row],[Consumer Price Index (CPI) 
'[note 3']]]*100, 2)</f>
        <v>1105.51</v>
      </c>
      <c r="N10" s="69">
        <v>104.2</v>
      </c>
      <c r="R10" s="50"/>
      <c r="S10" s="50"/>
      <c r="T10" s="50"/>
    </row>
    <row r="11" spans="1:20" x14ac:dyDescent="0.35">
      <c r="A11" t="s">
        <v>21</v>
      </c>
      <c r="B11" s="49">
        <v>1667.27</v>
      </c>
      <c r="C11" s="50">
        <f>ROUND(Table463[[#This Row],[0-4 kW:
Median (£/kW)]]/Table463[[#This Row],[Consumer Price Index (CPI) 
'[note 3']]]*100, 2)</f>
        <v>1566.98</v>
      </c>
      <c r="D11" s="50">
        <v>1806.3</v>
      </c>
      <c r="E11" s="50">
        <f>ROUND(Table463[[#This Row],[0-4 kW:
Mean (£/kW)]]/Table463[[#This Row],[Consumer Price Index (CPI) 
'[note 3']]]*100, 2)</f>
        <v>1697.65</v>
      </c>
      <c r="F11" s="49">
        <v>1377.78</v>
      </c>
      <c r="G11" s="50">
        <f>ROUND(Table463[[#This Row],[4-10 kW:
Median (£/kW)]]/Table463[[#This Row],[Consumer Price Index (CPI) 
'[note 3']]]*100, 2)</f>
        <v>1294.9100000000001</v>
      </c>
      <c r="H11" s="50">
        <v>1499.45</v>
      </c>
      <c r="I11" s="50">
        <f>ROUND(Table463[[#This Row],[4-10 kW:
Mean (£/kW)]]/Table463[[#This Row],[Consumer Price Index (CPI) 
'[note 3']]]*100, 2)</f>
        <v>1409.26</v>
      </c>
      <c r="J11" s="49">
        <v>1078.22</v>
      </c>
      <c r="K11" s="50">
        <f>ROUND(Table463[[#This Row],[10-50 kW:
Median (£/kW)]]/Table463[[#This Row],[Consumer Price Index (CPI) 
'[note 3']]]*100, 2)</f>
        <v>1013.36</v>
      </c>
      <c r="L11" s="50">
        <v>1157.76</v>
      </c>
      <c r="M11" s="50">
        <f>ROUND(Table463[[#This Row],[10-50 kW:
Mean (£/kW)]]/Table463[[#This Row],[Consumer Price Index (CPI) 
'[note 3']]]*100, 2)</f>
        <v>1088.1199999999999</v>
      </c>
      <c r="N11" s="69">
        <v>106.4</v>
      </c>
      <c r="R11" s="50"/>
      <c r="S11" s="50"/>
      <c r="T11" s="50"/>
    </row>
    <row r="12" spans="1:20" x14ac:dyDescent="0.35">
      <c r="A12" t="s">
        <v>22</v>
      </c>
      <c r="B12" s="49">
        <v>1481.48</v>
      </c>
      <c r="C12" s="50">
        <f>ROUND(Table463[[#This Row],[0-4 kW:
Median (£/kW)]]/Table463[[#This Row],[Consumer Price Index (CPI) 
'[note 3']]]*100, 2)</f>
        <v>1369.21</v>
      </c>
      <c r="D12" s="50">
        <v>1647.48</v>
      </c>
      <c r="E12" s="50">
        <f>ROUND(Table463[[#This Row],[0-4 kW:
Mean (£/kW)]]/Table463[[#This Row],[Consumer Price Index (CPI) 
'[note 3']]]*100, 2)</f>
        <v>1522.62</v>
      </c>
      <c r="F12" s="49">
        <v>1574.06</v>
      </c>
      <c r="G12" s="50">
        <f>ROUND(Table463[[#This Row],[4-10 kW:
Median (£/kW)]]/Table463[[#This Row],[Consumer Price Index (CPI) 
'[note 3']]]*100, 2)</f>
        <v>1454.77</v>
      </c>
      <c r="H12" s="50">
        <v>1708</v>
      </c>
      <c r="I12" s="50">
        <f>ROUND(Table463[[#This Row],[4-10 kW:
Mean (£/kW)]]/Table463[[#This Row],[Consumer Price Index (CPI) 
'[note 3']]]*100, 2)</f>
        <v>1578.56</v>
      </c>
      <c r="J12" s="49">
        <v>1023.43</v>
      </c>
      <c r="K12" s="50">
        <f>ROUND(Table463[[#This Row],[10-50 kW:
Median (£/kW)]]/Table463[[#This Row],[Consumer Price Index (CPI) 
'[note 3']]]*100, 2)</f>
        <v>945.87</v>
      </c>
      <c r="L12" s="50">
        <v>1085.04</v>
      </c>
      <c r="M12" s="50">
        <f>ROUND(Table463[[#This Row],[10-50 kW:
Mean (£/kW)]]/Table463[[#This Row],[Consumer Price Index (CPI) 
'[note 3']]]*100, 2)</f>
        <v>1002.81</v>
      </c>
      <c r="N12" s="69">
        <v>108.2</v>
      </c>
      <c r="R12" s="50"/>
      <c r="S12" s="50"/>
      <c r="T12" s="50"/>
    </row>
    <row r="13" spans="1:20" x14ac:dyDescent="0.35">
      <c r="A13" t="s">
        <v>23</v>
      </c>
      <c r="B13" s="49">
        <v>1500</v>
      </c>
      <c r="C13" s="50">
        <f>ROUND(Table463[[#This Row],[0-4 kW:
Median (£/kW)]]/Table463[[#This Row],[Consumer Price Index (CPI) 
'[note 3']]]*100, 2)</f>
        <v>1374.89</v>
      </c>
      <c r="D13" s="50">
        <v>1699.25</v>
      </c>
      <c r="E13" s="50">
        <f>ROUND(Table463[[#This Row],[0-4 kW:
Mean (£/kW)]]/Table463[[#This Row],[Consumer Price Index (CPI) 
'[note 3']]]*100, 2)</f>
        <v>1557.52</v>
      </c>
      <c r="F13" s="49">
        <v>1610.31</v>
      </c>
      <c r="G13" s="50">
        <f>ROUND(Table463[[#This Row],[4-10 kW:
Median (£/kW)]]/Table463[[#This Row],[Consumer Price Index (CPI) 
'[note 3']]]*100, 2)</f>
        <v>1475.99</v>
      </c>
      <c r="H13" s="50">
        <v>1721.72</v>
      </c>
      <c r="I13" s="50">
        <f>ROUND(Table463[[#This Row],[4-10 kW:
Mean (£/kW)]]/Table463[[#This Row],[Consumer Price Index (CPI) 
'[note 3']]]*100, 2)</f>
        <v>1578.11</v>
      </c>
      <c r="J13" s="49">
        <v>1000</v>
      </c>
      <c r="K13" s="50">
        <f>ROUND(Table463[[#This Row],[10-50 kW:
Median (£/kW)]]/Table463[[#This Row],[Consumer Price Index (CPI) 
'[note 3']]]*100, 2)</f>
        <v>916.59</v>
      </c>
      <c r="L13" s="50">
        <v>1089.1400000000001</v>
      </c>
      <c r="M13" s="50">
        <f>ROUND(Table463[[#This Row],[10-50 kW:
Mean (£/kW)]]/Table463[[#This Row],[Consumer Price Index (CPI) 
'[note 3']]]*100, 2)</f>
        <v>998.3</v>
      </c>
      <c r="N13" s="69">
        <v>109.1</v>
      </c>
      <c r="R13" s="50"/>
      <c r="S13" s="50"/>
      <c r="T13" s="50"/>
    </row>
    <row r="14" spans="1:20" x14ac:dyDescent="0.35">
      <c r="A14" t="s">
        <v>55</v>
      </c>
      <c r="B14" s="49">
        <v>1732.48</v>
      </c>
      <c r="C14" s="50">
        <f>ROUND(Table463[[#This Row],[0-4 kW:
Median (£/kW)]]/Table463[[#This Row],[Consumer Price Index (CPI) 
'[note 3']]]*100, 2)</f>
        <v>1531.81</v>
      </c>
      <c r="D14" s="50">
        <v>1893.3</v>
      </c>
      <c r="E14" s="50">
        <f>ROUND(Table463[[#This Row],[0-4 kW:
Mean (£/kW)]]/Table463[[#This Row],[Consumer Price Index (CPI) 
'[note 3']]]*100, 2)</f>
        <v>1674.01</v>
      </c>
      <c r="F14" s="49">
        <v>1532.47</v>
      </c>
      <c r="G14" s="50">
        <f>ROUND(Table463[[#This Row],[4-10 kW:
Median (£/kW)]]/Table463[[#This Row],[Consumer Price Index (CPI) 
'[note 3']]]*100, 2)</f>
        <v>1354.97</v>
      </c>
      <c r="H14" s="50">
        <v>1605.05</v>
      </c>
      <c r="I14" s="50">
        <f>ROUND(Table463[[#This Row],[4-10 kW:
Mean (£/kW)]]/Table463[[#This Row],[Consumer Price Index (CPI) 
'[note 3']]]*100, 2)</f>
        <v>1419.14</v>
      </c>
      <c r="J14" s="49">
        <v>1016.12</v>
      </c>
      <c r="K14" s="50">
        <f>ROUND(Table463[[#This Row],[10-50 kW:
Median (£/kW)]]/Table463[[#This Row],[Consumer Price Index (CPI) 
'[note 3']]]*100, 2)</f>
        <v>898.43</v>
      </c>
      <c r="L14" s="50">
        <v>1132.07</v>
      </c>
      <c r="M14" s="50">
        <f>ROUND(Table463[[#This Row],[10-50 kW:
Mean (£/kW)]]/Table463[[#This Row],[Consumer Price Index (CPI) 
'[note 3']]]*100, 2)</f>
        <v>1000.95</v>
      </c>
      <c r="N14" s="69">
        <v>113.1</v>
      </c>
      <c r="R14" s="50"/>
      <c r="S14" s="50"/>
      <c r="T14" s="50"/>
    </row>
    <row r="15" spans="1:20" x14ac:dyDescent="0.35">
      <c r="A15" t="s">
        <v>59</v>
      </c>
      <c r="B15" s="49">
        <v>2250</v>
      </c>
      <c r="C15" s="50">
        <f>ROUND(Table463[[#This Row],[0-4 kW:
Median (£/kW)]]/Table463[[#This Row],[Consumer Price Index (CPI) 
'[note 3']]]*100, 2)</f>
        <v>1805.78</v>
      </c>
      <c r="D15" s="50">
        <v>2371.87</v>
      </c>
      <c r="E15" s="50">
        <f>ROUND(Table463[[#This Row],[0-4 kW:
Mean (£/kW)]]/Table463[[#This Row],[Consumer Price Index (CPI) 
'[note 3']]]*100, 2)</f>
        <v>1903.59</v>
      </c>
      <c r="F15" s="49">
        <v>2079.5100000000002</v>
      </c>
      <c r="G15" s="50">
        <f>ROUND(Table463[[#This Row],[4-10 kW:
Median (£/kW)]]/Table463[[#This Row],[Consumer Price Index (CPI) 
'[note 3']]]*100, 2)</f>
        <v>1668.95</v>
      </c>
      <c r="H15" s="50">
        <v>2103.84</v>
      </c>
      <c r="I15" s="50">
        <f>ROUND(Table463[[#This Row],[4-10 kW:
Mean (£/kW)]]/Table463[[#This Row],[Consumer Price Index (CPI) 
'[note 3']]]*100, 2)</f>
        <v>1688.48</v>
      </c>
      <c r="J15" s="49">
        <v>1231.6400000000001</v>
      </c>
      <c r="K15" s="50">
        <f>ROUND(Table463[[#This Row],[10-50 kW:
Median (£/kW)]]/Table463[[#This Row],[Consumer Price Index (CPI) 
'[note 3']]]*100, 2)</f>
        <v>988.48</v>
      </c>
      <c r="L15" s="50">
        <v>1354.67</v>
      </c>
      <c r="M15" s="50">
        <f>ROUND(Table463[[#This Row],[10-50 kW:
Mean (£/kW)]]/Table463[[#This Row],[Consumer Price Index (CPI) 
'[note 3']]]*100, 2)</f>
        <v>1087.22</v>
      </c>
      <c r="N15" s="69">
        <v>124.6</v>
      </c>
      <c r="R15" s="50"/>
      <c r="S15" s="50"/>
      <c r="T15" s="50"/>
    </row>
    <row r="16" spans="1:20" x14ac:dyDescent="0.35">
      <c r="A16" t="s">
        <v>82</v>
      </c>
      <c r="B16" s="49">
        <v>2263.37</v>
      </c>
      <c r="C16" s="50">
        <f>ROUND(Table463[[#This Row],[0-4 kW:
Median (£/kW)]]/Table463[[#This Row],[Consumer Price Index (CPI) 
'[note 3']]]*100, 2)</f>
        <v>1718.58</v>
      </c>
      <c r="D16" s="50">
        <v>2392.36</v>
      </c>
      <c r="E16" s="50">
        <f>ROUND(Table463[[#This Row],[0-4 kW:
Mean (£/kW)]]/Table463[[#This Row],[Consumer Price Index (CPI) 
'[note 3']]]*100, 2)</f>
        <v>1816.52</v>
      </c>
      <c r="F16" s="49">
        <v>2206.4</v>
      </c>
      <c r="G16" s="50">
        <f>ROUND(Table463[[#This Row],[4-10 kW:
Median (£/kW)]]/Table463[[#This Row],[Consumer Price Index (CPI) 
'[note 3']]]*100, 2)</f>
        <v>1675.32</v>
      </c>
      <c r="H16" s="50">
        <v>2221.08</v>
      </c>
      <c r="I16" s="50">
        <f>ROUND(Table463[[#This Row],[4-10 kW:
Mean (£/kW)]]/Table463[[#This Row],[Consumer Price Index (CPI) 
'[note 3']]]*100, 2)</f>
        <v>1686.47</v>
      </c>
      <c r="J16" s="49">
        <v>1375.25</v>
      </c>
      <c r="K16" s="50">
        <f>ROUND(Table463[[#This Row],[10-50 kW:
Median (£/kW)]]/Table463[[#This Row],[Consumer Price Index (CPI) 
'[note 3']]]*100, 2)</f>
        <v>1044.23</v>
      </c>
      <c r="L16" s="50">
        <v>1502.09</v>
      </c>
      <c r="M16" s="50">
        <f>ROUND(Table463[[#This Row],[10-50 kW:
Mean (£/kW)]]/Table463[[#This Row],[Consumer Price Index (CPI) 
'[note 3']]]*100, 2)</f>
        <v>1140.54</v>
      </c>
      <c r="N16" s="69">
        <v>131.69999999999999</v>
      </c>
      <c r="R16" s="50"/>
      <c r="S16" s="50"/>
      <c r="T16" s="50"/>
    </row>
    <row r="17" spans="1:23" x14ac:dyDescent="0.35">
      <c r="A17" t="s">
        <v>97</v>
      </c>
      <c r="B17" s="49">
        <v>1884.24</v>
      </c>
      <c r="C17" s="50">
        <f>ROUND(Table463[[#This Row],[0-4 kW:
Median (£/kW)]]/Table463[[#This Row],[Consumer Price Index (CPI) 
'[note 3']]]*100, 2)</f>
        <v>1397.8</v>
      </c>
      <c r="D17" s="50">
        <v>2109.87</v>
      </c>
      <c r="E17" s="50">
        <f>ROUND(Table463[[#This Row],[0-4 kW:
Mean (£/kW)]]/Table463[[#This Row],[Consumer Price Index (CPI) 
'[note 3']]]*100, 2)</f>
        <v>1565.19</v>
      </c>
      <c r="F17" s="49">
        <v>1779.83</v>
      </c>
      <c r="G17" s="50">
        <f>ROUND(Table463[[#This Row],[4-10 kW:
Median (£/kW)]]/Table463[[#This Row],[Consumer Price Index (CPI) 
'[note 3']]]*100, 2)</f>
        <v>1320.35</v>
      </c>
      <c r="H17" s="50">
        <v>1845.95</v>
      </c>
      <c r="I17" s="50">
        <f>ROUND(Table463[[#This Row],[4-10 kW:
Mean (£/kW)]]/Table463[[#This Row],[Consumer Price Index (CPI) 
'[note 3']]]*100, 2)</f>
        <v>1369.4</v>
      </c>
      <c r="J17" s="49">
        <v>1257.47</v>
      </c>
      <c r="K17" s="50">
        <f>ROUND(Table463[[#This Row],[10-50 kW:
Median (£/kW)]]/Table463[[#This Row],[Consumer Price Index (CPI) 
'[note 3']]]*100, 2)</f>
        <v>932.84</v>
      </c>
      <c r="L17" s="50">
        <v>1365.51</v>
      </c>
      <c r="M17" s="50">
        <f>ROUND(Table463[[#This Row],[10-50 kW:
Mean (£/kW)]]/Table463[[#This Row],[Consumer Price Index (CPI) 
'[note 3']]]*100, 2)</f>
        <v>1012.99</v>
      </c>
      <c r="N17" s="69">
        <v>134.80000000000001</v>
      </c>
      <c r="R17" s="50"/>
      <c r="S17" s="50"/>
      <c r="T17" s="50"/>
    </row>
    <row r="18" spans="1:23" x14ac:dyDescent="0.35">
      <c r="A18" t="s">
        <v>118</v>
      </c>
      <c r="B18" s="49">
        <v>1780.25</v>
      </c>
      <c r="C18" s="50">
        <f>ROUND(Table463[[#This Row],[0-4 kW:
Median (£/kW)]]/Table463[[#This Row],[Consumer Price Index (CPI) 
'[note 3']]]*100, 2)</f>
        <v>1276.8499999999999</v>
      </c>
      <c r="D18" s="50">
        <v>2008.32</v>
      </c>
      <c r="E18" s="50">
        <f>ROUND(Table463[[#This Row],[0-4 kW:
Mean (£/kW)]]/Table463[[#This Row],[Consumer Price Index (CPI) 
'[note 3']]]*100, 2)</f>
        <v>1440.43</v>
      </c>
      <c r="F18" s="49">
        <v>1696.97</v>
      </c>
      <c r="G18" s="50">
        <f>ROUND(Table463[[#This Row],[4-10 kW:
Median (£/kW)]]/Table463[[#This Row],[Consumer Price Index (CPI) 
'[note 3']]]*100, 2)</f>
        <v>1217.1199999999999</v>
      </c>
      <c r="H18" s="50">
        <v>1770.43</v>
      </c>
      <c r="I18" s="50">
        <f>ROUND(Table463[[#This Row],[4-10 kW:
Mean (£/kW)]]/Table463[[#This Row],[Consumer Price Index (CPI) 
'[note 3']]]*100, 2)</f>
        <v>1269.81</v>
      </c>
      <c r="J18" s="49">
        <v>1262.17</v>
      </c>
      <c r="K18" s="50">
        <f>ROUND(Table463[[#This Row],[10-50 kW:
Median (£/kW)]]/Table463[[#This Row],[Consumer Price Index (CPI) 
'[note 3']]]*100, 2)</f>
        <v>905.27</v>
      </c>
      <c r="L18" s="95">
        <v>1344.33</v>
      </c>
      <c r="M18" s="50">
        <f>ROUND(Table463[[#This Row],[10-50 kW:
Mean (£/kW)]]/Table463[[#This Row],[Consumer Price Index (CPI) 
'[note 3']]]*100, 2)</f>
        <v>964.2</v>
      </c>
      <c r="N18" s="96">
        <v>139.42499999999998</v>
      </c>
      <c r="U18" s="50"/>
      <c r="V18" s="50"/>
      <c r="W18" s="50"/>
    </row>
    <row r="19" spans="1:23" x14ac:dyDescent="0.35">
      <c r="B19" s="80"/>
      <c r="C19" s="80"/>
      <c r="D19" s="80"/>
      <c r="E19" s="80"/>
      <c r="F19" s="80"/>
      <c r="G19" s="80"/>
      <c r="H19" s="80"/>
      <c r="I19" s="80"/>
      <c r="J19" s="80"/>
      <c r="K19" s="80"/>
      <c r="L19" s="80"/>
      <c r="M19" s="80"/>
      <c r="N19" s="70"/>
      <c r="O19" s="70"/>
      <c r="P19" s="70"/>
      <c r="Q19" s="70"/>
    </row>
    <row r="20" spans="1:23" x14ac:dyDescent="0.35">
      <c r="B20" s="52"/>
      <c r="C20" s="52"/>
      <c r="D20" s="52"/>
      <c r="E20" s="52"/>
      <c r="F20" s="72"/>
      <c r="G20" s="72"/>
      <c r="H20" s="72"/>
      <c r="I20" s="72"/>
      <c r="J20" s="72"/>
      <c r="K20" s="74"/>
      <c r="L20" s="74"/>
      <c r="M20" s="72"/>
      <c r="N20" s="72"/>
      <c r="O20" s="72"/>
      <c r="P20" s="72"/>
      <c r="Q20" s="52"/>
    </row>
    <row r="21" spans="1:23" x14ac:dyDescent="0.35">
      <c r="B21" s="1"/>
      <c r="C21" s="1"/>
      <c r="D21" s="1"/>
      <c r="E21" s="1"/>
      <c r="F21" s="1"/>
      <c r="G21" s="1"/>
      <c r="H21" s="1"/>
      <c r="I21" s="1"/>
      <c r="J21" s="1"/>
      <c r="K21" s="1"/>
      <c r="L21" s="1"/>
      <c r="M21" s="1"/>
      <c r="N21" s="1"/>
      <c r="O21" s="73"/>
      <c r="P21" s="73"/>
      <c r="Q21" s="67"/>
    </row>
    <row r="22" spans="1:23" x14ac:dyDescent="0.35">
      <c r="B22" s="1"/>
      <c r="C22" s="1"/>
      <c r="D22" s="1"/>
      <c r="E22" s="1"/>
      <c r="F22" s="1"/>
      <c r="G22" s="1"/>
      <c r="H22" s="1"/>
      <c r="I22" s="1"/>
      <c r="J22" s="1"/>
      <c r="K22" s="1"/>
      <c r="L22" s="1"/>
      <c r="M22" s="1"/>
      <c r="N22" s="1"/>
      <c r="O22" s="67"/>
      <c r="P22" s="67"/>
      <c r="Q22" s="67"/>
    </row>
    <row r="23" spans="1:23" x14ac:dyDescent="0.35">
      <c r="B23" s="1"/>
      <c r="C23" s="1"/>
      <c r="D23" s="1"/>
      <c r="E23" s="1"/>
      <c r="F23" s="1"/>
      <c r="G23" s="1"/>
      <c r="H23" s="1"/>
      <c r="I23" s="1"/>
      <c r="J23" s="1"/>
      <c r="K23" s="1"/>
      <c r="L23" s="1"/>
      <c r="M23" s="1"/>
      <c r="N23" s="1"/>
      <c r="O23" s="67"/>
      <c r="P23" s="67"/>
      <c r="Q23" s="67"/>
    </row>
    <row r="24" spans="1:23" x14ac:dyDescent="0.35">
      <c r="B24" s="1"/>
      <c r="C24" s="1"/>
      <c r="D24" s="1"/>
      <c r="E24" s="1"/>
      <c r="F24" s="1"/>
      <c r="G24" s="1"/>
      <c r="H24" s="1"/>
      <c r="I24" s="1"/>
      <c r="J24" s="1"/>
      <c r="K24" s="1"/>
      <c r="L24" s="1"/>
      <c r="M24" s="1"/>
      <c r="N24" s="1"/>
      <c r="O24" s="67"/>
      <c r="P24" s="67"/>
      <c r="Q24" s="67"/>
    </row>
    <row r="25" spans="1:23" x14ac:dyDescent="0.35">
      <c r="B25" s="1"/>
      <c r="C25" s="1"/>
      <c r="D25" s="1"/>
      <c r="E25" s="1"/>
      <c r="F25" s="1"/>
      <c r="G25" s="1"/>
      <c r="H25" s="1"/>
      <c r="I25" s="1"/>
      <c r="J25" s="1"/>
      <c r="K25" s="1"/>
      <c r="L25" s="1"/>
      <c r="M25" s="1"/>
      <c r="N25" s="1"/>
      <c r="O25" s="67"/>
      <c r="P25" s="67"/>
      <c r="Q25" s="67"/>
    </row>
    <row r="26" spans="1:23" x14ac:dyDescent="0.35">
      <c r="B26" s="1"/>
      <c r="C26" s="1"/>
      <c r="D26" s="1"/>
      <c r="E26" s="1"/>
      <c r="F26" s="1"/>
      <c r="G26" s="1"/>
      <c r="H26" s="1"/>
      <c r="I26" s="1"/>
      <c r="J26" s="1"/>
      <c r="K26" s="1"/>
      <c r="L26" s="1"/>
      <c r="M26" s="1"/>
      <c r="N26" s="1"/>
    </row>
    <row r="27" spans="1:23" x14ac:dyDescent="0.35">
      <c r="B27" s="1"/>
      <c r="C27" s="1"/>
      <c r="D27" s="1"/>
      <c r="E27" s="1"/>
      <c r="F27" s="1"/>
      <c r="G27" s="1"/>
      <c r="H27" s="1"/>
      <c r="I27" s="1"/>
      <c r="J27" s="1"/>
      <c r="K27" s="1"/>
      <c r="L27" s="1"/>
      <c r="M27" s="1"/>
      <c r="N27" s="1"/>
    </row>
    <row r="28" spans="1:23" x14ac:dyDescent="0.35">
      <c r="B28" s="1"/>
      <c r="C28" s="1"/>
      <c r="D28" s="1"/>
      <c r="E28" s="1"/>
      <c r="F28" s="1"/>
      <c r="G28" s="1"/>
      <c r="H28" s="1"/>
      <c r="I28" s="1"/>
      <c r="J28" s="1"/>
      <c r="K28" s="1"/>
      <c r="L28" s="1"/>
      <c r="M28" s="1"/>
      <c r="N28" s="1"/>
    </row>
    <row r="29" spans="1:23" x14ac:dyDescent="0.35">
      <c r="B29" s="1"/>
      <c r="C29" s="1"/>
      <c r="D29" s="1"/>
      <c r="E29" s="1"/>
      <c r="F29" s="1"/>
      <c r="G29" s="1"/>
      <c r="H29" s="1"/>
      <c r="I29" s="1"/>
      <c r="J29" s="1"/>
      <c r="K29" s="1"/>
      <c r="L29" s="1"/>
      <c r="M29" s="1"/>
      <c r="N29" s="1"/>
    </row>
    <row r="30" spans="1:23" x14ac:dyDescent="0.35">
      <c r="B30" s="1"/>
      <c r="C30" s="1"/>
      <c r="D30" s="1"/>
      <c r="E30" s="1"/>
      <c r="F30" s="1"/>
      <c r="G30" s="1"/>
      <c r="H30" s="1"/>
      <c r="I30" s="1"/>
      <c r="J30" s="1"/>
      <c r="K30" s="1"/>
      <c r="L30" s="1"/>
      <c r="M30" s="1"/>
      <c r="N30" s="1"/>
    </row>
    <row r="31" spans="1:23" x14ac:dyDescent="0.35">
      <c r="B31" s="1"/>
      <c r="C31" s="1"/>
      <c r="D31" s="1"/>
      <c r="E31" s="1"/>
      <c r="F31" s="1"/>
      <c r="G31" s="1"/>
      <c r="H31" s="1"/>
      <c r="I31" s="1"/>
      <c r="J31" s="1"/>
      <c r="K31" s="1"/>
      <c r="L31" s="1"/>
      <c r="M31" s="1"/>
      <c r="N31" s="1"/>
    </row>
  </sheetData>
  <phoneticPr fontId="7"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A56CE-9D58-4750-BFF7-B13D007B5462}">
  <dimension ref="A1:T28"/>
  <sheetViews>
    <sheetView showGridLines="0" zoomScaleNormal="100" workbookViewId="0"/>
  </sheetViews>
  <sheetFormatPr defaultRowHeight="14.5" x14ac:dyDescent="0.35"/>
  <cols>
    <col min="1" max="1" width="12" customWidth="1"/>
    <col min="2" max="14" width="12.1796875" customWidth="1"/>
    <col min="15" max="15" width="13.453125" customWidth="1"/>
    <col min="16" max="19" width="12.1796875" customWidth="1"/>
  </cols>
  <sheetData>
    <row r="1" spans="1:20" ht="45" customHeight="1" x14ac:dyDescent="0.35">
      <c r="A1" s="19" t="s">
        <v>149</v>
      </c>
    </row>
    <row r="2" spans="1:20" ht="26.15" customHeight="1" x14ac:dyDescent="0.35">
      <c r="A2" s="97" t="s">
        <v>145</v>
      </c>
    </row>
    <row r="3" spans="1:20" x14ac:dyDescent="0.35">
      <c r="A3" t="s">
        <v>49</v>
      </c>
    </row>
    <row r="4" spans="1:20" ht="15.5" x14ac:dyDescent="0.35">
      <c r="A4" s="3" t="s">
        <v>24</v>
      </c>
    </row>
    <row r="5" spans="1:20" ht="71.5" customHeight="1" x14ac:dyDescent="0.35">
      <c r="A5" s="53" t="s">
        <v>58</v>
      </c>
      <c r="B5" s="54" t="s">
        <v>73</v>
      </c>
      <c r="C5" s="53" t="s">
        <v>74</v>
      </c>
      <c r="D5" s="53" t="s">
        <v>75</v>
      </c>
      <c r="E5" s="54" t="s">
        <v>77</v>
      </c>
      <c r="F5" s="53" t="s">
        <v>62</v>
      </c>
      <c r="G5" s="53" t="s">
        <v>61</v>
      </c>
      <c r="H5" s="53" t="s">
        <v>63</v>
      </c>
      <c r="I5" s="55" t="s">
        <v>64</v>
      </c>
      <c r="J5" s="54" t="s">
        <v>78</v>
      </c>
      <c r="K5" s="53" t="s">
        <v>65</v>
      </c>
      <c r="L5" s="53" t="s">
        <v>66</v>
      </c>
      <c r="M5" s="53" t="s">
        <v>67</v>
      </c>
      <c r="N5" s="55" t="s">
        <v>68</v>
      </c>
      <c r="O5" s="54" t="s">
        <v>79</v>
      </c>
      <c r="P5" s="53" t="s">
        <v>69</v>
      </c>
      <c r="Q5" s="53" t="s">
        <v>70</v>
      </c>
      <c r="R5" s="53" t="s">
        <v>71</v>
      </c>
      <c r="S5" s="55" t="s">
        <v>72</v>
      </c>
      <c r="T5" s="50"/>
    </row>
    <row r="6" spans="1:20" x14ac:dyDescent="0.35">
      <c r="A6" t="s">
        <v>15</v>
      </c>
      <c r="B6" s="49">
        <v>58916</v>
      </c>
      <c r="C6" s="50">
        <v>57967</v>
      </c>
      <c r="D6" s="52">
        <f t="shared" ref="D6:D16" si="0">B6/SUM(B6:C6)</f>
        <v>0.50405961517072628</v>
      </c>
      <c r="E6" s="49">
        <v>54429</v>
      </c>
      <c r="F6" s="50">
        <v>1896.67</v>
      </c>
      <c r="G6" s="50">
        <v>2049.27</v>
      </c>
      <c r="H6" s="50">
        <v>2043.29</v>
      </c>
      <c r="I6" s="51">
        <v>2055.2399999999998</v>
      </c>
      <c r="J6" s="49">
        <v>2047</v>
      </c>
      <c r="K6" s="50">
        <v>1563.83</v>
      </c>
      <c r="L6" s="50">
        <v>1637.73</v>
      </c>
      <c r="M6" s="50">
        <v>1616.71</v>
      </c>
      <c r="N6" s="51">
        <v>1658.76</v>
      </c>
      <c r="O6" s="49">
        <v>2440</v>
      </c>
      <c r="P6" s="50">
        <v>1331.5</v>
      </c>
      <c r="Q6" s="50">
        <v>1391.12</v>
      </c>
      <c r="R6" s="50">
        <v>1376.17</v>
      </c>
      <c r="S6" s="51">
        <v>1406.06</v>
      </c>
      <c r="T6" s="50"/>
    </row>
    <row r="7" spans="1:20" x14ac:dyDescent="0.35">
      <c r="A7" t="s">
        <v>16</v>
      </c>
      <c r="B7" s="49">
        <v>76599</v>
      </c>
      <c r="C7" s="50">
        <v>63498</v>
      </c>
      <c r="D7" s="52">
        <f t="shared" si="0"/>
        <v>0.54675688986916204</v>
      </c>
      <c r="E7" s="49">
        <v>72092</v>
      </c>
      <c r="F7" s="50">
        <v>1904.4</v>
      </c>
      <c r="G7" s="50">
        <v>2028.09</v>
      </c>
      <c r="H7" s="50">
        <v>2022.78</v>
      </c>
      <c r="I7" s="51">
        <v>2033.4</v>
      </c>
      <c r="J7" s="49">
        <v>2152</v>
      </c>
      <c r="K7" s="50">
        <v>1500</v>
      </c>
      <c r="L7" s="50">
        <v>1546.29</v>
      </c>
      <c r="M7" s="50">
        <v>1527.67</v>
      </c>
      <c r="N7" s="51">
        <v>1564.91</v>
      </c>
      <c r="O7" s="49">
        <v>2355</v>
      </c>
      <c r="P7" s="50">
        <v>1297.96</v>
      </c>
      <c r="Q7" s="50">
        <v>1343.46</v>
      </c>
      <c r="R7" s="50">
        <v>1329.07</v>
      </c>
      <c r="S7" s="51">
        <v>1357.86</v>
      </c>
      <c r="T7" s="50"/>
    </row>
    <row r="8" spans="1:20" x14ac:dyDescent="0.35">
      <c r="A8" t="s">
        <v>17</v>
      </c>
      <c r="B8" s="49">
        <v>100088</v>
      </c>
      <c r="C8" s="50">
        <v>69467</v>
      </c>
      <c r="D8" s="52">
        <f t="shared" si="0"/>
        <v>0.59029813334906078</v>
      </c>
      <c r="E8" s="49">
        <v>91783</v>
      </c>
      <c r="F8" s="50">
        <v>1665</v>
      </c>
      <c r="G8" s="50">
        <v>1806.76</v>
      </c>
      <c r="H8" s="50">
        <v>1802.48</v>
      </c>
      <c r="I8" s="51">
        <v>1811.05</v>
      </c>
      <c r="J8" s="49">
        <v>3587</v>
      </c>
      <c r="K8" s="50">
        <v>1400</v>
      </c>
      <c r="L8" s="50">
        <v>1453.5</v>
      </c>
      <c r="M8" s="50">
        <v>1439.69</v>
      </c>
      <c r="N8" s="51">
        <v>1467.32</v>
      </c>
      <c r="O8" s="49">
        <v>4718</v>
      </c>
      <c r="P8" s="50">
        <v>1212.3699999999999</v>
      </c>
      <c r="Q8" s="50">
        <v>1251.77</v>
      </c>
      <c r="R8" s="50">
        <v>1242.4000000000001</v>
      </c>
      <c r="S8" s="51">
        <v>1261.1300000000001</v>
      </c>
      <c r="T8" s="50"/>
    </row>
    <row r="9" spans="1:20" x14ac:dyDescent="0.35">
      <c r="A9" t="s">
        <v>18</v>
      </c>
      <c r="B9" s="49">
        <v>26094</v>
      </c>
      <c r="C9" s="50">
        <v>13492</v>
      </c>
      <c r="D9" s="52">
        <f t="shared" si="0"/>
        <v>0.65917243469913611</v>
      </c>
      <c r="E9" s="49">
        <v>23328</v>
      </c>
      <c r="F9" s="50">
        <v>1666.67</v>
      </c>
      <c r="G9" s="50">
        <v>1840.11</v>
      </c>
      <c r="H9" s="50">
        <v>1830.16</v>
      </c>
      <c r="I9" s="51">
        <v>1850.05</v>
      </c>
      <c r="J9" s="49">
        <v>1563</v>
      </c>
      <c r="K9" s="50">
        <v>1411.76</v>
      </c>
      <c r="L9" s="50">
        <v>1492.2</v>
      </c>
      <c r="M9" s="50">
        <v>1467.79</v>
      </c>
      <c r="N9" s="51">
        <v>1516.62</v>
      </c>
      <c r="O9" s="49">
        <v>1203</v>
      </c>
      <c r="P9" s="50">
        <v>1150</v>
      </c>
      <c r="Q9" s="50">
        <v>1218.82</v>
      </c>
      <c r="R9" s="50">
        <v>1199.8900000000001</v>
      </c>
      <c r="S9" s="51">
        <v>1237.75</v>
      </c>
      <c r="T9" s="50"/>
    </row>
    <row r="10" spans="1:20" x14ac:dyDescent="0.35">
      <c r="A10" t="s">
        <v>19</v>
      </c>
      <c r="B10" s="49">
        <v>25565</v>
      </c>
      <c r="C10" s="50">
        <v>11871</v>
      </c>
      <c r="D10" s="52">
        <f t="shared" si="0"/>
        <v>0.68289881397585217</v>
      </c>
      <c r="E10" s="49">
        <v>22146</v>
      </c>
      <c r="F10" s="50">
        <v>1697.75</v>
      </c>
      <c r="G10" s="50">
        <v>1824.56</v>
      </c>
      <c r="H10" s="50">
        <v>1814.64</v>
      </c>
      <c r="I10" s="51">
        <v>1834.47</v>
      </c>
      <c r="J10" s="49">
        <v>2161</v>
      </c>
      <c r="K10" s="50">
        <v>1390.75</v>
      </c>
      <c r="L10" s="50">
        <v>1513.63</v>
      </c>
      <c r="M10" s="50">
        <v>1491.26</v>
      </c>
      <c r="N10" s="51">
        <v>1536.01</v>
      </c>
      <c r="O10" s="49">
        <v>1258</v>
      </c>
      <c r="P10" s="50">
        <v>1073.6500000000001</v>
      </c>
      <c r="Q10" s="50">
        <v>1151.94</v>
      </c>
      <c r="R10" s="50">
        <v>1131.43</v>
      </c>
      <c r="S10" s="51">
        <v>1172.45</v>
      </c>
      <c r="T10" s="50"/>
    </row>
    <row r="11" spans="1:20" x14ac:dyDescent="0.35">
      <c r="A11" t="s">
        <v>21</v>
      </c>
      <c r="B11" s="49">
        <v>44025</v>
      </c>
      <c r="C11" s="50">
        <v>16354</v>
      </c>
      <c r="D11" s="52">
        <f t="shared" si="0"/>
        <v>0.7291442388910051</v>
      </c>
      <c r="E11" s="49">
        <v>35700</v>
      </c>
      <c r="F11" s="50">
        <v>1667.27</v>
      </c>
      <c r="G11" s="50">
        <v>1806.3</v>
      </c>
      <c r="H11" s="50">
        <v>1799.05</v>
      </c>
      <c r="I11" s="51">
        <v>1813.55</v>
      </c>
      <c r="J11" s="49">
        <v>5647</v>
      </c>
      <c r="K11" s="50">
        <v>1377.78</v>
      </c>
      <c r="L11" s="50">
        <v>1499.45</v>
      </c>
      <c r="M11" s="50">
        <v>1485.99</v>
      </c>
      <c r="N11" s="51">
        <v>1512.91</v>
      </c>
      <c r="O11" s="49">
        <v>2678</v>
      </c>
      <c r="P11" s="50">
        <v>1078.22</v>
      </c>
      <c r="Q11" s="50">
        <v>1157.76</v>
      </c>
      <c r="R11" s="50">
        <v>1142.26</v>
      </c>
      <c r="S11" s="51">
        <v>1173.25</v>
      </c>
      <c r="T11" s="50"/>
    </row>
    <row r="12" spans="1:20" x14ac:dyDescent="0.35">
      <c r="A12" t="s">
        <v>22</v>
      </c>
      <c r="B12" s="49">
        <v>29332</v>
      </c>
      <c r="C12" s="50">
        <v>7238</v>
      </c>
      <c r="D12" s="52">
        <f t="shared" si="0"/>
        <v>0.80207820617992887</v>
      </c>
      <c r="E12" s="49">
        <v>25341</v>
      </c>
      <c r="F12" s="50">
        <v>1481.48</v>
      </c>
      <c r="G12" s="50">
        <v>1647.48</v>
      </c>
      <c r="H12" s="50">
        <v>1638.56</v>
      </c>
      <c r="I12" s="51">
        <v>1656.4</v>
      </c>
      <c r="J12" s="49">
        <v>2986</v>
      </c>
      <c r="K12" s="50">
        <v>1574.06</v>
      </c>
      <c r="L12" s="50">
        <v>1708</v>
      </c>
      <c r="M12" s="50">
        <v>1685.38</v>
      </c>
      <c r="N12" s="51">
        <v>1730.61</v>
      </c>
      <c r="O12" s="49">
        <v>1005</v>
      </c>
      <c r="P12" s="50">
        <v>1023.43</v>
      </c>
      <c r="Q12" s="50">
        <v>1085.04</v>
      </c>
      <c r="R12" s="50">
        <v>1064.8800000000001</v>
      </c>
      <c r="S12" s="51">
        <v>1105.19</v>
      </c>
      <c r="T12" s="50"/>
    </row>
    <row r="13" spans="1:20" x14ac:dyDescent="0.35">
      <c r="A13" t="s">
        <v>23</v>
      </c>
      <c r="B13" s="49">
        <v>37827</v>
      </c>
      <c r="C13" s="50">
        <v>1799</v>
      </c>
      <c r="D13" s="52">
        <f t="shared" si="0"/>
        <v>0.95460051481350627</v>
      </c>
      <c r="E13" s="49">
        <v>29754</v>
      </c>
      <c r="F13" s="50">
        <v>1500</v>
      </c>
      <c r="G13" s="50">
        <v>1699.25</v>
      </c>
      <c r="H13" s="50">
        <v>1690.72</v>
      </c>
      <c r="I13" s="51">
        <v>1707.77</v>
      </c>
      <c r="J13" s="49">
        <v>6832</v>
      </c>
      <c r="K13" s="50">
        <v>1610.31</v>
      </c>
      <c r="L13" s="50">
        <v>1721.72</v>
      </c>
      <c r="M13" s="50">
        <v>1705.98</v>
      </c>
      <c r="N13" s="51">
        <v>1737.46</v>
      </c>
      <c r="O13" s="49">
        <v>1241</v>
      </c>
      <c r="P13" s="50">
        <v>1000</v>
      </c>
      <c r="Q13" s="50">
        <v>1089.1400000000001</v>
      </c>
      <c r="R13" s="50">
        <v>1066.23</v>
      </c>
      <c r="S13" s="51">
        <v>1112.06</v>
      </c>
      <c r="T13" s="50"/>
    </row>
    <row r="14" spans="1:20" x14ac:dyDescent="0.35">
      <c r="A14" t="s">
        <v>55</v>
      </c>
      <c r="B14" s="49">
        <v>75507</v>
      </c>
      <c r="C14" s="50">
        <v>4081</v>
      </c>
      <c r="D14" s="52">
        <f t="shared" si="0"/>
        <v>0.94872342564205658</v>
      </c>
      <c r="E14" s="49">
        <v>63074</v>
      </c>
      <c r="F14" s="50">
        <v>1732.48</v>
      </c>
      <c r="G14" s="50">
        <v>1893.3</v>
      </c>
      <c r="H14" s="50">
        <v>1886.81</v>
      </c>
      <c r="I14" s="51">
        <v>1899.8</v>
      </c>
      <c r="J14" s="49">
        <v>10581</v>
      </c>
      <c r="K14" s="50">
        <v>1532.47</v>
      </c>
      <c r="L14" s="50">
        <v>1605.05</v>
      </c>
      <c r="M14" s="50">
        <v>1593.82</v>
      </c>
      <c r="N14" s="51">
        <v>1616.28</v>
      </c>
      <c r="O14" s="49">
        <v>1852</v>
      </c>
      <c r="P14" s="50">
        <v>1016.12</v>
      </c>
      <c r="Q14" s="50">
        <v>1132.07</v>
      </c>
      <c r="R14" s="50">
        <v>1110.99</v>
      </c>
      <c r="S14" s="51">
        <v>1153.1500000000001</v>
      </c>
      <c r="T14" s="50"/>
    </row>
    <row r="15" spans="1:20" x14ac:dyDescent="0.35">
      <c r="A15" t="s">
        <v>59</v>
      </c>
      <c r="B15" s="49">
        <v>161258</v>
      </c>
      <c r="C15" s="50">
        <v>6523</v>
      </c>
      <c r="D15" s="52">
        <f t="shared" si="0"/>
        <v>0.96112193871773322</v>
      </c>
      <c r="E15" s="49">
        <v>117987</v>
      </c>
      <c r="F15" s="50">
        <v>2250</v>
      </c>
      <c r="G15" s="50">
        <v>2371.87</v>
      </c>
      <c r="H15" s="50">
        <v>2366.2199999999998</v>
      </c>
      <c r="I15" s="51">
        <v>2377.5100000000002</v>
      </c>
      <c r="J15" s="49">
        <v>39656</v>
      </c>
      <c r="K15" s="50">
        <v>2079.5100000000002</v>
      </c>
      <c r="L15" s="50">
        <v>2103.84</v>
      </c>
      <c r="M15" s="50">
        <v>2097.15</v>
      </c>
      <c r="N15" s="51">
        <v>2110.52</v>
      </c>
      <c r="O15" s="49">
        <v>3615</v>
      </c>
      <c r="P15" s="50">
        <v>1231.6400000000001</v>
      </c>
      <c r="Q15" s="50">
        <v>1354.67</v>
      </c>
      <c r="R15" s="50">
        <v>1335.71</v>
      </c>
      <c r="S15" s="51">
        <v>1373.62</v>
      </c>
    </row>
    <row r="16" spans="1:20" x14ac:dyDescent="0.35">
      <c r="A16" t="s">
        <v>82</v>
      </c>
      <c r="B16" s="49">
        <v>177206</v>
      </c>
      <c r="C16" s="50">
        <v>7506</v>
      </c>
      <c r="D16" s="1">
        <f t="shared" si="0"/>
        <v>0.95936376629563858</v>
      </c>
      <c r="E16" s="49">
        <v>119860</v>
      </c>
      <c r="F16" s="50">
        <v>2263.37</v>
      </c>
      <c r="G16" s="50">
        <v>2392.36</v>
      </c>
      <c r="H16" s="50">
        <v>2386.89</v>
      </c>
      <c r="I16" s="51">
        <v>2397.83</v>
      </c>
      <c r="J16" s="49">
        <v>51035</v>
      </c>
      <c r="K16" s="50">
        <v>2206.4</v>
      </c>
      <c r="L16" s="50">
        <v>2221.08</v>
      </c>
      <c r="M16" s="50">
        <v>2214.73</v>
      </c>
      <c r="N16" s="51">
        <v>2227.4299999999998</v>
      </c>
      <c r="O16" s="49">
        <v>6311</v>
      </c>
      <c r="P16" s="50">
        <v>1375.25</v>
      </c>
      <c r="Q16" s="50">
        <v>1502.09</v>
      </c>
      <c r="R16" s="50">
        <v>1486.86</v>
      </c>
      <c r="S16" s="51">
        <v>1517.32</v>
      </c>
    </row>
    <row r="17" spans="1:19" x14ac:dyDescent="0.35">
      <c r="A17" t="s">
        <v>97</v>
      </c>
      <c r="B17" s="49">
        <v>208049</v>
      </c>
      <c r="C17" s="50">
        <v>6154</v>
      </c>
      <c r="D17" s="76">
        <f>B17/SUM(B17:C17)</f>
        <v>0.97127024364738124</v>
      </c>
      <c r="E17" s="49">
        <v>150432</v>
      </c>
      <c r="F17" s="77">
        <v>1884.24</v>
      </c>
      <c r="G17" s="77">
        <v>2109.87</v>
      </c>
      <c r="H17" s="50">
        <v>2105.09</v>
      </c>
      <c r="I17" s="51">
        <v>2114.64</v>
      </c>
      <c r="J17" s="49">
        <v>50384</v>
      </c>
      <c r="K17" s="77">
        <v>1779.83</v>
      </c>
      <c r="L17" s="77">
        <v>1845.95</v>
      </c>
      <c r="M17" s="50">
        <v>1840.22</v>
      </c>
      <c r="N17" s="51">
        <v>1851.67</v>
      </c>
      <c r="O17" s="49">
        <v>7233</v>
      </c>
      <c r="P17" s="77">
        <v>1257.47</v>
      </c>
      <c r="Q17" s="77">
        <v>1365.51</v>
      </c>
      <c r="R17" s="50">
        <v>1352.51</v>
      </c>
      <c r="S17" s="51">
        <v>1378.5</v>
      </c>
    </row>
    <row r="18" spans="1:19" x14ac:dyDescent="0.35">
      <c r="A18" t="s">
        <v>118</v>
      </c>
      <c r="B18" s="49">
        <v>265682</v>
      </c>
      <c r="C18" s="50">
        <v>7248</v>
      </c>
      <c r="D18" s="76">
        <f>B18/SUM(B18:C18)</f>
        <v>0.97344374015315283</v>
      </c>
      <c r="E18" s="49">
        <v>187554</v>
      </c>
      <c r="F18" s="50">
        <v>1780.25</v>
      </c>
      <c r="G18" s="50">
        <v>2008.32</v>
      </c>
      <c r="H18" s="50">
        <v>2004.02</v>
      </c>
      <c r="I18" s="51">
        <v>2012.63</v>
      </c>
      <c r="J18" s="49">
        <v>68490</v>
      </c>
      <c r="K18" s="50">
        <v>1696.97</v>
      </c>
      <c r="L18" s="77">
        <v>1770.43</v>
      </c>
      <c r="M18" s="50">
        <v>1765.58</v>
      </c>
      <c r="N18" s="51">
        <v>1775.27</v>
      </c>
      <c r="O18" s="49">
        <v>9638</v>
      </c>
      <c r="P18" s="50">
        <v>1262.17</v>
      </c>
      <c r="Q18" s="50">
        <v>1344.33</v>
      </c>
      <c r="R18" s="50">
        <v>1333.71</v>
      </c>
      <c r="S18" s="51">
        <v>1354.96</v>
      </c>
    </row>
    <row r="19" spans="1:19" x14ac:dyDescent="0.35">
      <c r="B19" s="1"/>
      <c r="C19" s="1"/>
      <c r="D19" s="1"/>
      <c r="E19" s="1"/>
      <c r="F19" s="1"/>
      <c r="G19" s="1"/>
      <c r="H19" s="1"/>
      <c r="I19" s="1"/>
      <c r="J19" s="1"/>
      <c r="K19" s="1"/>
      <c r="L19" s="1"/>
      <c r="M19" s="1"/>
      <c r="N19" s="1"/>
      <c r="O19" s="1"/>
      <c r="P19" s="1"/>
      <c r="Q19" s="1"/>
      <c r="R19" s="1"/>
      <c r="S19" s="1"/>
    </row>
    <row r="20" spans="1:19" x14ac:dyDescent="0.35">
      <c r="B20" s="1"/>
      <c r="C20" s="1"/>
      <c r="D20" s="1"/>
      <c r="E20" s="1"/>
      <c r="F20" s="1"/>
      <c r="G20" s="1"/>
      <c r="H20" s="1"/>
      <c r="I20" s="1"/>
      <c r="J20" s="1"/>
      <c r="K20" s="1"/>
      <c r="L20" s="1"/>
      <c r="M20" s="1"/>
      <c r="N20" s="1"/>
      <c r="O20" s="1"/>
      <c r="P20" s="1"/>
      <c r="Q20" s="1"/>
      <c r="R20" s="1"/>
      <c r="S20" s="1"/>
    </row>
    <row r="21" spans="1:19" x14ac:dyDescent="0.35">
      <c r="B21" s="1"/>
      <c r="C21" s="1"/>
      <c r="D21" s="1"/>
      <c r="E21" s="1"/>
      <c r="F21" s="1"/>
      <c r="G21" s="1"/>
      <c r="H21" s="1"/>
      <c r="I21" s="1"/>
      <c r="J21" s="1"/>
      <c r="K21" s="1"/>
      <c r="L21" s="1"/>
      <c r="M21" s="1"/>
      <c r="N21" s="1"/>
      <c r="O21" s="1"/>
      <c r="P21" s="1"/>
      <c r="Q21" s="1"/>
      <c r="R21" s="1"/>
      <c r="S21" s="1"/>
    </row>
    <row r="22" spans="1:19" x14ac:dyDescent="0.35">
      <c r="B22" s="1"/>
      <c r="C22" s="1"/>
      <c r="D22" s="1"/>
      <c r="E22" s="1"/>
      <c r="F22" s="1"/>
      <c r="G22" s="1"/>
      <c r="H22" s="1"/>
      <c r="I22" s="1"/>
      <c r="J22" s="1"/>
      <c r="K22" s="1"/>
      <c r="L22" s="1"/>
      <c r="M22" s="1"/>
      <c r="N22" s="1"/>
      <c r="O22" s="1"/>
      <c r="P22" s="1"/>
      <c r="Q22" s="1"/>
      <c r="R22" s="1"/>
      <c r="S22" s="1"/>
    </row>
    <row r="23" spans="1:19" x14ac:dyDescent="0.35">
      <c r="B23" s="1"/>
      <c r="C23" s="1"/>
      <c r="D23" s="1"/>
      <c r="E23" s="1"/>
      <c r="F23" s="1"/>
      <c r="G23" s="1"/>
      <c r="H23" s="1"/>
      <c r="I23" s="1"/>
      <c r="J23" s="1"/>
      <c r="K23" s="1"/>
      <c r="L23" s="1"/>
      <c r="M23" s="1"/>
      <c r="N23" s="1"/>
      <c r="O23" s="1"/>
      <c r="P23" s="1"/>
      <c r="Q23" s="1"/>
      <c r="R23" s="1"/>
      <c r="S23" s="1"/>
    </row>
    <row r="24" spans="1:19" x14ac:dyDescent="0.35">
      <c r="B24" s="1"/>
      <c r="C24" s="1"/>
      <c r="D24" s="1"/>
      <c r="E24" s="1"/>
      <c r="F24" s="1"/>
      <c r="G24" s="1"/>
      <c r="H24" s="1"/>
      <c r="I24" s="1"/>
      <c r="J24" s="1"/>
      <c r="K24" s="1"/>
      <c r="L24" s="1"/>
      <c r="M24" s="1"/>
      <c r="N24" s="1"/>
      <c r="O24" s="1"/>
      <c r="P24" s="1"/>
      <c r="Q24" s="1"/>
      <c r="R24" s="1"/>
      <c r="S24" s="1"/>
    </row>
    <row r="25" spans="1:19" x14ac:dyDescent="0.35">
      <c r="B25" s="1"/>
      <c r="C25" s="1"/>
      <c r="D25" s="1"/>
      <c r="E25" s="1"/>
      <c r="F25" s="1"/>
      <c r="G25" s="1"/>
      <c r="H25" s="1"/>
      <c r="I25" s="1"/>
      <c r="J25" s="1"/>
      <c r="K25" s="1"/>
      <c r="L25" s="1"/>
      <c r="M25" s="1"/>
      <c r="N25" s="1"/>
      <c r="O25" s="1"/>
      <c r="P25" s="1"/>
      <c r="Q25" s="1"/>
      <c r="R25" s="1"/>
      <c r="S25" s="1"/>
    </row>
    <row r="26" spans="1:19" x14ac:dyDescent="0.35">
      <c r="B26" s="1"/>
      <c r="C26" s="1"/>
      <c r="D26" s="1"/>
      <c r="E26" s="1"/>
      <c r="F26" s="1"/>
      <c r="G26" s="1"/>
      <c r="H26" s="1"/>
      <c r="I26" s="1"/>
      <c r="J26" s="1"/>
      <c r="K26" s="1"/>
      <c r="L26" s="1"/>
      <c r="M26" s="1"/>
      <c r="N26" s="1"/>
      <c r="O26" s="1"/>
      <c r="P26" s="1"/>
      <c r="Q26" s="1"/>
      <c r="R26" s="1"/>
      <c r="S26" s="1"/>
    </row>
    <row r="27" spans="1:19" x14ac:dyDescent="0.35">
      <c r="B27" s="1"/>
      <c r="C27" s="1"/>
      <c r="D27" s="1"/>
      <c r="E27" s="1"/>
      <c r="F27" s="1"/>
      <c r="G27" s="1"/>
      <c r="H27" s="1"/>
      <c r="I27" s="1"/>
      <c r="J27" s="1"/>
      <c r="K27" s="1"/>
      <c r="L27" s="1"/>
      <c r="M27" s="1"/>
      <c r="N27" s="1"/>
      <c r="O27" s="1"/>
      <c r="P27" s="1"/>
      <c r="Q27" s="1"/>
      <c r="R27" s="1"/>
      <c r="S27" s="1"/>
    </row>
    <row r="28" spans="1:19" x14ac:dyDescent="0.35">
      <c r="B28" s="1"/>
      <c r="C28" s="1"/>
      <c r="D28" s="1"/>
      <c r="E28" s="1"/>
      <c r="F28" s="1"/>
      <c r="G28" s="1"/>
      <c r="H28" s="1"/>
      <c r="I28" s="1"/>
      <c r="J28" s="1"/>
      <c r="K28" s="1"/>
      <c r="L28" s="1"/>
      <c r="M28" s="1"/>
      <c r="N28" s="1"/>
      <c r="O28" s="1"/>
      <c r="P28" s="1"/>
      <c r="Q28" s="1"/>
      <c r="R28" s="1"/>
      <c r="S28" s="1"/>
    </row>
  </sheetData>
  <phoneticPr fontId="7"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ABAA3-85FD-4400-9D6F-95622B0FF8A7}">
  <dimension ref="A1:U161"/>
  <sheetViews>
    <sheetView showGridLines="0" zoomScaleNormal="100" workbookViewId="0"/>
  </sheetViews>
  <sheetFormatPr defaultRowHeight="14.5" x14ac:dyDescent="0.35"/>
  <cols>
    <col min="1" max="1" width="10.54296875" customWidth="1"/>
    <col min="2" max="2" width="9.81640625" customWidth="1"/>
    <col min="3" max="3" width="11.7265625" customWidth="1"/>
    <col min="4" max="4" width="16" customWidth="1"/>
    <col min="5" max="5" width="15.26953125" customWidth="1"/>
    <col min="6" max="6" width="11.1796875" customWidth="1"/>
    <col min="7" max="7" width="19.26953125" customWidth="1"/>
    <col min="8" max="11" width="15.81640625" customWidth="1"/>
    <col min="12" max="12" width="18.453125" customWidth="1"/>
    <col min="13" max="16" width="15.81640625" customWidth="1"/>
    <col min="17" max="17" width="18.453125" customWidth="1"/>
    <col min="18" max="21" width="15.81640625" customWidth="1"/>
  </cols>
  <sheetData>
    <row r="1" spans="1:21" ht="45" customHeight="1" x14ac:dyDescent="0.35">
      <c r="A1" s="19" t="s">
        <v>150</v>
      </c>
    </row>
    <row r="2" spans="1:21" ht="26.15" customHeight="1" x14ac:dyDescent="0.35">
      <c r="A2" s="97" t="s">
        <v>145</v>
      </c>
    </row>
    <row r="3" spans="1:21" s="63" customFormat="1" ht="15.5" x14ac:dyDescent="0.35">
      <c r="A3" s="63" t="s">
        <v>49</v>
      </c>
    </row>
    <row r="4" spans="1:21" s="63" customFormat="1" ht="15.5" x14ac:dyDescent="0.35">
      <c r="A4" s="64" t="s">
        <v>24</v>
      </c>
    </row>
    <row r="5" spans="1:21" s="63" customFormat="1" ht="62.5" customHeight="1" x14ac:dyDescent="0.35">
      <c r="A5" s="53" t="s">
        <v>58</v>
      </c>
      <c r="B5" s="53" t="s">
        <v>60</v>
      </c>
      <c r="C5" s="83" t="s">
        <v>1</v>
      </c>
      <c r="D5" s="54" t="s">
        <v>73</v>
      </c>
      <c r="E5" s="53" t="s">
        <v>74</v>
      </c>
      <c r="F5" s="53" t="s">
        <v>75</v>
      </c>
      <c r="G5" s="54" t="s">
        <v>77</v>
      </c>
      <c r="H5" s="53" t="s">
        <v>62</v>
      </c>
      <c r="I5" s="53" t="s">
        <v>61</v>
      </c>
      <c r="J5" s="53" t="s">
        <v>63</v>
      </c>
      <c r="K5" s="55" t="s">
        <v>64</v>
      </c>
      <c r="L5" s="54" t="s">
        <v>78</v>
      </c>
      <c r="M5" s="53" t="s">
        <v>65</v>
      </c>
      <c r="N5" s="53" t="s">
        <v>66</v>
      </c>
      <c r="O5" s="53" t="s">
        <v>67</v>
      </c>
      <c r="P5" s="55" t="s">
        <v>68</v>
      </c>
      <c r="Q5" s="54" t="s">
        <v>79</v>
      </c>
      <c r="R5" s="53" t="s">
        <v>69</v>
      </c>
      <c r="S5" s="53" t="s">
        <v>70</v>
      </c>
      <c r="T5" s="53" t="s">
        <v>71</v>
      </c>
      <c r="U5" s="55" t="s">
        <v>72</v>
      </c>
    </row>
    <row r="6" spans="1:21" s="63" customFormat="1" ht="15.5" x14ac:dyDescent="0.35">
      <c r="A6" t="s">
        <v>15</v>
      </c>
      <c r="B6">
        <v>2013</v>
      </c>
      <c r="C6" t="s">
        <v>2</v>
      </c>
      <c r="D6" s="49">
        <v>4197</v>
      </c>
      <c r="E6" s="50">
        <v>4552</v>
      </c>
      <c r="F6" s="52">
        <f>D6/SUM(D6:E6)</f>
        <v>0.47971196708195224</v>
      </c>
      <c r="G6" s="49">
        <v>3893</v>
      </c>
      <c r="H6" s="50">
        <v>1837.33</v>
      </c>
      <c r="I6" s="50">
        <v>2025.04</v>
      </c>
      <c r="J6" s="50">
        <v>2000.96</v>
      </c>
      <c r="K6" s="51">
        <v>2049.12</v>
      </c>
      <c r="L6" s="49">
        <v>119</v>
      </c>
      <c r="M6" s="50">
        <v>1507</v>
      </c>
      <c r="N6" s="50">
        <v>1588.58</v>
      </c>
      <c r="O6" s="50">
        <v>1502.9</v>
      </c>
      <c r="P6" s="51">
        <v>1674.26</v>
      </c>
      <c r="Q6" s="49">
        <v>185</v>
      </c>
      <c r="R6" s="50">
        <v>1393.33</v>
      </c>
      <c r="S6" s="50">
        <v>1422.3</v>
      </c>
      <c r="T6" s="50">
        <v>1365.12</v>
      </c>
      <c r="U6" s="51">
        <v>1479.47</v>
      </c>
    </row>
    <row r="7" spans="1:21" s="63" customFormat="1" ht="15.5" x14ac:dyDescent="0.35">
      <c r="A7" t="s">
        <v>15</v>
      </c>
      <c r="B7">
        <v>2013</v>
      </c>
      <c r="C7" t="s">
        <v>3</v>
      </c>
      <c r="D7" s="49">
        <v>4663</v>
      </c>
      <c r="E7" s="50">
        <v>4249</v>
      </c>
      <c r="F7" s="52">
        <f t="shared" ref="F7:F70" si="0">D7/SUM(D7:E7)</f>
        <v>0.5232271095152603</v>
      </c>
      <c r="G7" s="49">
        <v>4344</v>
      </c>
      <c r="H7" s="50">
        <v>1875</v>
      </c>
      <c r="I7" s="50">
        <v>2069.0100000000002</v>
      </c>
      <c r="J7" s="50">
        <v>2045.59</v>
      </c>
      <c r="K7" s="51">
        <v>2092.4299999999998</v>
      </c>
      <c r="L7" s="49">
        <v>153</v>
      </c>
      <c r="M7" s="50">
        <v>1581.94</v>
      </c>
      <c r="N7" s="50">
        <v>1717.25</v>
      </c>
      <c r="O7" s="50">
        <v>1625.78</v>
      </c>
      <c r="P7" s="51">
        <v>1808.73</v>
      </c>
      <c r="Q7" s="49">
        <v>166</v>
      </c>
      <c r="R7" s="50">
        <v>1343.72</v>
      </c>
      <c r="S7" s="50">
        <v>1382.5</v>
      </c>
      <c r="T7" s="50">
        <v>1333.46</v>
      </c>
      <c r="U7" s="51">
        <v>1431.54</v>
      </c>
    </row>
    <row r="8" spans="1:21" s="63" customFormat="1" ht="15.5" x14ac:dyDescent="0.35">
      <c r="A8" t="s">
        <v>15</v>
      </c>
      <c r="B8">
        <v>2013</v>
      </c>
      <c r="C8" t="s">
        <v>4</v>
      </c>
      <c r="D8" s="49">
        <v>7362</v>
      </c>
      <c r="E8" s="50">
        <v>5675</v>
      </c>
      <c r="F8" s="52">
        <f t="shared" si="0"/>
        <v>0.56470046789905648</v>
      </c>
      <c r="G8" s="49">
        <v>6571</v>
      </c>
      <c r="H8" s="50">
        <v>1793.48</v>
      </c>
      <c r="I8" s="50">
        <v>1951.18</v>
      </c>
      <c r="J8" s="50">
        <v>1935.37</v>
      </c>
      <c r="K8" s="51">
        <v>1967</v>
      </c>
      <c r="L8" s="49">
        <v>318</v>
      </c>
      <c r="M8" s="50">
        <v>1587.09</v>
      </c>
      <c r="N8" s="50">
        <v>1659.91</v>
      </c>
      <c r="O8" s="50">
        <v>1603.58</v>
      </c>
      <c r="P8" s="51">
        <v>1716.24</v>
      </c>
      <c r="Q8" s="49">
        <v>473</v>
      </c>
      <c r="R8" s="50">
        <v>1317.08</v>
      </c>
      <c r="S8" s="50">
        <v>1350.7</v>
      </c>
      <c r="T8" s="50">
        <v>1321.5</v>
      </c>
      <c r="U8" s="51">
        <v>1379.9</v>
      </c>
    </row>
    <row r="9" spans="1:21" s="63" customFormat="1" ht="15.5" x14ac:dyDescent="0.35">
      <c r="A9" t="s">
        <v>15</v>
      </c>
      <c r="B9">
        <v>2013</v>
      </c>
      <c r="C9" t="s">
        <v>5</v>
      </c>
      <c r="D9" s="49">
        <v>3131</v>
      </c>
      <c r="E9" s="50">
        <v>3935</v>
      </c>
      <c r="F9" s="52">
        <f t="shared" si="0"/>
        <v>0.44310784036229833</v>
      </c>
      <c r="G9" s="49">
        <v>2964</v>
      </c>
      <c r="H9" s="50">
        <v>1805.56</v>
      </c>
      <c r="I9" s="50">
        <v>2007.33</v>
      </c>
      <c r="J9" s="50">
        <v>1981.02</v>
      </c>
      <c r="K9" s="51">
        <v>2033.64</v>
      </c>
      <c r="L9" s="49">
        <v>89</v>
      </c>
      <c r="M9" s="50">
        <v>1598.5</v>
      </c>
      <c r="N9" s="50">
        <v>1654.5</v>
      </c>
      <c r="O9" s="50">
        <v>1568.46</v>
      </c>
      <c r="P9" s="51">
        <v>1740.53</v>
      </c>
      <c r="Q9" s="49">
        <v>78</v>
      </c>
      <c r="R9" s="50">
        <v>1326.89</v>
      </c>
      <c r="S9" s="50">
        <v>1409.07</v>
      </c>
      <c r="T9" s="50">
        <v>1290.53</v>
      </c>
      <c r="U9" s="51">
        <v>1527.61</v>
      </c>
    </row>
    <row r="10" spans="1:21" s="63" customFormat="1" ht="15.5" x14ac:dyDescent="0.35">
      <c r="A10" t="s">
        <v>15</v>
      </c>
      <c r="B10">
        <v>2013</v>
      </c>
      <c r="C10" t="s">
        <v>6</v>
      </c>
      <c r="D10" s="49">
        <v>3823</v>
      </c>
      <c r="E10" s="50">
        <v>4269</v>
      </c>
      <c r="F10" s="52">
        <f t="shared" si="0"/>
        <v>0.47244191794364804</v>
      </c>
      <c r="G10" s="49">
        <v>3571</v>
      </c>
      <c r="H10" s="50">
        <v>1875</v>
      </c>
      <c r="I10" s="50">
        <v>2018.34</v>
      </c>
      <c r="J10" s="50">
        <v>1995.2</v>
      </c>
      <c r="K10" s="51">
        <v>2041.48</v>
      </c>
      <c r="L10" s="49">
        <v>122</v>
      </c>
      <c r="M10" s="50">
        <v>1580.46</v>
      </c>
      <c r="N10" s="50">
        <v>1649.21</v>
      </c>
      <c r="O10" s="50">
        <v>1558.75</v>
      </c>
      <c r="P10" s="51">
        <v>1739.67</v>
      </c>
      <c r="Q10" s="49">
        <v>130</v>
      </c>
      <c r="R10" s="50">
        <v>1352.63</v>
      </c>
      <c r="S10" s="50">
        <v>1404</v>
      </c>
      <c r="T10" s="50">
        <v>1339.99</v>
      </c>
      <c r="U10" s="51">
        <v>1468.01</v>
      </c>
    </row>
    <row r="11" spans="1:21" s="63" customFormat="1" ht="15.5" x14ac:dyDescent="0.35">
      <c r="A11" t="s">
        <v>15</v>
      </c>
      <c r="B11">
        <v>2013</v>
      </c>
      <c r="C11" t="s">
        <v>7</v>
      </c>
      <c r="D11" s="49">
        <v>4098</v>
      </c>
      <c r="E11" s="50">
        <v>4459</v>
      </c>
      <c r="F11" s="52">
        <f t="shared" si="0"/>
        <v>0.47890615870047915</v>
      </c>
      <c r="G11" s="49">
        <v>3826</v>
      </c>
      <c r="H11" s="50">
        <v>1998.45</v>
      </c>
      <c r="I11" s="50">
        <v>2076.08</v>
      </c>
      <c r="J11" s="50">
        <v>2055.2800000000002</v>
      </c>
      <c r="K11" s="51">
        <v>2096.88</v>
      </c>
      <c r="L11" s="49">
        <v>129</v>
      </c>
      <c r="M11" s="50">
        <v>1575.27</v>
      </c>
      <c r="N11" s="50">
        <v>1656.42</v>
      </c>
      <c r="O11" s="50">
        <v>1574.29</v>
      </c>
      <c r="P11" s="51">
        <v>1738.55</v>
      </c>
      <c r="Q11" s="49">
        <v>143</v>
      </c>
      <c r="R11" s="50">
        <v>1320</v>
      </c>
      <c r="S11" s="50">
        <v>1359.94</v>
      </c>
      <c r="T11" s="50">
        <v>1303.07</v>
      </c>
      <c r="U11" s="51">
        <v>1416.81</v>
      </c>
    </row>
    <row r="12" spans="1:21" s="63" customFormat="1" ht="15.5" x14ac:dyDescent="0.35">
      <c r="A12" t="s">
        <v>15</v>
      </c>
      <c r="B12">
        <v>2013</v>
      </c>
      <c r="C12" t="s">
        <v>8</v>
      </c>
      <c r="D12" s="49">
        <v>4638</v>
      </c>
      <c r="E12" s="50">
        <v>4687</v>
      </c>
      <c r="F12" s="52">
        <f t="shared" si="0"/>
        <v>0.49737265415549597</v>
      </c>
      <c r="G12" s="49">
        <v>4390</v>
      </c>
      <c r="H12" s="50">
        <v>1976.46</v>
      </c>
      <c r="I12" s="50">
        <v>2093.41</v>
      </c>
      <c r="J12" s="50">
        <v>2071.69</v>
      </c>
      <c r="K12" s="51">
        <v>2115.13</v>
      </c>
      <c r="L12" s="49">
        <v>129</v>
      </c>
      <c r="M12" s="50">
        <v>1654.85</v>
      </c>
      <c r="N12" s="50">
        <v>1785.91</v>
      </c>
      <c r="O12" s="50">
        <v>1683.55</v>
      </c>
      <c r="P12" s="51">
        <v>1888.27</v>
      </c>
      <c r="Q12" s="49">
        <v>119</v>
      </c>
      <c r="R12" s="50">
        <v>1355.68</v>
      </c>
      <c r="S12" s="50">
        <v>1399.76</v>
      </c>
      <c r="T12" s="50">
        <v>1339.18</v>
      </c>
      <c r="U12" s="51">
        <v>1460.34</v>
      </c>
    </row>
    <row r="13" spans="1:21" s="63" customFormat="1" ht="15.5" x14ac:dyDescent="0.35">
      <c r="A13" t="s">
        <v>15</v>
      </c>
      <c r="B13">
        <v>2013</v>
      </c>
      <c r="C13" t="s">
        <v>9</v>
      </c>
      <c r="D13" s="49">
        <v>5207</v>
      </c>
      <c r="E13" s="50">
        <v>5290</v>
      </c>
      <c r="F13" s="52">
        <f t="shared" si="0"/>
        <v>0.49604648947318281</v>
      </c>
      <c r="G13" s="49">
        <v>4892</v>
      </c>
      <c r="H13" s="50">
        <v>1975</v>
      </c>
      <c r="I13" s="50">
        <v>2103.96</v>
      </c>
      <c r="J13" s="50">
        <v>2084.3000000000002</v>
      </c>
      <c r="K13" s="51">
        <v>2123.62</v>
      </c>
      <c r="L13" s="49">
        <v>146</v>
      </c>
      <c r="M13" s="50">
        <v>1561.96</v>
      </c>
      <c r="N13" s="50">
        <v>1613.58</v>
      </c>
      <c r="O13" s="50">
        <v>1529.9</v>
      </c>
      <c r="P13" s="51">
        <v>1697.26</v>
      </c>
      <c r="Q13" s="49">
        <v>169</v>
      </c>
      <c r="R13" s="50">
        <v>1413.05</v>
      </c>
      <c r="S13" s="50">
        <v>1521.52</v>
      </c>
      <c r="T13" s="50">
        <v>1442.1</v>
      </c>
      <c r="U13" s="51">
        <v>1600.95</v>
      </c>
    </row>
    <row r="14" spans="1:21" s="63" customFormat="1" ht="15.5" x14ac:dyDescent="0.35">
      <c r="A14" t="s">
        <v>15</v>
      </c>
      <c r="B14">
        <v>2013</v>
      </c>
      <c r="C14" t="s">
        <v>10</v>
      </c>
      <c r="D14" s="49">
        <v>4444</v>
      </c>
      <c r="E14" s="50">
        <v>4314</v>
      </c>
      <c r="F14" s="52">
        <f t="shared" si="0"/>
        <v>0.50742178579584385</v>
      </c>
      <c r="G14" s="49">
        <v>4135</v>
      </c>
      <c r="H14" s="50">
        <v>1916.67</v>
      </c>
      <c r="I14" s="50">
        <v>2059.56</v>
      </c>
      <c r="J14" s="50">
        <v>2038.88</v>
      </c>
      <c r="K14" s="51">
        <v>2080.23</v>
      </c>
      <c r="L14" s="49">
        <v>157</v>
      </c>
      <c r="M14" s="50">
        <v>1500</v>
      </c>
      <c r="N14" s="50">
        <v>1597.84</v>
      </c>
      <c r="O14" s="50">
        <v>1536.21</v>
      </c>
      <c r="P14" s="51">
        <v>1659.47</v>
      </c>
      <c r="Q14" s="49">
        <v>152</v>
      </c>
      <c r="R14" s="50">
        <v>1312.66</v>
      </c>
      <c r="S14" s="50">
        <v>1374.69</v>
      </c>
      <c r="T14" s="50">
        <v>1321.29</v>
      </c>
      <c r="U14" s="51">
        <v>1428.09</v>
      </c>
    </row>
    <row r="15" spans="1:21" s="63" customFormat="1" ht="15.5" x14ac:dyDescent="0.35">
      <c r="A15" t="s">
        <v>15</v>
      </c>
      <c r="B15">
        <v>2014</v>
      </c>
      <c r="C15" t="s">
        <v>11</v>
      </c>
      <c r="D15" s="49">
        <v>3854</v>
      </c>
      <c r="E15" s="50">
        <v>4670</v>
      </c>
      <c r="F15" s="52">
        <f t="shared" si="0"/>
        <v>0.45213514781792585</v>
      </c>
      <c r="G15" s="49">
        <v>3578</v>
      </c>
      <c r="H15" s="50">
        <v>2000</v>
      </c>
      <c r="I15" s="50">
        <v>2152.04</v>
      </c>
      <c r="J15" s="50">
        <v>2127.2399999999998</v>
      </c>
      <c r="K15" s="51">
        <v>2176.85</v>
      </c>
      <c r="L15" s="49">
        <v>143</v>
      </c>
      <c r="M15" s="50">
        <v>1523.81</v>
      </c>
      <c r="N15" s="50">
        <v>1590.2</v>
      </c>
      <c r="O15" s="50">
        <v>1511.84</v>
      </c>
      <c r="P15" s="51">
        <v>1668.56</v>
      </c>
      <c r="Q15" s="49">
        <v>133</v>
      </c>
      <c r="R15" s="50">
        <v>1368.75</v>
      </c>
      <c r="S15" s="50">
        <v>1438.15</v>
      </c>
      <c r="T15" s="50">
        <v>1372.34</v>
      </c>
      <c r="U15" s="51">
        <v>1503.96</v>
      </c>
    </row>
    <row r="16" spans="1:21" s="63" customFormat="1" ht="15.5" x14ac:dyDescent="0.35">
      <c r="A16" t="s">
        <v>15</v>
      </c>
      <c r="B16">
        <v>2014</v>
      </c>
      <c r="C16" t="s">
        <v>12</v>
      </c>
      <c r="D16" s="49">
        <v>4362</v>
      </c>
      <c r="E16" s="50">
        <v>4881</v>
      </c>
      <c r="F16" s="52">
        <f t="shared" si="0"/>
        <v>0.47192469977280105</v>
      </c>
      <c r="G16" s="49">
        <v>4082</v>
      </c>
      <c r="H16" s="50">
        <v>1968.75</v>
      </c>
      <c r="I16" s="50">
        <v>2076.0300000000002</v>
      </c>
      <c r="J16" s="50">
        <v>2054.9</v>
      </c>
      <c r="K16" s="51">
        <v>2097.16</v>
      </c>
      <c r="L16" s="49">
        <v>138</v>
      </c>
      <c r="M16" s="50">
        <v>1581.7</v>
      </c>
      <c r="N16" s="50">
        <v>1612.35</v>
      </c>
      <c r="O16" s="50">
        <v>1536.52</v>
      </c>
      <c r="P16" s="51">
        <v>1688.18</v>
      </c>
      <c r="Q16" s="49">
        <v>142</v>
      </c>
      <c r="R16" s="50">
        <v>1340.68</v>
      </c>
      <c r="S16" s="50">
        <v>1434.3</v>
      </c>
      <c r="T16" s="50">
        <v>1357.57</v>
      </c>
      <c r="U16" s="51">
        <v>1511.03</v>
      </c>
    </row>
    <row r="17" spans="1:21" s="63" customFormat="1" ht="15.5" x14ac:dyDescent="0.35">
      <c r="A17" s="84" t="s">
        <v>15</v>
      </c>
      <c r="B17" s="84">
        <v>2014</v>
      </c>
      <c r="C17" s="84" t="s">
        <v>13</v>
      </c>
      <c r="D17" s="85">
        <v>9137</v>
      </c>
      <c r="E17" s="86">
        <v>6986</v>
      </c>
      <c r="F17" s="87">
        <f t="shared" si="0"/>
        <v>0.5667059480245612</v>
      </c>
      <c r="G17" s="85">
        <v>8183</v>
      </c>
      <c r="H17" s="86">
        <v>1873.75</v>
      </c>
      <c r="I17" s="86">
        <v>2025.35</v>
      </c>
      <c r="J17" s="86">
        <v>2010.39</v>
      </c>
      <c r="K17" s="88">
        <v>2040.31</v>
      </c>
      <c r="L17" s="85">
        <v>404</v>
      </c>
      <c r="M17" s="86">
        <v>1530.93</v>
      </c>
      <c r="N17" s="86">
        <v>1593.93</v>
      </c>
      <c r="O17" s="86">
        <v>1552.97</v>
      </c>
      <c r="P17" s="88">
        <v>1634.9</v>
      </c>
      <c r="Q17" s="85">
        <v>550</v>
      </c>
      <c r="R17" s="86">
        <v>1307.9000000000001</v>
      </c>
      <c r="S17" s="86">
        <v>1360.59</v>
      </c>
      <c r="T17" s="86">
        <v>1332.81</v>
      </c>
      <c r="U17" s="88">
        <v>1388.38</v>
      </c>
    </row>
    <row r="18" spans="1:21" s="63" customFormat="1" ht="15.5" x14ac:dyDescent="0.35">
      <c r="A18" t="s">
        <v>16</v>
      </c>
      <c r="B18">
        <v>2014</v>
      </c>
      <c r="C18" t="s">
        <v>2</v>
      </c>
      <c r="D18" s="49">
        <v>3859</v>
      </c>
      <c r="E18" s="50">
        <v>4616</v>
      </c>
      <c r="F18" s="52">
        <f t="shared" si="0"/>
        <v>0.45533923303834806</v>
      </c>
      <c r="G18" s="49">
        <v>3699</v>
      </c>
      <c r="H18" s="50">
        <v>2012.5</v>
      </c>
      <c r="I18" s="50">
        <v>2159.86</v>
      </c>
      <c r="J18" s="50">
        <v>2136.17</v>
      </c>
      <c r="K18" s="51">
        <v>2183.54</v>
      </c>
      <c r="L18" s="49">
        <v>83</v>
      </c>
      <c r="M18" s="50">
        <v>1547.37</v>
      </c>
      <c r="N18" s="50">
        <v>1590.36</v>
      </c>
      <c r="O18" s="50">
        <v>1491.09</v>
      </c>
      <c r="P18" s="51">
        <v>1689.62</v>
      </c>
      <c r="Q18" s="49">
        <v>77</v>
      </c>
      <c r="R18" s="50">
        <v>1367.52</v>
      </c>
      <c r="S18" s="50">
        <v>1458.53</v>
      </c>
      <c r="T18" s="50">
        <v>1358.24</v>
      </c>
      <c r="U18" s="51">
        <v>1558.82</v>
      </c>
    </row>
    <row r="19" spans="1:21" s="63" customFormat="1" ht="15.5" x14ac:dyDescent="0.35">
      <c r="A19" t="s">
        <v>16</v>
      </c>
      <c r="B19">
        <v>2014</v>
      </c>
      <c r="C19" t="s">
        <v>3</v>
      </c>
      <c r="D19" s="49">
        <v>4845</v>
      </c>
      <c r="E19" s="50">
        <v>4489</v>
      </c>
      <c r="F19" s="52">
        <f t="shared" si="0"/>
        <v>0.51907006642382691</v>
      </c>
      <c r="G19" s="49">
        <v>4588</v>
      </c>
      <c r="H19" s="50">
        <v>2005.76</v>
      </c>
      <c r="I19" s="50">
        <v>2167.4699999999998</v>
      </c>
      <c r="J19" s="50">
        <v>2146.13</v>
      </c>
      <c r="K19" s="51">
        <v>2188.81</v>
      </c>
      <c r="L19" s="49">
        <v>130</v>
      </c>
      <c r="M19" s="50">
        <v>1557.65</v>
      </c>
      <c r="N19" s="50">
        <v>1573.96</v>
      </c>
      <c r="O19" s="50">
        <v>1504.59</v>
      </c>
      <c r="P19" s="51">
        <v>1643.32</v>
      </c>
      <c r="Q19" s="49">
        <v>127</v>
      </c>
      <c r="R19" s="50">
        <v>1420</v>
      </c>
      <c r="S19" s="50">
        <v>1416.75</v>
      </c>
      <c r="T19" s="50">
        <v>1356.03</v>
      </c>
      <c r="U19" s="51">
        <v>1477.46</v>
      </c>
    </row>
    <row r="20" spans="1:21" s="63" customFormat="1" ht="15.5" x14ac:dyDescent="0.35">
      <c r="A20" t="s">
        <v>16</v>
      </c>
      <c r="B20">
        <v>2014</v>
      </c>
      <c r="C20" t="s">
        <v>4</v>
      </c>
      <c r="D20" s="49">
        <v>5552</v>
      </c>
      <c r="E20" s="50">
        <v>4959</v>
      </c>
      <c r="F20" s="52">
        <f t="shared" si="0"/>
        <v>0.52820854343069168</v>
      </c>
      <c r="G20" s="49">
        <v>5218</v>
      </c>
      <c r="H20" s="50">
        <v>1944.44</v>
      </c>
      <c r="I20" s="50">
        <v>2075.84</v>
      </c>
      <c r="J20" s="50">
        <v>2056.0500000000002</v>
      </c>
      <c r="K20" s="51">
        <v>2095.63</v>
      </c>
      <c r="L20" s="49">
        <v>145</v>
      </c>
      <c r="M20" s="50">
        <v>1565</v>
      </c>
      <c r="N20" s="50">
        <v>1656.57</v>
      </c>
      <c r="O20" s="50">
        <v>1575.55</v>
      </c>
      <c r="P20" s="51">
        <v>1737.59</v>
      </c>
      <c r="Q20" s="49">
        <v>189</v>
      </c>
      <c r="R20" s="50">
        <v>1299.95</v>
      </c>
      <c r="S20" s="50">
        <v>1364.95</v>
      </c>
      <c r="T20" s="50">
        <v>1309.6099999999999</v>
      </c>
      <c r="U20" s="51">
        <v>1420.29</v>
      </c>
    </row>
    <row r="21" spans="1:21" s="63" customFormat="1" ht="15.5" x14ac:dyDescent="0.35">
      <c r="A21" t="s">
        <v>16</v>
      </c>
      <c r="B21">
        <v>2014</v>
      </c>
      <c r="C21" t="s">
        <v>5</v>
      </c>
      <c r="D21" s="49">
        <v>5908</v>
      </c>
      <c r="E21" s="50">
        <v>5581</v>
      </c>
      <c r="F21" s="52">
        <f t="shared" si="0"/>
        <v>0.51423100356863083</v>
      </c>
      <c r="G21" s="49">
        <v>5589</v>
      </c>
      <c r="H21" s="50">
        <v>2000</v>
      </c>
      <c r="I21" s="50">
        <v>2102.4499999999998</v>
      </c>
      <c r="J21" s="50">
        <v>2082.38</v>
      </c>
      <c r="K21" s="51">
        <v>2122.52</v>
      </c>
      <c r="L21" s="49">
        <v>147</v>
      </c>
      <c r="M21" s="50">
        <v>1531.25</v>
      </c>
      <c r="N21" s="50">
        <v>1584.99</v>
      </c>
      <c r="O21" s="50">
        <v>1501.17</v>
      </c>
      <c r="P21" s="51">
        <v>1668.81</v>
      </c>
      <c r="Q21" s="49">
        <v>172</v>
      </c>
      <c r="R21" s="50">
        <v>1327.19</v>
      </c>
      <c r="S21" s="50">
        <v>1368.95</v>
      </c>
      <c r="T21" s="50">
        <v>1323.86</v>
      </c>
      <c r="U21" s="51">
        <v>1414.04</v>
      </c>
    </row>
    <row r="22" spans="1:21" s="63" customFormat="1" ht="15.5" x14ac:dyDescent="0.35">
      <c r="A22" t="s">
        <v>16</v>
      </c>
      <c r="B22">
        <v>2014</v>
      </c>
      <c r="C22" t="s">
        <v>6</v>
      </c>
      <c r="D22" s="49">
        <v>5726</v>
      </c>
      <c r="E22" s="50">
        <v>5234</v>
      </c>
      <c r="F22" s="52">
        <f t="shared" si="0"/>
        <v>0.52244525547445253</v>
      </c>
      <c r="G22" s="49">
        <v>5388</v>
      </c>
      <c r="H22" s="50">
        <v>1997.96</v>
      </c>
      <c r="I22" s="50">
        <v>2077.77</v>
      </c>
      <c r="J22" s="50">
        <v>2057.63</v>
      </c>
      <c r="K22" s="51">
        <v>2097.92</v>
      </c>
      <c r="L22" s="49">
        <v>166</v>
      </c>
      <c r="M22" s="50">
        <v>1527.9</v>
      </c>
      <c r="N22" s="50">
        <v>1597.19</v>
      </c>
      <c r="O22" s="50">
        <v>1536.55</v>
      </c>
      <c r="P22" s="51">
        <v>1657.83</v>
      </c>
      <c r="Q22" s="49">
        <v>172</v>
      </c>
      <c r="R22" s="50">
        <v>1341.09</v>
      </c>
      <c r="S22" s="50">
        <v>1383.57</v>
      </c>
      <c r="T22" s="50">
        <v>1330.18</v>
      </c>
      <c r="U22" s="51">
        <v>1436.96</v>
      </c>
    </row>
    <row r="23" spans="1:21" s="63" customFormat="1" ht="15.5" x14ac:dyDescent="0.35">
      <c r="A23" t="s">
        <v>16</v>
      </c>
      <c r="B23">
        <v>2014</v>
      </c>
      <c r="C23" t="s">
        <v>7</v>
      </c>
      <c r="D23" s="49">
        <v>7055</v>
      </c>
      <c r="E23" s="50">
        <v>6062</v>
      </c>
      <c r="F23" s="52">
        <f t="shared" si="0"/>
        <v>0.53785164290615228</v>
      </c>
      <c r="G23" s="49">
        <v>6656</v>
      </c>
      <c r="H23" s="50">
        <v>1904.47</v>
      </c>
      <c r="I23" s="50">
        <v>2029.64</v>
      </c>
      <c r="J23" s="50">
        <v>2012.16</v>
      </c>
      <c r="K23" s="51">
        <v>2047.13</v>
      </c>
      <c r="L23" s="49">
        <v>181</v>
      </c>
      <c r="M23" s="50">
        <v>1487.5</v>
      </c>
      <c r="N23" s="50">
        <v>1571.39</v>
      </c>
      <c r="O23" s="50">
        <v>1510.56</v>
      </c>
      <c r="P23" s="51">
        <v>1632.23</v>
      </c>
      <c r="Q23" s="49">
        <v>218</v>
      </c>
      <c r="R23" s="50">
        <v>1328.4</v>
      </c>
      <c r="S23" s="50">
        <v>1331.88</v>
      </c>
      <c r="T23" s="50">
        <v>1281.51</v>
      </c>
      <c r="U23" s="51">
        <v>1382.25</v>
      </c>
    </row>
    <row r="24" spans="1:21" s="63" customFormat="1" ht="15.5" x14ac:dyDescent="0.35">
      <c r="A24" t="s">
        <v>16</v>
      </c>
      <c r="B24">
        <v>2014</v>
      </c>
      <c r="C24" t="s">
        <v>8</v>
      </c>
      <c r="D24" s="49">
        <v>7474</v>
      </c>
      <c r="E24" s="50">
        <v>6203</v>
      </c>
      <c r="F24" s="52">
        <f t="shared" si="0"/>
        <v>0.54646486802661398</v>
      </c>
      <c r="G24" s="49">
        <v>7097</v>
      </c>
      <c r="H24" s="50">
        <v>1917.81</v>
      </c>
      <c r="I24" s="50">
        <v>2037.79</v>
      </c>
      <c r="J24" s="50">
        <v>2020.38</v>
      </c>
      <c r="K24" s="51">
        <v>2055.1999999999998</v>
      </c>
      <c r="L24" s="49">
        <v>175</v>
      </c>
      <c r="M24" s="50">
        <v>1536.1</v>
      </c>
      <c r="N24" s="50">
        <v>1601.83</v>
      </c>
      <c r="O24" s="50">
        <v>1533.59</v>
      </c>
      <c r="P24" s="51">
        <v>1670.07</v>
      </c>
      <c r="Q24" s="49">
        <v>202</v>
      </c>
      <c r="R24" s="50">
        <v>1254.0999999999999</v>
      </c>
      <c r="S24" s="50">
        <v>1318.5</v>
      </c>
      <c r="T24" s="50">
        <v>1268.6600000000001</v>
      </c>
      <c r="U24" s="51">
        <v>1368.34</v>
      </c>
    </row>
    <row r="25" spans="1:21" s="63" customFormat="1" ht="15.5" x14ac:dyDescent="0.35">
      <c r="A25" t="s">
        <v>16</v>
      </c>
      <c r="B25">
        <v>2014</v>
      </c>
      <c r="C25" t="s">
        <v>9</v>
      </c>
      <c r="D25" s="49">
        <v>7381</v>
      </c>
      <c r="E25" s="50">
        <v>5605</v>
      </c>
      <c r="F25" s="52">
        <f t="shared" si="0"/>
        <v>0.56838133374403199</v>
      </c>
      <c r="G25" s="49">
        <v>6982</v>
      </c>
      <c r="H25" s="50">
        <v>1850</v>
      </c>
      <c r="I25" s="50">
        <v>1982.07</v>
      </c>
      <c r="J25" s="50">
        <v>1965.11</v>
      </c>
      <c r="K25" s="51">
        <v>1999.02</v>
      </c>
      <c r="L25" s="49">
        <v>191</v>
      </c>
      <c r="M25" s="50">
        <v>1460.28</v>
      </c>
      <c r="N25" s="50">
        <v>1528.75</v>
      </c>
      <c r="O25" s="50">
        <v>1470.94</v>
      </c>
      <c r="P25" s="51">
        <v>1586.57</v>
      </c>
      <c r="Q25" s="49">
        <v>208</v>
      </c>
      <c r="R25" s="50">
        <v>1260.25</v>
      </c>
      <c r="S25" s="50">
        <v>1326.06</v>
      </c>
      <c r="T25" s="50">
        <v>1273.1500000000001</v>
      </c>
      <c r="U25" s="51">
        <v>1378.97</v>
      </c>
    </row>
    <row r="26" spans="1:21" s="63" customFormat="1" ht="15.5" x14ac:dyDescent="0.35">
      <c r="A26" t="s">
        <v>16</v>
      </c>
      <c r="B26">
        <v>2014</v>
      </c>
      <c r="C26" t="s">
        <v>10</v>
      </c>
      <c r="D26" s="49">
        <v>8469</v>
      </c>
      <c r="E26" s="50">
        <v>5009</v>
      </c>
      <c r="F26" s="52">
        <f t="shared" si="0"/>
        <v>0.62835732304496217</v>
      </c>
      <c r="G26" s="49">
        <v>7673</v>
      </c>
      <c r="H26" s="50">
        <v>1818.18</v>
      </c>
      <c r="I26" s="50">
        <v>1957.19</v>
      </c>
      <c r="J26" s="50">
        <v>1942.09</v>
      </c>
      <c r="K26" s="51">
        <v>1972.28</v>
      </c>
      <c r="L26" s="49">
        <v>324</v>
      </c>
      <c r="M26" s="50">
        <v>1464.91</v>
      </c>
      <c r="N26" s="50">
        <v>1508.58</v>
      </c>
      <c r="O26" s="50">
        <v>1459.5</v>
      </c>
      <c r="P26" s="51">
        <v>1557.66</v>
      </c>
      <c r="Q26" s="49">
        <v>472</v>
      </c>
      <c r="R26" s="50">
        <v>1277.58</v>
      </c>
      <c r="S26" s="50">
        <v>1326.58</v>
      </c>
      <c r="T26" s="50">
        <v>1294.42</v>
      </c>
      <c r="U26" s="51">
        <v>1358.74</v>
      </c>
    </row>
    <row r="27" spans="1:21" s="63" customFormat="1" ht="15.5" x14ac:dyDescent="0.35">
      <c r="A27" t="s">
        <v>16</v>
      </c>
      <c r="B27">
        <v>2015</v>
      </c>
      <c r="C27" t="s">
        <v>11</v>
      </c>
      <c r="D27" s="49">
        <v>4348</v>
      </c>
      <c r="E27" s="50">
        <v>4286</v>
      </c>
      <c r="F27" s="52">
        <f t="shared" si="0"/>
        <v>0.5035904563354181</v>
      </c>
      <c r="G27" s="49">
        <v>4169</v>
      </c>
      <c r="H27" s="50">
        <v>1923.08</v>
      </c>
      <c r="I27" s="50">
        <v>2003.57</v>
      </c>
      <c r="J27" s="50">
        <v>1980.67</v>
      </c>
      <c r="K27" s="51">
        <v>2026.46</v>
      </c>
      <c r="L27" s="49">
        <v>91</v>
      </c>
      <c r="M27" s="50">
        <v>1524.7</v>
      </c>
      <c r="N27" s="50">
        <v>1619.62</v>
      </c>
      <c r="O27" s="50">
        <v>1531.15</v>
      </c>
      <c r="P27" s="51">
        <v>1708.08</v>
      </c>
      <c r="Q27" s="49">
        <v>88</v>
      </c>
      <c r="R27" s="50">
        <v>1319.92</v>
      </c>
      <c r="S27" s="50">
        <v>1316.04</v>
      </c>
      <c r="T27" s="50">
        <v>1248.26</v>
      </c>
      <c r="U27" s="51">
        <v>1383.82</v>
      </c>
    </row>
    <row r="28" spans="1:21" s="63" customFormat="1" ht="15.5" x14ac:dyDescent="0.35">
      <c r="A28" t="s">
        <v>16</v>
      </c>
      <c r="B28">
        <v>2015</v>
      </c>
      <c r="C28" t="s">
        <v>12</v>
      </c>
      <c r="D28" s="49">
        <v>5907</v>
      </c>
      <c r="E28" s="50">
        <v>4693</v>
      </c>
      <c r="F28" s="52">
        <f t="shared" si="0"/>
        <v>0.55726415094339621</v>
      </c>
      <c r="G28" s="49">
        <v>5606</v>
      </c>
      <c r="H28" s="50">
        <v>1840</v>
      </c>
      <c r="I28" s="50">
        <v>1951.3</v>
      </c>
      <c r="J28" s="50">
        <v>1932.94</v>
      </c>
      <c r="K28" s="51">
        <v>1969.66</v>
      </c>
      <c r="L28" s="49">
        <v>151</v>
      </c>
      <c r="M28" s="50">
        <v>1500</v>
      </c>
      <c r="N28" s="50">
        <v>1496.15</v>
      </c>
      <c r="O28" s="50">
        <v>1439.6</v>
      </c>
      <c r="P28" s="51">
        <v>1552.7</v>
      </c>
      <c r="Q28" s="49">
        <v>150</v>
      </c>
      <c r="R28" s="50">
        <v>1241.46</v>
      </c>
      <c r="S28" s="50">
        <v>1266.47</v>
      </c>
      <c r="T28" s="50">
        <v>1219.8900000000001</v>
      </c>
      <c r="U28" s="51">
        <v>1313.05</v>
      </c>
    </row>
    <row r="29" spans="1:21" s="63" customFormat="1" ht="15.5" x14ac:dyDescent="0.35">
      <c r="A29" s="84" t="s">
        <v>16</v>
      </c>
      <c r="B29" s="84">
        <v>2015</v>
      </c>
      <c r="C29" s="84" t="s">
        <v>13</v>
      </c>
      <c r="D29" s="85">
        <v>10075</v>
      </c>
      <c r="E29" s="86">
        <v>6761</v>
      </c>
      <c r="F29" s="87">
        <f t="shared" si="0"/>
        <v>0.59842005226894746</v>
      </c>
      <c r="G29" s="85">
        <v>9427</v>
      </c>
      <c r="H29" s="86">
        <v>1805.56</v>
      </c>
      <c r="I29" s="86">
        <v>1949.53</v>
      </c>
      <c r="J29" s="86">
        <v>1935.74</v>
      </c>
      <c r="K29" s="88">
        <v>1963.33</v>
      </c>
      <c r="L29" s="85">
        <v>368</v>
      </c>
      <c r="M29" s="86">
        <v>1444.15</v>
      </c>
      <c r="N29" s="86">
        <v>1450.71</v>
      </c>
      <c r="O29" s="86">
        <v>1406.39</v>
      </c>
      <c r="P29" s="88">
        <v>1495.04</v>
      </c>
      <c r="Q29" s="85">
        <v>280</v>
      </c>
      <c r="R29" s="86">
        <v>1305.27</v>
      </c>
      <c r="S29" s="86">
        <v>1342.05</v>
      </c>
      <c r="T29" s="86">
        <v>1304.49</v>
      </c>
      <c r="U29" s="88">
        <v>1379.6</v>
      </c>
    </row>
    <row r="30" spans="1:21" s="63" customFormat="1" ht="15.5" x14ac:dyDescent="0.35">
      <c r="A30" t="s">
        <v>17</v>
      </c>
      <c r="B30">
        <v>2015</v>
      </c>
      <c r="C30" t="s">
        <v>2</v>
      </c>
      <c r="D30" s="49">
        <v>5976</v>
      </c>
      <c r="E30" s="50">
        <v>5158</v>
      </c>
      <c r="F30" s="52">
        <f t="shared" si="0"/>
        <v>0.53673432728579129</v>
      </c>
      <c r="G30" s="49">
        <v>5698</v>
      </c>
      <c r="H30" s="50">
        <v>1902.17</v>
      </c>
      <c r="I30" s="50">
        <v>2014.94</v>
      </c>
      <c r="J30" s="50">
        <v>1995.94</v>
      </c>
      <c r="K30" s="51">
        <v>2033.94</v>
      </c>
      <c r="L30" s="49">
        <v>100</v>
      </c>
      <c r="M30" s="50">
        <v>1500</v>
      </c>
      <c r="N30" s="50">
        <v>1538.95</v>
      </c>
      <c r="O30" s="50">
        <v>1436.89</v>
      </c>
      <c r="P30" s="51">
        <v>1641.01</v>
      </c>
      <c r="Q30" s="49">
        <v>178</v>
      </c>
      <c r="R30" s="50">
        <v>1302.97</v>
      </c>
      <c r="S30" s="50">
        <v>1336.37</v>
      </c>
      <c r="T30" s="50">
        <v>1289.3800000000001</v>
      </c>
      <c r="U30" s="51">
        <v>1383.36</v>
      </c>
    </row>
    <row r="31" spans="1:21" s="63" customFormat="1" ht="15.5" x14ac:dyDescent="0.35">
      <c r="A31" t="s">
        <v>17</v>
      </c>
      <c r="B31">
        <v>2015</v>
      </c>
      <c r="C31" t="s">
        <v>3</v>
      </c>
      <c r="D31" s="49">
        <v>6389</v>
      </c>
      <c r="E31" s="50">
        <v>5310</v>
      </c>
      <c r="F31" s="52">
        <f t="shared" si="0"/>
        <v>0.5461150525685956</v>
      </c>
      <c r="G31" s="49">
        <v>6057</v>
      </c>
      <c r="H31" s="50">
        <v>1846.47</v>
      </c>
      <c r="I31" s="50">
        <v>1967.74</v>
      </c>
      <c r="J31" s="50">
        <v>1949.7</v>
      </c>
      <c r="K31" s="51">
        <v>1985.78</v>
      </c>
      <c r="L31" s="49">
        <v>169</v>
      </c>
      <c r="M31" s="50">
        <v>1452.28</v>
      </c>
      <c r="N31" s="50">
        <v>1494.49</v>
      </c>
      <c r="O31" s="50">
        <v>1438.08</v>
      </c>
      <c r="P31" s="51">
        <v>1550.89</v>
      </c>
      <c r="Q31" s="49">
        <v>163</v>
      </c>
      <c r="R31" s="50">
        <v>1253.82</v>
      </c>
      <c r="S31" s="50">
        <v>1275.21</v>
      </c>
      <c r="T31" s="50">
        <v>1219.1300000000001</v>
      </c>
      <c r="U31" s="51">
        <v>1331.29</v>
      </c>
    </row>
    <row r="32" spans="1:21" s="63" customFormat="1" ht="15.5" x14ac:dyDescent="0.35">
      <c r="A32" t="s">
        <v>17</v>
      </c>
      <c r="B32">
        <v>2015</v>
      </c>
      <c r="C32" t="s">
        <v>4</v>
      </c>
      <c r="D32" s="49">
        <v>10357</v>
      </c>
      <c r="E32" s="50">
        <v>6455</v>
      </c>
      <c r="F32" s="52">
        <f t="shared" si="0"/>
        <v>0.61604806090887465</v>
      </c>
      <c r="G32" s="49">
        <v>9699</v>
      </c>
      <c r="H32" s="50">
        <v>1752.5</v>
      </c>
      <c r="I32" s="50">
        <v>1893.37</v>
      </c>
      <c r="J32" s="50">
        <v>1879.41</v>
      </c>
      <c r="K32" s="51">
        <v>1907.33</v>
      </c>
      <c r="L32" s="49">
        <v>364</v>
      </c>
      <c r="M32" s="50">
        <v>1388.89</v>
      </c>
      <c r="N32" s="50">
        <v>1443.98</v>
      </c>
      <c r="O32" s="50">
        <v>1404.67</v>
      </c>
      <c r="P32" s="51">
        <v>1483.3</v>
      </c>
      <c r="Q32" s="49">
        <v>294</v>
      </c>
      <c r="R32" s="50">
        <v>1198.74</v>
      </c>
      <c r="S32" s="50">
        <v>1255.32</v>
      </c>
      <c r="T32" s="50">
        <v>1215.9100000000001</v>
      </c>
      <c r="U32" s="51">
        <v>1294.72</v>
      </c>
    </row>
    <row r="33" spans="1:21" s="63" customFormat="1" ht="15.5" x14ac:dyDescent="0.35">
      <c r="A33" t="s">
        <v>17</v>
      </c>
      <c r="B33">
        <v>2015</v>
      </c>
      <c r="C33" t="s">
        <v>5</v>
      </c>
      <c r="D33" s="49">
        <v>6428</v>
      </c>
      <c r="E33" s="50">
        <v>5389</v>
      </c>
      <c r="F33" s="52">
        <f t="shared" si="0"/>
        <v>0.54396208851654393</v>
      </c>
      <c r="G33" s="49">
        <v>6027</v>
      </c>
      <c r="H33" s="50">
        <v>1766.41</v>
      </c>
      <c r="I33" s="50">
        <v>1918.33</v>
      </c>
      <c r="J33" s="50">
        <v>1900.02</v>
      </c>
      <c r="K33" s="51">
        <v>1936.63</v>
      </c>
      <c r="L33" s="49">
        <v>178</v>
      </c>
      <c r="M33" s="50">
        <v>1420</v>
      </c>
      <c r="N33" s="50">
        <v>1474.03</v>
      </c>
      <c r="O33" s="50">
        <v>1411.6</v>
      </c>
      <c r="P33" s="51">
        <v>1536.46</v>
      </c>
      <c r="Q33" s="49">
        <v>223</v>
      </c>
      <c r="R33" s="50">
        <v>1248</v>
      </c>
      <c r="S33" s="50">
        <v>1253.42</v>
      </c>
      <c r="T33" s="50">
        <v>1214.75</v>
      </c>
      <c r="U33" s="51">
        <v>1292.0899999999999</v>
      </c>
    </row>
    <row r="34" spans="1:21" s="63" customFormat="1" ht="15.5" x14ac:dyDescent="0.35">
      <c r="A34" t="s">
        <v>17</v>
      </c>
      <c r="B34">
        <v>2015</v>
      </c>
      <c r="C34" t="s">
        <v>6</v>
      </c>
      <c r="D34" s="49">
        <v>6615</v>
      </c>
      <c r="E34" s="50">
        <v>5115</v>
      </c>
      <c r="F34" s="52">
        <f t="shared" si="0"/>
        <v>0.56393861892583119</v>
      </c>
      <c r="G34" s="49">
        <v>6143</v>
      </c>
      <c r="H34" s="50">
        <v>1700</v>
      </c>
      <c r="I34" s="50">
        <v>1844.51</v>
      </c>
      <c r="J34" s="50">
        <v>1827.17</v>
      </c>
      <c r="K34" s="51">
        <v>1861.84</v>
      </c>
      <c r="L34" s="49">
        <v>187</v>
      </c>
      <c r="M34" s="50">
        <v>1439.5</v>
      </c>
      <c r="N34" s="50">
        <v>1496.05</v>
      </c>
      <c r="O34" s="50">
        <v>1428.25</v>
      </c>
      <c r="P34" s="51">
        <v>1563.86</v>
      </c>
      <c r="Q34" s="49">
        <v>285</v>
      </c>
      <c r="R34" s="50">
        <v>1212.0899999999999</v>
      </c>
      <c r="S34" s="50">
        <v>1264.78</v>
      </c>
      <c r="T34" s="50">
        <v>1225.6500000000001</v>
      </c>
      <c r="U34" s="51">
        <v>1303.9100000000001</v>
      </c>
    </row>
    <row r="35" spans="1:21" s="63" customFormat="1" ht="15.5" x14ac:dyDescent="0.35">
      <c r="A35" t="s">
        <v>17</v>
      </c>
      <c r="B35">
        <v>2015</v>
      </c>
      <c r="C35" t="s">
        <v>7</v>
      </c>
      <c r="D35" s="49">
        <v>11610</v>
      </c>
      <c r="E35" s="50">
        <v>7832</v>
      </c>
      <c r="F35" s="52">
        <f t="shared" si="0"/>
        <v>0.59716078592737376</v>
      </c>
      <c r="G35" s="49">
        <v>10515</v>
      </c>
      <c r="H35" s="50">
        <v>1662.5</v>
      </c>
      <c r="I35" s="50">
        <v>1796.67</v>
      </c>
      <c r="J35" s="50">
        <v>1784.71</v>
      </c>
      <c r="K35" s="51">
        <v>1808.64</v>
      </c>
      <c r="L35" s="49">
        <v>473</v>
      </c>
      <c r="M35" s="50">
        <v>1393.29</v>
      </c>
      <c r="N35" s="50">
        <v>1448.27</v>
      </c>
      <c r="O35" s="50">
        <v>1408.99</v>
      </c>
      <c r="P35" s="51">
        <v>1487.55</v>
      </c>
      <c r="Q35" s="49">
        <v>622</v>
      </c>
      <c r="R35" s="50">
        <v>1230.76</v>
      </c>
      <c r="S35" s="50">
        <v>1254.01</v>
      </c>
      <c r="T35" s="50">
        <v>1230.67</v>
      </c>
      <c r="U35" s="51">
        <v>1277.3499999999999</v>
      </c>
    </row>
    <row r="36" spans="1:21" s="63" customFormat="1" ht="15.5" x14ac:dyDescent="0.35">
      <c r="A36" t="s">
        <v>17</v>
      </c>
      <c r="B36">
        <v>2015</v>
      </c>
      <c r="C36" t="s">
        <v>8</v>
      </c>
      <c r="D36" s="49">
        <v>9391</v>
      </c>
      <c r="E36" s="50">
        <v>7463</v>
      </c>
      <c r="F36" s="52">
        <f t="shared" si="0"/>
        <v>0.55719710454491511</v>
      </c>
      <c r="G36" s="49">
        <v>8828</v>
      </c>
      <c r="H36" s="50">
        <v>1611.83</v>
      </c>
      <c r="I36" s="50">
        <v>1758.87</v>
      </c>
      <c r="J36" s="50">
        <v>1745.23</v>
      </c>
      <c r="K36" s="51">
        <v>1772.51</v>
      </c>
      <c r="L36" s="49">
        <v>247</v>
      </c>
      <c r="M36" s="50">
        <v>1388.89</v>
      </c>
      <c r="N36" s="50">
        <v>1417.37</v>
      </c>
      <c r="O36" s="50">
        <v>1371.55</v>
      </c>
      <c r="P36" s="51">
        <v>1463.2</v>
      </c>
      <c r="Q36" s="49">
        <v>316</v>
      </c>
      <c r="R36" s="50">
        <v>1187.56</v>
      </c>
      <c r="S36" s="50">
        <v>1234.4000000000001</v>
      </c>
      <c r="T36" s="50">
        <v>1199.32</v>
      </c>
      <c r="U36" s="51">
        <v>1269.47</v>
      </c>
    </row>
    <row r="37" spans="1:21" s="63" customFormat="1" ht="15.5" x14ac:dyDescent="0.35">
      <c r="A37" t="s">
        <v>17</v>
      </c>
      <c r="B37">
        <v>2015</v>
      </c>
      <c r="C37" t="s">
        <v>9</v>
      </c>
      <c r="D37" s="49">
        <v>12962</v>
      </c>
      <c r="E37" s="50">
        <v>8957</v>
      </c>
      <c r="F37" s="52">
        <f t="shared" si="0"/>
        <v>0.59135909484921756</v>
      </c>
      <c r="G37" s="49">
        <v>12075</v>
      </c>
      <c r="H37" s="50">
        <v>1589.67</v>
      </c>
      <c r="I37" s="50">
        <v>1703.29</v>
      </c>
      <c r="J37" s="50">
        <v>1692.8</v>
      </c>
      <c r="K37" s="51">
        <v>1713.78</v>
      </c>
      <c r="L37" s="49">
        <v>395</v>
      </c>
      <c r="M37" s="50">
        <v>1399.2</v>
      </c>
      <c r="N37" s="50">
        <v>1434.04</v>
      </c>
      <c r="O37" s="50">
        <v>1392.07</v>
      </c>
      <c r="P37" s="51">
        <v>1476.01</v>
      </c>
      <c r="Q37" s="49">
        <v>492</v>
      </c>
      <c r="R37" s="50">
        <v>1253.67</v>
      </c>
      <c r="S37" s="50">
        <v>1287.07</v>
      </c>
      <c r="T37" s="50">
        <v>1256</v>
      </c>
      <c r="U37" s="51">
        <v>1318.14</v>
      </c>
    </row>
    <row r="38" spans="1:21" s="63" customFormat="1" ht="15.5" x14ac:dyDescent="0.35">
      <c r="A38" t="s">
        <v>17</v>
      </c>
      <c r="B38">
        <v>2015</v>
      </c>
      <c r="C38" t="s">
        <v>10</v>
      </c>
      <c r="D38" s="49">
        <v>16114</v>
      </c>
      <c r="E38" s="50">
        <v>9322</v>
      </c>
      <c r="F38" s="52">
        <f t="shared" si="0"/>
        <v>0.63351155842113538</v>
      </c>
      <c r="G38" s="49">
        <v>13915</v>
      </c>
      <c r="H38" s="50">
        <v>1604.01</v>
      </c>
      <c r="I38" s="50">
        <v>1701.08</v>
      </c>
      <c r="J38" s="50">
        <v>1691.79</v>
      </c>
      <c r="K38" s="51">
        <v>1710.38</v>
      </c>
      <c r="L38" s="49">
        <v>845</v>
      </c>
      <c r="M38" s="50">
        <v>1400</v>
      </c>
      <c r="N38" s="50">
        <v>1456.81</v>
      </c>
      <c r="O38" s="50">
        <v>1428.95</v>
      </c>
      <c r="P38" s="51">
        <v>1484.68</v>
      </c>
      <c r="Q38" s="49">
        <v>1354</v>
      </c>
      <c r="R38" s="50">
        <v>1200</v>
      </c>
      <c r="S38" s="50">
        <v>1238.6600000000001</v>
      </c>
      <c r="T38" s="50">
        <v>1221.55</v>
      </c>
      <c r="U38" s="51">
        <v>1255.76</v>
      </c>
    </row>
    <row r="39" spans="1:21" s="63" customFormat="1" ht="15.5" x14ac:dyDescent="0.35">
      <c r="A39" t="s">
        <v>17</v>
      </c>
      <c r="B39">
        <v>2016</v>
      </c>
      <c r="C39" t="s">
        <v>11</v>
      </c>
      <c r="D39" s="49">
        <v>9494</v>
      </c>
      <c r="E39" s="50">
        <v>5555</v>
      </c>
      <c r="F39" s="52">
        <f t="shared" si="0"/>
        <v>0.63087248322147649</v>
      </c>
      <c r="G39" s="49">
        <v>8390</v>
      </c>
      <c r="H39" s="50">
        <v>1515.15</v>
      </c>
      <c r="I39" s="50">
        <v>1662.79</v>
      </c>
      <c r="J39" s="50">
        <v>1649.98</v>
      </c>
      <c r="K39" s="51">
        <v>1675.61</v>
      </c>
      <c r="L39" s="49">
        <v>463</v>
      </c>
      <c r="M39" s="50">
        <v>1400</v>
      </c>
      <c r="N39" s="50">
        <v>1432.65</v>
      </c>
      <c r="O39" s="50">
        <v>1393.59</v>
      </c>
      <c r="P39" s="51">
        <v>1471.7</v>
      </c>
      <c r="Q39" s="49">
        <v>641</v>
      </c>
      <c r="R39" s="50">
        <v>1195.6500000000001</v>
      </c>
      <c r="S39" s="50">
        <v>1213.26</v>
      </c>
      <c r="T39" s="50">
        <v>1187.3800000000001</v>
      </c>
      <c r="U39" s="51">
        <v>1239.1400000000001</v>
      </c>
    </row>
    <row r="40" spans="1:21" s="63" customFormat="1" ht="15.5" x14ac:dyDescent="0.35">
      <c r="A40" t="s">
        <v>17</v>
      </c>
      <c r="B40">
        <v>2016</v>
      </c>
      <c r="C40" t="s">
        <v>12</v>
      </c>
      <c r="D40" s="49">
        <v>2143</v>
      </c>
      <c r="E40" s="50">
        <v>1231</v>
      </c>
      <c r="F40" s="52">
        <f t="shared" si="0"/>
        <v>0.63515115589804383</v>
      </c>
      <c r="G40" s="49">
        <v>2036</v>
      </c>
      <c r="H40" s="50">
        <v>1704.8</v>
      </c>
      <c r="I40" s="50">
        <v>1927.72</v>
      </c>
      <c r="J40" s="50">
        <v>1894.9</v>
      </c>
      <c r="K40" s="51">
        <v>1960.53</v>
      </c>
      <c r="L40" s="49">
        <v>64</v>
      </c>
      <c r="M40" s="50">
        <v>1394.17</v>
      </c>
      <c r="N40" s="50">
        <v>1479.42</v>
      </c>
      <c r="O40" s="50">
        <v>1350.99</v>
      </c>
      <c r="P40" s="51">
        <v>1607.86</v>
      </c>
      <c r="Q40" s="49">
        <v>43</v>
      </c>
      <c r="R40" s="50">
        <v>1252.6500000000001</v>
      </c>
      <c r="S40" s="50">
        <v>1243.21</v>
      </c>
      <c r="T40" s="50">
        <v>1144.5999999999999</v>
      </c>
      <c r="U40" s="51">
        <v>1341.81</v>
      </c>
    </row>
    <row r="41" spans="1:21" s="63" customFormat="1" ht="15.5" x14ac:dyDescent="0.35">
      <c r="A41" s="84" t="s">
        <v>17</v>
      </c>
      <c r="B41" s="84">
        <v>2016</v>
      </c>
      <c r="C41" s="84" t="s">
        <v>13</v>
      </c>
      <c r="D41" s="85">
        <v>2609</v>
      </c>
      <c r="E41" s="86">
        <v>1680</v>
      </c>
      <c r="F41" s="87">
        <f t="shared" si="0"/>
        <v>0.60830030310095595</v>
      </c>
      <c r="G41" s="85">
        <v>2400</v>
      </c>
      <c r="H41" s="86">
        <v>1689.26</v>
      </c>
      <c r="I41" s="86">
        <v>1933.81</v>
      </c>
      <c r="J41" s="86">
        <v>1902.12</v>
      </c>
      <c r="K41" s="88">
        <v>1965.5</v>
      </c>
      <c r="L41" s="85">
        <v>102</v>
      </c>
      <c r="M41" s="86">
        <v>1381.05</v>
      </c>
      <c r="N41" s="86">
        <v>1460.14</v>
      </c>
      <c r="O41" s="86">
        <v>1375.39</v>
      </c>
      <c r="P41" s="88">
        <v>1544.88</v>
      </c>
      <c r="Q41" s="85">
        <v>107</v>
      </c>
      <c r="R41" s="86">
        <v>1189.6600000000001</v>
      </c>
      <c r="S41" s="86">
        <v>1303.3800000000001</v>
      </c>
      <c r="T41" s="86">
        <v>1230.8900000000001</v>
      </c>
      <c r="U41" s="88">
        <v>1375.87</v>
      </c>
    </row>
    <row r="42" spans="1:21" s="63" customFormat="1" ht="15.5" x14ac:dyDescent="0.35">
      <c r="A42" t="s">
        <v>17</v>
      </c>
      <c r="B42">
        <v>2016</v>
      </c>
      <c r="C42" t="s">
        <v>2</v>
      </c>
      <c r="D42" s="49">
        <v>2099</v>
      </c>
      <c r="E42" s="50">
        <v>1383</v>
      </c>
      <c r="F42" s="52">
        <f t="shared" si="0"/>
        <v>0.60281447443997704</v>
      </c>
      <c r="G42" s="49">
        <v>1943</v>
      </c>
      <c r="H42" s="50">
        <v>1785.71</v>
      </c>
      <c r="I42" s="50">
        <v>1954.56</v>
      </c>
      <c r="J42" s="50">
        <v>1921.67</v>
      </c>
      <c r="K42" s="51">
        <v>1987.44</v>
      </c>
      <c r="L42" s="49">
        <v>97</v>
      </c>
      <c r="M42" s="50">
        <v>1395.11</v>
      </c>
      <c r="N42" s="50">
        <v>1492.9</v>
      </c>
      <c r="O42" s="50">
        <v>1397.37</v>
      </c>
      <c r="P42" s="51">
        <v>1588.42</v>
      </c>
      <c r="Q42" s="49">
        <v>59</v>
      </c>
      <c r="R42" s="50">
        <v>1160</v>
      </c>
      <c r="S42" s="50">
        <v>1285.97</v>
      </c>
      <c r="T42" s="50">
        <v>1187.81</v>
      </c>
      <c r="U42" s="51">
        <v>1384.14</v>
      </c>
    </row>
    <row r="43" spans="1:21" s="63" customFormat="1" ht="15.5" x14ac:dyDescent="0.35">
      <c r="A43" t="s">
        <v>18</v>
      </c>
      <c r="B43">
        <v>2016</v>
      </c>
      <c r="C43" t="s">
        <v>3</v>
      </c>
      <c r="D43" s="49">
        <v>2385</v>
      </c>
      <c r="E43" s="50">
        <v>1213</v>
      </c>
      <c r="F43" s="52">
        <f t="shared" si="0"/>
        <v>0.66286826014452471</v>
      </c>
      <c r="G43" s="49">
        <v>2202</v>
      </c>
      <c r="H43" s="50">
        <v>1666.67</v>
      </c>
      <c r="I43" s="50">
        <v>1835.39</v>
      </c>
      <c r="J43" s="50">
        <v>1801.21</v>
      </c>
      <c r="K43" s="51">
        <v>1869.58</v>
      </c>
      <c r="L43" s="49">
        <v>110</v>
      </c>
      <c r="M43" s="50">
        <v>1491.08</v>
      </c>
      <c r="N43" s="50">
        <v>1620.53</v>
      </c>
      <c r="O43" s="50">
        <v>1506.9</v>
      </c>
      <c r="P43" s="51">
        <v>1734.16</v>
      </c>
      <c r="Q43" s="49">
        <v>73</v>
      </c>
      <c r="R43" s="50">
        <v>1289.6400000000001</v>
      </c>
      <c r="S43" s="50">
        <v>1329.69</v>
      </c>
      <c r="T43" s="50">
        <v>1253.0899999999999</v>
      </c>
      <c r="U43" s="51">
        <v>1406.3</v>
      </c>
    </row>
    <row r="44" spans="1:21" s="63" customFormat="1" ht="15.5" x14ac:dyDescent="0.35">
      <c r="A44" t="s">
        <v>18</v>
      </c>
      <c r="B44">
        <v>2016</v>
      </c>
      <c r="C44" t="s">
        <v>4</v>
      </c>
      <c r="D44" s="49">
        <v>2843</v>
      </c>
      <c r="E44" s="50">
        <v>1351</v>
      </c>
      <c r="F44" s="52">
        <f t="shared" si="0"/>
        <v>0.67787315212207921</v>
      </c>
      <c r="G44" s="49">
        <v>2597</v>
      </c>
      <c r="H44" s="50">
        <v>1630.43</v>
      </c>
      <c r="I44" s="50">
        <v>1757.26</v>
      </c>
      <c r="J44" s="50">
        <v>1730.6</v>
      </c>
      <c r="K44" s="51">
        <v>1783.92</v>
      </c>
      <c r="L44" s="49">
        <v>129</v>
      </c>
      <c r="M44" s="50">
        <v>1374.13</v>
      </c>
      <c r="N44" s="50">
        <v>1444.72</v>
      </c>
      <c r="O44" s="50">
        <v>1369.02</v>
      </c>
      <c r="P44" s="51">
        <v>1520.41</v>
      </c>
      <c r="Q44" s="49">
        <v>117</v>
      </c>
      <c r="R44" s="50">
        <v>1131.1300000000001</v>
      </c>
      <c r="S44" s="50">
        <v>1179.06</v>
      </c>
      <c r="T44" s="50">
        <v>1130.3699999999999</v>
      </c>
      <c r="U44" s="51">
        <v>1227.75</v>
      </c>
    </row>
    <row r="45" spans="1:21" s="63" customFormat="1" ht="15.5" x14ac:dyDescent="0.35">
      <c r="A45" t="s">
        <v>18</v>
      </c>
      <c r="B45">
        <v>2016</v>
      </c>
      <c r="C45" t="s">
        <v>5</v>
      </c>
      <c r="D45" s="49">
        <v>2192</v>
      </c>
      <c r="E45" s="50">
        <v>1133</v>
      </c>
      <c r="F45" s="52">
        <f t="shared" si="0"/>
        <v>0.65924812030075186</v>
      </c>
      <c r="G45" s="49">
        <v>1988</v>
      </c>
      <c r="H45" s="50">
        <v>1657.57</v>
      </c>
      <c r="I45" s="50">
        <v>1787.86</v>
      </c>
      <c r="J45" s="50">
        <v>1754.81</v>
      </c>
      <c r="K45" s="51">
        <v>1820.92</v>
      </c>
      <c r="L45" s="49">
        <v>120</v>
      </c>
      <c r="M45" s="50">
        <v>1398.62</v>
      </c>
      <c r="N45" s="50">
        <v>1415.85</v>
      </c>
      <c r="O45" s="50">
        <v>1351.75</v>
      </c>
      <c r="P45" s="51">
        <v>1479.94</v>
      </c>
      <c r="Q45" s="49">
        <v>84</v>
      </c>
      <c r="R45" s="50">
        <v>1168.1300000000001</v>
      </c>
      <c r="S45" s="50">
        <v>1209.07</v>
      </c>
      <c r="T45" s="50">
        <v>1156.79</v>
      </c>
      <c r="U45" s="51">
        <v>1261.3499999999999</v>
      </c>
    </row>
    <row r="46" spans="1:21" s="63" customFormat="1" ht="15.5" x14ac:dyDescent="0.35">
      <c r="A46" t="s">
        <v>18</v>
      </c>
      <c r="B46">
        <v>2016</v>
      </c>
      <c r="C46" t="s">
        <v>6</v>
      </c>
      <c r="D46" s="49">
        <v>2066</v>
      </c>
      <c r="E46" s="50">
        <v>1040</v>
      </c>
      <c r="F46" s="52">
        <f t="shared" si="0"/>
        <v>0.66516419832582097</v>
      </c>
      <c r="G46" s="49">
        <v>1817</v>
      </c>
      <c r="H46" s="50">
        <v>1687</v>
      </c>
      <c r="I46" s="50">
        <v>1859.2</v>
      </c>
      <c r="J46" s="50">
        <v>1823.11</v>
      </c>
      <c r="K46" s="51">
        <v>1895.29</v>
      </c>
      <c r="L46" s="49">
        <v>146</v>
      </c>
      <c r="M46" s="50">
        <v>1467.43</v>
      </c>
      <c r="N46" s="50">
        <v>1575.4</v>
      </c>
      <c r="O46" s="50">
        <v>1489.19</v>
      </c>
      <c r="P46" s="51">
        <v>1661.61</v>
      </c>
      <c r="Q46" s="49">
        <v>103</v>
      </c>
      <c r="R46" s="50">
        <v>1177.6099999999999</v>
      </c>
      <c r="S46" s="50">
        <v>1235.74</v>
      </c>
      <c r="T46" s="50">
        <v>1174.82</v>
      </c>
      <c r="U46" s="51">
        <v>1296.6500000000001</v>
      </c>
    </row>
    <row r="47" spans="1:21" s="63" customFormat="1" ht="15.5" x14ac:dyDescent="0.35">
      <c r="A47" t="s">
        <v>18</v>
      </c>
      <c r="B47">
        <v>2016</v>
      </c>
      <c r="C47" t="s">
        <v>7</v>
      </c>
      <c r="D47" s="49">
        <v>2416</v>
      </c>
      <c r="E47" s="50">
        <v>1483</v>
      </c>
      <c r="F47" s="52">
        <f t="shared" si="0"/>
        <v>0.61964606309310077</v>
      </c>
      <c r="G47" s="49">
        <v>2056</v>
      </c>
      <c r="H47" s="50">
        <v>1710</v>
      </c>
      <c r="I47" s="50">
        <v>1853.71</v>
      </c>
      <c r="J47" s="50">
        <v>1822.5</v>
      </c>
      <c r="K47" s="51">
        <v>1884.91</v>
      </c>
      <c r="L47" s="49">
        <v>173</v>
      </c>
      <c r="M47" s="50">
        <v>1415.71</v>
      </c>
      <c r="N47" s="50">
        <v>1514.91</v>
      </c>
      <c r="O47" s="50">
        <v>1443.34</v>
      </c>
      <c r="P47" s="51">
        <v>1586.48</v>
      </c>
      <c r="Q47" s="49">
        <v>187</v>
      </c>
      <c r="R47" s="50">
        <v>1188</v>
      </c>
      <c r="S47" s="50">
        <v>1249.06</v>
      </c>
      <c r="T47" s="50">
        <v>1197.8699999999999</v>
      </c>
      <c r="U47" s="51">
        <v>1300.25</v>
      </c>
    </row>
    <row r="48" spans="1:21" s="63" customFormat="1" ht="15.5" x14ac:dyDescent="0.35">
      <c r="A48" t="s">
        <v>18</v>
      </c>
      <c r="B48">
        <v>2016</v>
      </c>
      <c r="C48" t="s">
        <v>8</v>
      </c>
      <c r="D48" s="49">
        <v>1910</v>
      </c>
      <c r="E48" s="50">
        <v>1005</v>
      </c>
      <c r="F48" s="52">
        <f t="shared" si="0"/>
        <v>0.65523156089193824</v>
      </c>
      <c r="G48" s="49">
        <v>1726</v>
      </c>
      <c r="H48" s="50">
        <v>1700</v>
      </c>
      <c r="I48" s="50">
        <v>1882.67</v>
      </c>
      <c r="J48" s="50">
        <v>1845.4</v>
      </c>
      <c r="K48" s="51">
        <v>1919.93</v>
      </c>
      <c r="L48" s="49">
        <v>99</v>
      </c>
      <c r="M48" s="50">
        <v>1421.93</v>
      </c>
      <c r="N48" s="50">
        <v>1561.94</v>
      </c>
      <c r="O48" s="50">
        <v>1440.62</v>
      </c>
      <c r="P48" s="51">
        <v>1683.25</v>
      </c>
      <c r="Q48" s="49">
        <v>85</v>
      </c>
      <c r="R48" s="50">
        <v>1162.1199999999999</v>
      </c>
      <c r="S48" s="50">
        <v>1241.3399999999999</v>
      </c>
      <c r="T48" s="50">
        <v>1154.02</v>
      </c>
      <c r="U48" s="51">
        <v>1328.67</v>
      </c>
    </row>
    <row r="49" spans="1:21" s="63" customFormat="1" ht="15.5" x14ac:dyDescent="0.35">
      <c r="A49" t="s">
        <v>18</v>
      </c>
      <c r="B49">
        <v>2016</v>
      </c>
      <c r="C49" t="s">
        <v>9</v>
      </c>
      <c r="D49" s="49">
        <v>2392</v>
      </c>
      <c r="E49" s="50">
        <v>1147</v>
      </c>
      <c r="F49" s="52">
        <f t="shared" si="0"/>
        <v>0.67589714608646512</v>
      </c>
      <c r="G49" s="49">
        <v>2175</v>
      </c>
      <c r="H49" s="50">
        <v>1697.69</v>
      </c>
      <c r="I49" s="50">
        <v>1897.18</v>
      </c>
      <c r="J49" s="50">
        <v>1862.43</v>
      </c>
      <c r="K49" s="51">
        <v>1931.93</v>
      </c>
      <c r="L49" s="49">
        <v>122</v>
      </c>
      <c r="M49" s="50">
        <v>1461.07</v>
      </c>
      <c r="N49" s="50">
        <v>1553.04</v>
      </c>
      <c r="O49" s="50">
        <v>1462.9</v>
      </c>
      <c r="P49" s="51">
        <v>1643.17</v>
      </c>
      <c r="Q49" s="49">
        <v>95</v>
      </c>
      <c r="R49" s="50">
        <v>1169.56</v>
      </c>
      <c r="S49" s="50">
        <v>1222.31</v>
      </c>
      <c r="T49" s="50">
        <v>1156.4100000000001</v>
      </c>
      <c r="U49" s="51">
        <v>1288.2</v>
      </c>
    </row>
    <row r="50" spans="1:21" s="63" customFormat="1" ht="15.5" x14ac:dyDescent="0.35">
      <c r="A50" t="s">
        <v>18</v>
      </c>
      <c r="B50">
        <v>2016</v>
      </c>
      <c r="C50" t="s">
        <v>10</v>
      </c>
      <c r="D50" s="49">
        <v>1822</v>
      </c>
      <c r="E50" s="50">
        <v>830</v>
      </c>
      <c r="F50" s="52">
        <f t="shared" si="0"/>
        <v>0.68702865761689291</v>
      </c>
      <c r="G50" s="49">
        <v>1546</v>
      </c>
      <c r="H50" s="50">
        <v>1688.5</v>
      </c>
      <c r="I50" s="50">
        <v>1870.38</v>
      </c>
      <c r="J50" s="50">
        <v>1831.34</v>
      </c>
      <c r="K50" s="51">
        <v>1909.42</v>
      </c>
      <c r="L50" s="49">
        <v>131</v>
      </c>
      <c r="M50" s="50">
        <v>1420.35</v>
      </c>
      <c r="N50" s="50">
        <v>1497.32</v>
      </c>
      <c r="O50" s="50">
        <v>1411.83</v>
      </c>
      <c r="P50" s="51">
        <v>1582.8</v>
      </c>
      <c r="Q50" s="49">
        <v>145</v>
      </c>
      <c r="R50" s="50">
        <v>1125</v>
      </c>
      <c r="S50" s="50">
        <v>1187.5</v>
      </c>
      <c r="T50" s="50">
        <v>1136.8900000000001</v>
      </c>
      <c r="U50" s="51">
        <v>1238.1199999999999</v>
      </c>
    </row>
    <row r="51" spans="1:21" s="63" customFormat="1" ht="15.5" x14ac:dyDescent="0.35">
      <c r="A51" t="s">
        <v>18</v>
      </c>
      <c r="B51">
        <v>2017</v>
      </c>
      <c r="C51" t="s">
        <v>11</v>
      </c>
      <c r="D51" s="49">
        <v>1666</v>
      </c>
      <c r="E51" s="50">
        <v>875</v>
      </c>
      <c r="F51" s="52">
        <f t="shared" si="0"/>
        <v>0.65564738292011016</v>
      </c>
      <c r="G51" s="49">
        <v>1501</v>
      </c>
      <c r="H51" s="50">
        <v>1559.78</v>
      </c>
      <c r="I51" s="50">
        <v>1749.36</v>
      </c>
      <c r="J51" s="50">
        <v>1708.93</v>
      </c>
      <c r="K51" s="51">
        <v>1789.79</v>
      </c>
      <c r="L51" s="49">
        <v>114</v>
      </c>
      <c r="M51" s="50">
        <v>1406.49</v>
      </c>
      <c r="N51" s="50">
        <v>1441.01</v>
      </c>
      <c r="O51" s="50">
        <v>1359.69</v>
      </c>
      <c r="P51" s="51">
        <v>1522.32</v>
      </c>
      <c r="Q51" s="49">
        <v>51</v>
      </c>
      <c r="R51" s="50">
        <v>1164</v>
      </c>
      <c r="S51" s="50">
        <v>1274.71</v>
      </c>
      <c r="T51" s="50">
        <v>1156.29</v>
      </c>
      <c r="U51" s="51">
        <v>1393.13</v>
      </c>
    </row>
    <row r="52" spans="1:21" s="63" customFormat="1" ht="15.5" x14ac:dyDescent="0.35">
      <c r="A52" t="s">
        <v>18</v>
      </c>
      <c r="B52">
        <v>2017</v>
      </c>
      <c r="C52" t="s">
        <v>12</v>
      </c>
      <c r="D52" s="49">
        <v>1774</v>
      </c>
      <c r="E52" s="50">
        <v>960</v>
      </c>
      <c r="F52" s="52">
        <f t="shared" si="0"/>
        <v>0.64886613021214334</v>
      </c>
      <c r="G52" s="49">
        <v>1585</v>
      </c>
      <c r="H52" s="50">
        <v>1629.08</v>
      </c>
      <c r="I52" s="50">
        <v>1815.38</v>
      </c>
      <c r="J52" s="50">
        <v>1775.88</v>
      </c>
      <c r="K52" s="51">
        <v>1854.87</v>
      </c>
      <c r="L52" s="49">
        <v>123</v>
      </c>
      <c r="M52" s="50">
        <v>1362.68</v>
      </c>
      <c r="N52" s="50">
        <v>1413.87</v>
      </c>
      <c r="O52" s="50">
        <v>1346.36</v>
      </c>
      <c r="P52" s="51">
        <v>1481.38</v>
      </c>
      <c r="Q52" s="49">
        <v>66</v>
      </c>
      <c r="R52" s="50">
        <v>1182.57</v>
      </c>
      <c r="S52" s="50">
        <v>1231.3599999999999</v>
      </c>
      <c r="T52" s="50">
        <v>1142.29</v>
      </c>
      <c r="U52" s="51">
        <v>1320.43</v>
      </c>
    </row>
    <row r="53" spans="1:21" s="63" customFormat="1" ht="15.5" x14ac:dyDescent="0.35">
      <c r="A53" s="84" t="s">
        <v>18</v>
      </c>
      <c r="B53" s="84">
        <v>2017</v>
      </c>
      <c r="C53" s="84" t="s">
        <v>13</v>
      </c>
      <c r="D53" s="85">
        <v>2529</v>
      </c>
      <c r="E53" s="86">
        <v>1072</v>
      </c>
      <c r="F53" s="87">
        <f t="shared" si="0"/>
        <v>0.70230491530130523</v>
      </c>
      <c r="G53" s="85">
        <v>2192</v>
      </c>
      <c r="H53" s="86">
        <v>1611.13</v>
      </c>
      <c r="I53" s="86">
        <v>1828.86</v>
      </c>
      <c r="J53" s="86">
        <v>1795.94</v>
      </c>
      <c r="K53" s="88">
        <v>1861.78</v>
      </c>
      <c r="L53" s="85">
        <v>199</v>
      </c>
      <c r="M53" s="86">
        <v>1383.72</v>
      </c>
      <c r="N53" s="86">
        <v>1419.35</v>
      </c>
      <c r="O53" s="86">
        <v>1350.82</v>
      </c>
      <c r="P53" s="88">
        <v>1487.88</v>
      </c>
      <c r="Q53" s="85">
        <v>138</v>
      </c>
      <c r="R53" s="86">
        <v>1058.82</v>
      </c>
      <c r="S53" s="86">
        <v>1107.49</v>
      </c>
      <c r="T53" s="86">
        <v>1060.04</v>
      </c>
      <c r="U53" s="88">
        <v>1154.94</v>
      </c>
    </row>
    <row r="54" spans="1:21" s="63" customFormat="1" ht="15.5" x14ac:dyDescent="0.35">
      <c r="A54" t="s">
        <v>19</v>
      </c>
      <c r="B54">
        <v>2017</v>
      </c>
      <c r="C54" t="s">
        <v>2</v>
      </c>
      <c r="D54" s="49">
        <v>1690</v>
      </c>
      <c r="E54" s="50">
        <v>794</v>
      </c>
      <c r="F54" s="52">
        <f t="shared" si="0"/>
        <v>0.68035426731078907</v>
      </c>
      <c r="G54" s="49">
        <v>1494</v>
      </c>
      <c r="H54" s="50">
        <v>1684.5</v>
      </c>
      <c r="I54" s="50">
        <v>1856.47</v>
      </c>
      <c r="J54" s="50">
        <v>1815.38</v>
      </c>
      <c r="K54" s="51">
        <v>1897.57</v>
      </c>
      <c r="L54" s="49">
        <v>125</v>
      </c>
      <c r="M54" s="50">
        <v>1320</v>
      </c>
      <c r="N54" s="50">
        <v>1380.51</v>
      </c>
      <c r="O54" s="50">
        <v>1298.3399999999999</v>
      </c>
      <c r="P54" s="51">
        <v>1462.68</v>
      </c>
      <c r="Q54" s="49">
        <v>71</v>
      </c>
      <c r="R54" s="50">
        <v>1022.73</v>
      </c>
      <c r="S54" s="50">
        <v>1112.54</v>
      </c>
      <c r="T54" s="50">
        <v>1032.01</v>
      </c>
      <c r="U54" s="51">
        <v>1193.08</v>
      </c>
    </row>
    <row r="55" spans="1:21" s="63" customFormat="1" ht="15.5" x14ac:dyDescent="0.35">
      <c r="A55" t="s">
        <v>19</v>
      </c>
      <c r="B55">
        <v>2017</v>
      </c>
      <c r="C55" t="s">
        <v>3</v>
      </c>
      <c r="D55" s="49">
        <v>2353</v>
      </c>
      <c r="E55" s="50">
        <v>983</v>
      </c>
      <c r="F55" s="52">
        <f t="shared" si="0"/>
        <v>0.70533573141486805</v>
      </c>
      <c r="G55" s="49">
        <v>2091</v>
      </c>
      <c r="H55" s="50">
        <v>1777.78</v>
      </c>
      <c r="I55" s="50">
        <v>1889.79</v>
      </c>
      <c r="J55" s="50">
        <v>1856.95</v>
      </c>
      <c r="K55" s="51">
        <v>1922.63</v>
      </c>
      <c r="L55" s="49">
        <v>163</v>
      </c>
      <c r="M55" s="50">
        <v>1363.52</v>
      </c>
      <c r="N55" s="50">
        <v>1495.3</v>
      </c>
      <c r="O55" s="50">
        <v>1420.46</v>
      </c>
      <c r="P55" s="51">
        <v>1570.15</v>
      </c>
      <c r="Q55" s="49">
        <v>99</v>
      </c>
      <c r="R55" s="50">
        <v>1098.9000000000001</v>
      </c>
      <c r="S55" s="50">
        <v>1183.69</v>
      </c>
      <c r="T55" s="50">
        <v>1105.77</v>
      </c>
      <c r="U55" s="51">
        <v>1261.6099999999999</v>
      </c>
    </row>
    <row r="56" spans="1:21" s="63" customFormat="1" ht="15.5" x14ac:dyDescent="0.35">
      <c r="A56" t="s">
        <v>19</v>
      </c>
      <c r="B56">
        <v>2017</v>
      </c>
      <c r="C56" t="s">
        <v>4</v>
      </c>
      <c r="D56" s="49">
        <v>2188</v>
      </c>
      <c r="E56" s="50">
        <v>1125</v>
      </c>
      <c r="F56" s="52">
        <f t="shared" si="0"/>
        <v>0.66042861454874735</v>
      </c>
      <c r="G56" s="49">
        <v>1875</v>
      </c>
      <c r="H56" s="50">
        <v>1675</v>
      </c>
      <c r="I56" s="50">
        <v>1810.34</v>
      </c>
      <c r="J56" s="50">
        <v>1775.41</v>
      </c>
      <c r="K56" s="51">
        <v>1845.27</v>
      </c>
      <c r="L56" s="49">
        <v>212</v>
      </c>
      <c r="M56" s="50">
        <v>1428.57</v>
      </c>
      <c r="N56" s="50">
        <v>1543.37</v>
      </c>
      <c r="O56" s="50">
        <v>1471.17</v>
      </c>
      <c r="P56" s="51">
        <v>1615.56</v>
      </c>
      <c r="Q56" s="49">
        <v>101</v>
      </c>
      <c r="R56" s="50">
        <v>1100</v>
      </c>
      <c r="S56" s="50">
        <v>1106</v>
      </c>
      <c r="T56" s="50">
        <v>1048.74</v>
      </c>
      <c r="U56" s="51">
        <v>1163.25</v>
      </c>
    </row>
    <row r="57" spans="1:21" s="63" customFormat="1" ht="15.5" x14ac:dyDescent="0.35">
      <c r="A57" t="s">
        <v>19</v>
      </c>
      <c r="B57">
        <v>2017</v>
      </c>
      <c r="C57" t="s">
        <v>5</v>
      </c>
      <c r="D57" s="49">
        <v>2053</v>
      </c>
      <c r="E57" s="50">
        <v>877</v>
      </c>
      <c r="F57" s="52">
        <f t="shared" si="0"/>
        <v>0.70068259385665532</v>
      </c>
      <c r="G57" s="49">
        <v>1760</v>
      </c>
      <c r="H57" s="50">
        <v>1630.96</v>
      </c>
      <c r="I57" s="50">
        <v>1765.7</v>
      </c>
      <c r="J57" s="50">
        <v>1731.42</v>
      </c>
      <c r="K57" s="51">
        <v>1799.97</v>
      </c>
      <c r="L57" s="49">
        <v>189</v>
      </c>
      <c r="M57" s="50">
        <v>1400.71</v>
      </c>
      <c r="N57" s="50">
        <v>1508.28</v>
      </c>
      <c r="O57" s="50">
        <v>1428.77</v>
      </c>
      <c r="P57" s="51">
        <v>1587.78</v>
      </c>
      <c r="Q57" s="49">
        <v>104</v>
      </c>
      <c r="R57" s="50">
        <v>1053.43</v>
      </c>
      <c r="S57" s="50">
        <v>1148.24</v>
      </c>
      <c r="T57" s="50">
        <v>1057.8399999999999</v>
      </c>
      <c r="U57" s="51">
        <v>1238.6500000000001</v>
      </c>
    </row>
    <row r="58" spans="1:21" s="63" customFormat="1" ht="15.5" x14ac:dyDescent="0.35">
      <c r="A58" t="s">
        <v>19</v>
      </c>
      <c r="B58">
        <v>2017</v>
      </c>
      <c r="C58" t="s">
        <v>6</v>
      </c>
      <c r="D58" s="49">
        <v>2408</v>
      </c>
      <c r="E58" s="50">
        <v>902</v>
      </c>
      <c r="F58" s="52">
        <f t="shared" si="0"/>
        <v>0.72749244712990935</v>
      </c>
      <c r="G58" s="49">
        <v>2116</v>
      </c>
      <c r="H58" s="50">
        <v>1625</v>
      </c>
      <c r="I58" s="50">
        <v>1781.15</v>
      </c>
      <c r="J58" s="50">
        <v>1748.24</v>
      </c>
      <c r="K58" s="51">
        <v>1814.06</v>
      </c>
      <c r="L58" s="49">
        <v>175</v>
      </c>
      <c r="M58" s="50">
        <v>1369.05</v>
      </c>
      <c r="N58" s="50">
        <v>1477.67</v>
      </c>
      <c r="O58" s="50">
        <v>1405.19</v>
      </c>
      <c r="P58" s="51">
        <v>1550.15</v>
      </c>
      <c r="Q58" s="49">
        <v>117</v>
      </c>
      <c r="R58" s="50">
        <v>1069.18</v>
      </c>
      <c r="S58" s="50">
        <v>1179.53</v>
      </c>
      <c r="T58" s="50">
        <v>1111.53</v>
      </c>
      <c r="U58" s="51">
        <v>1247.53</v>
      </c>
    </row>
    <row r="59" spans="1:21" s="63" customFormat="1" ht="15.5" x14ac:dyDescent="0.35">
      <c r="A59" t="s">
        <v>19</v>
      </c>
      <c r="B59">
        <v>2017</v>
      </c>
      <c r="C59" t="s">
        <v>7</v>
      </c>
      <c r="D59" s="49">
        <v>2327</v>
      </c>
      <c r="E59" s="50">
        <v>1121</v>
      </c>
      <c r="F59" s="52">
        <f t="shared" si="0"/>
        <v>0.67488399071925753</v>
      </c>
      <c r="G59" s="49">
        <v>1973</v>
      </c>
      <c r="H59" s="50">
        <v>1714.29</v>
      </c>
      <c r="I59" s="50">
        <v>1847.07</v>
      </c>
      <c r="J59" s="50">
        <v>1814.02</v>
      </c>
      <c r="K59" s="51">
        <v>1880.12</v>
      </c>
      <c r="L59" s="49">
        <v>219</v>
      </c>
      <c r="M59" s="50">
        <v>1383.57</v>
      </c>
      <c r="N59" s="50">
        <v>1502.13</v>
      </c>
      <c r="O59" s="50">
        <v>1433.93</v>
      </c>
      <c r="P59" s="51">
        <v>1570.33</v>
      </c>
      <c r="Q59" s="49">
        <v>135</v>
      </c>
      <c r="R59" s="50">
        <v>1029.17</v>
      </c>
      <c r="S59" s="50">
        <v>1082.8699999999999</v>
      </c>
      <c r="T59" s="50">
        <v>1041.51</v>
      </c>
      <c r="U59" s="51">
        <v>1124.23</v>
      </c>
    </row>
    <row r="60" spans="1:21" s="63" customFormat="1" ht="15.5" x14ac:dyDescent="0.35">
      <c r="A60" t="s">
        <v>19</v>
      </c>
      <c r="B60">
        <v>2017</v>
      </c>
      <c r="C60" t="s">
        <v>8</v>
      </c>
      <c r="D60" s="49">
        <v>2201</v>
      </c>
      <c r="E60" s="50">
        <v>1074</v>
      </c>
      <c r="F60" s="52">
        <f t="shared" si="0"/>
        <v>0.6720610687022901</v>
      </c>
      <c r="G60" s="49">
        <v>1917</v>
      </c>
      <c r="H60" s="50">
        <v>1657</v>
      </c>
      <c r="I60" s="50">
        <v>1800.69</v>
      </c>
      <c r="J60" s="50">
        <v>1766.74</v>
      </c>
      <c r="K60" s="51">
        <v>1834.65</v>
      </c>
      <c r="L60" s="49">
        <v>196</v>
      </c>
      <c r="M60" s="50">
        <v>1386.31</v>
      </c>
      <c r="N60" s="50">
        <v>1505.53</v>
      </c>
      <c r="O60" s="50">
        <v>1433.7</v>
      </c>
      <c r="P60" s="51">
        <v>1577.36</v>
      </c>
      <c r="Q60" s="49">
        <v>88</v>
      </c>
      <c r="R60" s="50">
        <v>1109.32</v>
      </c>
      <c r="S60" s="50">
        <v>1186.68</v>
      </c>
      <c r="T60" s="50">
        <v>1117.25</v>
      </c>
      <c r="U60" s="51">
        <v>1256.1099999999999</v>
      </c>
    </row>
    <row r="61" spans="1:21" s="63" customFormat="1" ht="15.5" x14ac:dyDescent="0.35">
      <c r="A61" t="s">
        <v>19</v>
      </c>
      <c r="B61">
        <v>2017</v>
      </c>
      <c r="C61" t="s">
        <v>9</v>
      </c>
      <c r="D61" s="49">
        <v>2645</v>
      </c>
      <c r="E61" s="50">
        <v>1221</v>
      </c>
      <c r="F61" s="52">
        <f t="shared" si="0"/>
        <v>0.68416968442834969</v>
      </c>
      <c r="G61" s="49">
        <v>2333</v>
      </c>
      <c r="H61" s="50">
        <v>1716.35</v>
      </c>
      <c r="I61" s="50">
        <v>1800.11</v>
      </c>
      <c r="J61" s="50">
        <v>1770.5</v>
      </c>
      <c r="K61" s="51">
        <v>1829.72</v>
      </c>
      <c r="L61" s="49">
        <v>194</v>
      </c>
      <c r="M61" s="50">
        <v>1413.68</v>
      </c>
      <c r="N61" s="50">
        <v>1507.22</v>
      </c>
      <c r="O61" s="50">
        <v>1432.93</v>
      </c>
      <c r="P61" s="51">
        <v>1581.51</v>
      </c>
      <c r="Q61" s="49">
        <v>118</v>
      </c>
      <c r="R61" s="50">
        <v>1115.97</v>
      </c>
      <c r="S61" s="50">
        <v>1165.51</v>
      </c>
      <c r="T61" s="50">
        <v>1089.02</v>
      </c>
      <c r="U61" s="51">
        <v>1242.01</v>
      </c>
    </row>
    <row r="62" spans="1:21" s="63" customFormat="1" ht="15.5" x14ac:dyDescent="0.35">
      <c r="A62" t="s">
        <v>19</v>
      </c>
      <c r="B62">
        <v>2017</v>
      </c>
      <c r="C62" t="s">
        <v>10</v>
      </c>
      <c r="D62" s="49">
        <v>1660</v>
      </c>
      <c r="E62" s="50">
        <v>841</v>
      </c>
      <c r="F62" s="52">
        <f t="shared" si="0"/>
        <v>0.66373450619752095</v>
      </c>
      <c r="G62" s="49">
        <v>1400</v>
      </c>
      <c r="H62" s="50">
        <v>1730.09</v>
      </c>
      <c r="I62" s="50">
        <v>1834.26</v>
      </c>
      <c r="J62" s="50">
        <v>1796.93</v>
      </c>
      <c r="K62" s="51">
        <v>1871.59</v>
      </c>
      <c r="L62" s="49">
        <v>171</v>
      </c>
      <c r="M62" s="50">
        <v>1452.78</v>
      </c>
      <c r="N62" s="50">
        <v>1546.05</v>
      </c>
      <c r="O62" s="50">
        <v>1466.3</v>
      </c>
      <c r="P62" s="51">
        <v>1625.81</v>
      </c>
      <c r="Q62" s="49">
        <v>89</v>
      </c>
      <c r="R62" s="50">
        <v>1130</v>
      </c>
      <c r="S62" s="50">
        <v>1235.5</v>
      </c>
      <c r="T62" s="50">
        <v>1153.21</v>
      </c>
      <c r="U62" s="51">
        <v>1317.79</v>
      </c>
    </row>
    <row r="63" spans="1:21" s="63" customFormat="1" ht="15.5" x14ac:dyDescent="0.35">
      <c r="A63" t="s">
        <v>19</v>
      </c>
      <c r="B63">
        <v>2018</v>
      </c>
      <c r="C63" t="s">
        <v>11</v>
      </c>
      <c r="D63" s="49">
        <v>1881</v>
      </c>
      <c r="E63" s="50">
        <v>961</v>
      </c>
      <c r="F63" s="52">
        <f t="shared" si="0"/>
        <v>0.6618578465869106</v>
      </c>
      <c r="G63" s="49">
        <v>1639</v>
      </c>
      <c r="H63" s="50">
        <v>1666.67</v>
      </c>
      <c r="I63" s="50">
        <v>1794.67</v>
      </c>
      <c r="J63" s="50">
        <v>1759.76</v>
      </c>
      <c r="K63" s="51">
        <v>1829.57</v>
      </c>
      <c r="L63" s="49">
        <v>148</v>
      </c>
      <c r="M63" s="50">
        <v>1366.79</v>
      </c>
      <c r="N63" s="50">
        <v>1545.01</v>
      </c>
      <c r="O63" s="50">
        <v>1444.94</v>
      </c>
      <c r="P63" s="51">
        <v>1645.08</v>
      </c>
      <c r="Q63" s="49">
        <v>94</v>
      </c>
      <c r="R63" s="50">
        <v>1056.3800000000001</v>
      </c>
      <c r="S63" s="50">
        <v>1101.19</v>
      </c>
      <c r="T63" s="50">
        <v>1052.6199999999999</v>
      </c>
      <c r="U63" s="51">
        <v>1149.76</v>
      </c>
    </row>
    <row r="64" spans="1:21" s="63" customFormat="1" ht="15.5" x14ac:dyDescent="0.35">
      <c r="A64" t="s">
        <v>19</v>
      </c>
      <c r="B64">
        <v>2018</v>
      </c>
      <c r="C64" t="s">
        <v>12</v>
      </c>
      <c r="D64" s="49">
        <v>1801</v>
      </c>
      <c r="E64" s="50">
        <v>947</v>
      </c>
      <c r="F64" s="52">
        <f t="shared" si="0"/>
        <v>0.65538573508005826</v>
      </c>
      <c r="G64" s="49">
        <v>1556</v>
      </c>
      <c r="H64" s="50">
        <v>1714.29</v>
      </c>
      <c r="I64" s="50">
        <v>1851.41</v>
      </c>
      <c r="J64" s="50">
        <v>1817.42</v>
      </c>
      <c r="K64" s="51">
        <v>1885.4</v>
      </c>
      <c r="L64" s="49">
        <v>148</v>
      </c>
      <c r="M64" s="50">
        <v>1445.68</v>
      </c>
      <c r="N64" s="50">
        <v>1563.95</v>
      </c>
      <c r="O64" s="50">
        <v>1472.09</v>
      </c>
      <c r="P64" s="51">
        <v>1655.8</v>
      </c>
      <c r="Q64" s="49">
        <v>97</v>
      </c>
      <c r="R64" s="50">
        <v>1100</v>
      </c>
      <c r="S64" s="50">
        <v>1191.94</v>
      </c>
      <c r="T64" s="50">
        <v>1101.3</v>
      </c>
      <c r="U64" s="51">
        <v>1282.57</v>
      </c>
    </row>
    <row r="65" spans="1:21" s="63" customFormat="1" ht="15.5" x14ac:dyDescent="0.35">
      <c r="A65" s="84" t="s">
        <v>19</v>
      </c>
      <c r="B65" s="84">
        <v>2018</v>
      </c>
      <c r="C65" s="84" t="s">
        <v>13</v>
      </c>
      <c r="D65" s="85">
        <v>2358</v>
      </c>
      <c r="E65" s="86">
        <v>1025</v>
      </c>
      <c r="F65" s="87">
        <f t="shared" si="0"/>
        <v>0.69701448418563405</v>
      </c>
      <c r="G65" s="85">
        <v>1992</v>
      </c>
      <c r="H65" s="86">
        <v>1704.3</v>
      </c>
      <c r="I65" s="86">
        <v>1869.77</v>
      </c>
      <c r="J65" s="86">
        <v>1835.01</v>
      </c>
      <c r="K65" s="88">
        <v>1904.53</v>
      </c>
      <c r="L65" s="85">
        <v>221</v>
      </c>
      <c r="M65" s="86">
        <v>1435</v>
      </c>
      <c r="N65" s="86">
        <v>1551.39</v>
      </c>
      <c r="O65" s="86">
        <v>1481.13</v>
      </c>
      <c r="P65" s="88">
        <v>1621.65</v>
      </c>
      <c r="Q65" s="85">
        <v>145</v>
      </c>
      <c r="R65" s="86">
        <v>1075.27</v>
      </c>
      <c r="S65" s="86">
        <v>1148.95</v>
      </c>
      <c r="T65" s="86">
        <v>1085.8800000000001</v>
      </c>
      <c r="U65" s="88">
        <v>1212.02</v>
      </c>
    </row>
    <row r="66" spans="1:21" s="63" customFormat="1" ht="15.5" x14ac:dyDescent="0.35">
      <c r="A66" t="s">
        <v>21</v>
      </c>
      <c r="B66">
        <v>2018</v>
      </c>
      <c r="C66" t="s">
        <v>2</v>
      </c>
      <c r="D66" s="49">
        <v>2030</v>
      </c>
      <c r="E66" s="50">
        <v>1001</v>
      </c>
      <c r="F66" s="52">
        <f t="shared" si="0"/>
        <v>0.66974595842956119</v>
      </c>
      <c r="G66" s="49">
        <v>1726</v>
      </c>
      <c r="H66" s="50">
        <v>1739.13</v>
      </c>
      <c r="I66" s="50">
        <v>1849.29</v>
      </c>
      <c r="J66" s="50">
        <v>1815.72</v>
      </c>
      <c r="K66" s="51">
        <v>1882.86</v>
      </c>
      <c r="L66" s="49">
        <v>215</v>
      </c>
      <c r="M66" s="50">
        <v>1407</v>
      </c>
      <c r="N66" s="50">
        <v>1545.17</v>
      </c>
      <c r="O66" s="50">
        <v>1463.48</v>
      </c>
      <c r="P66" s="51">
        <v>1626.85</v>
      </c>
      <c r="Q66" s="49">
        <v>89</v>
      </c>
      <c r="R66" s="50">
        <v>1125</v>
      </c>
      <c r="S66" s="50">
        <v>1200.58</v>
      </c>
      <c r="T66" s="50">
        <v>1117.8399999999999</v>
      </c>
      <c r="U66" s="51">
        <v>1283.31</v>
      </c>
    </row>
    <row r="67" spans="1:21" s="63" customFormat="1" ht="15.5" x14ac:dyDescent="0.35">
      <c r="A67" t="s">
        <v>21</v>
      </c>
      <c r="B67">
        <v>2018</v>
      </c>
      <c r="C67" t="s">
        <v>3</v>
      </c>
      <c r="D67" s="49">
        <v>2316</v>
      </c>
      <c r="E67" s="50">
        <v>1095</v>
      </c>
      <c r="F67" s="52">
        <f t="shared" si="0"/>
        <v>0.67897977132805631</v>
      </c>
      <c r="G67" s="49">
        <v>2036</v>
      </c>
      <c r="H67" s="50">
        <v>1690.06</v>
      </c>
      <c r="I67" s="50">
        <v>1800.79</v>
      </c>
      <c r="J67" s="50">
        <v>1771.47</v>
      </c>
      <c r="K67" s="51">
        <v>1830.11</v>
      </c>
      <c r="L67" s="49">
        <v>192</v>
      </c>
      <c r="M67" s="50">
        <v>1398.63</v>
      </c>
      <c r="N67" s="50">
        <v>1559.43</v>
      </c>
      <c r="O67" s="50">
        <v>1471.8</v>
      </c>
      <c r="P67" s="51">
        <v>1647.05</v>
      </c>
      <c r="Q67" s="49">
        <v>88</v>
      </c>
      <c r="R67" s="50">
        <v>1092.33</v>
      </c>
      <c r="S67" s="50">
        <v>1130.31</v>
      </c>
      <c r="T67" s="50">
        <v>1046.6500000000001</v>
      </c>
      <c r="U67" s="51">
        <v>1213.98</v>
      </c>
    </row>
    <row r="68" spans="1:21" s="63" customFormat="1" ht="15.5" x14ac:dyDescent="0.35">
      <c r="A68" t="s">
        <v>21</v>
      </c>
      <c r="B68">
        <v>2018</v>
      </c>
      <c r="C68" t="s">
        <v>4</v>
      </c>
      <c r="D68" s="49">
        <v>2475</v>
      </c>
      <c r="E68" s="50">
        <v>1042</v>
      </c>
      <c r="F68" s="52">
        <f t="shared" si="0"/>
        <v>0.70372476542507822</v>
      </c>
      <c r="G68" s="49">
        <v>2105</v>
      </c>
      <c r="H68" s="50">
        <v>1733.33</v>
      </c>
      <c r="I68" s="50">
        <v>1822.27</v>
      </c>
      <c r="J68" s="50">
        <v>1791.77</v>
      </c>
      <c r="K68" s="51">
        <v>1852.78</v>
      </c>
      <c r="L68" s="49">
        <v>243</v>
      </c>
      <c r="M68" s="50">
        <v>1398.34</v>
      </c>
      <c r="N68" s="50">
        <v>1485.87</v>
      </c>
      <c r="O68" s="50">
        <v>1420.71</v>
      </c>
      <c r="P68" s="51">
        <v>1551.02</v>
      </c>
      <c r="Q68" s="49">
        <v>127</v>
      </c>
      <c r="R68" s="50">
        <v>1073.3499999999999</v>
      </c>
      <c r="S68" s="50">
        <v>1121.07</v>
      </c>
      <c r="T68" s="50">
        <v>1048.1500000000001</v>
      </c>
      <c r="U68" s="51">
        <v>1193.98</v>
      </c>
    </row>
    <row r="69" spans="1:21" s="63" customFormat="1" ht="15.5" x14ac:dyDescent="0.35">
      <c r="A69" t="s">
        <v>21</v>
      </c>
      <c r="B69">
        <v>2018</v>
      </c>
      <c r="C69" t="s">
        <v>5</v>
      </c>
      <c r="D69" s="49">
        <v>2338</v>
      </c>
      <c r="E69" s="50">
        <v>965</v>
      </c>
      <c r="F69" s="52">
        <f t="shared" si="0"/>
        <v>0.70784135634271872</v>
      </c>
      <c r="G69" s="49">
        <v>2011</v>
      </c>
      <c r="H69" s="50">
        <v>1665</v>
      </c>
      <c r="I69" s="50">
        <v>1759.7</v>
      </c>
      <c r="J69" s="50">
        <v>1728.24</v>
      </c>
      <c r="K69" s="51">
        <v>1791.16</v>
      </c>
      <c r="L69" s="49">
        <v>228</v>
      </c>
      <c r="M69" s="50">
        <v>1364.21</v>
      </c>
      <c r="N69" s="50">
        <v>1477.31</v>
      </c>
      <c r="O69" s="50">
        <v>1413.02</v>
      </c>
      <c r="P69" s="51">
        <v>1541.61</v>
      </c>
      <c r="Q69" s="49">
        <v>99</v>
      </c>
      <c r="R69" s="50">
        <v>1111.1099999999999</v>
      </c>
      <c r="S69" s="50">
        <v>1182.19</v>
      </c>
      <c r="T69" s="50">
        <v>1104.97</v>
      </c>
      <c r="U69" s="51">
        <v>1259.4100000000001</v>
      </c>
    </row>
    <row r="70" spans="1:21" s="63" customFormat="1" ht="15.5" x14ac:dyDescent="0.35">
      <c r="A70" t="s">
        <v>21</v>
      </c>
      <c r="B70">
        <v>2018</v>
      </c>
      <c r="C70" t="s">
        <v>6</v>
      </c>
      <c r="D70" s="49">
        <v>2641</v>
      </c>
      <c r="E70" s="50">
        <v>1098</v>
      </c>
      <c r="F70" s="52">
        <f t="shared" si="0"/>
        <v>0.70633859320673975</v>
      </c>
      <c r="G70" s="49">
        <v>2285</v>
      </c>
      <c r="H70" s="50">
        <v>1686.62</v>
      </c>
      <c r="I70" s="50">
        <v>1775.91</v>
      </c>
      <c r="J70" s="50">
        <v>1747.99</v>
      </c>
      <c r="K70" s="51">
        <v>1803.83</v>
      </c>
      <c r="L70" s="49">
        <v>233</v>
      </c>
      <c r="M70" s="50">
        <v>1345.29</v>
      </c>
      <c r="N70" s="50">
        <v>1494.65</v>
      </c>
      <c r="O70" s="50">
        <v>1424.5</v>
      </c>
      <c r="P70" s="51">
        <v>1564.8</v>
      </c>
      <c r="Q70" s="49">
        <v>123</v>
      </c>
      <c r="R70" s="50">
        <v>1100</v>
      </c>
      <c r="S70" s="50">
        <v>1161.5999999999999</v>
      </c>
      <c r="T70" s="50">
        <v>1092.1600000000001</v>
      </c>
      <c r="U70" s="51">
        <v>1231.04</v>
      </c>
    </row>
    <row r="71" spans="1:21" s="63" customFormat="1" ht="15.5" x14ac:dyDescent="0.35">
      <c r="A71" t="s">
        <v>21</v>
      </c>
      <c r="B71">
        <v>2018</v>
      </c>
      <c r="C71" t="s">
        <v>7</v>
      </c>
      <c r="D71" s="49">
        <v>2792</v>
      </c>
      <c r="E71" s="50">
        <v>1103</v>
      </c>
      <c r="F71" s="52">
        <f t="shared" ref="F71:F134" si="1">D71/SUM(D71:E71)</f>
        <v>0.71681643132220796</v>
      </c>
      <c r="G71" s="49">
        <v>2369</v>
      </c>
      <c r="H71" s="50">
        <v>1686.32</v>
      </c>
      <c r="I71" s="50">
        <v>1816.45</v>
      </c>
      <c r="J71" s="50">
        <v>1788.53</v>
      </c>
      <c r="K71" s="51">
        <v>1844.37</v>
      </c>
      <c r="L71" s="49">
        <v>304</v>
      </c>
      <c r="M71" s="50">
        <v>1347.38</v>
      </c>
      <c r="N71" s="50">
        <v>1485.1</v>
      </c>
      <c r="O71" s="50">
        <v>1429.86</v>
      </c>
      <c r="P71" s="51">
        <v>1540.34</v>
      </c>
      <c r="Q71" s="49">
        <v>119</v>
      </c>
      <c r="R71" s="50">
        <v>1050.82</v>
      </c>
      <c r="S71" s="50">
        <v>1104.58</v>
      </c>
      <c r="T71" s="50">
        <v>1049.6300000000001</v>
      </c>
      <c r="U71" s="51">
        <v>1159.53</v>
      </c>
    </row>
    <row r="72" spans="1:21" s="63" customFormat="1" ht="15.5" x14ac:dyDescent="0.35">
      <c r="A72" t="s">
        <v>21</v>
      </c>
      <c r="B72">
        <v>2018</v>
      </c>
      <c r="C72" t="s">
        <v>8</v>
      </c>
      <c r="D72" s="49">
        <v>2998</v>
      </c>
      <c r="E72" s="50">
        <v>1400</v>
      </c>
      <c r="F72" s="52">
        <f t="shared" si="1"/>
        <v>0.68167348794906779</v>
      </c>
      <c r="G72" s="49">
        <v>2583</v>
      </c>
      <c r="H72" s="50">
        <v>1647.44</v>
      </c>
      <c r="I72" s="50">
        <v>1773.53</v>
      </c>
      <c r="J72" s="50">
        <v>1747.13</v>
      </c>
      <c r="K72" s="51">
        <v>1799.94</v>
      </c>
      <c r="L72" s="49">
        <v>271</v>
      </c>
      <c r="M72" s="50">
        <v>1397.27</v>
      </c>
      <c r="N72" s="50">
        <v>1534.48</v>
      </c>
      <c r="O72" s="50">
        <v>1467.99</v>
      </c>
      <c r="P72" s="51">
        <v>1600.97</v>
      </c>
      <c r="Q72" s="49">
        <v>144</v>
      </c>
      <c r="R72" s="50">
        <v>1078.3699999999999</v>
      </c>
      <c r="S72" s="50">
        <v>1110.21</v>
      </c>
      <c r="T72" s="50">
        <v>1057</v>
      </c>
      <c r="U72" s="51">
        <v>1163.43</v>
      </c>
    </row>
    <row r="73" spans="1:21" s="63" customFormat="1" ht="15.5" x14ac:dyDescent="0.35">
      <c r="A73" t="s">
        <v>21</v>
      </c>
      <c r="B73">
        <v>2018</v>
      </c>
      <c r="C73" t="s">
        <v>9</v>
      </c>
      <c r="D73" s="49">
        <v>3598</v>
      </c>
      <c r="E73" s="50">
        <v>1257</v>
      </c>
      <c r="F73" s="52">
        <f t="shared" si="1"/>
        <v>0.74109165808444899</v>
      </c>
      <c r="G73" s="49">
        <v>3079</v>
      </c>
      <c r="H73" s="50">
        <v>1598.61</v>
      </c>
      <c r="I73" s="50">
        <v>1720.9</v>
      </c>
      <c r="J73" s="50">
        <v>1698.1</v>
      </c>
      <c r="K73" s="51">
        <v>1743.69</v>
      </c>
      <c r="L73" s="49">
        <v>390</v>
      </c>
      <c r="M73" s="50">
        <v>1390.96</v>
      </c>
      <c r="N73" s="50">
        <v>1509.7</v>
      </c>
      <c r="O73" s="50">
        <v>1457.16</v>
      </c>
      <c r="P73" s="51">
        <v>1562.24</v>
      </c>
      <c r="Q73" s="49">
        <v>129</v>
      </c>
      <c r="R73" s="50">
        <v>1142.8599999999999</v>
      </c>
      <c r="S73" s="50">
        <v>1174.54</v>
      </c>
      <c r="T73" s="50">
        <v>1116.42</v>
      </c>
      <c r="U73" s="51">
        <v>1232.6600000000001</v>
      </c>
    </row>
    <row r="74" spans="1:21" s="63" customFormat="1" ht="15.5" x14ac:dyDescent="0.35">
      <c r="A74" t="s">
        <v>21</v>
      </c>
      <c r="B74">
        <v>2018</v>
      </c>
      <c r="C74" t="s">
        <v>10</v>
      </c>
      <c r="D74" s="49">
        <v>3046</v>
      </c>
      <c r="E74" s="50">
        <v>1006</v>
      </c>
      <c r="F74" s="52">
        <f t="shared" si="1"/>
        <v>0.75172754195459035</v>
      </c>
      <c r="G74" s="49">
        <v>2491</v>
      </c>
      <c r="H74" s="50">
        <v>1607.17</v>
      </c>
      <c r="I74" s="50">
        <v>1766.97</v>
      </c>
      <c r="J74" s="50">
        <v>1739.23</v>
      </c>
      <c r="K74" s="51">
        <v>1794.7</v>
      </c>
      <c r="L74" s="49">
        <v>395</v>
      </c>
      <c r="M74" s="50">
        <v>1368.23</v>
      </c>
      <c r="N74" s="50">
        <v>1485.45</v>
      </c>
      <c r="O74" s="50">
        <v>1433.81</v>
      </c>
      <c r="P74" s="51">
        <v>1537.09</v>
      </c>
      <c r="Q74" s="49">
        <v>160</v>
      </c>
      <c r="R74" s="50">
        <v>1039.3</v>
      </c>
      <c r="S74" s="50">
        <v>1109.47</v>
      </c>
      <c r="T74" s="50">
        <v>1060.3399999999999</v>
      </c>
      <c r="U74" s="51">
        <v>1158.5999999999999</v>
      </c>
    </row>
    <row r="75" spans="1:21" s="63" customFormat="1" ht="15.5" x14ac:dyDescent="0.35">
      <c r="A75" t="s">
        <v>21</v>
      </c>
      <c r="B75">
        <v>2019</v>
      </c>
      <c r="C75" t="s">
        <v>11</v>
      </c>
      <c r="D75" s="49">
        <v>3671</v>
      </c>
      <c r="E75" s="50">
        <v>1370</v>
      </c>
      <c r="F75" s="52">
        <f t="shared" si="1"/>
        <v>0.72822852608609401</v>
      </c>
      <c r="G75" s="49">
        <v>2992</v>
      </c>
      <c r="H75" s="50">
        <v>1678.79</v>
      </c>
      <c r="I75" s="50">
        <v>1840.49</v>
      </c>
      <c r="J75" s="50">
        <v>1815.15</v>
      </c>
      <c r="K75" s="51">
        <v>1865.82</v>
      </c>
      <c r="L75" s="49">
        <v>489</v>
      </c>
      <c r="M75" s="50">
        <v>1368.23</v>
      </c>
      <c r="N75" s="50">
        <v>1479.06</v>
      </c>
      <c r="O75" s="50">
        <v>1437.61</v>
      </c>
      <c r="P75" s="51">
        <v>1520.52</v>
      </c>
      <c r="Q75" s="49">
        <v>190</v>
      </c>
      <c r="R75" s="50">
        <v>1064.03</v>
      </c>
      <c r="S75" s="50">
        <v>1134.7</v>
      </c>
      <c r="T75" s="50">
        <v>1089.2</v>
      </c>
      <c r="U75" s="51">
        <v>1180.21</v>
      </c>
    </row>
    <row r="76" spans="1:21" s="63" customFormat="1" ht="15.5" x14ac:dyDescent="0.35">
      <c r="A76" t="s">
        <v>21</v>
      </c>
      <c r="B76">
        <v>2019</v>
      </c>
      <c r="C76" t="s">
        <v>12</v>
      </c>
      <c r="D76" s="49">
        <v>4990</v>
      </c>
      <c r="E76" s="50">
        <v>1060</v>
      </c>
      <c r="F76" s="52">
        <f t="shared" si="1"/>
        <v>0.82479338842975203</v>
      </c>
      <c r="G76" s="49">
        <v>4002</v>
      </c>
      <c r="H76" s="50">
        <v>1691.15</v>
      </c>
      <c r="I76" s="50">
        <v>1836.76</v>
      </c>
      <c r="J76" s="50">
        <v>1815.08</v>
      </c>
      <c r="K76" s="51">
        <v>1858.43</v>
      </c>
      <c r="L76" s="49">
        <v>711</v>
      </c>
      <c r="M76" s="50">
        <v>1346.73</v>
      </c>
      <c r="N76" s="50">
        <v>1470.43</v>
      </c>
      <c r="O76" s="50">
        <v>1437.17</v>
      </c>
      <c r="P76" s="51">
        <v>1503.7</v>
      </c>
      <c r="Q76" s="49">
        <v>277</v>
      </c>
      <c r="R76" s="50">
        <v>1035</v>
      </c>
      <c r="S76" s="50">
        <v>1133.55</v>
      </c>
      <c r="T76" s="50">
        <v>1089.18</v>
      </c>
      <c r="U76" s="51">
        <v>1177.93</v>
      </c>
    </row>
    <row r="77" spans="1:21" s="63" customFormat="1" ht="15.5" x14ac:dyDescent="0.35">
      <c r="A77" s="84" t="s">
        <v>21</v>
      </c>
      <c r="B77" s="84">
        <v>2019</v>
      </c>
      <c r="C77" s="84" t="s">
        <v>13</v>
      </c>
      <c r="D77" s="85">
        <v>11130</v>
      </c>
      <c r="E77" s="86">
        <v>3957</v>
      </c>
      <c r="F77" s="87">
        <f t="shared" si="1"/>
        <v>0.73772121694173787</v>
      </c>
      <c r="G77" s="85">
        <v>8021</v>
      </c>
      <c r="H77" s="86">
        <v>1706.67</v>
      </c>
      <c r="I77" s="86">
        <v>1839.19</v>
      </c>
      <c r="J77" s="86">
        <v>1823.58</v>
      </c>
      <c r="K77" s="88">
        <v>1854.8</v>
      </c>
      <c r="L77" s="85">
        <v>1976</v>
      </c>
      <c r="M77" s="86">
        <v>1386.16</v>
      </c>
      <c r="N77" s="86">
        <v>1507.1</v>
      </c>
      <c r="O77" s="86">
        <v>1484.26</v>
      </c>
      <c r="P77" s="88">
        <v>1529.95</v>
      </c>
      <c r="Q77" s="85">
        <v>1133</v>
      </c>
      <c r="R77" s="86">
        <v>1080.72</v>
      </c>
      <c r="S77" s="86">
        <v>1184.4100000000001</v>
      </c>
      <c r="T77" s="86">
        <v>1157.25</v>
      </c>
      <c r="U77" s="88">
        <v>1211.57</v>
      </c>
    </row>
    <row r="78" spans="1:21" s="63" customFormat="1" ht="15.5" x14ac:dyDescent="0.35">
      <c r="A78" t="s">
        <v>22</v>
      </c>
      <c r="B78">
        <v>2019</v>
      </c>
      <c r="C78" t="s">
        <v>2</v>
      </c>
      <c r="D78" s="49">
        <v>1511</v>
      </c>
      <c r="E78" s="50">
        <v>616</v>
      </c>
      <c r="F78" s="52">
        <f t="shared" si="1"/>
        <v>0.71039022096850024</v>
      </c>
      <c r="G78" s="49">
        <v>1424</v>
      </c>
      <c r="H78" s="50">
        <v>1451.8</v>
      </c>
      <c r="I78" s="50">
        <v>1542.89</v>
      </c>
      <c r="J78" s="50">
        <v>1511.02</v>
      </c>
      <c r="K78" s="51">
        <v>1574.76</v>
      </c>
      <c r="L78" s="49">
        <v>48</v>
      </c>
      <c r="M78" s="50">
        <v>1470.25</v>
      </c>
      <c r="N78" s="50">
        <v>1625.19</v>
      </c>
      <c r="O78" s="50">
        <v>1430.42</v>
      </c>
      <c r="P78" s="51">
        <v>1819.95</v>
      </c>
      <c r="Q78" s="49">
        <v>39</v>
      </c>
      <c r="R78" s="50">
        <v>1041.17</v>
      </c>
      <c r="S78" s="50">
        <v>1117.3699999999999</v>
      </c>
      <c r="T78" s="50">
        <v>1010.04</v>
      </c>
      <c r="U78" s="51">
        <v>1224.7</v>
      </c>
    </row>
    <row r="79" spans="1:21" s="63" customFormat="1" ht="15.5" x14ac:dyDescent="0.35">
      <c r="A79" t="s">
        <v>22</v>
      </c>
      <c r="B79">
        <v>2019</v>
      </c>
      <c r="C79" t="s">
        <v>3</v>
      </c>
      <c r="D79" s="49">
        <v>1883</v>
      </c>
      <c r="E79" s="50">
        <v>796</v>
      </c>
      <c r="F79" s="52">
        <f t="shared" si="1"/>
        <v>0.7028742067935797</v>
      </c>
      <c r="G79" s="49">
        <v>1745</v>
      </c>
      <c r="H79" s="50">
        <v>1475</v>
      </c>
      <c r="I79" s="50">
        <v>1632.53</v>
      </c>
      <c r="J79" s="50">
        <v>1600.61</v>
      </c>
      <c r="K79" s="51">
        <v>1664.45</v>
      </c>
      <c r="L79" s="49">
        <v>100</v>
      </c>
      <c r="M79" s="50">
        <v>1371.43</v>
      </c>
      <c r="N79" s="50">
        <v>1410.99</v>
      </c>
      <c r="O79" s="50">
        <v>1328.47</v>
      </c>
      <c r="P79" s="51">
        <v>1493.52</v>
      </c>
      <c r="Q79" s="49">
        <v>38</v>
      </c>
      <c r="R79" s="50">
        <v>1064.43</v>
      </c>
      <c r="S79" s="50">
        <v>1108.26</v>
      </c>
      <c r="T79" s="50">
        <v>1015.8</v>
      </c>
      <c r="U79" s="51">
        <v>1200.72</v>
      </c>
    </row>
    <row r="80" spans="1:21" s="63" customFormat="1" ht="15.5" x14ac:dyDescent="0.35">
      <c r="A80" t="s">
        <v>22</v>
      </c>
      <c r="B80">
        <v>2019</v>
      </c>
      <c r="C80" t="s">
        <v>4</v>
      </c>
      <c r="D80" s="49">
        <v>2162</v>
      </c>
      <c r="E80" s="50">
        <v>728</v>
      </c>
      <c r="F80" s="52">
        <f t="shared" si="1"/>
        <v>0.74809688581314882</v>
      </c>
      <c r="G80" s="49">
        <v>1983</v>
      </c>
      <c r="H80" s="50">
        <v>1487.96</v>
      </c>
      <c r="I80" s="50">
        <v>1616.75</v>
      </c>
      <c r="J80" s="50">
        <v>1586.75</v>
      </c>
      <c r="K80" s="51">
        <v>1646.74</v>
      </c>
      <c r="L80" s="49">
        <v>134</v>
      </c>
      <c r="M80" s="50">
        <v>1399.78</v>
      </c>
      <c r="N80" s="50">
        <v>1523.24</v>
      </c>
      <c r="O80" s="50">
        <v>1432.88</v>
      </c>
      <c r="P80" s="51">
        <v>1613.6</v>
      </c>
      <c r="Q80" s="49">
        <v>45</v>
      </c>
      <c r="R80" s="50">
        <v>974.03</v>
      </c>
      <c r="S80" s="50">
        <v>991.07</v>
      </c>
      <c r="T80" s="50">
        <v>920.17</v>
      </c>
      <c r="U80" s="51">
        <v>1061.97</v>
      </c>
    </row>
    <row r="81" spans="1:21" s="63" customFormat="1" ht="15.5" x14ac:dyDescent="0.35">
      <c r="A81" t="s">
        <v>22</v>
      </c>
      <c r="B81">
        <v>2019</v>
      </c>
      <c r="C81" t="s">
        <v>5</v>
      </c>
      <c r="D81" s="49">
        <v>2254</v>
      </c>
      <c r="E81" s="50">
        <v>708</v>
      </c>
      <c r="F81" s="52">
        <f t="shared" si="1"/>
        <v>0.76097231600270088</v>
      </c>
      <c r="G81" s="49">
        <v>2004</v>
      </c>
      <c r="H81" s="50">
        <v>1500</v>
      </c>
      <c r="I81" s="50">
        <v>1676.21</v>
      </c>
      <c r="J81" s="50">
        <v>1643.4</v>
      </c>
      <c r="K81" s="51">
        <v>1709.02</v>
      </c>
      <c r="L81" s="49">
        <v>193</v>
      </c>
      <c r="M81" s="50">
        <v>1373.72</v>
      </c>
      <c r="N81" s="50">
        <v>1504.22</v>
      </c>
      <c r="O81" s="50">
        <v>1421.19</v>
      </c>
      <c r="P81" s="51">
        <v>1587.25</v>
      </c>
      <c r="Q81" s="49">
        <v>57</v>
      </c>
      <c r="R81" s="50">
        <v>1023.73</v>
      </c>
      <c r="S81" s="50">
        <v>1074.21</v>
      </c>
      <c r="T81" s="50">
        <v>982.5</v>
      </c>
      <c r="U81" s="51">
        <v>1165.92</v>
      </c>
    </row>
    <row r="82" spans="1:21" s="63" customFormat="1" ht="15.5" x14ac:dyDescent="0.35">
      <c r="A82" t="s">
        <v>22</v>
      </c>
      <c r="B82">
        <v>2019</v>
      </c>
      <c r="C82" t="s">
        <v>6</v>
      </c>
      <c r="D82" s="49">
        <v>2447</v>
      </c>
      <c r="E82" s="50">
        <v>676</v>
      </c>
      <c r="F82" s="52">
        <f t="shared" si="1"/>
        <v>0.7835414665385847</v>
      </c>
      <c r="G82" s="49">
        <v>2165</v>
      </c>
      <c r="H82" s="50">
        <v>1485.71</v>
      </c>
      <c r="I82" s="50">
        <v>1678.87</v>
      </c>
      <c r="J82" s="50">
        <v>1648.45</v>
      </c>
      <c r="K82" s="51">
        <v>1709.3</v>
      </c>
      <c r="L82" s="49">
        <v>185</v>
      </c>
      <c r="M82" s="50">
        <v>1476.19</v>
      </c>
      <c r="N82" s="50">
        <v>1560.18</v>
      </c>
      <c r="O82" s="50">
        <v>1481.57</v>
      </c>
      <c r="P82" s="51">
        <v>1638.8</v>
      </c>
      <c r="Q82" s="49">
        <v>97</v>
      </c>
      <c r="R82" s="50">
        <v>1000</v>
      </c>
      <c r="S82" s="50">
        <v>1031.3399999999999</v>
      </c>
      <c r="T82" s="50">
        <v>971.78</v>
      </c>
      <c r="U82" s="51">
        <v>1090.8900000000001</v>
      </c>
    </row>
    <row r="83" spans="1:21" s="63" customFormat="1" ht="15.5" x14ac:dyDescent="0.35">
      <c r="A83" t="s">
        <v>22</v>
      </c>
      <c r="B83">
        <v>2019</v>
      </c>
      <c r="C83" t="s">
        <v>7</v>
      </c>
      <c r="D83" s="49">
        <v>2739</v>
      </c>
      <c r="E83" s="50">
        <v>679</v>
      </c>
      <c r="F83" s="52">
        <f t="shared" si="1"/>
        <v>0.80134581626682266</v>
      </c>
      <c r="G83" s="49">
        <v>2377</v>
      </c>
      <c r="H83" s="50">
        <v>1481.48</v>
      </c>
      <c r="I83" s="50">
        <v>1668.64</v>
      </c>
      <c r="J83" s="50">
        <v>1639.59</v>
      </c>
      <c r="K83" s="51">
        <v>1697.69</v>
      </c>
      <c r="L83" s="49">
        <v>272</v>
      </c>
      <c r="M83" s="50">
        <v>1546.07</v>
      </c>
      <c r="N83" s="50">
        <v>1667.29</v>
      </c>
      <c r="O83" s="50">
        <v>1598.2</v>
      </c>
      <c r="P83" s="51">
        <v>1736.37</v>
      </c>
      <c r="Q83" s="49">
        <v>90</v>
      </c>
      <c r="R83" s="50">
        <v>1028.99</v>
      </c>
      <c r="S83" s="50">
        <v>1082.6400000000001</v>
      </c>
      <c r="T83" s="50">
        <v>1010.73</v>
      </c>
      <c r="U83" s="51">
        <v>1154.55</v>
      </c>
    </row>
    <row r="84" spans="1:21" s="63" customFormat="1" ht="15.5" x14ac:dyDescent="0.35">
      <c r="A84" t="s">
        <v>22</v>
      </c>
      <c r="B84">
        <v>2019</v>
      </c>
      <c r="C84" t="s">
        <v>8</v>
      </c>
      <c r="D84" s="49">
        <v>2943</v>
      </c>
      <c r="E84" s="50">
        <v>665</v>
      </c>
      <c r="F84" s="52">
        <f t="shared" si="1"/>
        <v>0.81568736141906872</v>
      </c>
      <c r="G84" s="49">
        <v>2522</v>
      </c>
      <c r="H84" s="50">
        <v>1467.82</v>
      </c>
      <c r="I84" s="50">
        <v>1670.04</v>
      </c>
      <c r="J84" s="50">
        <v>1640.13</v>
      </c>
      <c r="K84" s="51">
        <v>1699.94</v>
      </c>
      <c r="L84" s="49">
        <v>348</v>
      </c>
      <c r="M84" s="50">
        <v>1641.92</v>
      </c>
      <c r="N84" s="50">
        <v>1787.27</v>
      </c>
      <c r="O84" s="50">
        <v>1716.53</v>
      </c>
      <c r="P84" s="51">
        <v>1858.01</v>
      </c>
      <c r="Q84" s="49">
        <v>73</v>
      </c>
      <c r="R84" s="50">
        <v>1124.6500000000001</v>
      </c>
      <c r="S84" s="50">
        <v>1181.31</v>
      </c>
      <c r="T84" s="50">
        <v>1093.4100000000001</v>
      </c>
      <c r="U84" s="51">
        <v>1269.21</v>
      </c>
    </row>
    <row r="85" spans="1:21" s="63" customFormat="1" ht="15.5" x14ac:dyDescent="0.35">
      <c r="A85" t="s">
        <v>22</v>
      </c>
      <c r="B85">
        <v>2019</v>
      </c>
      <c r="C85" t="s">
        <v>9</v>
      </c>
      <c r="D85" s="49">
        <v>2937</v>
      </c>
      <c r="E85" s="50">
        <v>753</v>
      </c>
      <c r="F85" s="52">
        <f t="shared" si="1"/>
        <v>0.79593495934959346</v>
      </c>
      <c r="G85" s="49">
        <v>2518</v>
      </c>
      <c r="H85" s="50">
        <v>1388.89</v>
      </c>
      <c r="I85" s="50">
        <v>1600.37</v>
      </c>
      <c r="J85" s="50">
        <v>1571.69</v>
      </c>
      <c r="K85" s="51">
        <v>1629.05</v>
      </c>
      <c r="L85" s="49">
        <v>317</v>
      </c>
      <c r="M85" s="50">
        <v>1754.72</v>
      </c>
      <c r="N85" s="50">
        <v>1862.77</v>
      </c>
      <c r="O85" s="50">
        <v>1790.03</v>
      </c>
      <c r="P85" s="51">
        <v>1935.5</v>
      </c>
      <c r="Q85" s="49">
        <v>102</v>
      </c>
      <c r="R85" s="50">
        <v>1068.24</v>
      </c>
      <c r="S85" s="50">
        <v>1091.24</v>
      </c>
      <c r="T85" s="50">
        <v>1024.75</v>
      </c>
      <c r="U85" s="51">
        <v>1157.72</v>
      </c>
    </row>
    <row r="86" spans="1:21" s="63" customFormat="1" ht="15.5" x14ac:dyDescent="0.35">
      <c r="A86" t="s">
        <v>22</v>
      </c>
      <c r="B86">
        <v>2019</v>
      </c>
      <c r="C86" t="s">
        <v>10</v>
      </c>
      <c r="D86" s="49">
        <v>2056</v>
      </c>
      <c r="E86" s="50">
        <v>484</v>
      </c>
      <c r="F86" s="52">
        <f t="shared" si="1"/>
        <v>0.80944881889763776</v>
      </c>
      <c r="G86" s="49">
        <v>1752</v>
      </c>
      <c r="H86" s="50">
        <v>1500</v>
      </c>
      <c r="I86" s="50">
        <v>1685.99</v>
      </c>
      <c r="J86" s="50">
        <v>1650.51</v>
      </c>
      <c r="K86" s="51">
        <v>1721.47</v>
      </c>
      <c r="L86" s="49">
        <v>246</v>
      </c>
      <c r="M86" s="50">
        <v>1678.33</v>
      </c>
      <c r="N86" s="50">
        <v>1761.54</v>
      </c>
      <c r="O86" s="50">
        <v>1684.74</v>
      </c>
      <c r="P86" s="51">
        <v>1838.34</v>
      </c>
      <c r="Q86" s="49">
        <v>58</v>
      </c>
      <c r="R86" s="50">
        <v>1032.06</v>
      </c>
      <c r="S86" s="50">
        <v>1052.31</v>
      </c>
      <c r="T86" s="50">
        <v>983.25</v>
      </c>
      <c r="U86" s="51">
        <v>1121.3599999999999</v>
      </c>
    </row>
    <row r="87" spans="1:21" s="63" customFormat="1" ht="15.5" x14ac:dyDescent="0.35">
      <c r="A87" t="s">
        <v>22</v>
      </c>
      <c r="B87">
        <v>2020</v>
      </c>
      <c r="C87" t="s">
        <v>11</v>
      </c>
      <c r="D87" s="49">
        <v>2543</v>
      </c>
      <c r="E87" s="50">
        <v>630</v>
      </c>
      <c r="F87" s="52">
        <f t="shared" si="1"/>
        <v>0.80144973211471793</v>
      </c>
      <c r="G87" s="49">
        <v>2118</v>
      </c>
      <c r="H87" s="50">
        <v>1500</v>
      </c>
      <c r="I87" s="50">
        <v>1682.52</v>
      </c>
      <c r="J87" s="50">
        <v>1651.89</v>
      </c>
      <c r="K87" s="51">
        <v>1713.14</v>
      </c>
      <c r="L87" s="49">
        <v>336</v>
      </c>
      <c r="M87" s="50">
        <v>1585.22</v>
      </c>
      <c r="N87" s="50">
        <v>1699.5</v>
      </c>
      <c r="O87" s="50">
        <v>1636.5</v>
      </c>
      <c r="P87" s="51">
        <v>1762.5</v>
      </c>
      <c r="Q87" s="49">
        <v>89</v>
      </c>
      <c r="R87" s="50">
        <v>1059.55</v>
      </c>
      <c r="S87" s="50">
        <v>1065.31</v>
      </c>
      <c r="T87" s="50">
        <v>1016.95</v>
      </c>
      <c r="U87" s="51">
        <v>1113.67</v>
      </c>
    </row>
    <row r="88" spans="1:21" s="63" customFormat="1" ht="15.5" x14ac:dyDescent="0.35">
      <c r="A88" t="s">
        <v>22</v>
      </c>
      <c r="B88">
        <v>2020</v>
      </c>
      <c r="C88" t="s">
        <v>12</v>
      </c>
      <c r="D88" s="49">
        <v>2758</v>
      </c>
      <c r="E88" s="50">
        <v>326</v>
      </c>
      <c r="F88" s="52">
        <f t="shared" si="1"/>
        <v>0.89429312581063558</v>
      </c>
      <c r="G88" s="49">
        <v>2247</v>
      </c>
      <c r="H88" s="50">
        <v>1475.41</v>
      </c>
      <c r="I88" s="50">
        <v>1607.38</v>
      </c>
      <c r="J88" s="50">
        <v>1578.31</v>
      </c>
      <c r="K88" s="51">
        <v>1636.45</v>
      </c>
      <c r="L88" s="49">
        <v>383</v>
      </c>
      <c r="M88" s="50">
        <v>1689.7</v>
      </c>
      <c r="N88" s="50">
        <v>1796.62</v>
      </c>
      <c r="O88" s="50">
        <v>1731.54</v>
      </c>
      <c r="P88" s="51">
        <v>1861.71</v>
      </c>
      <c r="Q88" s="49">
        <v>128</v>
      </c>
      <c r="R88" s="50">
        <v>999.22</v>
      </c>
      <c r="S88" s="50">
        <v>1071.0999999999999</v>
      </c>
      <c r="T88" s="50">
        <v>1015.09</v>
      </c>
      <c r="U88" s="51">
        <v>1127.1099999999999</v>
      </c>
    </row>
    <row r="89" spans="1:21" s="63" customFormat="1" ht="15.5" x14ac:dyDescent="0.35">
      <c r="A89" s="84" t="s">
        <v>22</v>
      </c>
      <c r="B89" s="84">
        <v>2020</v>
      </c>
      <c r="C89" s="84" t="s">
        <v>13</v>
      </c>
      <c r="D89" s="85">
        <v>3099</v>
      </c>
      <c r="E89" s="86">
        <v>177</v>
      </c>
      <c r="F89" s="87">
        <f t="shared" si="1"/>
        <v>0.94597069597069594</v>
      </c>
      <c r="G89" s="85">
        <v>2486</v>
      </c>
      <c r="H89" s="86">
        <v>1530.61</v>
      </c>
      <c r="I89" s="86">
        <v>1675.73</v>
      </c>
      <c r="J89" s="86">
        <v>1645.66</v>
      </c>
      <c r="K89" s="88">
        <v>1705.8</v>
      </c>
      <c r="L89" s="85">
        <v>424</v>
      </c>
      <c r="M89" s="86">
        <v>1601.76</v>
      </c>
      <c r="N89" s="86">
        <v>1744.03</v>
      </c>
      <c r="O89" s="86">
        <v>1680.18</v>
      </c>
      <c r="P89" s="88">
        <v>1807.88</v>
      </c>
      <c r="Q89" s="85">
        <v>189</v>
      </c>
      <c r="R89" s="86">
        <v>1058.1600000000001</v>
      </c>
      <c r="S89" s="86">
        <v>1116.28</v>
      </c>
      <c r="T89" s="86">
        <v>1065.49</v>
      </c>
      <c r="U89" s="88">
        <v>1167.07</v>
      </c>
    </row>
    <row r="90" spans="1:21" s="63" customFormat="1" ht="15.5" x14ac:dyDescent="0.35">
      <c r="A90" t="s">
        <v>23</v>
      </c>
      <c r="B90">
        <v>2020</v>
      </c>
      <c r="C90" t="s">
        <v>2</v>
      </c>
      <c r="D90" s="49">
        <v>657</v>
      </c>
      <c r="E90" s="50">
        <v>22</v>
      </c>
      <c r="F90" s="52">
        <f t="shared" si="1"/>
        <v>0.96759941089837997</v>
      </c>
      <c r="G90" s="49">
        <v>449</v>
      </c>
      <c r="H90" s="50">
        <v>1732.86</v>
      </c>
      <c r="I90" s="50">
        <v>1997.85</v>
      </c>
      <c r="J90" s="50">
        <v>1916.17</v>
      </c>
      <c r="K90" s="51">
        <v>2079.54</v>
      </c>
      <c r="L90" s="49">
        <v>164</v>
      </c>
      <c r="M90" s="50">
        <v>1558.8</v>
      </c>
      <c r="N90" s="50">
        <v>1731.11</v>
      </c>
      <c r="O90" s="50">
        <v>1636.67</v>
      </c>
      <c r="P90" s="51">
        <v>1825.54</v>
      </c>
      <c r="Q90" s="49">
        <v>44</v>
      </c>
      <c r="R90" s="50">
        <v>943.47</v>
      </c>
      <c r="S90" s="50">
        <v>991.42</v>
      </c>
      <c r="T90" s="50">
        <v>914.14</v>
      </c>
      <c r="U90" s="51">
        <v>1068.7</v>
      </c>
    </row>
    <row r="91" spans="1:21" s="63" customFormat="1" ht="15.5" x14ac:dyDescent="0.35">
      <c r="A91" t="s">
        <v>23</v>
      </c>
      <c r="B91">
        <v>2020</v>
      </c>
      <c r="C91" t="s">
        <v>3</v>
      </c>
      <c r="D91" s="49">
        <v>1049</v>
      </c>
      <c r="E91" s="50">
        <v>41</v>
      </c>
      <c r="F91" s="52">
        <f t="shared" si="1"/>
        <v>0.96238532110091746</v>
      </c>
      <c r="G91" s="49">
        <v>706</v>
      </c>
      <c r="H91" s="50">
        <v>1666.67</v>
      </c>
      <c r="I91" s="50">
        <v>1818.83</v>
      </c>
      <c r="J91" s="50">
        <v>1762.09</v>
      </c>
      <c r="K91" s="51">
        <v>1875.57</v>
      </c>
      <c r="L91" s="49">
        <v>307</v>
      </c>
      <c r="M91" s="50">
        <v>1570.05</v>
      </c>
      <c r="N91" s="50">
        <v>1717.08</v>
      </c>
      <c r="O91" s="50">
        <v>1640.51</v>
      </c>
      <c r="P91" s="51">
        <v>1793.64</v>
      </c>
      <c r="Q91" s="49">
        <v>36</v>
      </c>
      <c r="R91" s="50">
        <v>1009.67</v>
      </c>
      <c r="S91" s="50">
        <v>1074.6099999999999</v>
      </c>
      <c r="T91" s="50">
        <v>978.54</v>
      </c>
      <c r="U91" s="51">
        <v>1170.68</v>
      </c>
    </row>
    <row r="92" spans="1:21" s="63" customFormat="1" ht="15.5" x14ac:dyDescent="0.35">
      <c r="A92" t="s">
        <v>23</v>
      </c>
      <c r="B92">
        <v>2020</v>
      </c>
      <c r="C92" t="s">
        <v>4</v>
      </c>
      <c r="D92" s="49">
        <v>2306</v>
      </c>
      <c r="E92" s="50">
        <v>118</v>
      </c>
      <c r="F92" s="52">
        <f t="shared" si="1"/>
        <v>0.95132013201320131</v>
      </c>
      <c r="G92" s="49">
        <v>1668</v>
      </c>
      <c r="H92" s="50">
        <v>1548.18</v>
      </c>
      <c r="I92" s="50">
        <v>1708.96</v>
      </c>
      <c r="J92" s="50">
        <v>1673.91</v>
      </c>
      <c r="K92" s="51">
        <v>1744.02</v>
      </c>
      <c r="L92" s="49">
        <v>551</v>
      </c>
      <c r="M92" s="50">
        <v>1671.5</v>
      </c>
      <c r="N92" s="50">
        <v>1739.17</v>
      </c>
      <c r="O92" s="50">
        <v>1686.9</v>
      </c>
      <c r="P92" s="51">
        <v>1791.44</v>
      </c>
      <c r="Q92" s="49">
        <v>87</v>
      </c>
      <c r="R92" s="50">
        <v>1000</v>
      </c>
      <c r="S92" s="50">
        <v>1128.73</v>
      </c>
      <c r="T92" s="50">
        <v>1027.46</v>
      </c>
      <c r="U92" s="51">
        <v>1230</v>
      </c>
    </row>
    <row r="93" spans="1:21" s="63" customFormat="1" ht="15.5" x14ac:dyDescent="0.35">
      <c r="A93" t="s">
        <v>23</v>
      </c>
      <c r="B93">
        <v>2020</v>
      </c>
      <c r="C93" t="s">
        <v>5</v>
      </c>
      <c r="D93" s="49">
        <v>3185</v>
      </c>
      <c r="E93" s="50">
        <v>132</v>
      </c>
      <c r="F93" s="52">
        <f t="shared" si="1"/>
        <v>0.96020500452215862</v>
      </c>
      <c r="G93" s="49">
        <v>2537</v>
      </c>
      <c r="H93" s="50">
        <v>1504</v>
      </c>
      <c r="I93" s="50">
        <v>1675.64</v>
      </c>
      <c r="J93" s="50">
        <v>1647.42</v>
      </c>
      <c r="K93" s="51">
        <v>1703.86</v>
      </c>
      <c r="L93" s="49">
        <v>550</v>
      </c>
      <c r="M93" s="50">
        <v>1600</v>
      </c>
      <c r="N93" s="50">
        <v>1701.36</v>
      </c>
      <c r="O93" s="50">
        <v>1649.35</v>
      </c>
      <c r="P93" s="51">
        <v>1753.37</v>
      </c>
      <c r="Q93" s="49">
        <v>98</v>
      </c>
      <c r="R93" s="50">
        <v>1012.62</v>
      </c>
      <c r="S93" s="50">
        <v>1137.3900000000001</v>
      </c>
      <c r="T93" s="50">
        <v>1048.6400000000001</v>
      </c>
      <c r="U93" s="51">
        <v>1226.1400000000001</v>
      </c>
    </row>
    <row r="94" spans="1:21" s="63" customFormat="1" ht="15.5" x14ac:dyDescent="0.35">
      <c r="A94" t="s">
        <v>23</v>
      </c>
      <c r="B94">
        <v>2020</v>
      </c>
      <c r="C94" t="s">
        <v>6</v>
      </c>
      <c r="D94" s="49">
        <v>3117</v>
      </c>
      <c r="E94" s="50">
        <v>125</v>
      </c>
      <c r="F94" s="52">
        <f t="shared" si="1"/>
        <v>0.96144355336212217</v>
      </c>
      <c r="G94" s="49">
        <v>2488</v>
      </c>
      <c r="H94" s="50">
        <v>1481.48</v>
      </c>
      <c r="I94" s="50">
        <v>1679.77</v>
      </c>
      <c r="J94" s="50">
        <v>1651.01</v>
      </c>
      <c r="K94" s="51">
        <v>1708.54</v>
      </c>
      <c r="L94" s="49">
        <v>536</v>
      </c>
      <c r="M94" s="50">
        <v>1587.49</v>
      </c>
      <c r="N94" s="50">
        <v>1696.94</v>
      </c>
      <c r="O94" s="50">
        <v>1642.53</v>
      </c>
      <c r="P94" s="51">
        <v>1751.35</v>
      </c>
      <c r="Q94" s="49">
        <v>93</v>
      </c>
      <c r="R94" s="50">
        <v>1000</v>
      </c>
      <c r="S94" s="50">
        <v>1061.1300000000001</v>
      </c>
      <c r="T94" s="50">
        <v>992.2</v>
      </c>
      <c r="U94" s="51">
        <v>1130.06</v>
      </c>
    </row>
    <row r="95" spans="1:21" s="63" customFormat="1" ht="15.5" x14ac:dyDescent="0.35">
      <c r="A95" t="s">
        <v>23</v>
      </c>
      <c r="B95">
        <v>2020</v>
      </c>
      <c r="C95" t="s">
        <v>7</v>
      </c>
      <c r="D95" s="49">
        <v>3957</v>
      </c>
      <c r="E95" s="50">
        <v>183</v>
      </c>
      <c r="F95" s="52">
        <f t="shared" si="1"/>
        <v>0.95579710144927532</v>
      </c>
      <c r="G95" s="49">
        <v>3175</v>
      </c>
      <c r="H95" s="50">
        <v>1482.34</v>
      </c>
      <c r="I95" s="50">
        <v>1718.7</v>
      </c>
      <c r="J95" s="50">
        <v>1691.48</v>
      </c>
      <c r="K95" s="51">
        <v>1745.93</v>
      </c>
      <c r="L95" s="49">
        <v>646</v>
      </c>
      <c r="M95" s="50">
        <v>1631.6</v>
      </c>
      <c r="N95" s="50">
        <v>1770.23</v>
      </c>
      <c r="O95" s="50">
        <v>1715.75</v>
      </c>
      <c r="P95" s="51">
        <v>1824.7</v>
      </c>
      <c r="Q95" s="49">
        <v>136</v>
      </c>
      <c r="R95" s="50">
        <v>983.98</v>
      </c>
      <c r="S95" s="50">
        <v>1056.8699999999999</v>
      </c>
      <c r="T95" s="50">
        <v>1001.45</v>
      </c>
      <c r="U95" s="51">
        <v>1112.28</v>
      </c>
    </row>
    <row r="96" spans="1:21" s="63" customFormat="1" ht="15.5" x14ac:dyDescent="0.35">
      <c r="A96" t="s">
        <v>23</v>
      </c>
      <c r="B96">
        <v>2020</v>
      </c>
      <c r="C96" t="s">
        <v>8</v>
      </c>
      <c r="D96" s="49">
        <v>3850</v>
      </c>
      <c r="E96" s="50">
        <v>161</v>
      </c>
      <c r="F96" s="52">
        <f t="shared" si="1"/>
        <v>0.95986038394415363</v>
      </c>
      <c r="G96" s="49">
        <v>3026</v>
      </c>
      <c r="H96" s="50">
        <v>1481.48</v>
      </c>
      <c r="I96" s="50">
        <v>1665.97</v>
      </c>
      <c r="J96" s="50">
        <v>1640.13</v>
      </c>
      <c r="K96" s="51">
        <v>1691.81</v>
      </c>
      <c r="L96" s="49">
        <v>700</v>
      </c>
      <c r="M96" s="50">
        <v>1590.34</v>
      </c>
      <c r="N96" s="50">
        <v>1723.03</v>
      </c>
      <c r="O96" s="50">
        <v>1672.91</v>
      </c>
      <c r="P96" s="51">
        <v>1773.14</v>
      </c>
      <c r="Q96" s="49">
        <v>124</v>
      </c>
      <c r="R96" s="50">
        <v>984.61</v>
      </c>
      <c r="S96" s="50">
        <v>1062.5</v>
      </c>
      <c r="T96" s="50">
        <v>999.47</v>
      </c>
      <c r="U96" s="51">
        <v>1125.53</v>
      </c>
    </row>
    <row r="97" spans="1:21" s="63" customFormat="1" ht="15.5" x14ac:dyDescent="0.35">
      <c r="A97" t="s">
        <v>23</v>
      </c>
      <c r="B97">
        <v>2020</v>
      </c>
      <c r="C97" t="s">
        <v>9</v>
      </c>
      <c r="D97" s="49">
        <v>4208</v>
      </c>
      <c r="E97" s="50">
        <v>165</v>
      </c>
      <c r="F97" s="52">
        <f t="shared" si="1"/>
        <v>0.96226846558426704</v>
      </c>
      <c r="G97" s="49">
        <v>3379</v>
      </c>
      <c r="H97" s="50">
        <v>1466.67</v>
      </c>
      <c r="I97" s="50">
        <v>1674.78</v>
      </c>
      <c r="J97" s="50">
        <v>1648.79</v>
      </c>
      <c r="K97" s="51">
        <v>1700.76</v>
      </c>
      <c r="L97" s="49">
        <v>704</v>
      </c>
      <c r="M97" s="50">
        <v>1597.1</v>
      </c>
      <c r="N97" s="50">
        <v>1738.6</v>
      </c>
      <c r="O97" s="50">
        <v>1687</v>
      </c>
      <c r="P97" s="51">
        <v>1790.19</v>
      </c>
      <c r="Q97" s="49">
        <v>125</v>
      </c>
      <c r="R97" s="50">
        <v>1000</v>
      </c>
      <c r="S97" s="50">
        <v>1107.5999999999999</v>
      </c>
      <c r="T97" s="50">
        <v>1037.18</v>
      </c>
      <c r="U97" s="51">
        <v>1178.03</v>
      </c>
    </row>
    <row r="98" spans="1:21" s="63" customFormat="1" ht="15.5" x14ac:dyDescent="0.35">
      <c r="A98" t="s">
        <v>23</v>
      </c>
      <c r="B98">
        <v>2020</v>
      </c>
      <c r="C98" t="s">
        <v>10</v>
      </c>
      <c r="D98" s="49">
        <v>3066</v>
      </c>
      <c r="E98" s="50">
        <v>138</v>
      </c>
      <c r="F98" s="52">
        <f t="shared" si="1"/>
        <v>0.95692883895131087</v>
      </c>
      <c r="G98" s="49">
        <v>2424</v>
      </c>
      <c r="H98" s="50">
        <v>1489.93</v>
      </c>
      <c r="I98" s="50">
        <v>1693.78</v>
      </c>
      <c r="J98" s="50">
        <v>1661.96</v>
      </c>
      <c r="K98" s="51">
        <v>1725.59</v>
      </c>
      <c r="L98" s="49">
        <v>539</v>
      </c>
      <c r="M98" s="50">
        <v>1693.15</v>
      </c>
      <c r="N98" s="50">
        <v>1785.48</v>
      </c>
      <c r="O98" s="50">
        <v>1728.8</v>
      </c>
      <c r="P98" s="51">
        <v>1842.16</v>
      </c>
      <c r="Q98" s="49">
        <v>103</v>
      </c>
      <c r="R98" s="50">
        <v>1001.47</v>
      </c>
      <c r="S98" s="50">
        <v>1069.82</v>
      </c>
      <c r="T98" s="50">
        <v>1004.34</v>
      </c>
      <c r="U98" s="51">
        <v>1135.3</v>
      </c>
    </row>
    <row r="99" spans="1:21" s="63" customFormat="1" ht="15.5" x14ac:dyDescent="0.35">
      <c r="A99" t="s">
        <v>23</v>
      </c>
      <c r="B99">
        <v>2021</v>
      </c>
      <c r="C99" t="s">
        <v>11</v>
      </c>
      <c r="D99" s="49">
        <v>3350</v>
      </c>
      <c r="E99" s="50">
        <v>409</v>
      </c>
      <c r="F99" s="52">
        <f t="shared" si="1"/>
        <v>0.89119446661346102</v>
      </c>
      <c r="G99" s="49">
        <v>2660</v>
      </c>
      <c r="H99" s="50">
        <v>1428.57</v>
      </c>
      <c r="I99" s="50">
        <v>1596.11</v>
      </c>
      <c r="J99" s="50">
        <v>1567.89</v>
      </c>
      <c r="K99" s="51">
        <v>1624.32</v>
      </c>
      <c r="L99" s="49">
        <v>582</v>
      </c>
      <c r="M99" s="50">
        <v>1664.83</v>
      </c>
      <c r="N99" s="50">
        <v>1739.85</v>
      </c>
      <c r="O99" s="50">
        <v>1684.32</v>
      </c>
      <c r="P99" s="51">
        <v>1795.38</v>
      </c>
      <c r="Q99" s="49">
        <v>108</v>
      </c>
      <c r="R99" s="50">
        <v>960.15</v>
      </c>
      <c r="S99" s="50">
        <v>1064.28</v>
      </c>
      <c r="T99" s="50">
        <v>971.85</v>
      </c>
      <c r="U99" s="51">
        <v>1156.7</v>
      </c>
    </row>
    <row r="100" spans="1:21" s="63" customFormat="1" ht="15.5" x14ac:dyDescent="0.35">
      <c r="A100" t="s">
        <v>23</v>
      </c>
      <c r="B100">
        <v>2021</v>
      </c>
      <c r="C100" t="s">
        <v>12</v>
      </c>
      <c r="D100" s="49">
        <v>3708</v>
      </c>
      <c r="E100" s="50">
        <v>142</v>
      </c>
      <c r="F100" s="52">
        <f t="shared" si="1"/>
        <v>0.96311688311688315</v>
      </c>
      <c r="G100" s="49">
        <v>2950</v>
      </c>
      <c r="H100" s="50">
        <v>1549.33</v>
      </c>
      <c r="I100" s="50">
        <v>1746.75</v>
      </c>
      <c r="J100" s="50">
        <v>1719.91</v>
      </c>
      <c r="K100" s="51">
        <v>1773.58</v>
      </c>
      <c r="L100" s="49">
        <v>640</v>
      </c>
      <c r="M100" s="50">
        <v>1558.79</v>
      </c>
      <c r="N100" s="50">
        <v>1670.27</v>
      </c>
      <c r="O100" s="50">
        <v>1618.49</v>
      </c>
      <c r="P100" s="51">
        <v>1722.04</v>
      </c>
      <c r="Q100" s="49">
        <v>118</v>
      </c>
      <c r="R100" s="50">
        <v>998.83</v>
      </c>
      <c r="S100" s="50">
        <v>1131.24</v>
      </c>
      <c r="T100" s="50">
        <v>1052.27</v>
      </c>
      <c r="U100" s="51">
        <v>1210.22</v>
      </c>
    </row>
    <row r="101" spans="1:21" s="63" customFormat="1" ht="15.5" x14ac:dyDescent="0.35">
      <c r="A101" s="84" t="s">
        <v>23</v>
      </c>
      <c r="B101" s="84">
        <v>2021</v>
      </c>
      <c r="C101" s="84" t="s">
        <v>13</v>
      </c>
      <c r="D101" s="85">
        <v>5374</v>
      </c>
      <c r="E101" s="86">
        <v>163</v>
      </c>
      <c r="F101" s="87">
        <f t="shared" si="1"/>
        <v>0.97056167599783272</v>
      </c>
      <c r="G101" s="85">
        <v>4292</v>
      </c>
      <c r="H101" s="86">
        <v>1571.58</v>
      </c>
      <c r="I101" s="86">
        <v>1732.5</v>
      </c>
      <c r="J101" s="86">
        <v>1711.4</v>
      </c>
      <c r="K101" s="88">
        <v>1753.6</v>
      </c>
      <c r="L101" s="85">
        <v>913</v>
      </c>
      <c r="M101" s="86">
        <v>1610.31</v>
      </c>
      <c r="N101" s="86">
        <v>1676.41</v>
      </c>
      <c r="O101" s="86">
        <v>1635.45</v>
      </c>
      <c r="P101" s="88">
        <v>1717.37</v>
      </c>
      <c r="Q101" s="85">
        <v>169</v>
      </c>
      <c r="R101" s="86">
        <v>1000</v>
      </c>
      <c r="S101" s="86">
        <v>1114.8900000000001</v>
      </c>
      <c r="T101" s="86">
        <v>1039.0999999999999</v>
      </c>
      <c r="U101" s="88">
        <v>1190.68</v>
      </c>
    </row>
    <row r="102" spans="1:21" s="63" customFormat="1" ht="15.5" x14ac:dyDescent="0.35">
      <c r="A102" t="s">
        <v>55</v>
      </c>
      <c r="B102">
        <v>2021</v>
      </c>
      <c r="C102" t="s">
        <v>2</v>
      </c>
      <c r="D102" s="49">
        <v>5375</v>
      </c>
      <c r="E102" s="50">
        <v>385</v>
      </c>
      <c r="F102" s="52">
        <f t="shared" si="1"/>
        <v>0.93315972222222221</v>
      </c>
      <c r="G102" s="49">
        <v>4426</v>
      </c>
      <c r="H102" s="50">
        <v>1621.62</v>
      </c>
      <c r="I102" s="50">
        <v>1716.78</v>
      </c>
      <c r="J102" s="50">
        <v>1695.4</v>
      </c>
      <c r="K102" s="51">
        <v>1738.17</v>
      </c>
      <c r="L102" s="49">
        <v>812</v>
      </c>
      <c r="M102" s="50">
        <v>1587.59</v>
      </c>
      <c r="N102" s="50">
        <v>1681.76</v>
      </c>
      <c r="O102" s="50">
        <v>1637.62</v>
      </c>
      <c r="P102" s="51">
        <v>1725.91</v>
      </c>
      <c r="Q102" s="49">
        <v>137</v>
      </c>
      <c r="R102" s="50">
        <v>1017.66</v>
      </c>
      <c r="S102" s="50">
        <v>1229.68</v>
      </c>
      <c r="T102" s="50">
        <v>1136.57</v>
      </c>
      <c r="U102" s="51">
        <v>1322.8</v>
      </c>
    </row>
    <row r="103" spans="1:21" s="63" customFormat="1" ht="15.5" x14ac:dyDescent="0.35">
      <c r="A103" t="s">
        <v>55</v>
      </c>
      <c r="B103">
        <v>2021</v>
      </c>
      <c r="C103" t="s">
        <v>3</v>
      </c>
      <c r="D103" s="49">
        <v>5535</v>
      </c>
      <c r="E103" s="50">
        <v>321</v>
      </c>
      <c r="F103" s="52">
        <f t="shared" si="1"/>
        <v>0.94518442622950816</v>
      </c>
      <c r="G103" s="49">
        <v>4677</v>
      </c>
      <c r="H103" s="50">
        <v>1710.48</v>
      </c>
      <c r="I103" s="50">
        <v>1803.16</v>
      </c>
      <c r="J103" s="50">
        <v>1780.91</v>
      </c>
      <c r="K103" s="51">
        <v>1825.42</v>
      </c>
      <c r="L103" s="49">
        <v>722</v>
      </c>
      <c r="M103" s="50">
        <v>1443.61</v>
      </c>
      <c r="N103" s="50">
        <v>1568.75</v>
      </c>
      <c r="O103" s="50">
        <v>1521.48</v>
      </c>
      <c r="P103" s="51">
        <v>1616.03</v>
      </c>
      <c r="Q103" s="49">
        <v>136</v>
      </c>
      <c r="R103" s="50">
        <v>992.27</v>
      </c>
      <c r="S103" s="50">
        <v>1124.31</v>
      </c>
      <c r="T103" s="50">
        <v>1037.5899999999999</v>
      </c>
      <c r="U103" s="51">
        <v>1211.02</v>
      </c>
    </row>
    <row r="104" spans="1:21" s="63" customFormat="1" ht="15.5" x14ac:dyDescent="0.35">
      <c r="A104" t="s">
        <v>55</v>
      </c>
      <c r="B104">
        <v>2021</v>
      </c>
      <c r="C104" t="s">
        <v>4</v>
      </c>
      <c r="D104" s="49">
        <v>5974</v>
      </c>
      <c r="E104" s="50">
        <v>280</v>
      </c>
      <c r="F104" s="52">
        <f t="shared" si="1"/>
        <v>0.95522865366165655</v>
      </c>
      <c r="G104" s="49">
        <v>5131</v>
      </c>
      <c r="H104" s="50">
        <v>1763.89</v>
      </c>
      <c r="I104" s="50">
        <v>1836.88</v>
      </c>
      <c r="J104" s="50">
        <v>1815.48</v>
      </c>
      <c r="K104" s="51">
        <v>1858.29</v>
      </c>
      <c r="L104" s="49">
        <v>737</v>
      </c>
      <c r="M104" s="50">
        <v>1358.44</v>
      </c>
      <c r="N104" s="50">
        <v>1477.34</v>
      </c>
      <c r="O104" s="50">
        <v>1436.11</v>
      </c>
      <c r="P104" s="51">
        <v>1518.56</v>
      </c>
      <c r="Q104" s="49">
        <v>106</v>
      </c>
      <c r="R104" s="50">
        <v>1010.82</v>
      </c>
      <c r="S104" s="50">
        <v>1181.55</v>
      </c>
      <c r="T104" s="50">
        <v>1068.1300000000001</v>
      </c>
      <c r="U104" s="51">
        <v>1294.97</v>
      </c>
    </row>
    <row r="105" spans="1:21" s="63" customFormat="1" ht="15.5" x14ac:dyDescent="0.35">
      <c r="A105" t="s">
        <v>55</v>
      </c>
      <c r="B105">
        <v>2021</v>
      </c>
      <c r="C105" t="s">
        <v>5</v>
      </c>
      <c r="D105" s="49">
        <v>5483</v>
      </c>
      <c r="E105" s="50">
        <v>273</v>
      </c>
      <c r="F105" s="52">
        <f t="shared" si="1"/>
        <v>0.95257123002084776</v>
      </c>
      <c r="G105" s="49">
        <v>4633</v>
      </c>
      <c r="H105" s="50">
        <v>1755.22</v>
      </c>
      <c r="I105" s="50">
        <v>1884.26</v>
      </c>
      <c r="J105" s="50">
        <v>1860.77</v>
      </c>
      <c r="K105" s="51">
        <v>1907.75</v>
      </c>
      <c r="L105" s="49">
        <v>697</v>
      </c>
      <c r="M105" s="50">
        <v>1447.41</v>
      </c>
      <c r="N105" s="50">
        <v>1509.39</v>
      </c>
      <c r="O105" s="50">
        <v>1467.88</v>
      </c>
      <c r="P105" s="51">
        <v>1550.91</v>
      </c>
      <c r="Q105" s="49">
        <v>153</v>
      </c>
      <c r="R105" s="50">
        <v>954.92</v>
      </c>
      <c r="S105" s="50">
        <v>999.28</v>
      </c>
      <c r="T105" s="50">
        <v>947.52</v>
      </c>
      <c r="U105" s="51">
        <v>1051.05</v>
      </c>
    </row>
    <row r="106" spans="1:21" s="63" customFormat="1" ht="15.5" x14ac:dyDescent="0.35">
      <c r="A106" t="s">
        <v>55</v>
      </c>
      <c r="B106">
        <v>2021</v>
      </c>
      <c r="C106" t="s">
        <v>6</v>
      </c>
      <c r="D106" s="49">
        <v>5579</v>
      </c>
      <c r="E106" s="50">
        <v>391</v>
      </c>
      <c r="F106" s="52">
        <f t="shared" si="1"/>
        <v>0.93450586264656621</v>
      </c>
      <c r="G106" s="49">
        <v>4811</v>
      </c>
      <c r="H106" s="50">
        <v>1766.3</v>
      </c>
      <c r="I106" s="50">
        <v>1873.64</v>
      </c>
      <c r="J106" s="50">
        <v>1851.01</v>
      </c>
      <c r="K106" s="51">
        <v>1896.27</v>
      </c>
      <c r="L106" s="49">
        <v>616</v>
      </c>
      <c r="M106" s="50">
        <v>1511.31</v>
      </c>
      <c r="N106" s="50">
        <v>1590.52</v>
      </c>
      <c r="O106" s="50">
        <v>1543.08</v>
      </c>
      <c r="P106" s="51">
        <v>1637.96</v>
      </c>
      <c r="Q106" s="49">
        <v>152</v>
      </c>
      <c r="R106" s="50">
        <v>1000</v>
      </c>
      <c r="S106" s="50">
        <v>1078.5999999999999</v>
      </c>
      <c r="T106" s="50">
        <v>1020.96</v>
      </c>
      <c r="U106" s="51">
        <v>1136.23</v>
      </c>
    </row>
    <row r="107" spans="1:21" s="63" customFormat="1" ht="15.5" x14ac:dyDescent="0.35">
      <c r="A107" t="s">
        <v>55</v>
      </c>
      <c r="B107">
        <v>2021</v>
      </c>
      <c r="C107" t="s">
        <v>7</v>
      </c>
      <c r="D107" s="49">
        <v>6539</v>
      </c>
      <c r="E107" s="50">
        <v>356</v>
      </c>
      <c r="F107" s="52">
        <f t="shared" si="1"/>
        <v>0.94836838288614933</v>
      </c>
      <c r="G107" s="49">
        <v>5608</v>
      </c>
      <c r="H107" s="50">
        <v>1778.59</v>
      </c>
      <c r="I107" s="50">
        <v>1887.66</v>
      </c>
      <c r="J107" s="50">
        <v>1865.77</v>
      </c>
      <c r="K107" s="51">
        <v>1909.54</v>
      </c>
      <c r="L107" s="49">
        <v>765</v>
      </c>
      <c r="M107" s="50">
        <v>1466.6</v>
      </c>
      <c r="N107" s="50">
        <v>1547.9</v>
      </c>
      <c r="O107" s="50">
        <v>1505.36</v>
      </c>
      <c r="P107" s="51">
        <v>1590.43</v>
      </c>
      <c r="Q107" s="49">
        <v>166</v>
      </c>
      <c r="R107" s="50">
        <v>971.51</v>
      </c>
      <c r="S107" s="50">
        <v>1041.42</v>
      </c>
      <c r="T107" s="50">
        <v>983.12</v>
      </c>
      <c r="U107" s="51">
        <v>1099.72</v>
      </c>
    </row>
    <row r="108" spans="1:21" s="63" customFormat="1" ht="15.5" x14ac:dyDescent="0.35">
      <c r="A108" t="s">
        <v>55</v>
      </c>
      <c r="B108">
        <v>2021</v>
      </c>
      <c r="C108" t="s">
        <v>8</v>
      </c>
      <c r="D108" s="49">
        <v>6050</v>
      </c>
      <c r="E108" s="50">
        <v>307</v>
      </c>
      <c r="F108" s="52">
        <f t="shared" si="1"/>
        <v>0.95170677992763886</v>
      </c>
      <c r="G108" s="49">
        <v>5129</v>
      </c>
      <c r="H108" s="50">
        <v>1785.71</v>
      </c>
      <c r="I108" s="50">
        <v>1907.92</v>
      </c>
      <c r="J108" s="50">
        <v>1884.79</v>
      </c>
      <c r="K108" s="51">
        <v>1931.06</v>
      </c>
      <c r="L108" s="49">
        <v>780</v>
      </c>
      <c r="M108" s="50">
        <v>1506.99</v>
      </c>
      <c r="N108" s="50">
        <v>1570.51</v>
      </c>
      <c r="O108" s="50">
        <v>1532.9</v>
      </c>
      <c r="P108" s="51">
        <v>1608.13</v>
      </c>
      <c r="Q108" s="49">
        <v>141</v>
      </c>
      <c r="R108" s="50">
        <v>1013.89</v>
      </c>
      <c r="S108" s="50">
        <v>1131.97</v>
      </c>
      <c r="T108" s="50">
        <v>1053.8</v>
      </c>
      <c r="U108" s="51">
        <v>1210.1400000000001</v>
      </c>
    </row>
    <row r="109" spans="1:21" s="63" customFormat="1" ht="15.5" x14ac:dyDescent="0.35">
      <c r="A109" t="s">
        <v>55</v>
      </c>
      <c r="B109">
        <v>2021</v>
      </c>
      <c r="C109" t="s">
        <v>9</v>
      </c>
      <c r="D109" s="49">
        <v>7264</v>
      </c>
      <c r="E109" s="50">
        <v>344</v>
      </c>
      <c r="F109" s="52">
        <f t="shared" si="1"/>
        <v>0.95478443743427965</v>
      </c>
      <c r="G109" s="49">
        <v>5993</v>
      </c>
      <c r="H109" s="50">
        <v>1666.67</v>
      </c>
      <c r="I109" s="50">
        <v>1883.78</v>
      </c>
      <c r="J109" s="50">
        <v>1862.52</v>
      </c>
      <c r="K109" s="51">
        <v>1905.04</v>
      </c>
      <c r="L109" s="49">
        <v>1082</v>
      </c>
      <c r="M109" s="50">
        <v>1521.02</v>
      </c>
      <c r="N109" s="50">
        <v>1571.57</v>
      </c>
      <c r="O109" s="50">
        <v>1538.43</v>
      </c>
      <c r="P109" s="51">
        <v>1604.72</v>
      </c>
      <c r="Q109" s="49">
        <v>189</v>
      </c>
      <c r="R109" s="50">
        <v>1015.06</v>
      </c>
      <c r="S109" s="50">
        <v>1112.5899999999999</v>
      </c>
      <c r="T109" s="50">
        <v>1047.33</v>
      </c>
      <c r="U109" s="51">
        <v>1177.8499999999999</v>
      </c>
    </row>
    <row r="110" spans="1:21" s="63" customFormat="1" ht="15.5" x14ac:dyDescent="0.35">
      <c r="A110" t="s">
        <v>55</v>
      </c>
      <c r="B110">
        <v>2021</v>
      </c>
      <c r="C110" t="s">
        <v>10</v>
      </c>
      <c r="D110" s="49">
        <v>4930</v>
      </c>
      <c r="E110" s="50">
        <v>262</v>
      </c>
      <c r="F110" s="52">
        <f t="shared" si="1"/>
        <v>0.94953775038520805</v>
      </c>
      <c r="G110" s="49">
        <v>4053</v>
      </c>
      <c r="H110" s="50">
        <v>1612.24</v>
      </c>
      <c r="I110" s="50">
        <v>1870.05</v>
      </c>
      <c r="J110" s="50">
        <v>1844.77</v>
      </c>
      <c r="K110" s="51">
        <v>1895.33</v>
      </c>
      <c r="L110" s="49">
        <v>767</v>
      </c>
      <c r="M110" s="50">
        <v>1532.79</v>
      </c>
      <c r="N110" s="50">
        <v>1591.69</v>
      </c>
      <c r="O110" s="50">
        <v>1550.36</v>
      </c>
      <c r="P110" s="51">
        <v>1633.02</v>
      </c>
      <c r="Q110" s="49">
        <v>110</v>
      </c>
      <c r="R110" s="50">
        <v>1100.18</v>
      </c>
      <c r="S110" s="50">
        <v>1170.04</v>
      </c>
      <c r="T110" s="50">
        <v>1072.1099999999999</v>
      </c>
      <c r="U110" s="51">
        <v>1267.96</v>
      </c>
    </row>
    <row r="111" spans="1:21" s="63" customFormat="1" ht="15.5" x14ac:dyDescent="0.35">
      <c r="A111" t="s">
        <v>55</v>
      </c>
      <c r="B111">
        <v>2022</v>
      </c>
      <c r="C111" t="s">
        <v>11</v>
      </c>
      <c r="D111" s="49">
        <v>5787</v>
      </c>
      <c r="E111" s="50">
        <v>341</v>
      </c>
      <c r="F111" s="52">
        <f t="shared" si="1"/>
        <v>0.94435378590078334</v>
      </c>
      <c r="G111" s="49">
        <v>4689</v>
      </c>
      <c r="H111" s="50">
        <v>1851.85</v>
      </c>
      <c r="I111" s="50">
        <v>2025.2</v>
      </c>
      <c r="J111" s="50">
        <v>1999.71</v>
      </c>
      <c r="K111" s="51">
        <v>2050.6999999999998</v>
      </c>
      <c r="L111" s="49">
        <v>944</v>
      </c>
      <c r="M111" s="50">
        <v>1526.15</v>
      </c>
      <c r="N111" s="50">
        <v>1588.16</v>
      </c>
      <c r="O111" s="50">
        <v>1552.32</v>
      </c>
      <c r="P111" s="51">
        <v>1624</v>
      </c>
      <c r="Q111" s="49">
        <v>154</v>
      </c>
      <c r="R111" s="50">
        <v>1136.03</v>
      </c>
      <c r="S111" s="50">
        <v>1175.79</v>
      </c>
      <c r="T111" s="50">
        <v>1111.71</v>
      </c>
      <c r="U111" s="51">
        <v>1239.8800000000001</v>
      </c>
    </row>
    <row r="112" spans="1:21" s="63" customFormat="1" ht="15.5" x14ac:dyDescent="0.35">
      <c r="A112" t="s">
        <v>55</v>
      </c>
      <c r="B112">
        <v>2022</v>
      </c>
      <c r="C112" t="s">
        <v>12</v>
      </c>
      <c r="D112" s="49">
        <v>7160</v>
      </c>
      <c r="E112" s="50">
        <v>398</v>
      </c>
      <c r="F112" s="52">
        <f t="shared" si="1"/>
        <v>0.94734056628737762</v>
      </c>
      <c r="G112" s="49">
        <v>5843</v>
      </c>
      <c r="H112" s="50">
        <v>1726.11</v>
      </c>
      <c r="I112" s="50">
        <v>1948.36</v>
      </c>
      <c r="J112" s="50">
        <v>1926.07</v>
      </c>
      <c r="K112" s="51">
        <v>1970.65</v>
      </c>
      <c r="L112" s="49">
        <v>1162</v>
      </c>
      <c r="M112" s="50">
        <v>1659.25</v>
      </c>
      <c r="N112" s="50">
        <v>1692.21</v>
      </c>
      <c r="O112" s="50">
        <v>1658.66</v>
      </c>
      <c r="P112" s="51">
        <v>1725.76</v>
      </c>
      <c r="Q112" s="49">
        <v>155</v>
      </c>
      <c r="R112" s="50">
        <v>1096.77</v>
      </c>
      <c r="S112" s="50">
        <v>1192.3699999999999</v>
      </c>
      <c r="T112" s="50">
        <v>1119.0999999999999</v>
      </c>
      <c r="U112" s="51">
        <v>1265.6400000000001</v>
      </c>
    </row>
    <row r="113" spans="1:21" s="63" customFormat="1" ht="15.5" x14ac:dyDescent="0.35">
      <c r="A113" s="84" t="s">
        <v>55</v>
      </c>
      <c r="B113" s="84">
        <v>2022</v>
      </c>
      <c r="C113" s="84" t="s">
        <v>13</v>
      </c>
      <c r="D113" s="85">
        <v>9831</v>
      </c>
      <c r="E113" s="86">
        <v>423</v>
      </c>
      <c r="F113" s="87">
        <f t="shared" si="1"/>
        <v>0.95874780573434759</v>
      </c>
      <c r="G113" s="85">
        <v>8081</v>
      </c>
      <c r="H113" s="86">
        <v>1789.33</v>
      </c>
      <c r="I113" s="86">
        <v>1991.9</v>
      </c>
      <c r="J113" s="86">
        <v>1972.82</v>
      </c>
      <c r="K113" s="88">
        <v>2010.99</v>
      </c>
      <c r="L113" s="85">
        <v>1497</v>
      </c>
      <c r="M113" s="86">
        <v>1663.31</v>
      </c>
      <c r="N113" s="86">
        <v>1715.57</v>
      </c>
      <c r="O113" s="86">
        <v>1685.87</v>
      </c>
      <c r="P113" s="88">
        <v>1745.28</v>
      </c>
      <c r="Q113" s="85">
        <v>253</v>
      </c>
      <c r="R113" s="86">
        <v>1057.8900000000001</v>
      </c>
      <c r="S113" s="86">
        <v>1169.0999999999999</v>
      </c>
      <c r="T113" s="86">
        <v>1111.92</v>
      </c>
      <c r="U113" s="88">
        <v>1226.28</v>
      </c>
    </row>
    <row r="114" spans="1:21" s="63" customFormat="1" ht="15.5" x14ac:dyDescent="0.35">
      <c r="A114" t="s">
        <v>59</v>
      </c>
      <c r="B114">
        <v>2022</v>
      </c>
      <c r="C114" t="s">
        <v>2</v>
      </c>
      <c r="D114" s="49">
        <v>9414</v>
      </c>
      <c r="E114" s="50">
        <v>414</v>
      </c>
      <c r="F114" s="52">
        <f t="shared" si="1"/>
        <v>0.95787545787545791</v>
      </c>
      <c r="G114" s="49">
        <v>7521</v>
      </c>
      <c r="H114" s="50">
        <v>1875</v>
      </c>
      <c r="I114" s="50">
        <v>2068.42</v>
      </c>
      <c r="J114" s="50">
        <v>2048.6</v>
      </c>
      <c r="K114" s="51">
        <v>2088.2399999999998</v>
      </c>
      <c r="L114" s="49">
        <v>1699</v>
      </c>
      <c r="M114" s="50">
        <v>1750</v>
      </c>
      <c r="N114" s="50">
        <v>1806.12</v>
      </c>
      <c r="O114" s="50">
        <v>1776.59</v>
      </c>
      <c r="P114" s="51">
        <v>1835.64</v>
      </c>
      <c r="Q114" s="49">
        <v>194</v>
      </c>
      <c r="R114" s="50">
        <v>1073.3399999999999</v>
      </c>
      <c r="S114" s="50">
        <v>1182.32</v>
      </c>
      <c r="T114" s="50">
        <v>1118.53</v>
      </c>
      <c r="U114" s="51">
        <v>1246.1099999999999</v>
      </c>
    </row>
    <row r="115" spans="1:21" s="63" customFormat="1" ht="15.5" x14ac:dyDescent="0.35">
      <c r="A115" t="s">
        <v>59</v>
      </c>
      <c r="B115">
        <v>2022</v>
      </c>
      <c r="C115" t="s">
        <v>3</v>
      </c>
      <c r="D115" s="49">
        <v>10639</v>
      </c>
      <c r="E115" s="50">
        <v>461</v>
      </c>
      <c r="F115" s="52">
        <f t="shared" si="1"/>
        <v>0.95846846846846845</v>
      </c>
      <c r="G115" s="49">
        <v>8377</v>
      </c>
      <c r="H115" s="50">
        <v>1855</v>
      </c>
      <c r="I115" s="50">
        <v>2085.75</v>
      </c>
      <c r="J115" s="50">
        <v>2066.37</v>
      </c>
      <c r="K115" s="51">
        <v>2105.13</v>
      </c>
      <c r="L115" s="49">
        <v>2043</v>
      </c>
      <c r="M115" s="50">
        <v>1757.96</v>
      </c>
      <c r="N115" s="50">
        <v>1794.82</v>
      </c>
      <c r="O115" s="50">
        <v>1769.16</v>
      </c>
      <c r="P115" s="51">
        <v>1820.49</v>
      </c>
      <c r="Q115" s="49">
        <v>219</v>
      </c>
      <c r="R115" s="50">
        <v>1061.83</v>
      </c>
      <c r="S115" s="50">
        <v>1261.56</v>
      </c>
      <c r="T115" s="50">
        <v>1167.27</v>
      </c>
      <c r="U115" s="51">
        <v>1355.85</v>
      </c>
    </row>
    <row r="116" spans="1:21" s="63" customFormat="1" ht="15.5" x14ac:dyDescent="0.35">
      <c r="A116" t="s">
        <v>59</v>
      </c>
      <c r="B116">
        <v>2022</v>
      </c>
      <c r="C116" t="s">
        <v>4</v>
      </c>
      <c r="D116" s="49">
        <v>10916</v>
      </c>
      <c r="E116" s="50">
        <v>544</v>
      </c>
      <c r="F116" s="52">
        <f t="shared" si="1"/>
        <v>0.95253054101221646</v>
      </c>
      <c r="G116" s="49">
        <v>8556</v>
      </c>
      <c r="H116" s="50">
        <v>1875</v>
      </c>
      <c r="I116" s="50">
        <v>2089.2199999999998</v>
      </c>
      <c r="J116" s="50">
        <v>2070.3000000000002</v>
      </c>
      <c r="K116" s="51">
        <v>2108.14</v>
      </c>
      <c r="L116" s="49">
        <v>2136</v>
      </c>
      <c r="M116" s="50">
        <v>1757.52</v>
      </c>
      <c r="N116" s="50">
        <v>1809.21</v>
      </c>
      <c r="O116" s="50">
        <v>1784.12</v>
      </c>
      <c r="P116" s="51">
        <v>1834.29</v>
      </c>
      <c r="Q116" s="49">
        <v>224</v>
      </c>
      <c r="R116" s="50">
        <v>1096.08</v>
      </c>
      <c r="S116" s="50">
        <v>1225.0999999999999</v>
      </c>
      <c r="T116" s="50">
        <v>1156.82</v>
      </c>
      <c r="U116" s="51">
        <v>1293.3900000000001</v>
      </c>
    </row>
    <row r="117" spans="1:21" s="63" customFormat="1" ht="15.5" x14ac:dyDescent="0.35">
      <c r="A117" t="s">
        <v>59</v>
      </c>
      <c r="B117">
        <v>2022</v>
      </c>
      <c r="C117" t="s">
        <v>5</v>
      </c>
      <c r="D117" s="49">
        <v>10715</v>
      </c>
      <c r="E117" s="50">
        <v>490</v>
      </c>
      <c r="F117" s="52">
        <f t="shared" si="1"/>
        <v>0.95626952253458275</v>
      </c>
      <c r="G117" s="49">
        <v>8079</v>
      </c>
      <c r="H117" s="50">
        <v>2035.71</v>
      </c>
      <c r="I117" s="50">
        <v>2210.7399999999998</v>
      </c>
      <c r="J117" s="50">
        <v>2190.65</v>
      </c>
      <c r="K117" s="51">
        <v>2230.83</v>
      </c>
      <c r="L117" s="49">
        <v>2407</v>
      </c>
      <c r="M117" s="50">
        <v>1878.5</v>
      </c>
      <c r="N117" s="50">
        <v>1919.94</v>
      </c>
      <c r="O117" s="50">
        <v>1895.29</v>
      </c>
      <c r="P117" s="51">
        <v>1944.59</v>
      </c>
      <c r="Q117" s="49">
        <v>229</v>
      </c>
      <c r="R117" s="50">
        <v>1204.42</v>
      </c>
      <c r="S117" s="50">
        <v>1295.1199999999999</v>
      </c>
      <c r="T117" s="50">
        <v>1230.07</v>
      </c>
      <c r="U117" s="51">
        <v>1360.18</v>
      </c>
    </row>
    <row r="118" spans="1:21" s="63" customFormat="1" ht="15.5" x14ac:dyDescent="0.35">
      <c r="A118" t="s">
        <v>59</v>
      </c>
      <c r="B118">
        <v>2022</v>
      </c>
      <c r="C118" t="s">
        <v>6</v>
      </c>
      <c r="D118" s="49">
        <v>11887</v>
      </c>
      <c r="E118" s="50">
        <v>504</v>
      </c>
      <c r="F118" s="52">
        <f t="shared" si="1"/>
        <v>0.95932531676216604</v>
      </c>
      <c r="G118" s="49">
        <v>8955</v>
      </c>
      <c r="H118" s="50">
        <v>2065.2199999999998</v>
      </c>
      <c r="I118" s="50">
        <v>2225.92</v>
      </c>
      <c r="J118" s="50">
        <v>2206.8000000000002</v>
      </c>
      <c r="K118" s="51">
        <v>2245.0500000000002</v>
      </c>
      <c r="L118" s="49">
        <v>2680</v>
      </c>
      <c r="M118" s="50">
        <v>1939.84</v>
      </c>
      <c r="N118" s="50">
        <v>1963.31</v>
      </c>
      <c r="O118" s="50">
        <v>1939.47</v>
      </c>
      <c r="P118" s="51">
        <v>1987.15</v>
      </c>
      <c r="Q118" s="49">
        <v>252</v>
      </c>
      <c r="R118" s="50">
        <v>1150.6300000000001</v>
      </c>
      <c r="S118" s="50">
        <v>1267.45</v>
      </c>
      <c r="T118" s="50">
        <v>1200.55</v>
      </c>
      <c r="U118" s="51">
        <v>1334.35</v>
      </c>
    </row>
    <row r="119" spans="1:21" s="63" customFormat="1" ht="15.5" x14ac:dyDescent="0.35">
      <c r="A119" t="s">
        <v>59</v>
      </c>
      <c r="B119">
        <v>2022</v>
      </c>
      <c r="C119" t="s">
        <v>7</v>
      </c>
      <c r="D119" s="49">
        <v>13951</v>
      </c>
      <c r="E119" s="50">
        <v>560</v>
      </c>
      <c r="F119" s="52">
        <f t="shared" si="1"/>
        <v>0.9614085865894838</v>
      </c>
      <c r="G119" s="49">
        <v>10551</v>
      </c>
      <c r="H119" s="50">
        <v>2252.25</v>
      </c>
      <c r="I119" s="50">
        <v>2300.9</v>
      </c>
      <c r="J119" s="50">
        <v>2283.13</v>
      </c>
      <c r="K119" s="51">
        <v>2318.6799999999998</v>
      </c>
      <c r="L119" s="49">
        <v>3119</v>
      </c>
      <c r="M119" s="50">
        <v>2000</v>
      </c>
      <c r="N119" s="50">
        <v>2026.18</v>
      </c>
      <c r="O119" s="50">
        <v>2004.12</v>
      </c>
      <c r="P119" s="51">
        <v>2048.25</v>
      </c>
      <c r="Q119" s="49">
        <v>281</v>
      </c>
      <c r="R119" s="50">
        <v>1174.17</v>
      </c>
      <c r="S119" s="50">
        <v>1276.29</v>
      </c>
      <c r="T119" s="50">
        <v>1215.5899999999999</v>
      </c>
      <c r="U119" s="51">
        <v>1336.99</v>
      </c>
    </row>
    <row r="120" spans="1:21" s="63" customFormat="1" ht="15.5" x14ac:dyDescent="0.35">
      <c r="A120" t="s">
        <v>59</v>
      </c>
      <c r="B120">
        <v>2022</v>
      </c>
      <c r="C120" t="s">
        <v>8</v>
      </c>
      <c r="D120" s="49">
        <v>13706</v>
      </c>
      <c r="E120" s="50">
        <v>553</v>
      </c>
      <c r="F120" s="52">
        <f t="shared" si="1"/>
        <v>0.96121747668139423</v>
      </c>
      <c r="G120" s="49">
        <v>9940</v>
      </c>
      <c r="H120" s="50">
        <v>2205.88</v>
      </c>
      <c r="I120" s="50">
        <v>2353.79</v>
      </c>
      <c r="J120" s="50">
        <v>2334.48</v>
      </c>
      <c r="K120" s="51">
        <v>2373.1</v>
      </c>
      <c r="L120" s="49">
        <v>3497</v>
      </c>
      <c r="M120" s="50">
        <v>2077.81</v>
      </c>
      <c r="N120" s="50">
        <v>2085.36</v>
      </c>
      <c r="O120" s="50">
        <v>2063.85</v>
      </c>
      <c r="P120" s="51">
        <v>2106.86</v>
      </c>
      <c r="Q120" s="49">
        <v>269</v>
      </c>
      <c r="R120" s="50">
        <v>1196.17</v>
      </c>
      <c r="S120" s="50">
        <v>1318.95</v>
      </c>
      <c r="T120" s="50">
        <v>1253.78</v>
      </c>
      <c r="U120" s="51">
        <v>1384.13</v>
      </c>
    </row>
    <row r="121" spans="1:21" s="63" customFormat="1" ht="15.5" x14ac:dyDescent="0.35">
      <c r="A121" t="s">
        <v>59</v>
      </c>
      <c r="B121">
        <v>2022</v>
      </c>
      <c r="C121" t="s">
        <v>9</v>
      </c>
      <c r="D121" s="49">
        <v>15737</v>
      </c>
      <c r="E121" s="50">
        <v>573</v>
      </c>
      <c r="F121" s="52">
        <f t="shared" si="1"/>
        <v>0.9648681790312692</v>
      </c>
      <c r="G121" s="49">
        <v>11323</v>
      </c>
      <c r="H121" s="50">
        <v>2328.83</v>
      </c>
      <c r="I121" s="50">
        <v>2439.2199999999998</v>
      </c>
      <c r="J121" s="50">
        <v>2420.44</v>
      </c>
      <c r="K121" s="51">
        <v>2458.0100000000002</v>
      </c>
      <c r="L121" s="49">
        <v>4073</v>
      </c>
      <c r="M121" s="50">
        <v>2140.88</v>
      </c>
      <c r="N121" s="50">
        <v>2142.6999999999998</v>
      </c>
      <c r="O121" s="50">
        <v>2122.2600000000002</v>
      </c>
      <c r="P121" s="51">
        <v>2163.13</v>
      </c>
      <c r="Q121" s="49">
        <v>341</v>
      </c>
      <c r="R121" s="50">
        <v>1266.6300000000001</v>
      </c>
      <c r="S121" s="50">
        <v>1361.44</v>
      </c>
      <c r="T121" s="50">
        <v>1305.51</v>
      </c>
      <c r="U121" s="51">
        <v>1417.38</v>
      </c>
    </row>
    <row r="122" spans="1:21" s="63" customFormat="1" ht="15.5" x14ac:dyDescent="0.35">
      <c r="A122" t="s">
        <v>59</v>
      </c>
      <c r="B122">
        <v>2022</v>
      </c>
      <c r="C122" t="s">
        <v>10</v>
      </c>
      <c r="D122" s="49">
        <v>11851</v>
      </c>
      <c r="E122" s="50">
        <v>481</v>
      </c>
      <c r="F122" s="52">
        <f t="shared" si="1"/>
        <v>0.96099578332792734</v>
      </c>
      <c r="G122" s="49">
        <v>8341</v>
      </c>
      <c r="H122" s="50">
        <v>2458.33</v>
      </c>
      <c r="I122" s="50">
        <v>2497.23</v>
      </c>
      <c r="J122" s="50">
        <v>2475.4299999999998</v>
      </c>
      <c r="K122" s="51">
        <v>2519.0300000000002</v>
      </c>
      <c r="L122" s="49">
        <v>3254</v>
      </c>
      <c r="M122" s="50">
        <v>2173.91</v>
      </c>
      <c r="N122" s="50">
        <v>2176</v>
      </c>
      <c r="O122" s="50">
        <v>2153.52</v>
      </c>
      <c r="P122" s="51">
        <v>2198.4899999999998</v>
      </c>
      <c r="Q122" s="49">
        <v>256</v>
      </c>
      <c r="R122" s="50">
        <v>1324.25</v>
      </c>
      <c r="S122" s="50">
        <v>1395.65</v>
      </c>
      <c r="T122" s="50">
        <v>1331.58</v>
      </c>
      <c r="U122" s="51">
        <v>1459.72</v>
      </c>
    </row>
    <row r="123" spans="1:21" s="63" customFormat="1" ht="15.5" x14ac:dyDescent="0.35">
      <c r="A123" t="s">
        <v>59</v>
      </c>
      <c r="B123">
        <v>2023</v>
      </c>
      <c r="C123" t="s">
        <v>11</v>
      </c>
      <c r="D123" s="49">
        <v>15893</v>
      </c>
      <c r="E123" s="50">
        <v>615</v>
      </c>
      <c r="F123" s="52">
        <f t="shared" si="1"/>
        <v>0.96274533559486308</v>
      </c>
      <c r="G123" s="49">
        <v>11089</v>
      </c>
      <c r="H123" s="50">
        <v>2652.78</v>
      </c>
      <c r="I123" s="50">
        <v>2634.05</v>
      </c>
      <c r="J123" s="50">
        <v>2615.33</v>
      </c>
      <c r="K123" s="51">
        <v>2652.78</v>
      </c>
      <c r="L123" s="49">
        <v>4464</v>
      </c>
      <c r="M123" s="50">
        <v>2208.89</v>
      </c>
      <c r="N123" s="50">
        <v>2222.7600000000002</v>
      </c>
      <c r="O123" s="50">
        <v>2203.13</v>
      </c>
      <c r="P123" s="51">
        <v>2242.38</v>
      </c>
      <c r="Q123" s="49">
        <v>340</v>
      </c>
      <c r="R123" s="50">
        <v>1216.9000000000001</v>
      </c>
      <c r="S123" s="50">
        <v>1397.26</v>
      </c>
      <c r="T123" s="50">
        <v>1330.87</v>
      </c>
      <c r="U123" s="51">
        <v>1463.65</v>
      </c>
    </row>
    <row r="124" spans="1:21" s="63" customFormat="1" ht="15.5" x14ac:dyDescent="0.35">
      <c r="A124" t="s">
        <v>59</v>
      </c>
      <c r="B124">
        <v>2023</v>
      </c>
      <c r="C124" t="s">
        <v>12</v>
      </c>
      <c r="D124" s="49">
        <v>17072</v>
      </c>
      <c r="E124" s="50">
        <v>645</v>
      </c>
      <c r="F124" s="52">
        <f t="shared" si="1"/>
        <v>0.9635942879720043</v>
      </c>
      <c r="G124" s="49">
        <v>11858</v>
      </c>
      <c r="H124" s="50">
        <v>2612.35</v>
      </c>
      <c r="I124" s="50">
        <v>2626.36</v>
      </c>
      <c r="J124" s="50">
        <v>2607.94</v>
      </c>
      <c r="K124" s="51">
        <v>2644.79</v>
      </c>
      <c r="L124" s="49">
        <v>4767</v>
      </c>
      <c r="M124" s="50">
        <v>2271.7399999999998</v>
      </c>
      <c r="N124" s="50">
        <v>2269.84</v>
      </c>
      <c r="O124" s="50">
        <v>2250.27</v>
      </c>
      <c r="P124" s="51">
        <v>2289.41</v>
      </c>
      <c r="Q124" s="49">
        <v>447</v>
      </c>
      <c r="R124" s="50">
        <v>1356</v>
      </c>
      <c r="S124" s="50">
        <v>1446.67</v>
      </c>
      <c r="T124" s="50">
        <v>1388.8</v>
      </c>
      <c r="U124" s="51">
        <v>1504.54</v>
      </c>
    </row>
    <row r="125" spans="1:21" s="63" customFormat="1" ht="15.5" x14ac:dyDescent="0.35">
      <c r="A125" t="s">
        <v>59</v>
      </c>
      <c r="B125">
        <v>2023</v>
      </c>
      <c r="C125" t="s">
        <v>13</v>
      </c>
      <c r="D125" s="49">
        <v>19477</v>
      </c>
      <c r="E125" s="50">
        <v>683</v>
      </c>
      <c r="F125" s="52">
        <f t="shared" si="1"/>
        <v>0.9661210317460317</v>
      </c>
      <c r="G125" s="49">
        <v>13397</v>
      </c>
      <c r="H125" s="50">
        <v>2540.2800000000002</v>
      </c>
      <c r="I125" s="50">
        <v>2588.41</v>
      </c>
      <c r="J125" s="50">
        <v>2571.19</v>
      </c>
      <c r="K125" s="51">
        <v>2605.63</v>
      </c>
      <c r="L125" s="49">
        <v>5517</v>
      </c>
      <c r="M125" s="50">
        <v>2309.2399999999998</v>
      </c>
      <c r="N125" s="50">
        <v>2317.2199999999998</v>
      </c>
      <c r="O125" s="50">
        <v>2298.1799999999998</v>
      </c>
      <c r="P125" s="51">
        <v>2336.27</v>
      </c>
      <c r="Q125" s="49">
        <v>563</v>
      </c>
      <c r="R125" s="50">
        <v>1369.93</v>
      </c>
      <c r="S125" s="50">
        <v>1499.75</v>
      </c>
      <c r="T125" s="50">
        <v>1447.92</v>
      </c>
      <c r="U125" s="51">
        <v>1551.57</v>
      </c>
    </row>
    <row r="126" spans="1:21" s="63" customFormat="1" ht="15.5" x14ac:dyDescent="0.35">
      <c r="A126" s="89" t="s">
        <v>82</v>
      </c>
      <c r="B126" s="89">
        <v>2023</v>
      </c>
      <c r="C126" s="89" t="s">
        <v>2</v>
      </c>
      <c r="D126" s="90">
        <v>15459</v>
      </c>
      <c r="E126" s="91">
        <v>632</v>
      </c>
      <c r="F126" s="92">
        <f t="shared" si="1"/>
        <v>0.9607233857435834</v>
      </c>
      <c r="G126" s="90">
        <v>10401</v>
      </c>
      <c r="H126" s="91">
        <v>2534.96</v>
      </c>
      <c r="I126" s="91">
        <v>2595.11</v>
      </c>
      <c r="J126" s="91">
        <v>2575.27</v>
      </c>
      <c r="K126" s="93">
        <v>2614.9499999999998</v>
      </c>
      <c r="L126" s="90">
        <v>4580</v>
      </c>
      <c r="M126" s="91">
        <v>2340.34</v>
      </c>
      <c r="N126" s="91">
        <v>2323.85</v>
      </c>
      <c r="O126" s="91">
        <v>2303.34</v>
      </c>
      <c r="P126" s="93">
        <v>2344.36</v>
      </c>
      <c r="Q126" s="90">
        <v>478</v>
      </c>
      <c r="R126" s="91">
        <v>1432.46</v>
      </c>
      <c r="S126" s="91">
        <v>1558.34</v>
      </c>
      <c r="T126" s="91">
        <v>1500.62</v>
      </c>
      <c r="U126" s="93">
        <v>1616.06</v>
      </c>
    </row>
    <row r="127" spans="1:21" s="63" customFormat="1" ht="15.5" x14ac:dyDescent="0.35">
      <c r="A127" t="s">
        <v>82</v>
      </c>
      <c r="B127">
        <v>2023</v>
      </c>
      <c r="C127" t="s">
        <v>3</v>
      </c>
      <c r="D127" s="49">
        <v>17518</v>
      </c>
      <c r="E127" s="50">
        <v>632</v>
      </c>
      <c r="F127" s="52">
        <f t="shared" si="1"/>
        <v>0.96517906336088155</v>
      </c>
      <c r="G127" s="49">
        <v>11744</v>
      </c>
      <c r="H127" s="50">
        <v>2477.48</v>
      </c>
      <c r="I127" s="50">
        <v>2520.83</v>
      </c>
      <c r="J127" s="50">
        <v>2502.4899999999998</v>
      </c>
      <c r="K127" s="51">
        <v>2539.16</v>
      </c>
      <c r="L127" s="49">
        <v>5189</v>
      </c>
      <c r="M127" s="50">
        <v>2355.2800000000002</v>
      </c>
      <c r="N127" s="50">
        <v>2343.0700000000002</v>
      </c>
      <c r="O127" s="50">
        <v>2323.2600000000002</v>
      </c>
      <c r="P127" s="51">
        <v>2362.88</v>
      </c>
      <c r="Q127" s="49">
        <v>585</v>
      </c>
      <c r="R127" s="50">
        <v>1400.91</v>
      </c>
      <c r="S127" s="50">
        <v>1559.09</v>
      </c>
      <c r="T127" s="50">
        <v>1504.41</v>
      </c>
      <c r="U127" s="51">
        <v>1613.77</v>
      </c>
    </row>
    <row r="128" spans="1:21" s="63" customFormat="1" ht="15.5" x14ac:dyDescent="0.35">
      <c r="A128" t="s">
        <v>82</v>
      </c>
      <c r="B128">
        <v>2023</v>
      </c>
      <c r="C128" t="s">
        <v>4</v>
      </c>
      <c r="D128" s="49">
        <v>17807</v>
      </c>
      <c r="E128" s="50">
        <v>787</v>
      </c>
      <c r="F128" s="52">
        <f t="shared" si="1"/>
        <v>0.95767451866193398</v>
      </c>
      <c r="G128" s="49">
        <v>11959</v>
      </c>
      <c r="H128" s="50">
        <v>2412.5100000000002</v>
      </c>
      <c r="I128" s="50">
        <v>2473.37</v>
      </c>
      <c r="J128" s="50">
        <v>2455.54</v>
      </c>
      <c r="K128" s="51">
        <v>2491.19</v>
      </c>
      <c r="L128" s="49">
        <v>5194</v>
      </c>
      <c r="M128" s="50">
        <v>2313.16</v>
      </c>
      <c r="N128" s="50">
        <v>2316.15</v>
      </c>
      <c r="O128" s="50">
        <v>2296.4699999999998</v>
      </c>
      <c r="P128" s="51">
        <v>2335.8200000000002</v>
      </c>
      <c r="Q128" s="49">
        <v>654</v>
      </c>
      <c r="R128" s="50">
        <v>1351.48</v>
      </c>
      <c r="S128" s="50">
        <v>1480.04</v>
      </c>
      <c r="T128" s="50">
        <v>1433.7</v>
      </c>
      <c r="U128" s="51">
        <v>1526.38</v>
      </c>
    </row>
    <row r="129" spans="1:21" s="63" customFormat="1" ht="15.5" x14ac:dyDescent="0.35">
      <c r="A129" t="s">
        <v>82</v>
      </c>
      <c r="B129">
        <v>2023</v>
      </c>
      <c r="C129" t="s">
        <v>5</v>
      </c>
      <c r="D129" s="49">
        <v>15224</v>
      </c>
      <c r="E129" s="50">
        <v>651</v>
      </c>
      <c r="F129" s="52">
        <f t="shared" si="1"/>
        <v>0.95899212598425199</v>
      </c>
      <c r="G129" s="49">
        <v>10181</v>
      </c>
      <c r="H129" s="50">
        <v>2405.06</v>
      </c>
      <c r="I129" s="50">
        <v>2485.4</v>
      </c>
      <c r="J129" s="50">
        <v>2466.06</v>
      </c>
      <c r="K129" s="51">
        <v>2504.7399999999998</v>
      </c>
      <c r="L129" s="49">
        <v>4479</v>
      </c>
      <c r="M129" s="50">
        <v>2325.88</v>
      </c>
      <c r="N129" s="50">
        <v>2328.37</v>
      </c>
      <c r="O129" s="50">
        <v>2306.4899999999998</v>
      </c>
      <c r="P129" s="51">
        <v>2350.2399999999998</v>
      </c>
      <c r="Q129" s="49">
        <v>564</v>
      </c>
      <c r="R129" s="50">
        <v>1403.1</v>
      </c>
      <c r="S129" s="50">
        <v>1522.3</v>
      </c>
      <c r="T129" s="50">
        <v>1471.6</v>
      </c>
      <c r="U129" s="51">
        <v>1573</v>
      </c>
    </row>
    <row r="130" spans="1:21" s="63" customFormat="1" ht="15.5" x14ac:dyDescent="0.35">
      <c r="A130" t="s">
        <v>82</v>
      </c>
      <c r="B130">
        <v>2023</v>
      </c>
      <c r="C130" t="s">
        <v>6</v>
      </c>
      <c r="D130" s="49">
        <v>15405</v>
      </c>
      <c r="E130" s="50">
        <v>658</v>
      </c>
      <c r="F130" s="52">
        <f t="shared" si="1"/>
        <v>0.95903629459005169</v>
      </c>
      <c r="G130" s="49">
        <v>10219</v>
      </c>
      <c r="H130" s="50">
        <v>2314.67</v>
      </c>
      <c r="I130" s="50">
        <v>2429.9899999999998</v>
      </c>
      <c r="J130" s="50">
        <v>2410.66</v>
      </c>
      <c r="K130" s="51">
        <v>2449.3200000000002</v>
      </c>
      <c r="L130" s="49">
        <v>4631</v>
      </c>
      <c r="M130" s="50">
        <v>2293.8000000000002</v>
      </c>
      <c r="N130" s="50">
        <v>2291.6999999999998</v>
      </c>
      <c r="O130" s="50">
        <v>2270.21</v>
      </c>
      <c r="P130" s="51">
        <v>2313.1999999999998</v>
      </c>
      <c r="Q130" s="49">
        <v>555</v>
      </c>
      <c r="R130" s="50">
        <v>1410.76</v>
      </c>
      <c r="S130" s="50">
        <v>1538.67</v>
      </c>
      <c r="T130" s="50">
        <v>1486.6</v>
      </c>
      <c r="U130" s="51">
        <v>1590.73</v>
      </c>
    </row>
    <row r="131" spans="1:21" s="63" customFormat="1" ht="15.5" x14ac:dyDescent="0.35">
      <c r="A131" t="s">
        <v>82</v>
      </c>
      <c r="B131">
        <v>2023</v>
      </c>
      <c r="C131" t="s">
        <v>7</v>
      </c>
      <c r="D131" s="49">
        <v>15154</v>
      </c>
      <c r="E131" s="50">
        <v>625</v>
      </c>
      <c r="F131" s="52">
        <f t="shared" si="1"/>
        <v>0.96039039229355472</v>
      </c>
      <c r="G131" s="49">
        <v>10117</v>
      </c>
      <c r="H131" s="50">
        <v>2241.38</v>
      </c>
      <c r="I131" s="50">
        <v>2372.9499999999998</v>
      </c>
      <c r="J131" s="50">
        <v>2354.46</v>
      </c>
      <c r="K131" s="51">
        <v>2391.4499999999998</v>
      </c>
      <c r="L131" s="49">
        <v>4407</v>
      </c>
      <c r="M131" s="50">
        <v>2233.7399999999998</v>
      </c>
      <c r="N131" s="50">
        <v>2240.48</v>
      </c>
      <c r="O131" s="50">
        <v>2218.4899999999998</v>
      </c>
      <c r="P131" s="51">
        <v>2262.4699999999998</v>
      </c>
      <c r="Q131" s="49">
        <v>630</v>
      </c>
      <c r="R131" s="50">
        <v>1406.24</v>
      </c>
      <c r="S131" s="50">
        <v>1534.55</v>
      </c>
      <c r="T131" s="50">
        <v>1486.23</v>
      </c>
      <c r="U131" s="51">
        <v>1582.87</v>
      </c>
    </row>
    <row r="132" spans="1:21" s="63" customFormat="1" ht="15.5" x14ac:dyDescent="0.35">
      <c r="A132" t="s">
        <v>82</v>
      </c>
      <c r="B132">
        <v>2023</v>
      </c>
      <c r="C132" t="s">
        <v>8</v>
      </c>
      <c r="D132" s="49">
        <v>14962</v>
      </c>
      <c r="E132" s="50">
        <v>615</v>
      </c>
      <c r="F132" s="52">
        <f t="shared" si="1"/>
        <v>0.96051871348783457</v>
      </c>
      <c r="G132" s="49">
        <v>10079</v>
      </c>
      <c r="H132" s="50">
        <v>2229.0300000000002</v>
      </c>
      <c r="I132" s="50">
        <v>2340.19</v>
      </c>
      <c r="J132" s="50">
        <v>2321.83</v>
      </c>
      <c r="K132" s="51">
        <v>2358.54</v>
      </c>
      <c r="L132" s="49">
        <v>4340</v>
      </c>
      <c r="M132" s="50">
        <v>2197.7600000000002</v>
      </c>
      <c r="N132" s="50">
        <v>2195.29</v>
      </c>
      <c r="O132" s="50">
        <v>2173.56</v>
      </c>
      <c r="P132" s="51">
        <v>2217.0300000000002</v>
      </c>
      <c r="Q132" s="49">
        <v>543</v>
      </c>
      <c r="R132" s="50">
        <v>1422.76</v>
      </c>
      <c r="S132" s="50">
        <v>1524.84</v>
      </c>
      <c r="T132" s="50">
        <v>1474.49</v>
      </c>
      <c r="U132" s="51">
        <v>1575.19</v>
      </c>
    </row>
    <row r="133" spans="1:21" s="63" customFormat="1" ht="15.5" x14ac:dyDescent="0.35">
      <c r="A133" t="s">
        <v>82</v>
      </c>
      <c r="B133">
        <v>2023</v>
      </c>
      <c r="C133" t="s">
        <v>9</v>
      </c>
      <c r="D133" s="49">
        <v>15422</v>
      </c>
      <c r="E133" s="50">
        <v>646</v>
      </c>
      <c r="F133" s="52">
        <f t="shared" si="1"/>
        <v>0.95979586756285784</v>
      </c>
      <c r="G133" s="49">
        <v>10726</v>
      </c>
      <c r="H133" s="50">
        <v>2168.35</v>
      </c>
      <c r="I133" s="50">
        <v>2299.14</v>
      </c>
      <c r="J133" s="50">
        <v>2281.71</v>
      </c>
      <c r="K133" s="51">
        <v>2316.5700000000002</v>
      </c>
      <c r="L133" s="49">
        <v>4140</v>
      </c>
      <c r="M133" s="50">
        <v>2152.96</v>
      </c>
      <c r="N133" s="50">
        <v>2171.5100000000002</v>
      </c>
      <c r="O133" s="50">
        <v>2149.21</v>
      </c>
      <c r="P133" s="51">
        <v>2193.8200000000002</v>
      </c>
      <c r="Q133" s="49">
        <v>556</v>
      </c>
      <c r="R133" s="50">
        <v>1374.63</v>
      </c>
      <c r="S133" s="50">
        <v>1494.71</v>
      </c>
      <c r="T133" s="50">
        <v>1445.24</v>
      </c>
      <c r="U133" s="51">
        <v>1544.17</v>
      </c>
    </row>
    <row r="134" spans="1:21" s="63" customFormat="1" ht="15.5" x14ac:dyDescent="0.35">
      <c r="A134" t="s">
        <v>82</v>
      </c>
      <c r="B134">
        <v>2023</v>
      </c>
      <c r="C134" t="s">
        <v>10</v>
      </c>
      <c r="D134" s="49">
        <v>9762</v>
      </c>
      <c r="E134" s="50">
        <v>461</v>
      </c>
      <c r="F134" s="52">
        <f t="shared" si="1"/>
        <v>0.95490560500831456</v>
      </c>
      <c r="G134" s="49">
        <v>6524</v>
      </c>
      <c r="H134" s="50">
        <v>2185.9499999999998</v>
      </c>
      <c r="I134" s="50">
        <v>2302.69</v>
      </c>
      <c r="J134" s="50">
        <v>2280.29</v>
      </c>
      <c r="K134" s="51">
        <v>2325.09</v>
      </c>
      <c r="L134" s="49">
        <v>2922</v>
      </c>
      <c r="M134" s="50">
        <v>2094.1999999999998</v>
      </c>
      <c r="N134" s="50">
        <v>2150.1</v>
      </c>
      <c r="O134" s="50">
        <v>2123.0700000000002</v>
      </c>
      <c r="P134" s="51">
        <v>2177.14</v>
      </c>
      <c r="Q134" s="49">
        <v>316</v>
      </c>
      <c r="R134" s="50">
        <v>1355.19</v>
      </c>
      <c r="S134" s="50">
        <v>1467.09</v>
      </c>
      <c r="T134" s="50">
        <v>1404.99</v>
      </c>
      <c r="U134" s="51">
        <v>1529.18</v>
      </c>
    </row>
    <row r="135" spans="1:21" s="63" customFormat="1" ht="15.5" x14ac:dyDescent="0.35">
      <c r="A135" t="s">
        <v>82</v>
      </c>
      <c r="B135">
        <v>2024</v>
      </c>
      <c r="C135" t="s">
        <v>11</v>
      </c>
      <c r="D135" s="49">
        <v>12647</v>
      </c>
      <c r="E135" s="50">
        <v>603</v>
      </c>
      <c r="F135" s="52">
        <f t="shared" ref="F135:F161" si="2">D135/SUM(D135:E135)</f>
        <v>0.95449056603773585</v>
      </c>
      <c r="G135" s="49">
        <v>8612</v>
      </c>
      <c r="H135" s="50">
        <v>2222.2199999999998</v>
      </c>
      <c r="I135" s="50">
        <v>2324.59</v>
      </c>
      <c r="J135" s="50">
        <v>2306.0100000000002</v>
      </c>
      <c r="K135" s="51">
        <v>2343.17</v>
      </c>
      <c r="L135" s="49">
        <v>3543</v>
      </c>
      <c r="M135" s="50">
        <v>2055.54</v>
      </c>
      <c r="N135" s="50">
        <v>2093.63</v>
      </c>
      <c r="O135" s="50">
        <v>2070.7800000000002</v>
      </c>
      <c r="P135" s="51">
        <v>2116.48</v>
      </c>
      <c r="Q135" s="49">
        <v>492</v>
      </c>
      <c r="R135" s="50">
        <v>1312.9</v>
      </c>
      <c r="S135" s="50">
        <v>1435.61</v>
      </c>
      <c r="T135" s="50">
        <v>1382.01</v>
      </c>
      <c r="U135" s="51">
        <v>1489.21</v>
      </c>
    </row>
    <row r="136" spans="1:21" s="63" customFormat="1" ht="15.5" x14ac:dyDescent="0.35">
      <c r="A136" t="s">
        <v>82</v>
      </c>
      <c r="B136">
        <v>2024</v>
      </c>
      <c r="C136" t="s">
        <v>12</v>
      </c>
      <c r="D136" s="49">
        <v>13317</v>
      </c>
      <c r="E136" s="50">
        <v>629</v>
      </c>
      <c r="F136" s="52">
        <f t="shared" si="2"/>
        <v>0.95489746163774558</v>
      </c>
      <c r="G136" s="49">
        <v>9183</v>
      </c>
      <c r="H136" s="50">
        <v>2083.33</v>
      </c>
      <c r="I136" s="50">
        <v>2255.14</v>
      </c>
      <c r="J136" s="50">
        <v>2236.67</v>
      </c>
      <c r="K136" s="51">
        <v>2273.62</v>
      </c>
      <c r="L136" s="49">
        <v>3711</v>
      </c>
      <c r="M136" s="50">
        <v>2000</v>
      </c>
      <c r="N136" s="50">
        <v>2044.07</v>
      </c>
      <c r="O136" s="50">
        <v>2022.23</v>
      </c>
      <c r="P136" s="51">
        <v>2065.92</v>
      </c>
      <c r="Q136" s="49">
        <v>423</v>
      </c>
      <c r="R136" s="50">
        <v>1299.52</v>
      </c>
      <c r="S136" s="50">
        <v>1477.3</v>
      </c>
      <c r="T136" s="50">
        <v>1416.75</v>
      </c>
      <c r="U136" s="51">
        <v>1537.86</v>
      </c>
    </row>
    <row r="137" spans="1:21" s="63" customFormat="1" ht="15.5" x14ac:dyDescent="0.35">
      <c r="A137" t="s">
        <v>82</v>
      </c>
      <c r="B137">
        <v>2024</v>
      </c>
      <c r="C137" t="s">
        <v>13</v>
      </c>
      <c r="D137" s="49">
        <v>14529</v>
      </c>
      <c r="E137" s="50">
        <v>567</v>
      </c>
      <c r="F137" s="52">
        <f t="shared" si="2"/>
        <v>0.96244038155802858</v>
      </c>
      <c r="G137" s="49">
        <v>10115</v>
      </c>
      <c r="H137" s="50">
        <v>2030.33</v>
      </c>
      <c r="I137" s="50">
        <v>2217.64</v>
      </c>
      <c r="J137" s="50">
        <v>2200.14</v>
      </c>
      <c r="K137" s="51">
        <v>2235.13</v>
      </c>
      <c r="L137" s="49">
        <v>3899</v>
      </c>
      <c r="M137" s="50">
        <v>1972.46</v>
      </c>
      <c r="N137" s="50">
        <v>2001.1</v>
      </c>
      <c r="O137" s="50">
        <v>1979.55</v>
      </c>
      <c r="P137" s="51">
        <v>2022.64</v>
      </c>
      <c r="Q137" s="49">
        <v>515</v>
      </c>
      <c r="R137" s="50">
        <v>1287.3699999999999</v>
      </c>
      <c r="S137" s="50">
        <v>1401.2</v>
      </c>
      <c r="T137" s="50">
        <v>1350.57</v>
      </c>
      <c r="U137" s="51">
        <v>1451.83</v>
      </c>
    </row>
    <row r="138" spans="1:21" x14ac:dyDescent="0.35">
      <c r="A138" s="89" t="s">
        <v>97</v>
      </c>
      <c r="B138" s="89">
        <v>2024</v>
      </c>
      <c r="C138" s="89" t="s">
        <v>2</v>
      </c>
      <c r="D138" s="90">
        <v>14860</v>
      </c>
      <c r="E138" s="91">
        <v>562</v>
      </c>
      <c r="F138" s="92">
        <f t="shared" si="2"/>
        <v>0.96355855271689794</v>
      </c>
      <c r="G138" s="90">
        <v>10235</v>
      </c>
      <c r="H138" s="91">
        <v>2031.25</v>
      </c>
      <c r="I138" s="91">
        <v>2213.0100000000002</v>
      </c>
      <c r="J138" s="91">
        <v>2195.6</v>
      </c>
      <c r="K138" s="93">
        <v>2230.4299999999998</v>
      </c>
      <c r="L138" s="90">
        <v>4102</v>
      </c>
      <c r="M138" s="91">
        <v>1934.58</v>
      </c>
      <c r="N138" s="91">
        <v>1987.75</v>
      </c>
      <c r="O138" s="91">
        <v>1967.23</v>
      </c>
      <c r="P138" s="93">
        <v>2008.27</v>
      </c>
      <c r="Q138" s="90">
        <v>523</v>
      </c>
      <c r="R138" s="91">
        <v>1322.25</v>
      </c>
      <c r="S138" s="91">
        <v>1440.34</v>
      </c>
      <c r="T138" s="91">
        <v>1386.15</v>
      </c>
      <c r="U138" s="93">
        <v>1494.53</v>
      </c>
    </row>
    <row r="139" spans="1:21" x14ac:dyDescent="0.35">
      <c r="A139" t="s">
        <v>97</v>
      </c>
      <c r="B139">
        <v>2024</v>
      </c>
      <c r="C139" t="s">
        <v>3</v>
      </c>
      <c r="D139" s="49">
        <v>15572</v>
      </c>
      <c r="E139" s="50">
        <v>601</v>
      </c>
      <c r="F139" s="52">
        <f t="shared" si="2"/>
        <v>0.96283930006801455</v>
      </c>
      <c r="G139" s="49">
        <v>10610</v>
      </c>
      <c r="H139" s="50">
        <v>2007.16</v>
      </c>
      <c r="I139" s="50">
        <v>2197.54</v>
      </c>
      <c r="J139" s="50">
        <v>2180.5500000000002</v>
      </c>
      <c r="K139" s="51">
        <v>2214.52</v>
      </c>
      <c r="L139" s="49">
        <v>4355</v>
      </c>
      <c r="M139" s="50">
        <v>1881.25</v>
      </c>
      <c r="N139" s="50">
        <v>1939.18</v>
      </c>
      <c r="O139" s="50">
        <v>1919.07</v>
      </c>
      <c r="P139" s="51">
        <v>1959.29</v>
      </c>
      <c r="Q139" s="49">
        <v>607</v>
      </c>
      <c r="R139" s="50">
        <v>1288.31</v>
      </c>
      <c r="S139" s="50">
        <v>1427.17</v>
      </c>
      <c r="T139" s="50">
        <v>1378.8</v>
      </c>
      <c r="U139" s="51">
        <v>1475.54</v>
      </c>
    </row>
    <row r="140" spans="1:21" x14ac:dyDescent="0.35">
      <c r="A140" t="s">
        <v>97</v>
      </c>
      <c r="B140">
        <v>2024</v>
      </c>
      <c r="C140" t="s">
        <v>4</v>
      </c>
      <c r="D140" s="49">
        <v>15209</v>
      </c>
      <c r="E140" s="50">
        <v>495</v>
      </c>
      <c r="F140" s="52">
        <f t="shared" si="2"/>
        <v>0.96847936831380543</v>
      </c>
      <c r="G140" s="49">
        <v>10730</v>
      </c>
      <c r="H140" s="50">
        <v>1977.18</v>
      </c>
      <c r="I140" s="50">
        <v>2146.11</v>
      </c>
      <c r="J140" s="50">
        <v>2129.02</v>
      </c>
      <c r="K140" s="51">
        <v>2163.1999999999998</v>
      </c>
      <c r="L140" s="49">
        <v>3913</v>
      </c>
      <c r="M140" s="50">
        <v>1854.8</v>
      </c>
      <c r="N140" s="50">
        <v>1899.39</v>
      </c>
      <c r="O140" s="50">
        <v>1878.2</v>
      </c>
      <c r="P140" s="51">
        <v>1920.58</v>
      </c>
      <c r="Q140" s="49">
        <v>566</v>
      </c>
      <c r="R140" s="50">
        <v>1283.6199999999999</v>
      </c>
      <c r="S140" s="50">
        <v>1393.06</v>
      </c>
      <c r="T140" s="50">
        <v>1346.74</v>
      </c>
      <c r="U140" s="51">
        <v>1439.39</v>
      </c>
    </row>
    <row r="141" spans="1:21" x14ac:dyDescent="0.35">
      <c r="A141" t="s">
        <v>97</v>
      </c>
      <c r="B141">
        <v>2024</v>
      </c>
      <c r="C141" t="s">
        <v>5</v>
      </c>
      <c r="D141" s="49">
        <v>15851</v>
      </c>
      <c r="E141" s="50">
        <v>559</v>
      </c>
      <c r="F141" s="52">
        <f t="shared" si="2"/>
        <v>0.96593540524070687</v>
      </c>
      <c r="G141" s="49">
        <v>10911</v>
      </c>
      <c r="H141" s="50">
        <v>1937.98</v>
      </c>
      <c r="I141" s="50">
        <v>2145.48</v>
      </c>
      <c r="J141" s="50">
        <v>2127.9499999999998</v>
      </c>
      <c r="K141" s="51">
        <v>2163.0100000000002</v>
      </c>
      <c r="L141" s="49">
        <v>4341</v>
      </c>
      <c r="M141" s="50">
        <v>1848.77</v>
      </c>
      <c r="N141" s="50">
        <v>1921.37</v>
      </c>
      <c r="O141" s="50">
        <v>1900.75</v>
      </c>
      <c r="P141" s="51">
        <v>1941.98</v>
      </c>
      <c r="Q141" s="49">
        <v>599</v>
      </c>
      <c r="R141" s="50">
        <v>1282.05</v>
      </c>
      <c r="S141" s="50">
        <v>1398.03</v>
      </c>
      <c r="T141" s="50">
        <v>1349.33</v>
      </c>
      <c r="U141" s="51">
        <v>1446.73</v>
      </c>
    </row>
    <row r="142" spans="1:21" x14ac:dyDescent="0.35">
      <c r="A142" t="s">
        <v>97</v>
      </c>
      <c r="B142">
        <v>2024</v>
      </c>
      <c r="C142" t="s">
        <v>6</v>
      </c>
      <c r="D142" s="49">
        <v>15119</v>
      </c>
      <c r="E142" s="50">
        <v>421</v>
      </c>
      <c r="F142" s="52">
        <f t="shared" si="2"/>
        <v>0.9729086229086229</v>
      </c>
      <c r="G142" s="49">
        <v>10801</v>
      </c>
      <c r="H142" s="50">
        <v>1918.48</v>
      </c>
      <c r="I142" s="50">
        <v>2138.4</v>
      </c>
      <c r="J142" s="50">
        <v>2120.5100000000002</v>
      </c>
      <c r="K142" s="51">
        <v>2156.2800000000002</v>
      </c>
      <c r="L142" s="49">
        <v>3726</v>
      </c>
      <c r="M142" s="50">
        <v>1805.56</v>
      </c>
      <c r="N142" s="50">
        <v>1870.92</v>
      </c>
      <c r="O142" s="50">
        <v>1850.15</v>
      </c>
      <c r="P142" s="51">
        <v>1891.69</v>
      </c>
      <c r="Q142" s="49">
        <v>592</v>
      </c>
      <c r="R142" s="50">
        <v>1220.17</v>
      </c>
      <c r="S142" s="50">
        <v>1319.92</v>
      </c>
      <c r="T142" s="50">
        <v>1277.6099999999999</v>
      </c>
      <c r="U142" s="51">
        <v>1362.23</v>
      </c>
    </row>
    <row r="143" spans="1:21" x14ac:dyDescent="0.35">
      <c r="A143" t="s">
        <v>97</v>
      </c>
      <c r="B143">
        <v>2024</v>
      </c>
      <c r="C143" t="s">
        <v>7</v>
      </c>
      <c r="D143" s="49">
        <v>16625</v>
      </c>
      <c r="E143" s="50">
        <v>481</v>
      </c>
      <c r="F143" s="52">
        <f t="shared" si="2"/>
        <v>0.9718812112708991</v>
      </c>
      <c r="G143" s="49">
        <v>12109</v>
      </c>
      <c r="H143" s="50">
        <v>1927.72</v>
      </c>
      <c r="I143" s="50">
        <v>2147.9699999999998</v>
      </c>
      <c r="J143" s="50">
        <v>2130.9299999999998</v>
      </c>
      <c r="K143" s="51">
        <v>2165.02</v>
      </c>
      <c r="L143" s="49">
        <v>3969</v>
      </c>
      <c r="M143" s="50">
        <v>1800</v>
      </c>
      <c r="N143" s="50">
        <v>1861.25</v>
      </c>
      <c r="O143" s="50">
        <v>1841.19</v>
      </c>
      <c r="P143" s="51">
        <v>1881.3</v>
      </c>
      <c r="Q143" s="49">
        <v>547</v>
      </c>
      <c r="R143" s="50">
        <v>1250</v>
      </c>
      <c r="S143" s="50">
        <v>1355.88</v>
      </c>
      <c r="T143" s="50">
        <v>1309.8699999999999</v>
      </c>
      <c r="U143" s="51">
        <v>1401.9</v>
      </c>
    </row>
    <row r="144" spans="1:21" x14ac:dyDescent="0.35">
      <c r="A144" t="s">
        <v>97</v>
      </c>
      <c r="B144">
        <v>2024</v>
      </c>
      <c r="C144" t="s">
        <v>8</v>
      </c>
      <c r="D144" s="49">
        <v>19349</v>
      </c>
      <c r="E144" s="50">
        <v>616</v>
      </c>
      <c r="F144" s="52">
        <f t="shared" si="2"/>
        <v>0.96914600550964192</v>
      </c>
      <c r="G144" s="49">
        <v>14147</v>
      </c>
      <c r="H144" s="50">
        <v>1900</v>
      </c>
      <c r="I144" s="50">
        <v>2116.15</v>
      </c>
      <c r="J144" s="50">
        <v>2100.6</v>
      </c>
      <c r="K144" s="51">
        <v>2131.71</v>
      </c>
      <c r="L144" s="49">
        <v>4608</v>
      </c>
      <c r="M144" s="50">
        <v>1749.03</v>
      </c>
      <c r="N144" s="50">
        <v>1813.51</v>
      </c>
      <c r="O144" s="50">
        <v>1794.79</v>
      </c>
      <c r="P144" s="51">
        <v>1832.23</v>
      </c>
      <c r="Q144" s="49">
        <v>594</v>
      </c>
      <c r="R144" s="50">
        <v>1255.29</v>
      </c>
      <c r="S144" s="50">
        <v>1353.46</v>
      </c>
      <c r="T144" s="50">
        <v>1313.13</v>
      </c>
      <c r="U144" s="51">
        <v>1393.8</v>
      </c>
    </row>
    <row r="145" spans="1:21" x14ac:dyDescent="0.35">
      <c r="A145" t="s">
        <v>97</v>
      </c>
      <c r="B145">
        <v>2024</v>
      </c>
      <c r="C145" t="s">
        <v>9</v>
      </c>
      <c r="D145" s="49">
        <v>20537</v>
      </c>
      <c r="E145" s="50">
        <v>518</v>
      </c>
      <c r="F145" s="52">
        <f t="shared" si="2"/>
        <v>0.97539776775112796</v>
      </c>
      <c r="G145" s="49">
        <v>15624</v>
      </c>
      <c r="H145" s="50">
        <v>1845.71</v>
      </c>
      <c r="I145" s="50">
        <v>2105.4299999999998</v>
      </c>
      <c r="J145" s="50">
        <v>2089.52</v>
      </c>
      <c r="K145" s="51">
        <v>2121.34</v>
      </c>
      <c r="L145" s="49">
        <v>4285</v>
      </c>
      <c r="M145" s="50">
        <v>1720</v>
      </c>
      <c r="N145" s="50">
        <v>1779.15</v>
      </c>
      <c r="O145" s="50">
        <v>1760.44</v>
      </c>
      <c r="P145" s="51">
        <v>1797.85</v>
      </c>
      <c r="Q145" s="49">
        <v>628</v>
      </c>
      <c r="R145" s="50">
        <v>1256.2</v>
      </c>
      <c r="S145" s="50">
        <v>1383.71</v>
      </c>
      <c r="T145" s="50">
        <v>1334.93</v>
      </c>
      <c r="U145" s="51">
        <v>1432.49</v>
      </c>
    </row>
    <row r="146" spans="1:21" x14ac:dyDescent="0.35">
      <c r="A146" t="s">
        <v>97</v>
      </c>
      <c r="B146">
        <v>2024</v>
      </c>
      <c r="C146" t="s">
        <v>10</v>
      </c>
      <c r="D146" s="49">
        <v>13760</v>
      </c>
      <c r="E146" s="50">
        <v>382</v>
      </c>
      <c r="F146" s="52">
        <f t="shared" si="2"/>
        <v>0.97298826191486354</v>
      </c>
      <c r="G146" s="49">
        <v>10219</v>
      </c>
      <c r="H146" s="50">
        <v>1845.71</v>
      </c>
      <c r="I146" s="50">
        <v>2121.85</v>
      </c>
      <c r="J146" s="50">
        <v>2102.08</v>
      </c>
      <c r="K146" s="51">
        <v>2141.62</v>
      </c>
      <c r="L146" s="49">
        <v>3098</v>
      </c>
      <c r="M146" s="50">
        <v>1728.57</v>
      </c>
      <c r="N146" s="50">
        <v>1788.52</v>
      </c>
      <c r="O146" s="50">
        <v>1766.43</v>
      </c>
      <c r="P146" s="51">
        <v>1810.61</v>
      </c>
      <c r="Q146" s="49">
        <v>443</v>
      </c>
      <c r="R146" s="50">
        <v>1225.18</v>
      </c>
      <c r="S146" s="50">
        <v>1318.61</v>
      </c>
      <c r="T146" s="50">
        <v>1266.4000000000001</v>
      </c>
      <c r="U146" s="51">
        <v>1370.82</v>
      </c>
    </row>
    <row r="147" spans="1:21" x14ac:dyDescent="0.35">
      <c r="A147" t="s">
        <v>97</v>
      </c>
      <c r="B147">
        <v>2025</v>
      </c>
      <c r="C147" t="s">
        <v>11</v>
      </c>
      <c r="D147" s="49">
        <v>17144</v>
      </c>
      <c r="E147" s="50">
        <v>460</v>
      </c>
      <c r="F147" s="52">
        <f t="shared" si="2"/>
        <v>0.97386957509656891</v>
      </c>
      <c r="G147" s="49">
        <v>12466</v>
      </c>
      <c r="H147" s="50">
        <v>1800</v>
      </c>
      <c r="I147" s="50">
        <v>2013.51</v>
      </c>
      <c r="J147" s="50">
        <v>1997.45</v>
      </c>
      <c r="K147" s="51">
        <v>2029.56</v>
      </c>
      <c r="L147" s="49">
        <v>4081</v>
      </c>
      <c r="M147" s="50">
        <v>1707.85</v>
      </c>
      <c r="N147" s="50">
        <v>1785.28</v>
      </c>
      <c r="O147" s="50">
        <v>1765.83</v>
      </c>
      <c r="P147" s="51">
        <v>1804.73</v>
      </c>
      <c r="Q147" s="49">
        <v>597</v>
      </c>
      <c r="R147" s="50">
        <v>1223.73</v>
      </c>
      <c r="S147" s="50">
        <v>1320.83</v>
      </c>
      <c r="T147" s="50">
        <v>1279.44</v>
      </c>
      <c r="U147" s="51">
        <v>1362.23</v>
      </c>
    </row>
    <row r="148" spans="1:21" x14ac:dyDescent="0.35">
      <c r="A148" t="s">
        <v>97</v>
      </c>
      <c r="B148">
        <v>2025</v>
      </c>
      <c r="C148" t="s">
        <v>12</v>
      </c>
      <c r="D148" s="49">
        <v>19985</v>
      </c>
      <c r="E148" s="50">
        <v>446</v>
      </c>
      <c r="F148" s="52">
        <f t="shared" si="2"/>
        <v>0.97817042729186043</v>
      </c>
      <c r="G148" s="49">
        <v>14755</v>
      </c>
      <c r="H148" s="50">
        <v>1822.55</v>
      </c>
      <c r="I148" s="50">
        <v>2032.9</v>
      </c>
      <c r="J148" s="50">
        <v>2018.08</v>
      </c>
      <c r="K148" s="51">
        <v>2047.73</v>
      </c>
      <c r="L148" s="49">
        <v>4493</v>
      </c>
      <c r="M148" s="50">
        <v>1665.85</v>
      </c>
      <c r="N148" s="50">
        <v>1747.57</v>
      </c>
      <c r="O148" s="50">
        <v>1729.08</v>
      </c>
      <c r="P148" s="51">
        <v>1766.06</v>
      </c>
      <c r="Q148" s="49">
        <v>737</v>
      </c>
      <c r="R148" s="50">
        <v>1237.28</v>
      </c>
      <c r="S148" s="50">
        <v>1310.96</v>
      </c>
      <c r="T148" s="50">
        <v>1273.8399999999999</v>
      </c>
      <c r="U148" s="51">
        <v>1348.07</v>
      </c>
    </row>
    <row r="149" spans="1:21" x14ac:dyDescent="0.35">
      <c r="A149" t="s">
        <v>97</v>
      </c>
      <c r="B149">
        <v>2025</v>
      </c>
      <c r="C149" t="s">
        <v>13</v>
      </c>
      <c r="D149" s="49">
        <v>24038</v>
      </c>
      <c r="E149" s="50">
        <v>613</v>
      </c>
      <c r="F149" s="52">
        <f t="shared" si="2"/>
        <v>0.97513285465092692</v>
      </c>
      <c r="G149" s="49">
        <v>17825</v>
      </c>
      <c r="H149" s="50">
        <v>1804.94</v>
      </c>
      <c r="I149" s="50">
        <v>2034.79</v>
      </c>
      <c r="J149" s="50">
        <v>2020.98</v>
      </c>
      <c r="K149" s="51">
        <v>2048.6</v>
      </c>
      <c r="L149" s="49">
        <v>5413</v>
      </c>
      <c r="M149" s="50">
        <v>1692.17</v>
      </c>
      <c r="N149" s="50">
        <v>1776.7</v>
      </c>
      <c r="O149" s="50">
        <v>1759.68</v>
      </c>
      <c r="P149" s="51">
        <v>1793.71</v>
      </c>
      <c r="Q149" s="49">
        <v>800</v>
      </c>
      <c r="R149" s="50">
        <v>1288.4100000000001</v>
      </c>
      <c r="S149" s="50">
        <v>1370.48</v>
      </c>
      <c r="T149" s="50">
        <v>1332.42</v>
      </c>
      <c r="U149" s="51">
        <v>1408.55</v>
      </c>
    </row>
    <row r="150" spans="1:21" x14ac:dyDescent="0.35">
      <c r="A150" s="89" t="s">
        <v>118</v>
      </c>
      <c r="B150" s="89">
        <v>2025</v>
      </c>
      <c r="C150" s="89" t="s">
        <v>2</v>
      </c>
      <c r="D150" s="90">
        <v>19918</v>
      </c>
      <c r="E150" s="91">
        <v>526</v>
      </c>
      <c r="F150" s="92">
        <f t="shared" si="2"/>
        <v>0.97427117980825673</v>
      </c>
      <c r="G150" s="90">
        <v>13827</v>
      </c>
      <c r="H150" s="91">
        <v>1820.73</v>
      </c>
      <c r="I150" s="91">
        <v>2040.43</v>
      </c>
      <c r="J150" s="91">
        <v>2024.61</v>
      </c>
      <c r="K150" s="93">
        <v>2056.2600000000002</v>
      </c>
      <c r="L150" s="90">
        <v>5366</v>
      </c>
      <c r="M150" s="91">
        <v>1720</v>
      </c>
      <c r="N150" s="91">
        <v>1786.78</v>
      </c>
      <c r="O150" s="91">
        <v>1770.29</v>
      </c>
      <c r="P150" s="93">
        <v>1803.28</v>
      </c>
      <c r="Q150" s="90">
        <v>725</v>
      </c>
      <c r="R150" s="91">
        <v>1275.58</v>
      </c>
      <c r="S150" s="91">
        <v>1344.93</v>
      </c>
      <c r="T150" s="91">
        <v>1306.3399999999999</v>
      </c>
      <c r="U150" s="93">
        <v>1383.52</v>
      </c>
    </row>
    <row r="151" spans="1:21" x14ac:dyDescent="0.35">
      <c r="A151" t="s">
        <v>118</v>
      </c>
      <c r="B151">
        <v>2025</v>
      </c>
      <c r="C151" t="s">
        <v>3</v>
      </c>
      <c r="D151" s="49">
        <v>22454</v>
      </c>
      <c r="E151" s="50">
        <v>732</v>
      </c>
      <c r="F151" s="52">
        <f t="shared" si="2"/>
        <v>0.96842922453204516</v>
      </c>
      <c r="G151" s="49">
        <v>15730</v>
      </c>
      <c r="H151" s="50">
        <v>1829.27</v>
      </c>
      <c r="I151" s="50">
        <v>2047.78</v>
      </c>
      <c r="J151" s="50">
        <v>2032.65</v>
      </c>
      <c r="K151" s="51">
        <v>2062.9</v>
      </c>
      <c r="L151" s="49">
        <v>5939</v>
      </c>
      <c r="M151" s="50">
        <v>1717.33</v>
      </c>
      <c r="N151" s="50">
        <v>1795.24</v>
      </c>
      <c r="O151" s="50">
        <v>1779.37</v>
      </c>
      <c r="P151" s="51">
        <v>1811.12</v>
      </c>
      <c r="Q151" s="49">
        <v>785</v>
      </c>
      <c r="R151" s="50">
        <v>1273.5999999999999</v>
      </c>
      <c r="S151" s="50">
        <v>1359.2</v>
      </c>
      <c r="T151" s="50">
        <v>1318.57</v>
      </c>
      <c r="U151" s="51">
        <v>1399.83</v>
      </c>
    </row>
    <row r="152" spans="1:21" x14ac:dyDescent="0.35">
      <c r="A152" t="s">
        <v>118</v>
      </c>
      <c r="B152">
        <v>2025</v>
      </c>
      <c r="C152" t="s">
        <v>4</v>
      </c>
      <c r="D152" s="49">
        <v>22995</v>
      </c>
      <c r="E152" s="50">
        <v>674</v>
      </c>
      <c r="F152" s="52">
        <f t="shared" si="2"/>
        <v>0.9715239342600025</v>
      </c>
      <c r="G152" s="49">
        <v>16277</v>
      </c>
      <c r="H152" s="50">
        <v>1800</v>
      </c>
      <c r="I152" s="50">
        <v>2047.62</v>
      </c>
      <c r="J152" s="50">
        <v>2032.2</v>
      </c>
      <c r="K152" s="51">
        <v>2063.0500000000002</v>
      </c>
      <c r="L152" s="49">
        <v>5915</v>
      </c>
      <c r="M152" s="50">
        <v>1702.53</v>
      </c>
      <c r="N152" s="50">
        <v>1765.85</v>
      </c>
      <c r="O152" s="50">
        <v>1750.05</v>
      </c>
      <c r="P152" s="51">
        <v>1781.65</v>
      </c>
      <c r="Q152" s="49">
        <v>803</v>
      </c>
      <c r="R152" s="50">
        <v>1258.6099999999999</v>
      </c>
      <c r="S152" s="50">
        <v>1363.22</v>
      </c>
      <c r="T152" s="50">
        <v>1325.5</v>
      </c>
      <c r="U152" s="51">
        <v>1400.94</v>
      </c>
    </row>
    <row r="153" spans="1:21" x14ac:dyDescent="0.35">
      <c r="A153" t="s">
        <v>118</v>
      </c>
      <c r="B153">
        <v>2025</v>
      </c>
      <c r="C153" t="s">
        <v>5</v>
      </c>
      <c r="D153" s="49">
        <v>22255</v>
      </c>
      <c r="E153" s="50">
        <v>703</v>
      </c>
      <c r="F153" s="52">
        <f t="shared" si="2"/>
        <v>0.96937886575485666</v>
      </c>
      <c r="G153" s="49">
        <v>15174</v>
      </c>
      <c r="H153" s="50">
        <v>1809.78</v>
      </c>
      <c r="I153" s="50">
        <v>2050.9299999999998</v>
      </c>
      <c r="J153" s="50">
        <v>2035.4</v>
      </c>
      <c r="K153" s="51">
        <v>2066.46</v>
      </c>
      <c r="L153" s="49">
        <v>6207</v>
      </c>
      <c r="M153" s="50">
        <v>1674.55</v>
      </c>
      <c r="N153" s="50">
        <v>1755.81</v>
      </c>
      <c r="O153" s="50">
        <v>1740.2</v>
      </c>
      <c r="P153" s="51">
        <v>1771.42</v>
      </c>
      <c r="Q153" s="49">
        <v>874</v>
      </c>
      <c r="R153" s="50">
        <v>1265.05</v>
      </c>
      <c r="S153" s="50">
        <v>1367.04</v>
      </c>
      <c r="T153" s="50">
        <v>1328.08</v>
      </c>
      <c r="U153" s="51">
        <v>1405.99</v>
      </c>
    </row>
    <row r="154" spans="1:21" x14ac:dyDescent="0.35">
      <c r="A154" t="s">
        <v>118</v>
      </c>
      <c r="B154">
        <v>2025</v>
      </c>
      <c r="C154" t="s">
        <v>6</v>
      </c>
      <c r="D154" s="49">
        <v>20011</v>
      </c>
      <c r="E154" s="50">
        <v>447</v>
      </c>
      <c r="F154" s="52">
        <f t="shared" si="2"/>
        <v>0.9781503568286245</v>
      </c>
      <c r="G154" s="49">
        <v>13489</v>
      </c>
      <c r="H154" s="50">
        <v>1750</v>
      </c>
      <c r="I154" s="50">
        <v>1998.3</v>
      </c>
      <c r="J154" s="50">
        <v>1982.31</v>
      </c>
      <c r="K154" s="51">
        <v>2014.29</v>
      </c>
      <c r="L154" s="49">
        <v>5744</v>
      </c>
      <c r="M154" s="50">
        <v>1693.06</v>
      </c>
      <c r="N154" s="50">
        <v>1761.08</v>
      </c>
      <c r="O154" s="50">
        <v>1744.18</v>
      </c>
      <c r="P154" s="51">
        <v>1777.97</v>
      </c>
      <c r="Q154" s="49">
        <v>778</v>
      </c>
      <c r="R154" s="50">
        <v>1271.67</v>
      </c>
      <c r="S154" s="50">
        <v>1336.05</v>
      </c>
      <c r="T154" s="50">
        <v>1299.22</v>
      </c>
      <c r="U154" s="51">
        <v>1372.88</v>
      </c>
    </row>
    <row r="155" spans="1:21" x14ac:dyDescent="0.35">
      <c r="A155" t="s">
        <v>118</v>
      </c>
      <c r="B155">
        <v>2025</v>
      </c>
      <c r="C155" t="s">
        <v>7</v>
      </c>
      <c r="D155" s="49">
        <v>23290</v>
      </c>
      <c r="E155" s="50">
        <v>716</v>
      </c>
      <c r="F155" s="52">
        <f t="shared" si="2"/>
        <v>0.97017412313588269</v>
      </c>
      <c r="G155" s="49">
        <v>15901</v>
      </c>
      <c r="H155" s="50">
        <v>1738.67</v>
      </c>
      <c r="I155" s="50">
        <v>1966.36</v>
      </c>
      <c r="J155" s="50">
        <v>1952.1</v>
      </c>
      <c r="K155" s="51">
        <v>1980.62</v>
      </c>
      <c r="L155" s="49">
        <v>6495</v>
      </c>
      <c r="M155" s="50">
        <v>1708.33</v>
      </c>
      <c r="N155" s="50">
        <v>1775.96</v>
      </c>
      <c r="O155" s="50">
        <v>1759.88</v>
      </c>
      <c r="P155" s="51">
        <v>1792.03</v>
      </c>
      <c r="Q155" s="49">
        <v>894</v>
      </c>
      <c r="R155" s="50">
        <v>1250</v>
      </c>
      <c r="S155" s="50">
        <v>1334.43</v>
      </c>
      <c r="T155" s="50">
        <v>1299.6099999999999</v>
      </c>
      <c r="U155" s="51">
        <v>1369.25</v>
      </c>
    </row>
    <row r="156" spans="1:21" x14ac:dyDescent="0.35">
      <c r="A156" t="s">
        <v>118</v>
      </c>
      <c r="B156">
        <v>2025</v>
      </c>
      <c r="C156" t="s">
        <v>8</v>
      </c>
      <c r="D156" s="49">
        <v>25511</v>
      </c>
      <c r="E156" s="50">
        <v>734</v>
      </c>
      <c r="F156" s="52">
        <f t="shared" si="2"/>
        <v>0.97203276814631356</v>
      </c>
      <c r="G156" s="49">
        <v>17935</v>
      </c>
      <c r="H156" s="50">
        <v>1722.67</v>
      </c>
      <c r="I156" s="50">
        <v>1955.75</v>
      </c>
      <c r="J156" s="50">
        <v>1942.18</v>
      </c>
      <c r="K156" s="51">
        <v>1969.32</v>
      </c>
      <c r="L156" s="49">
        <v>6708</v>
      </c>
      <c r="M156" s="50">
        <v>1678.9</v>
      </c>
      <c r="N156" s="50">
        <v>1762.01</v>
      </c>
      <c r="O156" s="50">
        <v>1745.9</v>
      </c>
      <c r="P156" s="51">
        <v>1778.11</v>
      </c>
      <c r="Q156" s="49">
        <v>868</v>
      </c>
      <c r="R156" s="50">
        <v>1243.49</v>
      </c>
      <c r="S156" s="50">
        <v>1309.52</v>
      </c>
      <c r="T156" s="50">
        <v>1278.32</v>
      </c>
      <c r="U156" s="51">
        <v>1340.71</v>
      </c>
    </row>
    <row r="157" spans="1:21" x14ac:dyDescent="0.35">
      <c r="A157" t="s">
        <v>118</v>
      </c>
      <c r="B157">
        <v>2025</v>
      </c>
      <c r="C157" t="s">
        <v>9</v>
      </c>
      <c r="D157" s="49">
        <v>23362</v>
      </c>
      <c r="E157" s="50">
        <v>542</v>
      </c>
      <c r="F157" s="52">
        <f t="shared" si="2"/>
        <v>0.97732597054886217</v>
      </c>
      <c r="G157" s="49">
        <v>16779</v>
      </c>
      <c r="H157" s="50">
        <v>1780</v>
      </c>
      <c r="I157" s="50">
        <v>2033.41</v>
      </c>
      <c r="J157" s="50">
        <v>2018.38</v>
      </c>
      <c r="K157" s="51">
        <v>2048.44</v>
      </c>
      <c r="L157" s="49">
        <v>5839</v>
      </c>
      <c r="M157" s="50">
        <v>1666.67</v>
      </c>
      <c r="N157" s="50">
        <v>1760.68</v>
      </c>
      <c r="O157" s="50">
        <v>1743.62</v>
      </c>
      <c r="P157" s="51">
        <v>1777.74</v>
      </c>
      <c r="Q157" s="49">
        <v>744</v>
      </c>
      <c r="R157" s="50">
        <v>1275.8399999999999</v>
      </c>
      <c r="S157" s="50">
        <v>1357.88</v>
      </c>
      <c r="T157" s="50">
        <v>1319.09</v>
      </c>
      <c r="U157" s="51">
        <v>1396.67</v>
      </c>
    </row>
    <row r="158" spans="1:21" x14ac:dyDescent="0.35">
      <c r="A158" t="s">
        <v>118</v>
      </c>
      <c r="B158">
        <v>2025</v>
      </c>
      <c r="C158" t="s">
        <v>10</v>
      </c>
      <c r="D158" s="49">
        <v>18055</v>
      </c>
      <c r="E158" s="50">
        <v>364</v>
      </c>
      <c r="F158" s="52">
        <f t="shared" si="2"/>
        <v>0.98023779792605459</v>
      </c>
      <c r="G158" s="49">
        <v>13051</v>
      </c>
      <c r="H158" s="50">
        <v>1755.17</v>
      </c>
      <c r="I158" s="50">
        <v>2008.44</v>
      </c>
      <c r="J158" s="50">
        <v>1991.68</v>
      </c>
      <c r="K158" s="51">
        <v>2025.21</v>
      </c>
      <c r="L158" s="49">
        <v>4353</v>
      </c>
      <c r="M158" s="50">
        <v>1691.18</v>
      </c>
      <c r="N158" s="50">
        <v>1784.87</v>
      </c>
      <c r="O158" s="50">
        <v>1765.12</v>
      </c>
      <c r="P158" s="51">
        <v>1804.62</v>
      </c>
      <c r="Q158" s="49">
        <v>651</v>
      </c>
      <c r="R158" s="50">
        <v>1262.93</v>
      </c>
      <c r="S158" s="50">
        <v>1331.6</v>
      </c>
      <c r="T158" s="50">
        <v>1294.43</v>
      </c>
      <c r="U158" s="51">
        <v>1368.77</v>
      </c>
    </row>
    <row r="159" spans="1:21" x14ac:dyDescent="0.35">
      <c r="A159" t="s">
        <v>118</v>
      </c>
      <c r="B159">
        <v>2026</v>
      </c>
      <c r="C159" t="s">
        <v>11</v>
      </c>
      <c r="D159" s="49">
        <v>19011</v>
      </c>
      <c r="E159" s="50">
        <v>590</v>
      </c>
      <c r="F159" s="52">
        <f t="shared" si="2"/>
        <v>0.9698994949237284</v>
      </c>
      <c r="G159" s="49">
        <v>13500</v>
      </c>
      <c r="H159" s="50">
        <v>1751.43</v>
      </c>
      <c r="I159" s="50">
        <v>1957.84</v>
      </c>
      <c r="J159" s="50">
        <v>1942.3</v>
      </c>
      <c r="K159" s="51">
        <v>1973.39</v>
      </c>
      <c r="L159" s="49">
        <v>4837</v>
      </c>
      <c r="M159" s="50">
        <v>1682.81</v>
      </c>
      <c r="N159" s="50">
        <v>1761.16</v>
      </c>
      <c r="O159" s="50">
        <v>1742.71</v>
      </c>
      <c r="P159" s="51">
        <v>1779.61</v>
      </c>
      <c r="Q159" s="49">
        <v>674</v>
      </c>
      <c r="R159" s="50">
        <v>1263.33</v>
      </c>
      <c r="S159" s="50">
        <v>1333.96</v>
      </c>
      <c r="T159" s="50">
        <v>1294.8800000000001</v>
      </c>
      <c r="U159" s="51">
        <v>1373.05</v>
      </c>
    </row>
    <row r="160" spans="1:21" x14ac:dyDescent="0.35">
      <c r="A160" t="s">
        <v>118</v>
      </c>
      <c r="B160">
        <v>2026</v>
      </c>
      <c r="C160" t="s">
        <v>12</v>
      </c>
      <c r="D160" s="49">
        <v>22230</v>
      </c>
      <c r="E160" s="50">
        <v>531</v>
      </c>
      <c r="F160" s="52">
        <f t="shared" si="2"/>
        <v>0.97667062079873468</v>
      </c>
      <c r="G160" s="49">
        <v>16206</v>
      </c>
      <c r="H160" s="50">
        <v>1800</v>
      </c>
      <c r="I160" s="50">
        <v>1995.36</v>
      </c>
      <c r="J160" s="50">
        <v>1981.18</v>
      </c>
      <c r="K160" s="51">
        <v>2009.54</v>
      </c>
      <c r="L160" s="49">
        <v>5202</v>
      </c>
      <c r="M160" s="50">
        <v>1692.31</v>
      </c>
      <c r="N160" s="50">
        <v>1779.95</v>
      </c>
      <c r="O160" s="50">
        <v>1762.09</v>
      </c>
      <c r="P160" s="51">
        <v>1797.82</v>
      </c>
      <c r="Q160" s="49">
        <v>822</v>
      </c>
      <c r="R160" s="50">
        <v>1259.23</v>
      </c>
      <c r="S160" s="50">
        <v>1339.4</v>
      </c>
      <c r="T160" s="50">
        <v>1303.4100000000001</v>
      </c>
      <c r="U160" s="51">
        <v>1375.39</v>
      </c>
    </row>
    <row r="161" spans="1:21" x14ac:dyDescent="0.35">
      <c r="A161" t="s">
        <v>118</v>
      </c>
      <c r="B161">
        <v>2026</v>
      </c>
      <c r="C161" t="s">
        <v>13</v>
      </c>
      <c r="D161" s="49">
        <v>26590</v>
      </c>
      <c r="E161" s="50">
        <v>689</v>
      </c>
      <c r="F161" s="52">
        <f t="shared" si="2"/>
        <v>0.9747424758972103</v>
      </c>
      <c r="G161" s="49">
        <v>19685</v>
      </c>
      <c r="H161" s="50">
        <v>1809.02</v>
      </c>
      <c r="I161" s="50">
        <v>2001.42</v>
      </c>
      <c r="J161" s="50">
        <v>1988.62</v>
      </c>
      <c r="K161" s="51">
        <v>2014.21</v>
      </c>
      <c r="L161" s="49">
        <v>5885</v>
      </c>
      <c r="M161" s="50">
        <v>1696.67</v>
      </c>
      <c r="N161" s="50">
        <v>1761.27</v>
      </c>
      <c r="O161" s="50">
        <v>1745.01</v>
      </c>
      <c r="P161" s="51">
        <v>1777.53</v>
      </c>
      <c r="Q161" s="49">
        <v>1020</v>
      </c>
      <c r="R161" s="50">
        <v>1267.52</v>
      </c>
      <c r="S161" s="50">
        <v>1351.84</v>
      </c>
      <c r="T161" s="50">
        <v>1319.33</v>
      </c>
      <c r="U161" s="51">
        <v>1384.35</v>
      </c>
    </row>
  </sheetData>
  <phoneticPr fontId="7"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1520-6A05-4B45-977D-850784D752D0}">
  <dimension ref="A1:M17"/>
  <sheetViews>
    <sheetView showGridLines="0" zoomScaleNormal="100" workbookViewId="0"/>
  </sheetViews>
  <sheetFormatPr defaultRowHeight="14.5" x14ac:dyDescent="0.35"/>
  <cols>
    <col min="1" max="1" width="12" customWidth="1"/>
    <col min="2" max="2" width="14" customWidth="1"/>
    <col min="3" max="10" width="12.1796875" customWidth="1"/>
    <col min="11" max="11" width="13.453125" customWidth="1"/>
    <col min="12" max="12" width="12.1796875" customWidth="1"/>
  </cols>
  <sheetData>
    <row r="1" spans="1:13" ht="45" customHeight="1" x14ac:dyDescent="0.35">
      <c r="A1" s="19" t="s">
        <v>151</v>
      </c>
      <c r="B1" s="19"/>
    </row>
    <row r="2" spans="1:13" ht="26.15" customHeight="1" x14ac:dyDescent="0.35">
      <c r="A2" s="97" t="s">
        <v>145</v>
      </c>
      <c r="B2" s="19"/>
    </row>
    <row r="3" spans="1:13" x14ac:dyDescent="0.35">
      <c r="A3" t="s">
        <v>49</v>
      </c>
    </row>
    <row r="4" spans="1:13" ht="15.5" x14ac:dyDescent="0.35">
      <c r="A4" s="3" t="s">
        <v>24</v>
      </c>
      <c r="B4" s="3"/>
    </row>
    <row r="5" spans="1:13" ht="71.5" customHeight="1" x14ac:dyDescent="0.35">
      <c r="A5" s="53" t="s">
        <v>58</v>
      </c>
      <c r="B5" s="53" t="s">
        <v>98</v>
      </c>
      <c r="C5" s="54" t="s">
        <v>73</v>
      </c>
      <c r="D5" s="53" t="s">
        <v>74</v>
      </c>
      <c r="E5" s="53" t="s">
        <v>75</v>
      </c>
      <c r="F5" s="53" t="s">
        <v>114</v>
      </c>
      <c r="G5" s="54" t="s">
        <v>77</v>
      </c>
      <c r="H5" s="53" t="s">
        <v>61</v>
      </c>
      <c r="I5" s="54" t="s">
        <v>78</v>
      </c>
      <c r="J5" s="53" t="s">
        <v>66</v>
      </c>
      <c r="K5" s="54" t="s">
        <v>79</v>
      </c>
      <c r="L5" s="53" t="s">
        <v>70</v>
      </c>
      <c r="M5" s="50"/>
    </row>
    <row r="6" spans="1:13" x14ac:dyDescent="0.35">
      <c r="A6" t="s">
        <v>97</v>
      </c>
      <c r="B6" t="s">
        <v>99</v>
      </c>
      <c r="C6" s="49">
        <v>155159</v>
      </c>
      <c r="D6" s="50">
        <v>3853</v>
      </c>
      <c r="E6" s="76">
        <f>C6/SUM(C6:D6)</f>
        <v>0.97576912434281693</v>
      </c>
      <c r="F6" s="77">
        <v>2063.3000000000002</v>
      </c>
      <c r="G6" s="49">
        <v>105042</v>
      </c>
      <c r="H6" s="77">
        <v>2172.59</v>
      </c>
      <c r="I6" s="49">
        <v>47265</v>
      </c>
      <c r="J6" s="77">
        <v>1857.1</v>
      </c>
      <c r="K6" s="49">
        <v>2852</v>
      </c>
      <c r="L6" s="77">
        <v>1455.32</v>
      </c>
    </row>
    <row r="7" spans="1:13" x14ac:dyDescent="0.35">
      <c r="A7" t="s">
        <v>97</v>
      </c>
      <c r="B7" t="s">
        <v>100</v>
      </c>
      <c r="C7" s="49">
        <v>52890</v>
      </c>
      <c r="D7" s="50">
        <v>2301</v>
      </c>
      <c r="E7" s="76">
        <f t="shared" ref="E7" si="0">C7/SUM(C7:D7)</f>
        <v>0.95830841985106263</v>
      </c>
      <c r="F7" s="77">
        <v>1893.27</v>
      </c>
      <c r="G7" s="49">
        <v>45390</v>
      </c>
      <c r="H7" s="50">
        <v>1964.72</v>
      </c>
      <c r="I7" s="49">
        <v>3119</v>
      </c>
      <c r="J7" s="77">
        <v>1676.87</v>
      </c>
      <c r="K7" s="49">
        <v>4381</v>
      </c>
      <c r="L7" s="50">
        <v>1307.04</v>
      </c>
    </row>
    <row r="8" spans="1:13" x14ac:dyDescent="0.35">
      <c r="A8" t="s">
        <v>118</v>
      </c>
      <c r="B8" t="s">
        <v>99</v>
      </c>
      <c r="C8" s="49">
        <v>176894</v>
      </c>
      <c r="D8" s="50">
        <v>3986</v>
      </c>
      <c r="E8" s="76">
        <f t="shared" ref="E8:E9" si="1">C8/SUM(C8:D8)</f>
        <v>0.97796329057938969</v>
      </c>
      <c r="F8" s="50">
        <v>1962.09</v>
      </c>
      <c r="G8" s="49">
        <v>107137</v>
      </c>
      <c r="H8" s="50">
        <v>2095.5100000000002</v>
      </c>
      <c r="I8" s="49">
        <v>64487</v>
      </c>
      <c r="J8" s="77">
        <v>1785.16</v>
      </c>
      <c r="K8" s="49">
        <v>5270</v>
      </c>
      <c r="L8" s="50">
        <v>1414.71</v>
      </c>
    </row>
    <row r="9" spans="1:13" x14ac:dyDescent="0.35">
      <c r="A9" t="s">
        <v>118</v>
      </c>
      <c r="B9" t="s">
        <v>100</v>
      </c>
      <c r="C9" s="94">
        <v>88788</v>
      </c>
      <c r="D9" s="50">
        <v>3262</v>
      </c>
      <c r="E9" s="76">
        <f t="shared" si="1"/>
        <v>0.9645627376425856</v>
      </c>
      <c r="F9" s="50">
        <v>1844.85</v>
      </c>
      <c r="G9" s="49">
        <v>80417</v>
      </c>
      <c r="H9" s="50">
        <v>1892.17</v>
      </c>
      <c r="I9" s="49">
        <v>4003</v>
      </c>
      <c r="J9" s="77">
        <v>1533.02</v>
      </c>
      <c r="K9" s="49">
        <v>4368</v>
      </c>
      <c r="L9" s="50">
        <v>1259.42</v>
      </c>
    </row>
    <row r="10" spans="1:13" x14ac:dyDescent="0.35">
      <c r="C10" s="50"/>
      <c r="H10" s="82"/>
      <c r="J10" s="82"/>
      <c r="L10" s="82"/>
    </row>
    <row r="11" spans="1:13" x14ac:dyDescent="0.35">
      <c r="C11" s="50"/>
      <c r="H11" s="1"/>
      <c r="I11" s="1"/>
      <c r="J11" s="1"/>
      <c r="K11" s="1"/>
      <c r="L11" s="1"/>
    </row>
    <row r="12" spans="1:13" x14ac:dyDescent="0.35">
      <c r="C12" s="1"/>
      <c r="J12" s="1"/>
    </row>
    <row r="13" spans="1:13" x14ac:dyDescent="0.35">
      <c r="C13" s="50"/>
      <c r="J13" s="1"/>
    </row>
    <row r="14" spans="1:13" x14ac:dyDescent="0.35">
      <c r="J14" s="1"/>
    </row>
    <row r="15" spans="1:13" x14ac:dyDescent="0.35">
      <c r="J15" s="1"/>
    </row>
    <row r="16" spans="1:13" x14ac:dyDescent="0.35">
      <c r="J16" s="1"/>
    </row>
    <row r="17" spans="10:10" x14ac:dyDescent="0.35">
      <c r="J17" s="1"/>
    </row>
  </sheetData>
  <phoneticPr fontId="7"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6294-A947-4479-9148-D8E13B4D639C}">
  <dimension ref="A1:M19"/>
  <sheetViews>
    <sheetView showGridLines="0" zoomScaleNormal="100" workbookViewId="0"/>
  </sheetViews>
  <sheetFormatPr defaultRowHeight="14.5" x14ac:dyDescent="0.35"/>
  <cols>
    <col min="1" max="1" width="12" customWidth="1"/>
    <col min="2" max="2" width="18.81640625" bestFit="1" customWidth="1"/>
    <col min="3" max="10" width="12.1796875" customWidth="1"/>
    <col min="11" max="11" width="13.453125" customWidth="1"/>
    <col min="12" max="12" width="12.1796875" customWidth="1"/>
  </cols>
  <sheetData>
    <row r="1" spans="1:13" ht="45" customHeight="1" x14ac:dyDescent="0.35">
      <c r="A1" s="19" t="s">
        <v>152</v>
      </c>
      <c r="B1" s="19"/>
    </row>
    <row r="2" spans="1:13" ht="26.15" customHeight="1" x14ac:dyDescent="0.35">
      <c r="A2" s="97" t="s">
        <v>145</v>
      </c>
      <c r="B2" s="19"/>
    </row>
    <row r="3" spans="1:13" x14ac:dyDescent="0.35">
      <c r="A3" t="s">
        <v>49</v>
      </c>
    </row>
    <row r="4" spans="1:13" ht="15.5" x14ac:dyDescent="0.35">
      <c r="A4" s="3" t="s">
        <v>24</v>
      </c>
      <c r="B4" s="3"/>
    </row>
    <row r="5" spans="1:13" ht="71.5" customHeight="1" x14ac:dyDescent="0.35">
      <c r="A5" s="53" t="s">
        <v>58</v>
      </c>
      <c r="B5" s="53" t="s">
        <v>98</v>
      </c>
      <c r="C5" s="54" t="s">
        <v>105</v>
      </c>
      <c r="D5" s="53" t="s">
        <v>74</v>
      </c>
      <c r="E5" s="53" t="s">
        <v>75</v>
      </c>
      <c r="F5" s="53" t="s">
        <v>114</v>
      </c>
      <c r="G5" s="54" t="s">
        <v>77</v>
      </c>
      <c r="H5" s="53" t="s">
        <v>61</v>
      </c>
      <c r="I5" s="54" t="s">
        <v>78</v>
      </c>
      <c r="J5" s="53" t="s">
        <v>66</v>
      </c>
      <c r="K5" s="54" t="s">
        <v>79</v>
      </c>
      <c r="L5" s="53" t="s">
        <v>70</v>
      </c>
      <c r="M5" s="50"/>
    </row>
    <row r="6" spans="1:13" x14ac:dyDescent="0.35">
      <c r="A6" t="s">
        <v>97</v>
      </c>
      <c r="B6" t="s">
        <v>111</v>
      </c>
      <c r="C6" s="49">
        <v>128340</v>
      </c>
      <c r="D6" s="50">
        <v>3194</v>
      </c>
      <c r="E6" s="76">
        <f>C6/SUM(C6:D6)</f>
        <v>0.97571730503139875</v>
      </c>
      <c r="F6" s="50">
        <v>2133.6999999999998</v>
      </c>
      <c r="G6" s="49">
        <v>82011</v>
      </c>
      <c r="H6" s="77">
        <v>2297.7600000000002</v>
      </c>
      <c r="I6" s="49">
        <v>43797</v>
      </c>
      <c r="J6" s="77">
        <v>1865.78</v>
      </c>
      <c r="K6" s="49">
        <v>2532</v>
      </c>
      <c r="L6" s="77">
        <v>1454.34</v>
      </c>
    </row>
    <row r="7" spans="1:13" x14ac:dyDescent="0.35">
      <c r="A7" t="s">
        <v>97</v>
      </c>
      <c r="B7" t="s">
        <v>112</v>
      </c>
      <c r="C7" s="49">
        <v>26532</v>
      </c>
      <c r="D7" s="50">
        <v>654</v>
      </c>
      <c r="E7" s="76">
        <f t="shared" ref="E7" si="0">C7/SUM(C7:D7)</f>
        <v>0.9759435003310527</v>
      </c>
      <c r="F7" s="50">
        <v>1723.19</v>
      </c>
      <c r="G7" s="49">
        <v>22902</v>
      </c>
      <c r="H7" s="50">
        <v>1724.27</v>
      </c>
      <c r="I7" s="49">
        <v>3328</v>
      </c>
      <c r="J7" s="77">
        <v>1741.52</v>
      </c>
      <c r="K7" s="49">
        <v>302</v>
      </c>
      <c r="L7" s="50">
        <v>1439.63</v>
      </c>
    </row>
    <row r="8" spans="1:13" x14ac:dyDescent="0.35">
      <c r="A8" t="s">
        <v>97</v>
      </c>
      <c r="B8" t="s">
        <v>109</v>
      </c>
      <c r="C8" s="49">
        <v>139525</v>
      </c>
      <c r="D8" s="50">
        <v>3687</v>
      </c>
      <c r="E8" s="76">
        <f t="shared" ref="E8:E9" si="1">C8/SUM(C8:D8)</f>
        <v>0.97425495070245505</v>
      </c>
      <c r="F8" s="50">
        <v>2104.89</v>
      </c>
      <c r="G8" s="49">
        <v>87460</v>
      </c>
      <c r="H8" s="50">
        <v>2282.77</v>
      </c>
      <c r="I8" s="49">
        <v>45813</v>
      </c>
      <c r="J8" s="77">
        <v>1864.32</v>
      </c>
      <c r="K8" s="49">
        <v>6252</v>
      </c>
      <c r="L8" s="50">
        <v>1379.4</v>
      </c>
    </row>
    <row r="9" spans="1:13" x14ac:dyDescent="0.35">
      <c r="A9" t="s">
        <v>97</v>
      </c>
      <c r="B9" t="s">
        <v>110</v>
      </c>
      <c r="C9" s="49">
        <v>65894</v>
      </c>
      <c r="D9" s="50">
        <v>2460</v>
      </c>
      <c r="E9" s="76">
        <f t="shared" si="1"/>
        <v>0.96401088451297656</v>
      </c>
      <c r="F9" s="50">
        <v>1853.62</v>
      </c>
      <c r="G9" s="49">
        <v>60578</v>
      </c>
      <c r="H9" s="50">
        <v>1876.92</v>
      </c>
      <c r="I9" s="49">
        <v>4366</v>
      </c>
      <c r="J9" s="77">
        <v>1658.09</v>
      </c>
      <c r="K9" s="49">
        <v>950</v>
      </c>
      <c r="L9" s="50">
        <v>1266.7</v>
      </c>
    </row>
    <row r="10" spans="1:13" x14ac:dyDescent="0.35">
      <c r="A10" t="s">
        <v>118</v>
      </c>
      <c r="B10" t="s">
        <v>111</v>
      </c>
      <c r="C10" s="49">
        <v>150600</v>
      </c>
      <c r="D10" s="50">
        <v>3208</v>
      </c>
      <c r="E10" s="76">
        <f t="shared" ref="E10:E13" si="2">C10/SUM(C10:D10)</f>
        <v>0.97914282742120051</v>
      </c>
      <c r="F10" s="50">
        <v>2022.3</v>
      </c>
      <c r="G10" s="49">
        <v>84047</v>
      </c>
      <c r="H10" s="50">
        <v>2228.4699999999998</v>
      </c>
      <c r="I10" s="49">
        <v>61652</v>
      </c>
      <c r="J10" s="50">
        <v>1790.04</v>
      </c>
      <c r="K10" s="49">
        <v>4901</v>
      </c>
      <c r="L10" s="77">
        <v>1408.35</v>
      </c>
    </row>
    <row r="11" spans="1:13" x14ac:dyDescent="0.35">
      <c r="A11" t="s">
        <v>118</v>
      </c>
      <c r="B11" t="s">
        <v>112</v>
      </c>
      <c r="C11" s="49">
        <v>24992</v>
      </c>
      <c r="D11" s="50">
        <v>738</v>
      </c>
      <c r="E11" s="76">
        <f t="shared" si="2"/>
        <v>0.97131752817722505</v>
      </c>
      <c r="F11" s="50">
        <v>1599.23</v>
      </c>
      <c r="G11" s="49">
        <v>22604</v>
      </c>
      <c r="H11" s="50">
        <v>1599.19</v>
      </c>
      <c r="I11" s="49">
        <v>2134</v>
      </c>
      <c r="J11" s="50">
        <v>1612.35</v>
      </c>
      <c r="K11" s="49">
        <v>254</v>
      </c>
      <c r="L11" s="77">
        <v>1492.89</v>
      </c>
    </row>
    <row r="12" spans="1:13" x14ac:dyDescent="0.35">
      <c r="A12" t="s">
        <v>118</v>
      </c>
      <c r="B12" t="s">
        <v>109</v>
      </c>
      <c r="C12" s="94">
        <v>168070</v>
      </c>
      <c r="D12" s="50">
        <v>3828</v>
      </c>
      <c r="E12" s="76">
        <f t="shared" si="2"/>
        <v>0.97773097999976732</v>
      </c>
      <c r="F12" s="50">
        <v>2002.62</v>
      </c>
      <c r="G12" s="49">
        <v>95705</v>
      </c>
      <c r="H12" s="50">
        <v>2202.96</v>
      </c>
      <c r="I12" s="49">
        <v>63850</v>
      </c>
      <c r="J12" s="50">
        <v>1788.05</v>
      </c>
      <c r="K12" s="49">
        <v>8515</v>
      </c>
      <c r="L12" s="50">
        <v>1359.76</v>
      </c>
    </row>
    <row r="13" spans="1:13" x14ac:dyDescent="0.35">
      <c r="A13" t="s">
        <v>118</v>
      </c>
      <c r="B13" t="s">
        <v>110</v>
      </c>
      <c r="C13" s="49">
        <v>96119</v>
      </c>
      <c r="D13" s="50">
        <v>3366</v>
      </c>
      <c r="E13" s="76">
        <f t="shared" si="2"/>
        <v>0.96616575363120072</v>
      </c>
      <c r="F13" s="50">
        <v>1783.58</v>
      </c>
      <c r="G13" s="49">
        <v>91243</v>
      </c>
      <c r="H13" s="50">
        <v>1803.72</v>
      </c>
      <c r="I13" s="49">
        <v>3904</v>
      </c>
      <c r="J13" s="50">
        <v>1459.91</v>
      </c>
      <c r="K13" s="49">
        <v>972</v>
      </c>
      <c r="L13" s="50">
        <v>1193.17</v>
      </c>
    </row>
    <row r="14" spans="1:13" x14ac:dyDescent="0.35">
      <c r="J14" s="1"/>
    </row>
    <row r="15" spans="1:13" x14ac:dyDescent="0.35">
      <c r="C15" s="1"/>
      <c r="J15" s="1"/>
    </row>
    <row r="16" spans="1:13" x14ac:dyDescent="0.35">
      <c r="F16" s="50"/>
      <c r="G16" s="50"/>
      <c r="H16" s="50"/>
      <c r="I16" s="50"/>
      <c r="J16" s="50"/>
      <c r="K16" s="50"/>
      <c r="L16" s="50"/>
    </row>
    <row r="17" spans="6:12" x14ac:dyDescent="0.35">
      <c r="F17" s="50"/>
      <c r="G17" s="50"/>
      <c r="H17" s="50"/>
      <c r="I17" s="50"/>
      <c r="J17" s="50"/>
      <c r="K17" s="50"/>
      <c r="L17" s="50"/>
    </row>
    <row r="18" spans="6:12" x14ac:dyDescent="0.35">
      <c r="F18" s="50"/>
      <c r="G18" s="50"/>
      <c r="H18" s="50"/>
      <c r="I18" s="50"/>
      <c r="J18" s="50"/>
      <c r="K18" s="50"/>
      <c r="L18" s="50"/>
    </row>
    <row r="19" spans="6:12" x14ac:dyDescent="0.35">
      <c r="F19" s="50"/>
      <c r="G19" s="50"/>
      <c r="H19" s="50"/>
      <c r="I19" s="50"/>
      <c r="J19" s="50"/>
      <c r="K19" s="50"/>
      <c r="L19" s="50"/>
    </row>
  </sheetData>
  <phoneticPr fontId="7"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67CC6F2A03F04698EA34E0C5CF3D5C" ma:contentTypeVersion="10" ma:contentTypeDescription="Create a new document." ma:contentTypeScope="" ma:versionID="1fea60e11b6cdc5682e3d25824c9ccec">
  <xsd:schema xmlns:xsd="http://www.w3.org/2001/XMLSchema" xmlns:xs="http://www.w3.org/2001/XMLSchema" xmlns:p="http://schemas.microsoft.com/office/2006/metadata/properties" xmlns:ns3="b6990dd4-87f0-43d7-bd84-6658abe7e94a" targetNamespace="http://schemas.microsoft.com/office/2006/metadata/properties" ma:root="true" ma:fieldsID="fe2ebc1382c0e5d73f913677d1685a9c" ns3:_="">
    <xsd:import namespace="b6990dd4-87f0-43d7-bd84-6658abe7e94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990dd4-87f0-43d7-bd84-6658abe7e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9EA5A0-BB09-40C5-98C3-2BEE13AFA85E}">
  <ds:schemaRefs>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b6990dd4-87f0-43d7-bd84-6658abe7e94a"/>
    <ds:schemaRef ds:uri="http://www.w3.org/XML/1998/namespace"/>
    <ds:schemaRef ds:uri="http://purl.org/dc/dcmitype/"/>
  </ds:schemaRefs>
</ds:datastoreItem>
</file>

<file path=customXml/itemProps2.xml><?xml version="1.0" encoding="utf-8"?>
<ds:datastoreItem xmlns:ds="http://schemas.openxmlformats.org/officeDocument/2006/customXml" ds:itemID="{78D51960-585F-4F41-875C-531A4DA1059D}">
  <ds:schemaRefs>
    <ds:schemaRef ds:uri="http://schemas.microsoft.com/sharepoint/v3/contenttype/forms"/>
  </ds:schemaRefs>
</ds:datastoreItem>
</file>

<file path=customXml/itemProps3.xml><?xml version="1.0" encoding="utf-8"?>
<ds:datastoreItem xmlns:ds="http://schemas.openxmlformats.org/officeDocument/2006/customXml" ds:itemID="{BC23457E-9490-4799-930C-3B1C9F07D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990dd4-87f0-43d7-bd84-6658abe7e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sheet</vt:lpstr>
      <vt:lpstr>Contents</vt:lpstr>
      <vt:lpstr>Commentary</vt:lpstr>
      <vt:lpstr>Notes</vt:lpstr>
      <vt:lpstr>Summary table (DNC)</vt:lpstr>
      <vt:lpstr>Annual table (DNC)</vt:lpstr>
      <vt:lpstr>Monthly table (DNC)</vt:lpstr>
      <vt:lpstr>Domestic costs (DNC)</vt:lpstr>
      <vt:lpstr>New build costs (DNC)</vt:lpstr>
      <vt:lpstr>Regional costs (DNC)</vt:lpstr>
      <vt:lpstr>Chart data (hide)</vt:lpstr>
      <vt:lpstr>Commentary!Print_Area</vt:lpstr>
    </vt:vector>
  </TitlesOfParts>
  <Company>DECC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Ashcroft Stephen (Analysis)</dc:creator>
  <cp:lastModifiedBy>Harris, Kevin (Energy Security)</cp:lastModifiedBy>
  <cp:lastPrinted>2022-05-24T10:57:27Z</cp:lastPrinted>
  <dcterms:created xsi:type="dcterms:W3CDTF">2015-05-18T14:24:26Z</dcterms:created>
  <dcterms:modified xsi:type="dcterms:W3CDTF">2026-05-27T15:08:55Z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0x0101000C67CC6F2A03F04698EA34E0C5CF3D5C</vt:lpwstr>
  </property>
  <property fmtid="{D5CDD505-2E9C-101B-9397-08002B2CF9AE}" pid="3" name="_dlc_DocIdItemGuid">
    <vt:lpwstr>b4a18cf7-29cc-4166-9891-65c668f6c5cf</vt:lpwstr>
  </property>
  <property fmtid="{D5CDD505-2E9C-101B-9397-08002B2CF9AE}" pid="4" name="MSIP_Label_ba62f585-b40f-4ab9-bafe-39150f03d124_Enabled">
    <vt:lpwstr>true</vt:lpwstr>
  </property>
  <property fmtid="{D5CDD505-2E9C-101B-9397-08002B2CF9AE}" pid="5" name="MSIP_Label_ba62f585-b40f-4ab9-bafe-39150f03d124_SetDate">
    <vt:lpwstr>2020-04-29T13:23:40Z</vt:lpwstr>
  </property>
  <property fmtid="{D5CDD505-2E9C-101B-9397-08002B2CF9AE}" pid="6" name="MSIP_Label_ba62f585-b40f-4ab9-bafe-39150f03d124_Method">
    <vt:lpwstr>Standard</vt:lpwstr>
  </property>
  <property fmtid="{D5CDD505-2E9C-101B-9397-08002B2CF9AE}" pid="7" name="MSIP_Label_ba62f585-b40f-4ab9-bafe-39150f03d124_Name">
    <vt:lpwstr>OFFICIAL</vt:lpwstr>
  </property>
  <property fmtid="{D5CDD505-2E9C-101B-9397-08002B2CF9AE}" pid="8" name="MSIP_Label_ba62f585-b40f-4ab9-bafe-39150f03d124_SiteId">
    <vt:lpwstr>cbac7005-02c1-43eb-b497-e6492d1b2dd8</vt:lpwstr>
  </property>
  <property fmtid="{D5CDD505-2E9C-101B-9397-08002B2CF9AE}" pid="9" name="MSIP_Label_ba62f585-b40f-4ab9-bafe-39150f03d124_ActionId">
    <vt:lpwstr>bea3be4e-1038-4e2f-8922-0000d3e5bbbf</vt:lpwstr>
  </property>
  <property fmtid="{D5CDD505-2E9C-101B-9397-08002B2CF9AE}" pid="10" name="MSIP_Label_ba62f585-b40f-4ab9-bafe-39150f03d124_ContentBits">
    <vt:lpwstr>0</vt:lpwstr>
  </property>
</Properties>
</file>