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hclg-my.sharepoint.com/personal/stephen_pottinger_communities_gov_uk/Documents/Documents/Leasehold/Leasehold Dwellings estimate/"/>
    </mc:Choice>
  </mc:AlternateContent>
  <xr:revisionPtr revIDLastSave="0" documentId="8_{33ED8710-09FB-43F7-B42F-93D8B578A9AE}" xr6:coauthVersionLast="47" xr6:coauthVersionMax="47" xr10:uidLastSave="{00000000-0000-0000-0000-000000000000}"/>
  <bookViews>
    <workbookView xWindow="-120" yWindow="-120" windowWidth="29040" windowHeight="15720" xr2:uid="{0075AEBE-1645-4A65-8775-FC3F29CCE66F}"/>
  </bookViews>
  <sheets>
    <sheet name="Contents" sheetId="1" r:id="rId1"/>
    <sheet name="F1.1" sheetId="2" r:id="rId2"/>
    <sheet name="F1.2" sheetId="3" r:id="rId3"/>
    <sheet name="conf int" sheetId="4" state="hidden" r:id="rId4"/>
  </sheets>
  <definedNames>
    <definedName name="_Fill" hidden="1">#REF!</definedName>
    <definedName name="_xlnm._FilterDatabase" localSheetId="1" hidden="1">'F1.1'!$K$6:$L$14</definedName>
    <definedName name="e" localSheetId="1">#REF!</definedName>
    <definedName name="e" localSheetId="2">#REF!</definedName>
    <definedName name="e">#REF!</definedName>
    <definedName name="LABELS" localSheetId="1">#REF!</definedName>
    <definedName name="LABELS" localSheetId="2">#REF!</definedName>
    <definedName name="LABELS">#REF!</definedName>
    <definedName name="_xlnm.Print_Area" localSheetId="1">'F1.1'!$A$1:$I$22</definedName>
    <definedName name="_xlnm.Print_Area" localSheetId="2">'F1.2'!$A$1:$H$22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11" i="3" l="1"/>
  <c r="AA10" i="3"/>
  <c r="D14" i="4" l="1"/>
  <c r="E13" i="4"/>
  <c r="B7" i="4"/>
  <c r="B8" i="4" l="1"/>
  <c r="B9" i="4" s="1"/>
  <c r="B10" i="4" s="1"/>
  <c r="B13" i="4" s="1"/>
  <c r="B12" i="4" l="1"/>
  <c r="B11" i="4"/>
  <c r="E11" i="4" l="1"/>
  <c r="C11" i="4"/>
  <c r="D11" i="4" s="1"/>
  <c r="E12" i="4"/>
  <c r="C12" i="4"/>
  <c r="D12" i="4" s="1"/>
  <c r="Z10" i="3"/>
  <c r="Z11" i="3"/>
  <c r="Y11" i="3"/>
  <c r="Y10" i="3"/>
  <c r="X10" i="3"/>
  <c r="X11" i="3"/>
  <c r="W11" i="3" l="1"/>
  <c r="V11" i="3"/>
  <c r="U11" i="3"/>
  <c r="T11" i="3"/>
  <c r="S11" i="3"/>
  <c r="R11" i="3"/>
  <c r="W10" i="3"/>
  <c r="V10" i="3"/>
  <c r="U10" i="3"/>
  <c r="T10" i="3"/>
  <c r="S10" i="3"/>
  <c r="R10" i="3"/>
</calcChain>
</file>

<file path=xl/sharedStrings.xml><?xml version="1.0" encoding="utf-8"?>
<sst xmlns="http://schemas.openxmlformats.org/spreadsheetml/2006/main" count="73" uniqueCount="68">
  <si>
    <t>Percentage</t>
  </si>
  <si>
    <t>East Midlands</t>
  </si>
  <si>
    <t>West Midlands</t>
  </si>
  <si>
    <t>Yorkshire and the Humber</t>
  </si>
  <si>
    <t>North East</t>
  </si>
  <si>
    <t>South West</t>
  </si>
  <si>
    <t>South East</t>
  </si>
  <si>
    <t>North West</t>
  </si>
  <si>
    <t>London</t>
  </si>
  <si>
    <t>Total</t>
  </si>
  <si>
    <t>2015-16</t>
  </si>
  <si>
    <t>2016-17</t>
  </si>
  <si>
    <t>2017-18</t>
  </si>
  <si>
    <t>2018-19</t>
  </si>
  <si>
    <t>2019-20</t>
  </si>
  <si>
    <t>2020-21</t>
  </si>
  <si>
    <t>thousands of dwellings</t>
  </si>
  <si>
    <t>upper CI</t>
  </si>
  <si>
    <t>central estimate</t>
  </si>
  <si>
    <t>lower CI</t>
  </si>
  <si>
    <t>difference between upper CI and central estimate</t>
  </si>
  <si>
    <t>difference between lower CI and central estimate</t>
  </si>
  <si>
    <t>percentage of dwellings</t>
  </si>
  <si>
    <t>Sources: English Housing Survey; HM Land Registry; MHCLG Dwelling Stock Estimates 2019; VOA Council Tax Stock of Properties 2019</t>
  </si>
  <si>
    <t>Figures</t>
  </si>
  <si>
    <t>Contact details</t>
  </si>
  <si>
    <t>Stephen Pottinger</t>
  </si>
  <si>
    <t>Housing and Planning Analysis</t>
  </si>
  <si>
    <t>Telephone: 0303 444 1209</t>
  </si>
  <si>
    <t>Latest update</t>
  </si>
  <si>
    <t>Next update</t>
  </si>
  <si>
    <t>Contents</t>
  </si>
  <si>
    <t>2021-22</t>
  </si>
  <si>
    <t>East of England</t>
  </si>
  <si>
    <t>2022-23</t>
  </si>
  <si>
    <t>2023-24</t>
  </si>
  <si>
    <t>Sources: English Housing Survey; HM Land Registry; MHCLG Dwelling Stock Estimate 2024; VOA Council Tax Stock of Properties 2024</t>
  </si>
  <si>
    <t>1 add base, total percentage and number -&gt;</t>
  </si>
  <si>
    <t>unweighted bases here -&gt;</t>
  </si>
  <si>
    <t>put your percentages in here (pref with decimal places) -&gt;</t>
  </si>
  <si>
    <t>&lt;- 'put total numbers in here (pref with decimal places)</t>
  </si>
  <si>
    <t>Calculations (done by Excel)</t>
  </si>
  <si>
    <t>2 p*(1-p)</t>
  </si>
  <si>
    <t>3 divide by n</t>
  </si>
  <si>
    <t>4 square root</t>
  </si>
  <si>
    <t>5 *1.96 for 95%CI and *1.2 for df</t>
  </si>
  <si>
    <t>Totals for fig 2</t>
  </si>
  <si>
    <t>6 lower</t>
  </si>
  <si>
    <t>6 upper</t>
  </si>
  <si>
    <t>7 relative deviation</t>
  </si>
  <si>
    <t>Red</t>
  </si>
  <si>
    <t>Absolute deviation is: &gt; 10% OR</t>
  </si>
  <si>
    <t>Relative deviation is: &gt; 40%</t>
  </si>
  <si>
    <t xml:space="preserve">Amber </t>
  </si>
  <si>
    <t>Absolute deviation: 10% &gt; deviation &gt; 4% OR</t>
  </si>
  <si>
    <t>Relative deviation:  40% &gt; deviation &gt; 10%</t>
  </si>
  <si>
    <t>Green</t>
  </si>
  <si>
    <t>Absolute deviation is: &lt; 4% AND</t>
  </si>
  <si>
    <t>Relative deviation is: &lt; 10%</t>
  </si>
  <si>
    <t>2024-25</t>
  </si>
  <si>
    <t>Ministry of Housing, Communities and Local Government</t>
  </si>
  <si>
    <t>ehs@communities.gov.uk</t>
  </si>
  <si>
    <t>Fig 1.2: Estimated number of leasehold dwellings, 2015-16 to 2024-25</t>
  </si>
  <si>
    <t>Fig 1.1: Proportion of housing stock owned on a leasehold basis, by region, 2024-25</t>
  </si>
  <si>
    <t>Figure 1.1: Proportion of housing stock owned on a leasehold basis, by region, 2024-25</t>
  </si>
  <si>
    <t>Figure 1.2: Estimated number of leasehold dwellings, 2015-16 to 2024-25</t>
  </si>
  <si>
    <t>Underlying Data for Figure 1.2 (based on annex tables 1.1, 1.2 and 1.3)</t>
  </si>
  <si>
    <t>Underlying Data for Figure 1.1 (based on annex tables 1.1 and 1.2)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</si>
</sst>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0.0"/>
    <numFmt numFmtId="165" formatCode="_-* #,##0_-;\-* #,##0_-;_-* &quot;-&quot;??_-;_-@_-"/>
    <numFmt numFmtId="166" formatCode="_(* #,##0.00_);_(* \(#,##0.00\);_(* &quot;-&quot;??_);_(@_)"/>
    <numFmt numFmtId="167" formatCode="#,##0.0"/>
    <numFmt numFmtId="168" formatCode="_(* #,##0_);_(* \(#,##0\);_(* &quot;-&quot;??_);_(@_)"/>
    <numFmt numFmtId="169" formatCode="_-* #,##0.0_-;\-* #,##0.0_-;_-* &quot;-&quot;??_-;_-@_-"/>
    <numFmt numFmtId="170" formatCode="#,##0.00000"/>
    <numFmt numFmtId="171" formatCode="0.0%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Arial"/>
      <family val="2"/>
    </font>
    <font>
      <sz val="12"/>
      <color theme="1"/>
      <name val="Arial"/>
      <family val="2"/>
    </font>
    <font>
      <b/>
      <sz val="11"/>
      <color indexed="8"/>
      <name val="Arial"/>
      <family val="2"/>
    </font>
    <font>
      <b/>
      <sz val="10"/>
      <color indexed="8"/>
      <name val="Arial"/>
      <family val="2"/>
    </font>
    <font>
      <b/>
      <sz val="11"/>
      <name val="Arial"/>
      <family val="2"/>
    </font>
    <font>
      <b/>
      <sz val="12"/>
      <color indexed="24"/>
      <name val="Arial"/>
      <family val="2"/>
    </font>
    <font>
      <i/>
      <sz val="10"/>
      <color theme="1"/>
      <name val="Arial"/>
      <family val="2"/>
    </font>
    <font>
      <b/>
      <sz val="10"/>
      <name val="Arial"/>
      <family val="2"/>
    </font>
    <font>
      <b/>
      <sz val="9"/>
      <color theme="1"/>
      <name val="Arial"/>
      <family val="2"/>
    </font>
    <font>
      <i/>
      <sz val="9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b/>
      <sz val="12"/>
      <color theme="1"/>
      <name val="Arial"/>
      <family val="2"/>
    </font>
    <font>
      <u/>
      <sz val="12"/>
      <color theme="10"/>
      <name val="Arial"/>
      <family val="2"/>
    </font>
    <font>
      <sz val="11"/>
      <color theme="1"/>
      <name val="Arial"/>
      <family val="2"/>
    </font>
    <font>
      <i/>
      <sz val="10"/>
      <name val="Arial"/>
      <family val="2"/>
    </font>
    <font>
      <b/>
      <sz val="12"/>
      <name val="Arial"/>
      <family val="2"/>
    </font>
    <font>
      <b/>
      <sz val="14"/>
      <color theme="1"/>
      <name val="Arial"/>
      <family val="2"/>
    </font>
    <font>
      <sz val="8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u/>
      <sz val="10"/>
      <color theme="1"/>
      <name val="Arial"/>
      <family val="2"/>
    </font>
    <font>
      <sz val="9"/>
      <name val="Arial"/>
      <family val="2"/>
    </font>
    <font>
      <sz val="10"/>
      <color rgb="FF00206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7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0" fontId="4" fillId="0" borderId="0"/>
    <xf numFmtId="0" fontId="2" fillId="0" borderId="0"/>
    <xf numFmtId="0" fontId="2" fillId="0" borderId="0"/>
    <xf numFmtId="9" fontId="4" fillId="0" borderId="0" applyFont="0" applyFill="0" applyBorder="0" applyAlignment="0" applyProtection="0"/>
    <xf numFmtId="0" fontId="2" fillId="0" borderId="0"/>
    <xf numFmtId="43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4" fillId="0" borderId="0"/>
    <xf numFmtId="0" fontId="17" fillId="0" borderId="0" applyNumberFormat="0" applyFill="0" applyBorder="0" applyAlignment="0" applyProtection="0"/>
    <xf numFmtId="0" fontId="23" fillId="0" borderId="0" applyNumberFormat="0" applyBorder="0" applyProtection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</cellStyleXfs>
  <cellXfs count="92">
    <xf numFmtId="0" fontId="0" fillId="0" borderId="0" xfId="0"/>
    <xf numFmtId="0" fontId="3" fillId="2" borderId="0" xfId="2" applyFont="1" applyFill="1"/>
    <xf numFmtId="0" fontId="5" fillId="2" borderId="0" xfId="2" applyFont="1" applyFill="1"/>
    <xf numFmtId="0" fontId="6" fillId="2" borderId="0" xfId="5" applyFont="1" applyFill="1" applyAlignment="1">
      <alignment vertical="top" wrapText="1"/>
    </xf>
    <xf numFmtId="0" fontId="7" fillId="2" borderId="0" xfId="3" applyFont="1" applyFill="1"/>
    <xf numFmtId="0" fontId="6" fillId="2" borderId="0" xfId="5" applyFont="1" applyFill="1" applyAlignment="1">
      <alignment wrapText="1"/>
    </xf>
    <xf numFmtId="0" fontId="8" fillId="2" borderId="0" xfId="2" applyFont="1" applyFill="1"/>
    <xf numFmtId="0" fontId="2" fillId="2" borderId="0" xfId="2" applyFill="1"/>
    <xf numFmtId="0" fontId="2" fillId="2" borderId="1" xfId="6" applyFill="1" applyBorder="1"/>
    <xf numFmtId="0" fontId="9" fillId="2" borderId="1" xfId="0" applyFont="1" applyFill="1" applyBorder="1" applyAlignment="1">
      <alignment wrapText="1"/>
    </xf>
    <xf numFmtId="0" fontId="2" fillId="2" borderId="0" xfId="0" applyFont="1" applyFill="1" applyAlignment="1">
      <alignment vertical="center"/>
    </xf>
    <xf numFmtId="164" fontId="2" fillId="2" borderId="0" xfId="7" applyNumberFormat="1" applyFont="1" applyFill="1" applyAlignment="1">
      <alignment horizontal="right" vertical="center" indent="1"/>
    </xf>
    <xf numFmtId="164" fontId="2" fillId="2" borderId="0" xfId="8" applyNumberFormat="1" applyFill="1"/>
    <xf numFmtId="164" fontId="6" fillId="2" borderId="0" xfId="2" applyNumberFormat="1" applyFont="1" applyFill="1"/>
    <xf numFmtId="164" fontId="10" fillId="2" borderId="0" xfId="8" applyNumberFormat="1" applyFont="1" applyFill="1"/>
    <xf numFmtId="0" fontId="2" fillId="2" borderId="2" xfId="0" applyFont="1" applyFill="1" applyBorder="1" applyAlignment="1">
      <alignment vertical="center"/>
    </xf>
    <xf numFmtId="164" fontId="2" fillId="2" borderId="2" xfId="7" applyNumberFormat="1" applyFont="1" applyFill="1" applyBorder="1" applyAlignment="1">
      <alignment horizontal="right" vertical="center" indent="1"/>
    </xf>
    <xf numFmtId="0" fontId="3" fillId="2" borderId="0" xfId="2" applyFont="1" applyFill="1" applyAlignment="1">
      <alignment horizontal="right"/>
    </xf>
    <xf numFmtId="0" fontId="4" fillId="2" borderId="0" xfId="4" applyFill="1"/>
    <xf numFmtId="0" fontId="10" fillId="2" borderId="1" xfId="2" applyFont="1" applyFill="1" applyBorder="1" applyAlignment="1">
      <alignment horizontal="right"/>
    </xf>
    <xf numFmtId="0" fontId="10" fillId="2" borderId="1" xfId="3" applyFont="1" applyFill="1" applyBorder="1" applyAlignment="1">
      <alignment horizontal="right"/>
    </xf>
    <xf numFmtId="0" fontId="6" fillId="2" borderId="1" xfId="2" applyFont="1" applyFill="1" applyBorder="1" applyAlignment="1">
      <alignment horizontal="right"/>
    </xf>
    <xf numFmtId="0" fontId="12" fillId="2" borderId="0" xfId="3" applyFont="1" applyFill="1" applyAlignment="1">
      <alignment horizontal="right"/>
    </xf>
    <xf numFmtId="0" fontId="2" fillId="2" borderId="0" xfId="3" applyFill="1"/>
    <xf numFmtId="3" fontId="10" fillId="2" borderId="0" xfId="9" applyNumberFormat="1" applyFont="1" applyFill="1" applyBorder="1" applyAlignment="1">
      <alignment horizontal="right" vertical="center"/>
    </xf>
    <xf numFmtId="165" fontId="10" fillId="2" borderId="0" xfId="1" applyNumberFormat="1" applyFont="1" applyFill="1" applyAlignment="1">
      <alignment horizontal="right" vertical="center"/>
    </xf>
    <xf numFmtId="165" fontId="10" fillId="0" borderId="0" xfId="10" applyNumberFormat="1" applyFont="1" applyAlignment="1">
      <alignment vertical="center"/>
    </xf>
    <xf numFmtId="165" fontId="6" fillId="2" borderId="0" xfId="1" applyNumberFormat="1" applyFont="1" applyFill="1" applyAlignment="1">
      <alignment vertical="center"/>
    </xf>
    <xf numFmtId="0" fontId="3" fillId="2" borderId="0" xfId="2" applyFont="1" applyFill="1" applyAlignment="1">
      <alignment horizontal="right" wrapText="1"/>
    </xf>
    <xf numFmtId="3" fontId="10" fillId="2" borderId="2" xfId="9" applyNumberFormat="1" applyFont="1" applyFill="1" applyBorder="1" applyAlignment="1">
      <alignment horizontal="right" vertical="center"/>
    </xf>
    <xf numFmtId="165" fontId="10" fillId="0" borderId="2" xfId="10" applyNumberFormat="1" applyFont="1" applyBorder="1" applyAlignment="1">
      <alignment horizontal="right" vertical="center"/>
    </xf>
    <xf numFmtId="165" fontId="10" fillId="0" borderId="2" xfId="10" applyNumberFormat="1" applyFont="1" applyBorder="1" applyAlignment="1">
      <alignment vertical="center"/>
    </xf>
    <xf numFmtId="3" fontId="3" fillId="2" borderId="0" xfId="2" applyNumberFormat="1" applyFont="1" applyFill="1"/>
    <xf numFmtId="3" fontId="12" fillId="2" borderId="0" xfId="3" applyNumberFormat="1" applyFont="1" applyFill="1" applyAlignment="1">
      <alignment horizontal="right"/>
    </xf>
    <xf numFmtId="3" fontId="3" fillId="2" borderId="2" xfId="2" applyNumberFormat="1" applyFont="1" applyFill="1" applyBorder="1"/>
    <xf numFmtId="4" fontId="3" fillId="2" borderId="0" xfId="2" applyNumberFormat="1" applyFont="1" applyFill="1"/>
    <xf numFmtId="4" fontId="12" fillId="2" borderId="0" xfId="3" applyNumberFormat="1" applyFont="1" applyFill="1" applyAlignment="1">
      <alignment horizontal="right"/>
    </xf>
    <xf numFmtId="167" fontId="3" fillId="2" borderId="0" xfId="2" applyNumberFormat="1" applyFont="1" applyFill="1"/>
    <xf numFmtId="164" fontId="3" fillId="2" borderId="0" xfId="2" applyNumberFormat="1" applyFont="1" applyFill="1"/>
    <xf numFmtId="0" fontId="13" fillId="2" borderId="0" xfId="5" applyFont="1" applyFill="1" applyAlignment="1">
      <alignment horizontal="left" vertical="top" wrapText="1"/>
    </xf>
    <xf numFmtId="167" fontId="3" fillId="2" borderId="2" xfId="2" applyNumberFormat="1" applyFont="1" applyFill="1" applyBorder="1"/>
    <xf numFmtId="164" fontId="3" fillId="2" borderId="2" xfId="2" applyNumberFormat="1" applyFont="1" applyFill="1" applyBorder="1"/>
    <xf numFmtId="168" fontId="3" fillId="2" borderId="0" xfId="2" applyNumberFormat="1" applyFont="1" applyFill="1"/>
    <xf numFmtId="0" fontId="14" fillId="0" borderId="0" xfId="0" applyFont="1" applyAlignment="1">
      <alignment vertical="center"/>
    </xf>
    <xf numFmtId="0" fontId="4" fillId="2" borderId="0" xfId="12" applyFill="1"/>
    <xf numFmtId="0" fontId="16" fillId="2" borderId="0" xfId="12" applyFont="1" applyFill="1"/>
    <xf numFmtId="0" fontId="17" fillId="2" borderId="0" xfId="13" applyFill="1"/>
    <xf numFmtId="0" fontId="18" fillId="2" borderId="0" xfId="12" applyFont="1" applyFill="1"/>
    <xf numFmtId="0" fontId="14" fillId="2" borderId="0" xfId="12" applyFont="1" applyFill="1"/>
    <xf numFmtId="0" fontId="19" fillId="2" borderId="0" xfId="12" applyFont="1" applyFill="1"/>
    <xf numFmtId="15" fontId="19" fillId="2" borderId="0" xfId="12" applyNumberFormat="1" applyFont="1" applyFill="1" applyAlignment="1">
      <alignment horizontal="left"/>
    </xf>
    <xf numFmtId="17" fontId="19" fillId="2" borderId="0" xfId="12" applyNumberFormat="1" applyFont="1" applyFill="1" applyAlignment="1">
      <alignment horizontal="left"/>
    </xf>
    <xf numFmtId="0" fontId="20" fillId="2" borderId="0" xfId="12" applyFont="1" applyFill="1"/>
    <xf numFmtId="0" fontId="21" fillId="2" borderId="0" xfId="12" applyFont="1" applyFill="1"/>
    <xf numFmtId="0" fontId="0" fillId="2" borderId="0" xfId="0" applyFill="1"/>
    <xf numFmtId="0" fontId="15" fillId="2" borderId="0" xfId="11" applyFill="1"/>
    <xf numFmtId="164" fontId="2" fillId="2" borderId="0" xfId="7" applyNumberFormat="1" applyFont="1" applyFill="1" applyBorder="1" applyAlignment="1">
      <alignment horizontal="right" vertical="center" indent="1"/>
    </xf>
    <xf numFmtId="167" fontId="24" fillId="3" borderId="0" xfId="14" applyNumberFormat="1" applyFont="1" applyFill="1" applyAlignment="1">
      <alignment vertical="top"/>
    </xf>
    <xf numFmtId="0" fontId="2" fillId="0" borderId="0" xfId="2"/>
    <xf numFmtId="0" fontId="25" fillId="0" borderId="0" xfId="12" applyFont="1" applyAlignment="1">
      <alignment vertical="center"/>
    </xf>
    <xf numFmtId="0" fontId="14" fillId="0" borderId="0" xfId="12" applyFont="1" applyAlignment="1">
      <alignment vertical="center"/>
    </xf>
    <xf numFmtId="169" fontId="2" fillId="0" borderId="0" xfId="10" applyNumberFormat="1" applyFont="1"/>
    <xf numFmtId="0" fontId="14" fillId="0" borderId="0" xfId="12" applyFont="1" applyAlignment="1">
      <alignment horizontal="left" indent="1"/>
    </xf>
    <xf numFmtId="3" fontId="2" fillId="0" borderId="0" xfId="12" applyNumberFormat="1" applyFont="1" applyAlignment="1">
      <alignment horizontal="right" wrapText="1"/>
    </xf>
    <xf numFmtId="1" fontId="14" fillId="0" borderId="0" xfId="12" applyNumberFormat="1" applyFont="1"/>
    <xf numFmtId="9" fontId="2" fillId="0" borderId="0" xfId="2" applyNumberFormat="1"/>
    <xf numFmtId="9" fontId="26" fillId="0" borderId="0" xfId="15" applyFont="1"/>
    <xf numFmtId="0" fontId="14" fillId="0" borderId="2" xfId="12" quotePrefix="1" applyFont="1" applyBorder="1" applyAlignment="1">
      <alignment horizontal="left" indent="1"/>
    </xf>
    <xf numFmtId="9" fontId="2" fillId="0" borderId="2" xfId="7" applyFont="1" applyFill="1" applyBorder="1"/>
    <xf numFmtId="3" fontId="2" fillId="0" borderId="2" xfId="12" applyNumberFormat="1" applyFont="1" applyBorder="1" applyAlignment="1">
      <alignment horizontal="right" wrapText="1"/>
    </xf>
    <xf numFmtId="0" fontId="14" fillId="0" borderId="0" xfId="12" quotePrefix="1" applyFont="1" applyAlignment="1">
      <alignment horizontal="left"/>
    </xf>
    <xf numFmtId="9" fontId="2" fillId="0" borderId="0" xfId="7" applyFont="1" applyFill="1"/>
    <xf numFmtId="166" fontId="2" fillId="0" borderId="0" xfId="16" applyFont="1"/>
    <xf numFmtId="0" fontId="14" fillId="0" borderId="0" xfId="12" applyFont="1"/>
    <xf numFmtId="166" fontId="2" fillId="0" borderId="0" xfId="2" applyNumberFormat="1"/>
    <xf numFmtId="170" fontId="2" fillId="0" borderId="0" xfId="2" applyNumberFormat="1"/>
    <xf numFmtId="171" fontId="2" fillId="0" borderId="0" xfId="7" applyNumberFormat="1" applyFont="1" applyFill="1"/>
    <xf numFmtId="0" fontId="27" fillId="0" borderId="0" xfId="2" applyFont="1"/>
    <xf numFmtId="165" fontId="2" fillId="0" borderId="0" xfId="10" applyNumberFormat="1" applyFont="1"/>
    <xf numFmtId="43" fontId="27" fillId="0" borderId="0" xfId="2" applyNumberFormat="1" applyFont="1"/>
    <xf numFmtId="165" fontId="2" fillId="0" borderId="0" xfId="2" applyNumberFormat="1"/>
    <xf numFmtId="2" fontId="27" fillId="0" borderId="0" xfId="2" applyNumberFormat="1" applyFont="1"/>
    <xf numFmtId="165" fontId="2" fillId="0" borderId="0" xfId="1" applyNumberFormat="1" applyFont="1"/>
    <xf numFmtId="165" fontId="6" fillId="2" borderId="0" xfId="1" applyNumberFormat="1" applyFont="1" applyFill="1"/>
    <xf numFmtId="165" fontId="6" fillId="2" borderId="2" xfId="1" applyNumberFormat="1" applyFont="1" applyFill="1" applyBorder="1"/>
    <xf numFmtId="43" fontId="3" fillId="2" borderId="0" xfId="2" applyNumberFormat="1" applyFont="1" applyFill="1"/>
    <xf numFmtId="0" fontId="16" fillId="2" borderId="0" xfId="3" applyFont="1" applyFill="1" applyAlignment="1">
      <alignment vertical="center"/>
    </xf>
    <xf numFmtId="0" fontId="14" fillId="2" borderId="0" xfId="12" applyFont="1" applyFill="1" applyAlignment="1">
      <alignment horizontal="left" wrapText="1"/>
    </xf>
    <xf numFmtId="0" fontId="16" fillId="2" borderId="0" xfId="3" applyFont="1" applyFill="1" applyAlignment="1">
      <alignment wrapText="1"/>
    </xf>
    <xf numFmtId="0" fontId="4" fillId="2" borderId="0" xfId="4" applyFill="1" applyAlignment="1">
      <alignment wrapText="1"/>
    </xf>
    <xf numFmtId="0" fontId="11" fillId="2" borderId="0" xfId="4" applyFont="1" applyFill="1" applyAlignment="1">
      <alignment horizontal="left" vertical="top" wrapText="1"/>
    </xf>
    <xf numFmtId="0" fontId="11" fillId="2" borderId="0" xfId="4" applyFont="1" applyFill="1" applyAlignment="1">
      <alignment horizontal="left" vertical="center" wrapText="1"/>
    </xf>
  </cellXfs>
  <cellStyles count="17">
    <cellStyle name="Comma" xfId="1" builtinId="3"/>
    <cellStyle name="Comma 2" xfId="9" xr:uid="{56D68736-FDCF-4E09-906F-C3033DA8B73F}"/>
    <cellStyle name="Comma 2 2" xfId="10" xr:uid="{037EF69A-E9D9-4BA7-8237-1CD1E4E405FE}"/>
    <cellStyle name="Comma 2 3" xfId="16" xr:uid="{890CA6FC-2C66-409E-9375-D7A5B5D0A2DE}"/>
    <cellStyle name="Hyperlink" xfId="11" builtinId="8"/>
    <cellStyle name="Hyperlink 2" xfId="13" xr:uid="{8A6D1DEB-C8DB-4CAF-8C4C-59A745392882}"/>
    <cellStyle name="Normal" xfId="0" builtinId="0"/>
    <cellStyle name="Normal 2" xfId="12" xr:uid="{B3201AC2-3BCF-486E-877E-B9771F6F6442}"/>
    <cellStyle name="Normal 2 2" xfId="2" xr:uid="{0424D82D-A298-458C-BC91-B961ABF1DA8C}"/>
    <cellStyle name="Normal 3" xfId="4" xr:uid="{67E9E3D0-F2D2-4328-BB81-DAECF747AF42}"/>
    <cellStyle name="Normal 3 2" xfId="6" xr:uid="{EC987D11-9E07-4611-8417-443A97DE89B4}"/>
    <cellStyle name="Normal 6" xfId="3" xr:uid="{5999D3E7-9054-467A-8DFC-4467D9A9AC10}"/>
    <cellStyle name="Normal_Sheet1 2" xfId="14" xr:uid="{44B273B3-DCF2-4294-AE1B-EE561398CE80}"/>
    <cellStyle name="Normal_Sheet1_1" xfId="5" xr:uid="{3164FFAC-1602-4554-9BC4-FA8325656D02}"/>
    <cellStyle name="Normal_Sheet1_2" xfId="8" xr:uid="{175B8D80-5E98-4D2B-A4F0-DFC671C93D21}"/>
    <cellStyle name="Percent 2" xfId="7" xr:uid="{D784D4E0-E781-4F04-B579-3F6445FDC702}"/>
    <cellStyle name="Percent 2 2" xfId="15" xr:uid="{B57B3938-4817-484A-97DC-480C3878F5CD}"/>
  </cellStyles>
  <dxfs count="6"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28A1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006936750223263"/>
          <c:y val="5.085816027382542E-2"/>
          <c:w val="0.75264226429877146"/>
          <c:h val="0.8215647445266945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28A197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'F1.1'!$K$6:$K$14</c:f>
              <c:strCache>
                <c:ptCount val="9"/>
                <c:pt idx="0">
                  <c:v>East Midlands</c:v>
                </c:pt>
                <c:pt idx="1">
                  <c:v>West Midlands</c:v>
                </c:pt>
                <c:pt idx="2">
                  <c:v>East of England</c:v>
                </c:pt>
                <c:pt idx="3">
                  <c:v>South West</c:v>
                </c:pt>
                <c:pt idx="4">
                  <c:v>Yorkshire and the Humber</c:v>
                </c:pt>
                <c:pt idx="5">
                  <c:v>South East</c:v>
                </c:pt>
                <c:pt idx="6">
                  <c:v>North East</c:v>
                </c:pt>
                <c:pt idx="7">
                  <c:v>North West</c:v>
                </c:pt>
                <c:pt idx="8">
                  <c:v>London</c:v>
                </c:pt>
              </c:strCache>
            </c:strRef>
          </c:cat>
          <c:val>
            <c:numRef>
              <c:f>'F1.1'!$L$6:$L$14</c:f>
              <c:numCache>
                <c:formatCode>0.0</c:formatCode>
                <c:ptCount val="9"/>
                <c:pt idx="0">
                  <c:v>9.1297594585102697</c:v>
                </c:pt>
                <c:pt idx="1">
                  <c:v>9.7849727262794293</c:v>
                </c:pt>
                <c:pt idx="2">
                  <c:v>12.9460123460352</c:v>
                </c:pt>
                <c:pt idx="3">
                  <c:v>15.3624907557487</c:v>
                </c:pt>
                <c:pt idx="4">
                  <c:v>16.1996058871073</c:v>
                </c:pt>
                <c:pt idx="5">
                  <c:v>16.582209682539698</c:v>
                </c:pt>
                <c:pt idx="6">
                  <c:v>17.412008178952501</c:v>
                </c:pt>
                <c:pt idx="7">
                  <c:v>29.792976251529801</c:v>
                </c:pt>
                <c:pt idx="8">
                  <c:v>38.897487258616501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3F-432B-99FA-3CDE7F53B6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252618624"/>
        <c:axId val="252620160"/>
      </c:barChart>
      <c:catAx>
        <c:axId val="25261862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solidFill>
              <a:schemeClr val="bg1">
                <a:lumMod val="50000"/>
              </a:schemeClr>
            </a:solidFill>
          </a:ln>
        </c:spPr>
        <c:crossAx val="252620160"/>
        <c:crosses val="autoZero"/>
        <c:auto val="1"/>
        <c:lblAlgn val="ctr"/>
        <c:lblOffset val="100"/>
        <c:noMultiLvlLbl val="0"/>
      </c:catAx>
      <c:valAx>
        <c:axId val="252620160"/>
        <c:scaling>
          <c:orientation val="minMax"/>
          <c:max val="4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percentage</a:t>
                </a:r>
              </a:p>
            </c:rich>
          </c:tx>
          <c:layout>
            <c:manualLayout>
              <c:xMode val="edge"/>
              <c:yMode val="edge"/>
              <c:x val="0.44577662877408158"/>
              <c:y val="0.9427053250996686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>
            <a:solidFill>
              <a:schemeClr val="bg1">
                <a:lumMod val="50000"/>
              </a:schemeClr>
            </a:solidFill>
          </a:ln>
        </c:spPr>
        <c:crossAx val="252618624"/>
        <c:crosses val="autoZero"/>
        <c:crossBetween val="between"/>
        <c:majorUnit val="5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900"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709109332664583"/>
          <c:y val="1.9253024406431955E-2"/>
          <c:w val="0.80629460239625739"/>
          <c:h val="0.8637104413672428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28A197"/>
            </a:solidFill>
            <a:ln>
              <a:solidFill>
                <a:srgbClr val="009999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'F1.2'!$R$10:$AA$10</c:f>
                <c:numCache>
                  <c:formatCode>General</c:formatCode>
                  <c:ptCount val="10"/>
                  <c:pt idx="0">
                    <c:v>213.56696359991201</c:v>
                  </c:pt>
                  <c:pt idx="1">
                    <c:v>201.90415806544934</c:v>
                  </c:pt>
                  <c:pt idx="2">
                    <c:v>193.94405338062552</c:v>
                  </c:pt>
                  <c:pt idx="3">
                    <c:v>201.8649294779907</c:v>
                  </c:pt>
                  <c:pt idx="4">
                    <c:v>203.4416176908926</c:v>
                  </c:pt>
                  <c:pt idx="5">
                    <c:v>224</c:v>
                  </c:pt>
                  <c:pt idx="6">
                    <c:v>232.61049695799647</c:v>
                  </c:pt>
                  <c:pt idx="7">
                    <c:v>226.76654826906906</c:v>
                  </c:pt>
                  <c:pt idx="8">
                    <c:v>208.62013354473947</c:v>
                  </c:pt>
                  <c:pt idx="9">
                    <c:v>193.22820428703835</c:v>
                  </c:pt>
                </c:numCache>
              </c:numRef>
            </c:plus>
            <c:minus>
              <c:numRef>
                <c:f>'F1.2'!$R$11:$AA$11</c:f>
                <c:numCache>
                  <c:formatCode>General</c:formatCode>
                  <c:ptCount val="10"/>
                  <c:pt idx="0">
                    <c:v>213.56696359991292</c:v>
                  </c:pt>
                  <c:pt idx="1">
                    <c:v>201.90415806544888</c:v>
                  </c:pt>
                  <c:pt idx="2">
                    <c:v>193.94405338062643</c:v>
                  </c:pt>
                  <c:pt idx="3">
                    <c:v>201.86492947798888</c:v>
                  </c:pt>
                  <c:pt idx="4">
                    <c:v>202.65457363347923</c:v>
                  </c:pt>
                  <c:pt idx="5">
                    <c:v>224</c:v>
                  </c:pt>
                  <c:pt idx="6">
                    <c:v>232.61049695799647</c:v>
                  </c:pt>
                  <c:pt idx="7">
                    <c:v>226.76654826907179</c:v>
                  </c:pt>
                  <c:pt idx="8">
                    <c:v>208.62013354473947</c:v>
                  </c:pt>
                  <c:pt idx="9">
                    <c:v>193.2282042870529</c:v>
                  </c:pt>
                </c:numCache>
              </c:numRef>
            </c:minus>
            <c:spPr>
              <a:ln w="19050"/>
            </c:spPr>
          </c:errBars>
          <c:cat>
            <c:strRef>
              <c:f>'F1.2'!$R$4:$AA$4</c:f>
              <c:strCache>
                <c:ptCount val="10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  <c:pt idx="5">
                  <c:v>2020-21</c:v>
                </c:pt>
                <c:pt idx="6">
                  <c:v>2021-22</c:v>
                </c:pt>
                <c:pt idx="7">
                  <c:v>2022-23</c:v>
                </c:pt>
                <c:pt idx="8">
                  <c:v>2023-24</c:v>
                </c:pt>
                <c:pt idx="9">
                  <c:v>2024-25</c:v>
                </c:pt>
              </c:strCache>
            </c:strRef>
          </c:cat>
          <c:val>
            <c:numRef>
              <c:f>'F1.2'!$R$7:$AA$7</c:f>
              <c:numCache>
                <c:formatCode>#,##0</c:formatCode>
                <c:ptCount val="10"/>
                <c:pt idx="0">
                  <c:v>4247.2969122394197</c:v>
                </c:pt>
                <c:pt idx="1">
                  <c:v>4264.5856827026828</c:v>
                </c:pt>
                <c:pt idx="2">
                  <c:v>4268.5237557972141</c:v>
                </c:pt>
                <c:pt idx="3">
                  <c:v>4465.8928487570392</c:v>
                </c:pt>
                <c:pt idx="4" formatCode="_-* #,##0_-;\-* #,##0_-;_-* &quot;-&quot;??_-;_-@_-">
                  <c:v>4647</c:v>
                </c:pt>
                <c:pt idx="5" formatCode="_-* #,##0_-;\-* #,##0_-;_-* &quot;-&quot;??_-;_-@_-">
                  <c:v>4863</c:v>
                </c:pt>
                <c:pt idx="6" formatCode="_-* #,##0_-;\-* #,##0_-;_-* &quot;-&quot;??_-;_-@_-">
                  <c:v>4978.434341655312</c:v>
                </c:pt>
                <c:pt idx="7" formatCode="_-* #,##0_-;\-* #,##0_-;_-* &quot;-&quot;??_-;_-@_-">
                  <c:v>4765.8985290072178</c:v>
                </c:pt>
                <c:pt idx="8" formatCode="_-* #,##0_-;\-* #,##0_-;_-* &quot;-&quot;??_-;_-@_-">
                  <c:v>4830.9208526585044</c:v>
                </c:pt>
                <c:pt idx="9" formatCode="_-* #,##0_-;\-* #,##0_-;_-* &quot;-&quot;??_-;_-@_-">
                  <c:v>4902.2068600786597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A0-40A1-B846-A5C399763F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252618624"/>
        <c:axId val="252620160"/>
      </c:barChart>
      <c:catAx>
        <c:axId val="252618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bg1">
                <a:lumMod val="50000"/>
              </a:schemeClr>
            </a:solidFill>
          </a:ln>
        </c:spPr>
        <c:txPr>
          <a:bodyPr/>
          <a:lstStyle/>
          <a:p>
            <a:pPr>
              <a:defRPr sz="800"/>
            </a:pPr>
            <a:endParaRPr lang="en-US"/>
          </a:p>
        </c:txPr>
        <c:crossAx val="252620160"/>
        <c:crosses val="autoZero"/>
        <c:auto val="1"/>
        <c:lblAlgn val="ctr"/>
        <c:lblOffset val="100"/>
        <c:noMultiLvlLbl val="0"/>
      </c:catAx>
      <c:valAx>
        <c:axId val="252620160"/>
        <c:scaling>
          <c:orientation val="minMax"/>
          <c:max val="5500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thousands of dwellings</a:t>
                </a:r>
              </a:p>
            </c:rich>
          </c:tx>
          <c:layout>
            <c:manualLayout>
              <c:xMode val="edge"/>
              <c:yMode val="edge"/>
              <c:x val="1.3271500350919944E-2"/>
              <c:y val="0.2740950238363061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>
            <a:solidFill>
              <a:schemeClr val="bg1">
                <a:lumMod val="50000"/>
              </a:schemeClr>
            </a:solidFill>
          </a:ln>
        </c:spPr>
        <c:crossAx val="25261862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900"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438148</xdr:colOff>
      <xdr:row>4</xdr:row>
      <xdr:rowOff>180975</xdr:rowOff>
    </xdr:from>
    <xdr:to>
      <xdr:col>12</xdr:col>
      <xdr:colOff>353998</xdr:colOff>
      <xdr:row>4</xdr:row>
      <xdr:rowOff>180975</xdr:rowOff>
    </xdr:to>
    <xdr:sp macro="" textlink="">
      <xdr:nvSpPr>
        <xdr:cNvPr id="2" name="Line 4">
          <a:extLst>
            <a:ext uri="{FF2B5EF4-FFF2-40B4-BE49-F238E27FC236}">
              <a16:creationId xmlns:a16="http://schemas.microsoft.com/office/drawing/2014/main" id="{6DA6497D-9C6C-45EC-B462-6400BFB5BF6D}"/>
            </a:ext>
          </a:extLst>
        </xdr:cNvPr>
        <xdr:cNvSpPr>
          <a:spLocks noChangeShapeType="1"/>
        </xdr:cNvSpPr>
      </xdr:nvSpPr>
      <xdr:spPr bwMode="auto">
        <a:xfrm>
          <a:off x="441958" y="804545"/>
          <a:ext cx="9226220" cy="0"/>
        </a:xfrm>
        <a:prstGeom prst="line">
          <a:avLst/>
        </a:prstGeom>
        <a:noFill/>
        <a:ln w="19050">
          <a:solidFill>
            <a:srgbClr val="009999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380999</xdr:colOff>
      <xdr:row>2</xdr:row>
      <xdr:rowOff>19050</xdr:rowOff>
    </xdr:from>
    <xdr:to>
      <xdr:col>12</xdr:col>
      <xdr:colOff>298049</xdr:colOff>
      <xdr:row>2</xdr:row>
      <xdr:rowOff>19050</xdr:rowOff>
    </xdr:to>
    <xdr:sp macro="" textlink="">
      <xdr:nvSpPr>
        <xdr:cNvPr id="3" name="Line 4">
          <a:extLst>
            <a:ext uri="{FF2B5EF4-FFF2-40B4-BE49-F238E27FC236}">
              <a16:creationId xmlns:a16="http://schemas.microsoft.com/office/drawing/2014/main" id="{437A0E9E-B09E-4583-8263-869EB4381DB3}"/>
            </a:ext>
          </a:extLst>
        </xdr:cNvPr>
        <xdr:cNvSpPr>
          <a:spLocks noChangeShapeType="1"/>
        </xdr:cNvSpPr>
      </xdr:nvSpPr>
      <xdr:spPr bwMode="auto">
        <a:xfrm>
          <a:off x="380999" y="220980"/>
          <a:ext cx="9227420" cy="0"/>
        </a:xfrm>
        <a:prstGeom prst="line">
          <a:avLst/>
        </a:prstGeom>
        <a:noFill/>
        <a:ln w="19050">
          <a:solidFill>
            <a:srgbClr val="009999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101601</xdr:colOff>
      <xdr:row>2</xdr:row>
      <xdr:rowOff>120651</xdr:rowOff>
    </xdr:from>
    <xdr:to>
      <xdr:col>7</xdr:col>
      <xdr:colOff>415925</xdr:colOff>
      <xdr:row>19</xdr:row>
      <xdr:rowOff>9526</xdr:rowOff>
    </xdr:to>
    <xdr:graphicFrame macro="">
      <xdr:nvGraphicFramePr>
        <xdr:cNvPr id="2" name="Chart 7">
          <a:extLst>
            <a:ext uri="{FF2B5EF4-FFF2-40B4-BE49-F238E27FC236}">
              <a16:creationId xmlns:a16="http://schemas.microsoft.com/office/drawing/2014/main" id="{8417E95C-AFD5-4CF0-9729-76C36BD256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533399</xdr:colOff>
      <xdr:row>1</xdr:row>
      <xdr:rowOff>438149</xdr:rowOff>
    </xdr:from>
    <xdr:to>
      <xdr:col>8</xdr:col>
      <xdr:colOff>209550</xdr:colOff>
      <xdr:row>22</xdr:row>
      <xdr:rowOff>38099</xdr:rowOff>
    </xdr:to>
    <xdr:graphicFrame macro="">
      <xdr:nvGraphicFramePr>
        <xdr:cNvPr id="2" name="Chart 7">
          <a:extLst>
            <a:ext uri="{FF2B5EF4-FFF2-40B4-BE49-F238E27FC236}">
              <a16:creationId xmlns:a16="http://schemas.microsoft.com/office/drawing/2014/main" id="{29E12820-3CB0-46DC-88D7-AB6A0AFDAC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ehs@communities.gov.uk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63A12E-E5C6-4CD8-85D7-B161392B4196}">
  <dimension ref="A2:M25"/>
  <sheetViews>
    <sheetView tabSelected="1" workbookViewId="0"/>
  </sheetViews>
  <sheetFormatPr defaultColWidth="8.7109375" defaultRowHeight="15" x14ac:dyDescent="0.25"/>
  <cols>
    <col min="1" max="1" width="8.7109375" style="54"/>
    <col min="2" max="2" width="13.5703125" style="54" customWidth="1"/>
    <col min="3" max="3" width="11.85546875" style="54" customWidth="1"/>
    <col min="4" max="16384" width="8.7109375" style="54"/>
  </cols>
  <sheetData>
    <row r="2" spans="1:13" ht="15.75" x14ac:dyDescent="0.25">
      <c r="A2" s="52"/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</row>
    <row r="3" spans="1:13" ht="15.75" x14ac:dyDescent="0.25">
      <c r="A3" s="44"/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</row>
    <row r="4" spans="1:13" ht="18" x14ac:dyDescent="0.25">
      <c r="A4" s="44"/>
      <c r="B4" s="53" t="s">
        <v>31</v>
      </c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</row>
    <row r="5" spans="1:13" ht="15.75" x14ac:dyDescent="0.25">
      <c r="A5" s="44"/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</row>
    <row r="6" spans="1:13" ht="15.75" x14ac:dyDescent="0.25">
      <c r="A6" s="44"/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</row>
    <row r="9" spans="1:13" ht="15.75" x14ac:dyDescent="0.25">
      <c r="A9" s="44"/>
      <c r="B9" s="45" t="s">
        <v>24</v>
      </c>
      <c r="C9" s="44"/>
    </row>
    <row r="10" spans="1:13" ht="15.75" x14ac:dyDescent="0.25">
      <c r="A10" s="44"/>
      <c r="B10" s="55" t="s">
        <v>63</v>
      </c>
      <c r="C10" s="46"/>
    </row>
    <row r="11" spans="1:13" ht="15.75" x14ac:dyDescent="0.25">
      <c r="A11" s="44"/>
      <c r="B11" s="55" t="s">
        <v>62</v>
      </c>
      <c r="C11" s="46"/>
    </row>
    <row r="12" spans="1:13" ht="15.75" x14ac:dyDescent="0.25">
      <c r="A12" s="44"/>
      <c r="B12" s="44"/>
      <c r="C12" s="44"/>
    </row>
    <row r="13" spans="1:13" ht="15.75" x14ac:dyDescent="0.25">
      <c r="A13" s="44"/>
      <c r="B13" s="44"/>
      <c r="C13" s="44"/>
    </row>
    <row r="14" spans="1:13" ht="15.75" x14ac:dyDescent="0.25">
      <c r="A14" s="44"/>
      <c r="B14" s="44"/>
      <c r="C14" s="44"/>
    </row>
    <row r="15" spans="1:13" ht="15.75" x14ac:dyDescent="0.25">
      <c r="A15" s="44"/>
      <c r="B15" s="44"/>
      <c r="C15" s="44"/>
    </row>
    <row r="16" spans="1:13" ht="15.75" x14ac:dyDescent="0.25">
      <c r="A16" s="44"/>
      <c r="B16" s="45" t="s">
        <v>25</v>
      </c>
      <c r="C16" s="44"/>
    </row>
    <row r="17" spans="1:3" ht="15.75" x14ac:dyDescent="0.25">
      <c r="A17" s="44"/>
      <c r="B17" s="47"/>
      <c r="C17" s="44"/>
    </row>
    <row r="18" spans="1:3" ht="15.75" x14ac:dyDescent="0.25">
      <c r="A18" s="44"/>
      <c r="B18" s="48" t="s">
        <v>26</v>
      </c>
      <c r="C18" s="44"/>
    </row>
    <row r="19" spans="1:3" ht="15.75" x14ac:dyDescent="0.25">
      <c r="A19" s="44"/>
      <c r="B19" s="48" t="s">
        <v>27</v>
      </c>
      <c r="C19" s="44"/>
    </row>
    <row r="20" spans="1:3" ht="15.75" x14ac:dyDescent="0.25">
      <c r="A20" s="44"/>
      <c r="B20" s="48" t="s">
        <v>60</v>
      </c>
      <c r="C20" s="44"/>
    </row>
    <row r="21" spans="1:3" ht="15.75" x14ac:dyDescent="0.25">
      <c r="A21" s="44"/>
      <c r="B21" s="55" t="s">
        <v>61</v>
      </c>
      <c r="C21" s="44"/>
    </row>
    <row r="22" spans="1:3" ht="15.75" x14ac:dyDescent="0.25">
      <c r="A22" s="44"/>
      <c r="B22" s="48" t="s">
        <v>28</v>
      </c>
      <c r="C22" s="48"/>
    </row>
    <row r="23" spans="1:3" ht="15.75" x14ac:dyDescent="0.25">
      <c r="A23" s="44"/>
      <c r="B23" s="87"/>
      <c r="C23" s="87"/>
    </row>
    <row r="24" spans="1:3" ht="15.75" x14ac:dyDescent="0.25">
      <c r="A24" s="44"/>
      <c r="B24" s="49" t="s">
        <v>29</v>
      </c>
      <c r="C24" s="50">
        <v>46163</v>
      </c>
    </row>
    <row r="25" spans="1:3" ht="15.75" x14ac:dyDescent="0.25">
      <c r="A25" s="44"/>
      <c r="B25" s="49" t="s">
        <v>30</v>
      </c>
      <c r="C25" s="51">
        <v>46508</v>
      </c>
    </row>
  </sheetData>
  <mergeCells count="1">
    <mergeCell ref="B23:C23"/>
  </mergeCells>
  <hyperlinks>
    <hyperlink ref="B21" r:id="rId1" xr:uid="{941B3CE2-6DF9-4BF1-87D5-D0E795A2C078}"/>
    <hyperlink ref="B10" location="F1.1!A1" display="Fig 1.1: Proportion of housing stock owned on a leasehold basis, by region, 2024-25" xr:uid="{637DEE07-1A96-4780-8181-1A518BF87221}"/>
    <hyperlink ref="B11" location="F1.2!A1" display="Fig 1.2: Estimated number of leasehold dwellings, 2015-16 to 2024-25" xr:uid="{3736CB06-8789-4FC7-9EAE-F39B1760E722}"/>
  </hyperlinks>
  <pageMargins left="0.7" right="0.7" top="0.75" bottom="0.75" header="0.3" footer="0.3"/>
  <headerFooter>
    <oddHeader>&amp;C&amp;"Calibri"&amp;10&amp;K000000 OFFICIAL&amp;1#_x000D_</oddHeader>
    <oddFooter>&amp;C_x000D_&amp;1#&amp;"Calibri"&amp;10&amp;K000000 OFFICIAL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EA071B-E58E-41DD-B522-DC0AC9298DE6}">
  <sheetPr>
    <tabColor rgb="FFFFFF00"/>
    <pageSetUpPr fitToPage="1"/>
  </sheetPr>
  <dimension ref="B1:O21"/>
  <sheetViews>
    <sheetView showGridLines="0" workbookViewId="0"/>
  </sheetViews>
  <sheetFormatPr defaultColWidth="10.42578125" defaultRowHeight="14.25" x14ac:dyDescent="0.2"/>
  <cols>
    <col min="1" max="6" width="10.42578125" style="1"/>
    <col min="7" max="7" width="10.85546875" style="1" customWidth="1"/>
    <col min="8" max="8" width="10.42578125" style="1"/>
    <col min="9" max="9" width="10.42578125" style="1" customWidth="1"/>
    <col min="10" max="10" width="10.42578125" style="1"/>
    <col min="11" max="11" width="22.5703125" style="1" customWidth="1"/>
    <col min="12" max="16384" width="10.42578125" style="1"/>
  </cols>
  <sheetData>
    <row r="1" spans="2:15" ht="14.25" customHeight="1" x14ac:dyDescent="0.2"/>
    <row r="2" spans="2:15" ht="36" customHeight="1" x14ac:dyDescent="0.25">
      <c r="B2" s="88" t="s">
        <v>64</v>
      </c>
      <c r="C2" s="89"/>
      <c r="D2" s="89"/>
      <c r="E2" s="89"/>
      <c r="F2" s="89"/>
      <c r="G2" s="89"/>
      <c r="K2" s="4"/>
      <c r="L2" s="5"/>
      <c r="M2" s="5"/>
      <c r="N2" s="5"/>
      <c r="O2" s="5"/>
    </row>
    <row r="3" spans="2:15" ht="17.25" customHeight="1" x14ac:dyDescent="0.25">
      <c r="B3" s="6"/>
      <c r="L3" s="7"/>
      <c r="M3" s="7"/>
      <c r="N3" s="5"/>
      <c r="O3" s="5"/>
    </row>
    <row r="4" spans="2:15" ht="15" x14ac:dyDescent="0.25">
      <c r="K4" s="4" t="s">
        <v>67</v>
      </c>
    </row>
    <row r="5" spans="2:15" ht="14.25" customHeight="1" x14ac:dyDescent="0.2">
      <c r="K5" s="8"/>
      <c r="L5" s="9" t="s">
        <v>0</v>
      </c>
    </row>
    <row r="6" spans="2:15" ht="14.25" customHeight="1" x14ac:dyDescent="0.2">
      <c r="K6" s="10" t="s">
        <v>1</v>
      </c>
      <c r="L6" s="11">
        <v>9.1297594585102697</v>
      </c>
      <c r="M6" s="57"/>
      <c r="O6" s="12"/>
    </row>
    <row r="7" spans="2:15" ht="14.25" customHeight="1" x14ac:dyDescent="0.2">
      <c r="K7" s="10" t="s">
        <v>2</v>
      </c>
      <c r="L7" s="11">
        <v>9.7849727262794293</v>
      </c>
      <c r="M7" s="57"/>
      <c r="O7" s="12"/>
    </row>
    <row r="8" spans="2:15" ht="14.25" customHeight="1" x14ac:dyDescent="0.2">
      <c r="K8" s="10" t="s">
        <v>33</v>
      </c>
      <c r="L8" s="11">
        <v>12.9460123460352</v>
      </c>
      <c r="M8" s="57"/>
      <c r="O8" s="12"/>
    </row>
    <row r="9" spans="2:15" ht="14.25" customHeight="1" x14ac:dyDescent="0.2">
      <c r="K9" s="10" t="s">
        <v>5</v>
      </c>
      <c r="L9" s="11">
        <v>15.3624907557487</v>
      </c>
      <c r="O9" s="12"/>
    </row>
    <row r="10" spans="2:15" x14ac:dyDescent="0.2">
      <c r="K10" s="10" t="s">
        <v>3</v>
      </c>
      <c r="L10" s="11">
        <v>16.1996058871073</v>
      </c>
      <c r="M10" s="57"/>
    </row>
    <row r="11" spans="2:15" x14ac:dyDescent="0.2">
      <c r="K11" s="10" t="s">
        <v>6</v>
      </c>
      <c r="L11" s="11">
        <v>16.582209682539698</v>
      </c>
      <c r="M11" s="57"/>
    </row>
    <row r="12" spans="2:15" ht="14.25" customHeight="1" x14ac:dyDescent="0.2">
      <c r="K12" s="10" t="s">
        <v>4</v>
      </c>
      <c r="L12" s="11">
        <v>17.412008178952501</v>
      </c>
      <c r="M12" s="57"/>
    </row>
    <row r="13" spans="2:15" ht="14.25" customHeight="1" x14ac:dyDescent="0.2">
      <c r="K13" s="10" t="s">
        <v>7</v>
      </c>
      <c r="L13" s="11">
        <v>29.792976251529801</v>
      </c>
    </row>
    <row r="14" spans="2:15" ht="14.25" customHeight="1" x14ac:dyDescent="0.2">
      <c r="K14" s="10" t="s">
        <v>8</v>
      </c>
      <c r="L14" s="56">
        <v>38.897487258616501</v>
      </c>
      <c r="M14" s="57"/>
    </row>
    <row r="15" spans="2:15" ht="14.25" customHeight="1" x14ac:dyDescent="0.2">
      <c r="K15" s="15" t="s">
        <v>9</v>
      </c>
      <c r="L15" s="16">
        <v>19.889610311886713</v>
      </c>
    </row>
    <row r="16" spans="2:15" ht="14.25" customHeight="1" x14ac:dyDescent="0.2"/>
    <row r="20" spans="2:8" ht="14.25" customHeight="1" x14ac:dyDescent="0.2"/>
    <row r="21" spans="2:8" ht="27.95" customHeight="1" x14ac:dyDescent="0.2">
      <c r="B21" s="90" t="s">
        <v>36</v>
      </c>
      <c r="C21" s="90"/>
      <c r="D21" s="90"/>
      <c r="E21" s="90"/>
      <c r="F21" s="90"/>
      <c r="G21" s="90"/>
      <c r="H21" s="90"/>
    </row>
  </sheetData>
  <sortState xmlns:xlrd2="http://schemas.microsoft.com/office/spreadsheetml/2017/richdata2" ref="K6:L14">
    <sortCondition ref="L6:L14"/>
  </sortState>
  <mergeCells count="2">
    <mergeCell ref="B2:G2"/>
    <mergeCell ref="B21:H21"/>
  </mergeCells>
  <pageMargins left="0.7" right="0.7" top="0.75" bottom="0.75" header="0.3" footer="0.3"/>
  <pageSetup paperSize="9" scale="93" orientation="portrait" r:id="rId1"/>
  <headerFooter alignWithMargins="0">
    <oddHeader>&amp;C&amp;"Calibri"&amp;10&amp;K000000 OFFICIAL&amp;1#_x000D_</oddHeader>
    <oddFooter>&amp;C_x000D_&amp;1#&amp;"Calibri"&amp;10&amp;K000000 OFFICIAL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32257E-8EB1-45D3-924F-F8FB079192B6}">
  <sheetPr>
    <tabColor rgb="FFFFFF00"/>
    <pageSetUpPr fitToPage="1"/>
  </sheetPr>
  <dimension ref="B1:AB26"/>
  <sheetViews>
    <sheetView showGridLines="0" workbookViewId="0"/>
  </sheetViews>
  <sheetFormatPr defaultColWidth="10.42578125" defaultRowHeight="14.25" x14ac:dyDescent="0.2"/>
  <cols>
    <col min="1" max="6" width="10.42578125" style="1"/>
    <col min="7" max="7" width="10.85546875" style="1" customWidth="1"/>
    <col min="8" max="9" width="10.42578125" style="1"/>
    <col min="10" max="12" width="10.42578125" style="1" customWidth="1"/>
    <col min="13" max="15" width="10.42578125" style="1"/>
    <col min="16" max="16" width="10.42578125" style="1" customWidth="1"/>
    <col min="17" max="17" width="10.42578125" style="17"/>
    <col min="18" max="25" width="10.28515625" style="1" customWidth="1"/>
    <col min="26" max="16384" width="10.42578125" style="1"/>
  </cols>
  <sheetData>
    <row r="1" spans="2:28" ht="14.25" customHeight="1" x14ac:dyDescent="0.2"/>
    <row r="2" spans="2:28" ht="45" customHeight="1" x14ac:dyDescent="0.25">
      <c r="B2" s="86" t="s">
        <v>65</v>
      </c>
      <c r="C2" s="18"/>
      <c r="D2" s="18"/>
      <c r="E2" s="18"/>
      <c r="F2" s="18"/>
      <c r="G2" s="18"/>
      <c r="M2" s="2"/>
      <c r="N2" s="2"/>
      <c r="O2" s="3"/>
      <c r="P2" s="3"/>
      <c r="R2" s="4"/>
      <c r="S2" s="5"/>
      <c r="T2" s="5"/>
      <c r="U2" s="5"/>
      <c r="V2" s="5"/>
    </row>
    <row r="3" spans="2:28" ht="17.25" customHeight="1" x14ac:dyDescent="0.25">
      <c r="B3" s="6"/>
      <c r="M3" s="2"/>
      <c r="N3" s="2"/>
      <c r="O3" s="3"/>
      <c r="P3" s="3"/>
      <c r="R3" s="4" t="s">
        <v>66</v>
      </c>
      <c r="S3" s="7"/>
      <c r="T3" s="7"/>
      <c r="U3" s="5"/>
      <c r="V3" s="5"/>
    </row>
    <row r="4" spans="2:28" ht="14.25" customHeight="1" x14ac:dyDescent="0.2">
      <c r="M4" s="5"/>
      <c r="N4" s="5"/>
      <c r="O4" s="5"/>
      <c r="P4" s="5"/>
      <c r="R4" s="19" t="s">
        <v>10</v>
      </c>
      <c r="S4" s="19" t="s">
        <v>11</v>
      </c>
      <c r="T4" s="20" t="s">
        <v>12</v>
      </c>
      <c r="U4" s="19" t="s">
        <v>13</v>
      </c>
      <c r="V4" s="21" t="s">
        <v>14</v>
      </c>
      <c r="W4" s="21" t="s">
        <v>15</v>
      </c>
      <c r="X4" s="19" t="s">
        <v>32</v>
      </c>
      <c r="Y4" s="21" t="s">
        <v>34</v>
      </c>
      <c r="Z4" s="21" t="s">
        <v>35</v>
      </c>
      <c r="AA4" s="19" t="s">
        <v>59</v>
      </c>
    </row>
    <row r="5" spans="2:28" ht="14.25" customHeight="1" x14ac:dyDescent="0.2">
      <c r="R5" s="22"/>
      <c r="S5" s="23"/>
      <c r="T5" s="23"/>
      <c r="U5" s="22"/>
      <c r="W5" s="22"/>
      <c r="X5" s="22"/>
      <c r="Y5" s="22"/>
      <c r="Z5" s="22"/>
      <c r="AA5" s="22" t="s">
        <v>16</v>
      </c>
    </row>
    <row r="6" spans="2:28" ht="14.25" customHeight="1" x14ac:dyDescent="0.2">
      <c r="Q6" s="17" t="s">
        <v>17</v>
      </c>
      <c r="R6" s="24">
        <v>4460.8638758393317</v>
      </c>
      <c r="S6" s="24">
        <v>4466.4898407681321</v>
      </c>
      <c r="T6" s="24">
        <v>4462.4678091778396</v>
      </c>
      <c r="U6" s="24">
        <v>4667.7577782350299</v>
      </c>
      <c r="V6" s="25">
        <v>4850.4416176908926</v>
      </c>
      <c r="W6" s="27">
        <v>5087</v>
      </c>
      <c r="X6" s="26">
        <v>5211.0448386133085</v>
      </c>
      <c r="Y6" s="26">
        <v>4992.6650772762869</v>
      </c>
      <c r="Z6" s="26">
        <v>5039.5409862032438</v>
      </c>
      <c r="AA6" s="83">
        <v>5095.4350643656981</v>
      </c>
      <c r="AB6" s="79"/>
    </row>
    <row r="7" spans="2:28" ht="14.25" customHeight="1" x14ac:dyDescent="0.2">
      <c r="Q7" s="17" t="s">
        <v>18</v>
      </c>
      <c r="R7" s="24">
        <v>4247.2969122394197</v>
      </c>
      <c r="S7" s="24">
        <v>4264.5856827026828</v>
      </c>
      <c r="T7" s="24">
        <v>4268.5237557972141</v>
      </c>
      <c r="U7" s="24">
        <v>4465.8928487570392</v>
      </c>
      <c r="V7" s="25">
        <v>4647</v>
      </c>
      <c r="W7" s="27">
        <v>4863</v>
      </c>
      <c r="X7" s="27">
        <v>4978.434341655312</v>
      </c>
      <c r="Y7" s="27">
        <v>4765.8985290072178</v>
      </c>
      <c r="Z7" s="27">
        <v>4830.9208526585044</v>
      </c>
      <c r="AA7" s="83">
        <v>4902.2068600786597</v>
      </c>
    </row>
    <row r="8" spans="2:28" ht="14.25" customHeight="1" x14ac:dyDescent="0.2">
      <c r="Q8" s="28" t="s">
        <v>19</v>
      </c>
      <c r="R8" s="29">
        <v>4033.7299486395068</v>
      </c>
      <c r="S8" s="29">
        <v>4062.6815246372339</v>
      </c>
      <c r="T8" s="29">
        <v>4074.5797024165877</v>
      </c>
      <c r="U8" s="29">
        <v>4264.0279192790504</v>
      </c>
      <c r="V8" s="30">
        <v>4444.3454263665208</v>
      </c>
      <c r="W8" s="31">
        <v>4639</v>
      </c>
      <c r="X8" s="31">
        <v>4745.8238446973155</v>
      </c>
      <c r="Y8" s="31">
        <v>4539.131980738146</v>
      </c>
      <c r="Z8" s="31">
        <v>4622.3007191137649</v>
      </c>
      <c r="AA8" s="84">
        <v>4708.9786557916068</v>
      </c>
      <c r="AB8" s="79"/>
    </row>
    <row r="9" spans="2:28" ht="14.25" customHeight="1" x14ac:dyDescent="0.2">
      <c r="R9" s="32"/>
      <c r="S9" s="32"/>
      <c r="T9" s="32"/>
      <c r="U9" s="33"/>
      <c r="V9" s="12"/>
      <c r="W9" s="22"/>
      <c r="X9" s="22"/>
      <c r="Y9" s="22"/>
      <c r="Z9" s="22"/>
      <c r="AA9" s="22" t="s">
        <v>16</v>
      </c>
      <c r="AB9" s="79"/>
    </row>
    <row r="10" spans="2:28" ht="14.25" customHeight="1" x14ac:dyDescent="0.2">
      <c r="Q10" s="17" t="s">
        <v>20</v>
      </c>
      <c r="R10" s="32">
        <f>R6-R7</f>
        <v>213.56696359991201</v>
      </c>
      <c r="S10" s="32">
        <f t="shared" ref="S10:W11" si="0">S6-S7</f>
        <v>201.90415806544934</v>
      </c>
      <c r="T10" s="32">
        <f t="shared" si="0"/>
        <v>193.94405338062552</v>
      </c>
      <c r="U10" s="32">
        <f t="shared" si="0"/>
        <v>201.8649294779907</v>
      </c>
      <c r="V10" s="32">
        <f t="shared" si="0"/>
        <v>203.4416176908926</v>
      </c>
      <c r="W10" s="32">
        <f t="shared" si="0"/>
        <v>224</v>
      </c>
      <c r="X10" s="32">
        <f t="shared" ref="X10:Y10" si="1">X6-X7</f>
        <v>232.61049695799647</v>
      </c>
      <c r="Y10" s="32">
        <f t="shared" si="1"/>
        <v>226.76654826906906</v>
      </c>
      <c r="Z10" s="32">
        <f t="shared" ref="Z10:AA10" si="2">Z6-Z7</f>
        <v>208.62013354473947</v>
      </c>
      <c r="AA10" s="32">
        <f t="shared" si="2"/>
        <v>193.22820428703835</v>
      </c>
    </row>
    <row r="11" spans="2:28" x14ac:dyDescent="0.2">
      <c r="Q11" s="17" t="s">
        <v>21</v>
      </c>
      <c r="R11" s="34">
        <f>R7-R8</f>
        <v>213.56696359991292</v>
      </c>
      <c r="S11" s="34">
        <f t="shared" si="0"/>
        <v>201.90415806544888</v>
      </c>
      <c r="T11" s="34">
        <f t="shared" si="0"/>
        <v>193.94405338062643</v>
      </c>
      <c r="U11" s="34">
        <f t="shared" si="0"/>
        <v>201.86492947798888</v>
      </c>
      <c r="V11" s="34">
        <f t="shared" si="0"/>
        <v>202.65457363347923</v>
      </c>
      <c r="W11" s="34">
        <f t="shared" si="0"/>
        <v>224</v>
      </c>
      <c r="X11" s="34">
        <f t="shared" ref="X11:Y11" si="3">X7-X8</f>
        <v>232.61049695799647</v>
      </c>
      <c r="Y11" s="34">
        <f t="shared" si="3"/>
        <v>226.76654826907179</v>
      </c>
      <c r="Z11" s="34">
        <f t="shared" ref="Z11:AA11" si="4">Z7-Z8</f>
        <v>208.62013354473947</v>
      </c>
      <c r="AA11" s="34">
        <f t="shared" si="4"/>
        <v>193.2282042870529</v>
      </c>
    </row>
    <row r="12" spans="2:28" x14ac:dyDescent="0.2">
      <c r="R12" s="35"/>
      <c r="S12" s="35"/>
      <c r="T12" s="35"/>
      <c r="U12" s="36"/>
      <c r="W12" s="36"/>
      <c r="X12" s="36"/>
      <c r="Y12" s="36"/>
      <c r="Z12" s="36"/>
      <c r="AA12" s="36" t="s">
        <v>22</v>
      </c>
    </row>
    <row r="13" spans="2:28" ht="14.25" customHeight="1" x14ac:dyDescent="0.2">
      <c r="M13" s="13"/>
      <c r="N13" s="14"/>
      <c r="Q13" s="17" t="s">
        <v>17</v>
      </c>
      <c r="R13" s="37">
        <v>18.992906185716915</v>
      </c>
      <c r="S13" s="37">
        <v>18.865849380224422</v>
      </c>
      <c r="T13" s="37">
        <v>18.676416281749113</v>
      </c>
      <c r="U13" s="37">
        <v>19.345034634377502</v>
      </c>
      <c r="V13" s="38">
        <v>19.901306862849957</v>
      </c>
      <c r="W13" s="38">
        <v>20.758459094813144</v>
      </c>
      <c r="X13" s="38">
        <v>20.978985360252789</v>
      </c>
      <c r="Y13" s="38">
        <v>19.869863669886005</v>
      </c>
      <c r="Z13" s="38">
        <v>19.868873151723875</v>
      </c>
      <c r="AA13" s="38">
        <v>20.658511654645544</v>
      </c>
    </row>
    <row r="14" spans="2:28" ht="14.25" customHeight="1" x14ac:dyDescent="0.2">
      <c r="L14" s="39"/>
      <c r="O14" s="12"/>
      <c r="Q14" s="17" t="s">
        <v>18</v>
      </c>
      <c r="R14" s="37">
        <v>18.083607579679907</v>
      </c>
      <c r="S14" s="37">
        <v>18.01303350666392</v>
      </c>
      <c r="T14" s="37">
        <v>17.86471745697402</v>
      </c>
      <c r="U14" s="37">
        <v>18.508426515930001</v>
      </c>
      <c r="V14" s="38">
        <v>19.068202832703069</v>
      </c>
      <c r="W14" s="38">
        <v>19.847764458498602</v>
      </c>
      <c r="X14" s="38">
        <v>20.042525905104153</v>
      </c>
      <c r="Y14" s="38">
        <v>18.967375654115649</v>
      </c>
      <c r="Z14" s="38">
        <v>19.046368288355563</v>
      </c>
      <c r="AA14" s="38">
        <v>19.889610311886699</v>
      </c>
    </row>
    <row r="15" spans="2:28" ht="14.25" customHeight="1" x14ac:dyDescent="0.2">
      <c r="L15" s="39"/>
      <c r="O15" s="12"/>
      <c r="Q15" s="28" t="s">
        <v>19</v>
      </c>
      <c r="R15" s="40">
        <v>17.174308973642898</v>
      </c>
      <c r="S15" s="40">
        <v>17.160217633103418</v>
      </c>
      <c r="T15" s="40">
        <v>17.053018632198924</v>
      </c>
      <c r="U15" s="40">
        <v>17.6718183974825</v>
      </c>
      <c r="V15" s="41">
        <v>18.23509880255618</v>
      </c>
      <c r="W15" s="41">
        <v>18.937069822184057</v>
      </c>
      <c r="X15" s="41">
        <v>19.106066449955517</v>
      </c>
      <c r="Y15" s="41">
        <v>18.064887638345279</v>
      </c>
      <c r="Z15" s="41">
        <v>18.223863424987247</v>
      </c>
      <c r="AA15" s="41">
        <v>19.120708969127854</v>
      </c>
    </row>
    <row r="16" spans="2:28" ht="14.25" customHeight="1" x14ac:dyDescent="0.2">
      <c r="L16" s="39"/>
      <c r="O16" s="12"/>
    </row>
    <row r="17" spans="2:27" ht="14.25" customHeight="1" x14ac:dyDescent="0.2">
      <c r="L17" s="39"/>
      <c r="O17" s="12"/>
      <c r="U17" s="17"/>
      <c r="V17" s="17"/>
      <c r="W17" s="85"/>
      <c r="X17" s="85"/>
      <c r="Y17" s="85"/>
      <c r="Z17" s="85"/>
      <c r="AA17" s="85"/>
    </row>
    <row r="21" spans="2:27" ht="24.6" customHeight="1" x14ac:dyDescent="0.2">
      <c r="B21" s="90" t="s">
        <v>23</v>
      </c>
      <c r="C21" s="90"/>
      <c r="D21" s="90"/>
      <c r="E21" s="90"/>
      <c r="F21" s="90"/>
      <c r="G21" s="90"/>
      <c r="H21" s="90"/>
    </row>
    <row r="22" spans="2:27" ht="20.25" customHeight="1" x14ac:dyDescent="0.2"/>
    <row r="23" spans="2:27" ht="31.5" customHeight="1" x14ac:dyDescent="0.2">
      <c r="B23" s="91" t="s">
        <v>36</v>
      </c>
      <c r="C23" s="91"/>
      <c r="D23" s="91"/>
      <c r="E23" s="91"/>
      <c r="F23" s="91"/>
      <c r="G23" s="91"/>
      <c r="H23" s="91"/>
      <c r="R23" s="42"/>
      <c r="S23" s="42"/>
      <c r="T23" s="42"/>
      <c r="U23" s="42"/>
    </row>
    <row r="24" spans="2:27" x14ac:dyDescent="0.2">
      <c r="R24" s="43"/>
      <c r="S24" s="43"/>
      <c r="T24" s="43"/>
    </row>
    <row r="25" spans="2:27" x14ac:dyDescent="0.2">
      <c r="T25" s="43"/>
    </row>
    <row r="26" spans="2:27" x14ac:dyDescent="0.2">
      <c r="T26" s="43"/>
    </row>
  </sheetData>
  <mergeCells count="2">
    <mergeCell ref="B21:H21"/>
    <mergeCell ref="B23:H23"/>
  </mergeCells>
  <phoneticPr fontId="22" type="noConversion"/>
  <pageMargins left="0.7" right="0.7" top="0.75" bottom="0.75" header="0.3" footer="0.3"/>
  <pageSetup paperSize="9" orientation="portrait" r:id="rId1"/>
  <headerFooter alignWithMargins="0">
    <oddHeader>&amp;C&amp;"Calibri"&amp;10&amp;K000000 OFFICIAL&amp;1#_x000D_</oddHeader>
    <oddFooter>&amp;C_x000D_&amp;1#&amp;"Calibri"&amp;10&amp;K000000 OFFICIAL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D26CCD-2ECC-44CD-800F-C31FE32DDE55}">
  <dimension ref="A1:J26"/>
  <sheetViews>
    <sheetView workbookViewId="0">
      <selection activeCell="D12" sqref="D12"/>
    </sheetView>
  </sheetViews>
  <sheetFormatPr defaultColWidth="9.140625" defaultRowHeight="12.75" x14ac:dyDescent="0.2"/>
  <cols>
    <col min="1" max="1" width="54.85546875" style="58" customWidth="1"/>
    <col min="2" max="2" width="12.42578125" style="58" customWidth="1"/>
    <col min="3" max="3" width="14.42578125" style="58" customWidth="1"/>
    <col min="4" max="4" width="15.7109375" style="58" customWidth="1"/>
    <col min="5" max="5" width="12.85546875" style="58" customWidth="1"/>
    <col min="6" max="6" width="20.140625" style="58" bestFit="1" customWidth="1"/>
    <col min="7" max="16384" width="9.140625" style="58"/>
  </cols>
  <sheetData>
    <row r="1" spans="1:10" x14ac:dyDescent="0.2">
      <c r="F1" s="59"/>
    </row>
    <row r="2" spans="1:10" ht="12.75" customHeight="1" x14ac:dyDescent="0.2">
      <c r="F2" s="60"/>
    </row>
    <row r="3" spans="1:10" x14ac:dyDescent="0.2">
      <c r="A3" s="58" t="s">
        <v>37</v>
      </c>
      <c r="B3" s="61"/>
      <c r="F3" s="60"/>
    </row>
    <row r="4" spans="1:10" ht="14.25" customHeight="1" x14ac:dyDescent="0.2">
      <c r="A4" s="62" t="s">
        <v>38</v>
      </c>
      <c r="B4" s="63">
        <v>14341</v>
      </c>
      <c r="C4" s="64"/>
      <c r="D4" s="65"/>
      <c r="E4" s="66"/>
      <c r="F4" s="66"/>
      <c r="G4" s="66"/>
      <c r="I4" s="65"/>
      <c r="J4" s="65"/>
    </row>
    <row r="5" spans="1:10" ht="14.25" customHeight="1" x14ac:dyDescent="0.2">
      <c r="A5" s="67" t="s">
        <v>39</v>
      </c>
      <c r="B5" s="68">
        <v>0.19889610311886699</v>
      </c>
      <c r="C5" s="69">
        <v>24647073.437878914</v>
      </c>
      <c r="D5" s="70" t="s">
        <v>40</v>
      </c>
      <c r="E5" s="66"/>
      <c r="F5" s="66"/>
      <c r="G5" s="66"/>
      <c r="I5" s="65"/>
      <c r="J5" s="65"/>
    </row>
    <row r="6" spans="1:10" ht="14.25" customHeight="1" x14ac:dyDescent="0.2">
      <c r="A6" s="70" t="s">
        <v>41</v>
      </c>
      <c r="B6" s="71"/>
      <c r="C6" s="70"/>
      <c r="D6" s="65"/>
      <c r="E6" s="66"/>
      <c r="F6" s="66"/>
      <c r="G6" s="66"/>
      <c r="I6" s="65"/>
      <c r="J6" s="65"/>
    </row>
    <row r="7" spans="1:10" ht="14.25" customHeight="1" x14ac:dyDescent="0.2">
      <c r="A7" s="62" t="s">
        <v>42</v>
      </c>
      <c r="B7" s="72">
        <f>B5*(1-B5)</f>
        <v>0.15933644328299604</v>
      </c>
      <c r="C7" s="73"/>
      <c r="D7" s="65"/>
      <c r="E7" s="66"/>
      <c r="F7" s="66"/>
      <c r="G7" s="66"/>
      <c r="I7" s="65"/>
      <c r="J7" s="65"/>
    </row>
    <row r="8" spans="1:10" ht="14.25" customHeight="1" x14ac:dyDescent="0.2">
      <c r="A8" s="62" t="s">
        <v>43</v>
      </c>
      <c r="B8" s="74">
        <f>B7/B4</f>
        <v>1.1110553188968415E-5</v>
      </c>
      <c r="C8" s="73"/>
      <c r="D8" s="65"/>
      <c r="E8" s="66"/>
      <c r="F8" s="66"/>
      <c r="G8" s="66"/>
      <c r="I8" s="65"/>
      <c r="J8" s="65"/>
    </row>
    <row r="9" spans="1:10" ht="14.25" customHeight="1" x14ac:dyDescent="0.2">
      <c r="A9" s="62" t="s">
        <v>44</v>
      </c>
      <c r="B9" s="75">
        <f>SQRT(B8)</f>
        <v>3.3332496439613425E-3</v>
      </c>
    </row>
    <row r="10" spans="1:10" ht="14.25" customHeight="1" x14ac:dyDescent="0.2">
      <c r="A10" s="62" t="s">
        <v>45</v>
      </c>
      <c r="B10" s="76">
        <f>B9*1.96*1.2</f>
        <v>7.8398031625970775E-3</v>
      </c>
      <c r="D10" s="77" t="s">
        <v>46</v>
      </c>
    </row>
    <row r="11" spans="1:10" ht="14.25" customHeight="1" x14ac:dyDescent="0.2">
      <c r="A11" s="62" t="s">
        <v>47</v>
      </c>
      <c r="B11" s="76">
        <f>B5-B10</f>
        <v>0.19105629995626991</v>
      </c>
      <c r="C11" s="78">
        <f>B11*C5</f>
        <v>4708978.6557916068</v>
      </c>
      <c r="D11" s="79">
        <f>C11/1000</f>
        <v>4708.9786557916068</v>
      </c>
      <c r="E11" s="79">
        <f>B11*100</f>
        <v>19.105629995626991</v>
      </c>
    </row>
    <row r="12" spans="1:10" ht="14.25" customHeight="1" x14ac:dyDescent="0.2">
      <c r="A12" s="62" t="s">
        <v>48</v>
      </c>
      <c r="B12" s="76">
        <f>B5+B10</f>
        <v>0.20673590628146407</v>
      </c>
      <c r="C12" s="78">
        <f>B12*C5</f>
        <v>5095435.064365698</v>
      </c>
      <c r="D12" s="79">
        <f>C12/1000</f>
        <v>5095.4350643656981</v>
      </c>
      <c r="E12" s="79">
        <f>B12*100</f>
        <v>20.673590628146407</v>
      </c>
      <c r="F12" s="80"/>
    </row>
    <row r="13" spans="1:10" ht="14.25" customHeight="1" x14ac:dyDescent="0.2">
      <c r="A13" s="62" t="s">
        <v>49</v>
      </c>
      <c r="B13" s="71">
        <f>B10/B5</f>
        <v>3.9416574983933937E-2</v>
      </c>
      <c r="D13" s="79"/>
      <c r="E13" s="81">
        <f>B5*100</f>
        <v>19.889610311886699</v>
      </c>
      <c r="F13" s="80"/>
    </row>
    <row r="14" spans="1:10" x14ac:dyDescent="0.2">
      <c r="A14" s="73"/>
      <c r="C14" s="82">
        <v>4902206.8600786598</v>
      </c>
      <c r="D14" s="79">
        <f>C14/1000</f>
        <v>4902.2068600786597</v>
      </c>
    </row>
    <row r="16" spans="1:10" x14ac:dyDescent="0.2">
      <c r="A16" s="59" t="s">
        <v>50</v>
      </c>
    </row>
    <row r="17" spans="1:1" x14ac:dyDescent="0.2">
      <c r="A17" s="60" t="s">
        <v>51</v>
      </c>
    </row>
    <row r="18" spans="1:1" x14ac:dyDescent="0.2">
      <c r="A18" s="60" t="s">
        <v>52</v>
      </c>
    </row>
    <row r="19" spans="1:1" x14ac:dyDescent="0.2">
      <c r="A19" s="60"/>
    </row>
    <row r="20" spans="1:1" ht="24.95" customHeight="1" x14ac:dyDescent="0.2">
      <c r="A20" s="59" t="s">
        <v>53</v>
      </c>
    </row>
    <row r="21" spans="1:1" x14ac:dyDescent="0.2">
      <c r="A21" s="60" t="s">
        <v>54</v>
      </c>
    </row>
    <row r="22" spans="1:1" x14ac:dyDescent="0.2">
      <c r="A22" s="60" t="s">
        <v>55</v>
      </c>
    </row>
    <row r="23" spans="1:1" x14ac:dyDescent="0.2">
      <c r="A23" s="60"/>
    </row>
    <row r="24" spans="1:1" x14ac:dyDescent="0.2">
      <c r="A24" s="59" t="s">
        <v>56</v>
      </c>
    </row>
    <row r="25" spans="1:1" x14ac:dyDescent="0.2">
      <c r="A25" s="60" t="s">
        <v>57</v>
      </c>
    </row>
    <row r="26" spans="1:1" x14ac:dyDescent="0.2">
      <c r="A26" s="60" t="s">
        <v>58</v>
      </c>
    </row>
  </sheetData>
  <conditionalFormatting sqref="B10">
    <cfRule type="cellIs" dxfId="5" priority="4" operator="greaterThan">
      <formula>0.1</formula>
    </cfRule>
    <cfRule type="cellIs" dxfId="4" priority="5" operator="between">
      <formula>0.04</formula>
      <formula>0.1</formula>
    </cfRule>
    <cfRule type="cellIs" dxfId="3" priority="6" operator="lessThan">
      <formula>0.04</formula>
    </cfRule>
  </conditionalFormatting>
  <conditionalFormatting sqref="B13">
    <cfRule type="cellIs" dxfId="2" priority="1" operator="greaterThan">
      <formula>0.4</formula>
    </cfRule>
    <cfRule type="cellIs" dxfId="1" priority="2" operator="between">
      <formula>0.1</formula>
      <formula>0.4</formula>
    </cfRule>
    <cfRule type="cellIs" dxfId="0" priority="3" operator="lessThan">
      <formula>0.1</formula>
    </cfRule>
  </conditionalFormatting>
  <pageMargins left="0.75" right="0.75" top="1" bottom="1" header="0.5" footer="0.5"/>
  <pageSetup paperSize="9" orientation="portrait" r:id="rId1"/>
  <headerFooter alignWithMargins="0">
    <oddHeader>&amp;C&amp;"Calibri"&amp;10&amp;K000000 OFFICIAL&amp;1#_x000D_</oddHeader>
    <oddFooter>&amp;C_x000D_&amp;1#&amp;"Calibri"&amp;10&amp;K000000 OFFICIAL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CCB7E1F660E4D499F35AD51896216AD" ma:contentTypeVersion="24" ma:contentTypeDescription="Create a new document." ma:contentTypeScope="" ma:versionID="f03f21477432e4aae51eb76608ae5b4b">
  <xsd:schema xmlns:xsd="http://www.w3.org/2001/XMLSchema" xmlns:xs="http://www.w3.org/2001/XMLSchema" xmlns:p="http://schemas.microsoft.com/office/2006/metadata/properties" xmlns:ns2="3fa4860e-4e84-4984-b511-cb934d7752ca" xmlns:ns3="63fd57c9-5291-4ee5-b3d3-37b4b570c278" xmlns:ns4="http://schemas.microsoft.com/sharepoint/v4" xmlns:ns5="83a87e31-bf32-46ab-8e70-9fa18461fa4d" targetNamespace="http://schemas.microsoft.com/office/2006/metadata/properties" ma:root="true" ma:fieldsID="da651bdc47d2ec2938555f82fce2249a" ns2:_="" ns3:_="" ns4:_="" ns5:_="">
    <xsd:import namespace="3fa4860e-4e84-4984-b511-cb934d7752ca"/>
    <xsd:import namespace="63fd57c9-5291-4ee5-b3d3-37b4b570c278"/>
    <xsd:import namespace="http://schemas.microsoft.com/sharepoint/v4"/>
    <xsd:import namespace="83a87e31-bf32-46ab-8e70-9fa18461fa4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4:IconOverlay" minOccurs="0"/>
                <xsd:element ref="ns2:Location" minOccurs="0"/>
                <xsd:element ref="ns2:8557575d-f3de-4680-8a93-0431eeebea47CountryOrRegion" minOccurs="0"/>
                <xsd:element ref="ns2:8557575d-f3de-4680-8a93-0431eeebea47State" minOccurs="0"/>
                <xsd:element ref="ns2:8557575d-f3de-4680-8a93-0431eeebea47City" minOccurs="0"/>
                <xsd:element ref="ns2:8557575d-f3de-4680-8a93-0431eeebea47PostalCode" minOccurs="0"/>
                <xsd:element ref="ns2:8557575d-f3de-4680-8a93-0431eeebea47Street" minOccurs="0"/>
                <xsd:element ref="ns2:8557575d-f3de-4680-8a93-0431eeebea47GeoLoc" minOccurs="0"/>
                <xsd:element ref="ns2:8557575d-f3de-4680-8a93-0431eeebea47DispName" minOccurs="0"/>
                <xsd:element ref="ns2:MediaServiceAutoKeyPoints" minOccurs="0"/>
                <xsd:element ref="ns2:MediaServiceKeyPoints" minOccurs="0"/>
                <xsd:element ref="ns2:_Flow_SignoffStatus" minOccurs="0"/>
                <xsd:element ref="ns2:lcf76f155ced4ddcb4097134ff3c332f" minOccurs="0"/>
                <xsd:element ref="ns5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a4860e-4e84-4984-b511-cb934d7752c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Location" ma:index="18" nillable="true" ma:displayName="Location" ma:format="Dropdown" ma:internalName="Location">
      <xsd:simpleType>
        <xsd:restriction base="dms:Unknown"/>
      </xsd:simpleType>
    </xsd:element>
    <xsd:element name="8557575d-f3de-4680-8a93-0431eeebea47CountryOrRegion" ma:index="19" nillable="true" ma:displayName="Location: Country/Region" ma:internalName="CountryOrRegion" ma:readOnly="true">
      <xsd:simpleType>
        <xsd:restriction base="dms:Text"/>
      </xsd:simpleType>
    </xsd:element>
    <xsd:element name="8557575d-f3de-4680-8a93-0431eeebea47State" ma:index="20" nillable="true" ma:displayName="Location: State" ma:internalName="State" ma:readOnly="true">
      <xsd:simpleType>
        <xsd:restriction base="dms:Text"/>
      </xsd:simpleType>
    </xsd:element>
    <xsd:element name="8557575d-f3de-4680-8a93-0431eeebea47City" ma:index="21" nillable="true" ma:displayName="Location: City" ma:internalName="City" ma:readOnly="true">
      <xsd:simpleType>
        <xsd:restriction base="dms:Text"/>
      </xsd:simpleType>
    </xsd:element>
    <xsd:element name="8557575d-f3de-4680-8a93-0431eeebea47PostalCode" ma:index="22" nillable="true" ma:displayName="Location: Postal Code" ma:internalName="PostalCode" ma:readOnly="true">
      <xsd:simpleType>
        <xsd:restriction base="dms:Text"/>
      </xsd:simpleType>
    </xsd:element>
    <xsd:element name="8557575d-f3de-4680-8a93-0431eeebea47Street" ma:index="23" nillable="true" ma:displayName="Location: Street" ma:internalName="Street" ma:readOnly="true">
      <xsd:simpleType>
        <xsd:restriction base="dms:Text"/>
      </xsd:simpleType>
    </xsd:element>
    <xsd:element name="8557575d-f3de-4680-8a93-0431eeebea47GeoLoc" ma:index="24" nillable="true" ma:displayName="Location: Coordinates" ma:internalName="GeoLoc" ma:readOnly="true">
      <xsd:simpleType>
        <xsd:restriction base="dms:Unknown"/>
      </xsd:simpleType>
    </xsd:element>
    <xsd:element name="8557575d-f3de-4680-8a93-0431eeebea47DispName" ma:index="25" nillable="true" ma:displayName="Location: Name" ma:internalName="DispName" ma:readOnly="true">
      <xsd:simpleType>
        <xsd:restriction base="dms:Text"/>
      </xsd:simpleType>
    </xsd:element>
    <xsd:element name="MediaServiceAutoKeyPoints" ma:index="2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Flow_SignoffStatus" ma:index="28" nillable="true" ma:displayName="Sign-off status" ma:internalName="Sign_x002d_off_x0020_status">
      <xsd:simpleType>
        <xsd:restriction base="dms:Text"/>
      </xsd:simpleType>
    </xsd:element>
    <xsd:element name="lcf76f155ced4ddcb4097134ff3c332f" ma:index="30" nillable="true" ma:taxonomy="true" ma:internalName="lcf76f155ced4ddcb4097134ff3c332f" ma:taxonomyFieldName="MediaServiceImageTags" ma:displayName="Image Tags" ma:readOnly="false" ma:fieldId="{5cf76f15-5ced-4ddc-b409-7134ff3c332f}" ma:taxonomyMulti="true" ma:sspId="756ca3a0-e5c0-40d7-8522-e7aae8be603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fd57c9-5291-4ee5-b3d3-37b4b570c27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7" nillable="true" ma:displayName="IconOverlay" ma:hidden="true" ma:internalName="IconOverlay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a87e31-bf32-46ab-8e70-9fa18461fa4d" elementFormDefault="qualified">
    <xsd:import namespace="http://schemas.microsoft.com/office/2006/documentManagement/types"/>
    <xsd:import namespace="http://schemas.microsoft.com/office/infopath/2007/PartnerControls"/>
    <xsd:element name="TaxCatchAll" ma:index="31" nillable="true" ma:displayName="Taxonomy Catch All Column" ma:hidden="true" ma:list="{e44c89c5-5536-4bea-9526-478c71a30825}" ma:internalName="TaxCatchAll" ma:showField="CatchAllData" ma:web="63fd57c9-5291-4ee5-b3d3-37b4b570c27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77F3192-2F32-4A6B-8CA8-0D2223FE771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955A263-67C5-419E-B0DD-E7BC96A84FE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fa4860e-4e84-4984-b511-cb934d7752ca"/>
    <ds:schemaRef ds:uri="63fd57c9-5291-4ee5-b3d3-37b4b570c278"/>
    <ds:schemaRef ds:uri="http://schemas.microsoft.com/sharepoint/v4"/>
    <ds:schemaRef ds:uri="83a87e31-bf32-46ab-8e70-9fa18461fa4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fbd41ebe-fca6-4f2c-aecb-bf3a17e72416}" enabled="1" method="Privileged" siteId="{bf346810-9c7d-43de-a872-24a2ef3995a8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Contents</vt:lpstr>
      <vt:lpstr>F1.1</vt:lpstr>
      <vt:lpstr>F1.2</vt:lpstr>
      <vt:lpstr>conf int</vt:lpstr>
      <vt:lpstr>F1.1!Print_Area</vt:lpstr>
      <vt:lpstr>F1.2!Print_Area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Stephen Pottinger</dc:creator>
  <cp:lastModifiedBy>Stephen Pottinger</cp:lastModifiedBy>
  <dcterms:created xsi:type="dcterms:W3CDTF">2022-06-15T15:08:21Z</dcterms:created>
  <dcterms:modified xsi:type="dcterms:W3CDTF">2026-05-27T13:46:12Z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0x010100ECCB7E1F660E4D499F35AD51896216AD</vt:lpwstr>
  </property>
</Properties>
</file>