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defaultThemeVersion="166925"/>
  <mc:AlternateContent xmlns:mc="http://schemas.openxmlformats.org/markup-compatibility/2006">
    <mc:Choice Requires="x15">
      <x15ac:absPath xmlns:x15ac="http://schemas.microsoft.com/office/spreadsheetml/2010/11/ac" url="https://forestryengland.sharepoint.com/sites/FS-NGR-Teams-DM-ID/TPCG/General/05 Invitation to Apply/Round 5/"/>
    </mc:Choice>
  </mc:AlternateContent>
  <xr:revisionPtr revIDLastSave="0" documentId="8_{2D3B3349-B1B8-4B10-8AA3-F0559C812701}" xr6:coauthVersionLast="47" xr6:coauthVersionMax="47" xr10:uidLastSave="{00000000-0000-0000-0000-000000000000}"/>
  <bookViews>
    <workbookView xWindow="-28920" yWindow="-120" windowWidth="29040" windowHeight="15720" xr2:uid="{9D723287-AC50-4D9D-B725-3438041DB045}"/>
  </bookViews>
  <sheets>
    <sheet name="Introduction" sheetId="2" r:id="rId1"/>
    <sheet name="1-Project Costs" sheetId="1" r:id="rId2"/>
    <sheet name="2-Summary of Costs" sheetId="6" r:id="rId3"/>
    <sheet name="3-Claims - Summary (FC use)" sheetId="5" state="hidden" r:id="rId4"/>
    <sheet name="4-Claims - Invoices (FC use)" sheetId="3" state="hidden" r:id="rId5"/>
    <sheet name="5-Claims - Timesheets (FC use)" sheetId="4" state="hidden" r:id="rId6"/>
    <sheet name="6-Version History (FC use only)" sheetId="7"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C6" i="3" l="1"/>
  <c r="C8" i="6"/>
  <c r="C13" i="6" s="1"/>
  <c r="D8" i="6"/>
  <c r="C14" i="6" s="1"/>
  <c r="D7" i="6"/>
  <c r="C7" i="6"/>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N23" i="4"/>
  <c r="O23" i="4" s="1"/>
  <c r="N24" i="4"/>
  <c r="O24" i="4" s="1"/>
  <c r="N25" i="4"/>
  <c r="O25" i="4" s="1"/>
  <c r="N26" i="4"/>
  <c r="N27" i="4"/>
  <c r="O27" i="4" s="1"/>
  <c r="N28" i="4"/>
  <c r="N29" i="4"/>
  <c r="O29" i="4" s="1"/>
  <c r="N30" i="4"/>
  <c r="N31" i="4"/>
  <c r="O31" i="4" s="1"/>
  <c r="N32" i="4"/>
  <c r="N33" i="4"/>
  <c r="O33" i="4" s="1"/>
  <c r="N34" i="4"/>
  <c r="N35" i="4"/>
  <c r="O35" i="4" s="1"/>
  <c r="N36" i="4"/>
  <c r="N37" i="4"/>
  <c r="N38" i="4"/>
  <c r="N39" i="4"/>
  <c r="O39" i="4" s="1"/>
  <c r="N40" i="4"/>
  <c r="O40" i="4" s="1"/>
  <c r="N41" i="4"/>
  <c r="O41" i="4" s="1"/>
  <c r="N42" i="4"/>
  <c r="N43" i="4"/>
  <c r="O43" i="4" s="1"/>
  <c r="N44" i="4"/>
  <c r="N45" i="4"/>
  <c r="N46" i="4"/>
  <c r="N47" i="4"/>
  <c r="O47" i="4" s="1"/>
  <c r="N48" i="4"/>
  <c r="O48" i="4" s="1"/>
  <c r="N49" i="4"/>
  <c r="O49" i="4" s="1"/>
  <c r="N50" i="4"/>
  <c r="N51" i="4"/>
  <c r="O51" i="4" s="1"/>
  <c r="N52" i="4"/>
  <c r="N53" i="4"/>
  <c r="N54" i="4"/>
  <c r="N55" i="4"/>
  <c r="O55" i="4" s="1"/>
  <c r="N56" i="4"/>
  <c r="O56" i="4" s="1"/>
  <c r="N57" i="4"/>
  <c r="O57" i="4" s="1"/>
  <c r="N58" i="4"/>
  <c r="N59" i="4"/>
  <c r="O59" i="4" s="1"/>
  <c r="N60" i="4"/>
  <c r="N61" i="4"/>
  <c r="N62" i="4"/>
  <c r="N63" i="4"/>
  <c r="O63" i="4" s="1"/>
  <c r="N64" i="4"/>
  <c r="O64" i="4" s="1"/>
  <c r="N65" i="4"/>
  <c r="O65" i="4" s="1"/>
  <c r="N66" i="4"/>
  <c r="N67" i="4"/>
  <c r="O67" i="4" s="1"/>
  <c r="N68" i="4"/>
  <c r="N69" i="4"/>
  <c r="N70" i="4"/>
  <c r="N71" i="4"/>
  <c r="O71" i="4" s="1"/>
  <c r="N72" i="4"/>
  <c r="N73" i="4"/>
  <c r="O73" i="4" s="1"/>
  <c r="N74" i="4"/>
  <c r="N75" i="4"/>
  <c r="O75" i="4" s="1"/>
  <c r="N76" i="4"/>
  <c r="N77" i="4"/>
  <c r="N78" i="4"/>
  <c r="N79" i="4"/>
  <c r="O79" i="4" s="1"/>
  <c r="N80" i="4"/>
  <c r="O80" i="4" s="1"/>
  <c r="N81" i="4"/>
  <c r="O81" i="4" s="1"/>
  <c r="N82" i="4"/>
  <c r="N83" i="4"/>
  <c r="O83" i="4" s="1"/>
  <c r="N84" i="4"/>
  <c r="N85" i="4"/>
  <c r="N86" i="4"/>
  <c r="N87" i="4"/>
  <c r="O87" i="4" s="1"/>
  <c r="N88" i="4"/>
  <c r="O88" i="4" s="1"/>
  <c r="N89" i="4"/>
  <c r="O89" i="4" s="1"/>
  <c r="N90" i="4"/>
  <c r="N91" i="4"/>
  <c r="O91" i="4" s="1"/>
  <c r="N92" i="4"/>
  <c r="N93" i="4"/>
  <c r="N94" i="4"/>
  <c r="N95" i="4"/>
  <c r="O95" i="4" s="1"/>
  <c r="N96" i="4"/>
  <c r="N97" i="4"/>
  <c r="O97" i="4" s="1"/>
  <c r="N98" i="4"/>
  <c r="N99" i="4"/>
  <c r="O99" i="4" s="1"/>
  <c r="O26" i="4"/>
  <c r="O28" i="4"/>
  <c r="O30" i="4"/>
  <c r="O32" i="4"/>
  <c r="O34" i="4"/>
  <c r="O36" i="4"/>
  <c r="O37" i="4"/>
  <c r="O38" i="4"/>
  <c r="O42" i="4"/>
  <c r="O44" i="4"/>
  <c r="O45" i="4"/>
  <c r="O46" i="4"/>
  <c r="O50" i="4"/>
  <c r="O52" i="4"/>
  <c r="O53" i="4"/>
  <c r="O54" i="4"/>
  <c r="O58" i="4"/>
  <c r="O60" i="4"/>
  <c r="O61" i="4"/>
  <c r="O62" i="4"/>
  <c r="O66" i="4"/>
  <c r="O68" i="4"/>
  <c r="O69" i="4"/>
  <c r="O70" i="4"/>
  <c r="O72" i="4"/>
  <c r="O74" i="4"/>
  <c r="O76" i="4"/>
  <c r="O77" i="4"/>
  <c r="O78" i="4"/>
  <c r="O82" i="4"/>
  <c r="O84" i="4"/>
  <c r="O85" i="4"/>
  <c r="O86" i="4"/>
  <c r="O90" i="4"/>
  <c r="O92" i="4"/>
  <c r="O93" i="4"/>
  <c r="O94" i="4"/>
  <c r="O96" i="4"/>
  <c r="O98" i="4"/>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H7" i="1" l="1"/>
  <c r="J7" i="1"/>
  <c r="E7" i="6"/>
  <c r="E8" i="6"/>
  <c r="E107" i="1"/>
  <c r="F10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C6" i="4" l="1"/>
  <c r="C7" i="4"/>
  <c r="C8" i="4"/>
  <c r="C9" i="4"/>
  <c r="C10" i="4"/>
  <c r="C11" i="4"/>
  <c r="C12" i="4"/>
  <c r="C13" i="4"/>
  <c r="C14" i="4"/>
  <c r="C15" i="4"/>
  <c r="C16" i="4"/>
  <c r="C17" i="4"/>
  <c r="C18" i="4"/>
  <c r="C19" i="4"/>
  <c r="C20" i="4"/>
  <c r="C21" i="4"/>
  <c r="C22" i="4"/>
  <c r="C7" i="3"/>
  <c r="C8" i="3"/>
  <c r="C9" i="3"/>
  <c r="C10" i="3"/>
  <c r="C11" i="3"/>
  <c r="C12" i="3"/>
  <c r="C13" i="3"/>
  <c r="C14" i="3"/>
  <c r="C15" i="3"/>
  <c r="C16" i="3"/>
  <c r="C17" i="3"/>
  <c r="C18" i="3"/>
  <c r="C19" i="3"/>
  <c r="C20" i="3"/>
  <c r="C21" i="3"/>
  <c r="C22" i="3"/>
  <c r="H100" i="3"/>
  <c r="M100" i="3"/>
  <c r="M100" i="4"/>
  <c r="N7" i="4"/>
  <c r="O7" i="4" s="1"/>
  <c r="N8" i="4"/>
  <c r="O8" i="4" s="1"/>
  <c r="N9" i="4"/>
  <c r="O9" i="4" s="1"/>
  <c r="N10" i="4"/>
  <c r="O10" i="4" s="1"/>
  <c r="N11" i="4"/>
  <c r="O11" i="4" s="1"/>
  <c r="N12" i="4"/>
  <c r="O12" i="4" s="1"/>
  <c r="N13" i="4"/>
  <c r="O13" i="4" s="1"/>
  <c r="N14" i="4"/>
  <c r="O14" i="4" s="1"/>
  <c r="N15" i="4"/>
  <c r="O15" i="4" s="1"/>
  <c r="N16" i="4"/>
  <c r="O16" i="4" s="1"/>
  <c r="N17" i="4"/>
  <c r="O17" i="4" s="1"/>
  <c r="N18" i="4"/>
  <c r="O18" i="4" s="1"/>
  <c r="N19" i="4"/>
  <c r="O19" i="4" s="1"/>
  <c r="N20" i="4"/>
  <c r="O20" i="4" s="1"/>
  <c r="N21" i="4"/>
  <c r="O21" i="4" s="1"/>
  <c r="N22" i="4"/>
  <c r="O22" i="4" s="1"/>
  <c r="N6" i="4"/>
  <c r="O6" i="4" s="1"/>
  <c r="J8" i="1" l="1"/>
  <c r="K8" i="1" s="1"/>
  <c r="H8" i="1"/>
  <c r="I8" i="1" s="1"/>
  <c r="J10" i="1"/>
  <c r="K10" i="1" s="1"/>
  <c r="H10" i="1"/>
  <c r="I10" i="1" s="1"/>
  <c r="J9" i="1"/>
  <c r="K9" i="1" s="1"/>
  <c r="H9" i="1"/>
  <c r="I9" i="1" s="1"/>
  <c r="J11" i="1"/>
  <c r="K11" i="1" s="1"/>
  <c r="H11" i="1"/>
  <c r="I11" i="1" s="1"/>
  <c r="K7" i="1"/>
  <c r="J6" i="3"/>
  <c r="J7" i="3"/>
  <c r="J8" i="3"/>
  <c r="J9" i="3"/>
  <c r="J10" i="3"/>
  <c r="J11" i="3"/>
  <c r="J12" i="3"/>
  <c r="J13" i="3"/>
  <c r="J14" i="3"/>
  <c r="J15" i="3"/>
  <c r="J16" i="3"/>
  <c r="J17" i="3"/>
  <c r="J18" i="3"/>
  <c r="J19" i="3"/>
  <c r="J20" i="3"/>
  <c r="J21" i="3"/>
  <c r="J22" i="3"/>
  <c r="B6" i="5"/>
  <c r="B7" i="5" s="1"/>
  <c r="B8" i="5" s="1"/>
  <c r="B9" i="5" s="1"/>
  <c r="B10" i="5" s="1"/>
  <c r="B11" i="5" s="1"/>
  <c r="B12" i="5" s="1"/>
  <c r="B13" i="5" s="1"/>
  <c r="B14" i="5" s="1"/>
  <c r="B15" i="5" s="1"/>
  <c r="B16" i="5" s="1"/>
  <c r="B17" i="5" s="1"/>
  <c r="B18" i="5" s="1"/>
  <c r="B19" i="5" s="1"/>
  <c r="B20" i="5" s="1"/>
  <c r="H107" i="1" l="1"/>
  <c r="D14" i="6"/>
  <c r="K107" i="1"/>
  <c r="J107" i="1"/>
  <c r="E14" i="6"/>
  <c r="I7" i="1"/>
  <c r="D20" i="5"/>
  <c r="E20" i="5"/>
  <c r="D19" i="5"/>
  <c r="E19" i="5"/>
  <c r="D18" i="5"/>
  <c r="E18" i="5"/>
  <c r="D17" i="5"/>
  <c r="E17" i="5"/>
  <c r="D16" i="5"/>
  <c r="E16" i="5"/>
  <c r="C15" i="6"/>
  <c r="I107" i="1" l="1"/>
  <c r="E13" i="6"/>
  <c r="F19" i="5"/>
  <c r="F17" i="5"/>
  <c r="F20" i="5"/>
  <c r="F16" i="5"/>
  <c r="F18" i="5"/>
  <c r="E7" i="5"/>
  <c r="E8" i="5"/>
  <c r="E9" i="5"/>
  <c r="E10" i="5"/>
  <c r="E11" i="5"/>
  <c r="E12" i="5"/>
  <c r="E13" i="5"/>
  <c r="E14" i="5"/>
  <c r="E15" i="5"/>
  <c r="E6" i="5"/>
  <c r="D8" i="5"/>
  <c r="D9" i="5"/>
  <c r="D10" i="5"/>
  <c r="D11" i="5"/>
  <c r="D12" i="5"/>
  <c r="D13" i="5"/>
  <c r="D14" i="5"/>
  <c r="D15" i="5"/>
  <c r="F15" i="5" l="1"/>
  <c r="F10" i="5"/>
  <c r="F14" i="5"/>
  <c r="E21" i="5"/>
  <c r="F11" i="5"/>
  <c r="F9" i="5"/>
  <c r="F8" i="5"/>
  <c r="F13" i="5"/>
  <c r="F12" i="5"/>
  <c r="D6" i="5" l="1"/>
  <c r="D7" i="5"/>
  <c r="F7" i="5" s="1"/>
  <c r="D13" i="6" l="1"/>
  <c r="D15" i="6" s="1"/>
  <c r="D21" i="5"/>
  <c r="F6" i="5"/>
  <c r="F21" i="5" s="1"/>
  <c r="E15" i="6"/>
</calcChain>
</file>

<file path=xl/sharedStrings.xml><?xml version="1.0" encoding="utf-8"?>
<sst xmlns="http://schemas.openxmlformats.org/spreadsheetml/2006/main" count="105" uniqueCount="72">
  <si>
    <t>TPCG Finance Spreadsheet | Round 5</t>
  </si>
  <si>
    <t>Tree Production Capital Grant (TPCG)</t>
  </si>
  <si>
    <t>Finance Spreadsheet</t>
  </si>
  <si>
    <t>How to complete each tab</t>
  </si>
  <si>
    <t>1 - Project costs</t>
  </si>
  <si>
    <t xml:space="preserve">Include details of all proposed items and activities. Choose a financial year from the dropdown in column 'D' to show when each cost will be made. Add the total cost for the item or activity into column 'E' and the applied for amount into column 'F'. The applied for amount must be  50% or less of the total cost. The grant contribution % in column 'G' will be automatically calculated. If one cost is split over two financial years, list the cost over two rows (one per financial year). </t>
  </si>
  <si>
    <t>2 - Summary of costs</t>
  </si>
  <si>
    <t>This will calculate automatically to show the total grant funding applied for in each financial year. Please check the figures are correct. You will not be able to increase your overall grant funding or move funding between financial years after you have applied.</t>
  </si>
  <si>
    <t>Project Costs</t>
  </si>
  <si>
    <t>Grant funding applied for (to be completed by applicant)</t>
  </si>
  <si>
    <t>Grant funding claimed (FC use only)</t>
  </si>
  <si>
    <t>AUTO 🔒</t>
  </si>
  <si>
    <t>MANUAL</t>
  </si>
  <si>
    <t>DROPDOWN</t>
  </si>
  <si>
    <t>AUTO  🔒</t>
  </si>
  <si>
    <t>Item ref</t>
  </si>
  <si>
    <t>Item</t>
  </si>
  <si>
    <t>Financial Year</t>
  </si>
  <si>
    <t>Total Cost (£)</t>
  </si>
  <si>
    <t>Applied for (£)</t>
  </si>
  <si>
    <t>Grant Contribution (%)</t>
  </si>
  <si>
    <t>FY 26/27
Claimed (£) 🔒</t>
  </si>
  <si>
    <t>FY 26/27
Remaining (£) 🔒</t>
  </si>
  <si>
    <t>FY 27/28
Claimed (£) 🔒</t>
  </si>
  <si>
    <t>FY 27/28
Remaining (£) 🔒</t>
  </si>
  <si>
    <t>Total</t>
  </si>
  <si>
    <t>Summary of Costs</t>
  </si>
  <si>
    <t>Cost type</t>
  </si>
  <si>
    <t>Grant Funding Summary (Auto fills)</t>
  </si>
  <si>
    <t>FY 26/27</t>
  </si>
  <si>
    <t>FY 27/28</t>
  </si>
  <si>
    <t>Total Cost</t>
  </si>
  <si>
    <t>Applied for</t>
  </si>
  <si>
    <t>Summary of Costs Claimed (FC use only)</t>
  </si>
  <si>
    <t>Awarded</t>
  </si>
  <si>
    <t>Claimed</t>
  </si>
  <si>
    <t>Remaining</t>
  </si>
  <si>
    <t>26/27</t>
  </si>
  <si>
    <t>27/28</t>
  </si>
  <si>
    <t>`</t>
  </si>
  <si>
    <t>Claims Summary (FC use only)</t>
  </si>
  <si>
    <t>Claim No.</t>
  </si>
  <si>
    <t>Invoice Total</t>
  </si>
  <si>
    <t>Timesheet Total</t>
  </si>
  <si>
    <t>Claims Tracker - Invoices</t>
  </si>
  <si>
    <t>COPY FROM SPENDING TRACKER</t>
  </si>
  <si>
    <t>Item Ref</t>
  </si>
  <si>
    <t>Invoice Ref</t>
  </si>
  <si>
    <t>Item Description</t>
  </si>
  <si>
    <t>Invoice Date</t>
  </si>
  <si>
    <t>Amount Claimed (£)</t>
  </si>
  <si>
    <t>Eligible Cost on Invoice (£)</t>
  </si>
  <si>
    <t>%  Claimed</t>
  </si>
  <si>
    <t>Claimant Notes</t>
  </si>
  <si>
    <t>AO Notes</t>
  </si>
  <si>
    <t>DA Checked?</t>
  </si>
  <si>
    <t>Claims Tracker - Timesheets (FC use only)</t>
  </si>
  <si>
    <t xml:space="preserve">Staff Member </t>
  </si>
  <si>
    <t xml:space="preserve">Job Title/Role </t>
  </si>
  <si>
    <t xml:space="preserve">Activity </t>
  </si>
  <si>
    <t>Date from</t>
  </si>
  <si>
    <t>Date to</t>
  </si>
  <si>
    <t xml:space="preserve">Rate (£) </t>
  </si>
  <si>
    <t>Units (day/hour)</t>
  </si>
  <si>
    <t xml:space="preserve">Quantity </t>
  </si>
  <si>
    <t xml:space="preserve">Amount Claimed (£) </t>
  </si>
  <si>
    <t xml:space="preserve">Total Cost (£) </t>
  </si>
  <si>
    <t>% Claimed</t>
  </si>
  <si>
    <t>Version History (FC use only)</t>
  </si>
  <si>
    <t>Version</t>
  </si>
  <si>
    <t>Date Confirmed</t>
  </si>
  <si>
    <t>Summary of changes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</si>
</sst>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6">
    <font>
      <sz val="11"/>
      <color theme="1"/>
      <name val="Calibri"/>
      <family val="2"/>
      <scheme val="minor"/>
    </font>
    <font>
      <b/>
      <sz val="11"/>
      <color theme="1"/>
      <name val="Calibri"/>
      <family val="2"/>
      <scheme val="minor"/>
    </font>
    <font>
      <b/>
      <sz val="20"/>
      <color rgb="FF00B050"/>
      <name val="Calibri"/>
      <family val="2"/>
      <scheme val="minor"/>
    </font>
    <font>
      <i/>
      <sz val="11"/>
      <color theme="1"/>
      <name val="Calibri"/>
      <family val="2"/>
      <scheme val="minor"/>
    </font>
    <font>
      <sz val="11"/>
      <color theme="0"/>
      <name val="Calibri"/>
      <family val="2"/>
      <scheme val="minor"/>
    </font>
    <font>
      <b/>
      <sz val="24"/>
      <name val="Calibri"/>
      <family val="2"/>
      <scheme val="minor"/>
    </font>
    <font>
      <sz val="11"/>
      <color theme="1"/>
      <name val="Calibri"/>
      <family val="2"/>
      <scheme val="minor"/>
    </font>
    <font>
      <b/>
      <sz val="14"/>
      <color theme="1"/>
      <name val="Calibri"/>
      <family val="2"/>
      <scheme val="minor"/>
    </font>
    <font>
      <b/>
      <sz val="11"/>
      <color theme="0"/>
      <name val="Calibri"/>
      <family val="2"/>
      <scheme val="minor"/>
    </font>
    <font>
      <b/>
      <sz val="28"/>
      <color rgb="FF000000"/>
      <name val="Calibri"/>
      <family val="2"/>
      <scheme val="minor"/>
    </font>
    <font>
      <b/>
      <sz val="24"/>
      <color theme="1"/>
      <name val="Calibri"/>
      <family val="2"/>
      <scheme val="minor"/>
    </font>
    <font>
      <b/>
      <sz val="26"/>
      <color theme="1"/>
      <name val="Calibri"/>
      <family val="2"/>
      <scheme val="minor"/>
    </font>
    <font>
      <sz val="8"/>
      <name val="Calibri"/>
      <family val="2"/>
      <scheme val="minor"/>
    </font>
    <font>
      <b/>
      <i/>
      <sz val="11"/>
      <color theme="1"/>
      <name val="Calibri"/>
      <family val="2"/>
      <scheme val="minor"/>
    </font>
    <font>
      <sz val="11"/>
      <color rgb="FF000000"/>
      <name val="Calibri"/>
      <family val="2"/>
      <scheme val="minor"/>
    </font>
    <font>
      <sz val="12"/>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6939"/>
        <bgColor indexed="64"/>
      </patternFill>
    </fill>
    <fill>
      <patternFill patternType="solid">
        <fgColor rgb="FFB94700"/>
        <bgColor indexed="64"/>
      </patternFill>
    </fill>
    <fill>
      <patternFill patternType="solid">
        <fgColor theme="2"/>
        <bgColor indexed="64"/>
      </patternFill>
    </fill>
    <fill>
      <patternFill patternType="solid">
        <fgColor rgb="FF007390"/>
        <bgColor indexed="64"/>
      </patternFill>
    </fill>
    <fill>
      <patternFill patternType="solid">
        <fgColor rgb="FF86204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36">
    <xf numFmtId="0" fontId="0" fillId="0" borderId="0" xfId="0"/>
    <xf numFmtId="0" fontId="4" fillId="0" borderId="0" xfId="0" applyFont="1"/>
    <xf numFmtId="44" fontId="0" fillId="0" borderId="1" xfId="1" applyFont="1" applyBorder="1"/>
    <xf numFmtId="0" fontId="0" fillId="0" borderId="1" xfId="0" applyBorder="1" applyAlignment="1">
      <alignment wrapText="1"/>
    </xf>
    <xf numFmtId="0" fontId="0" fillId="0" borderId="8" xfId="0" applyBorder="1"/>
    <xf numFmtId="44" fontId="0" fillId="0" borderId="0" xfId="0" applyNumberFormat="1"/>
    <xf numFmtId="0" fontId="7" fillId="0" borderId="0" xfId="0" applyFont="1"/>
    <xf numFmtId="0" fontId="5" fillId="0" borderId="0" xfId="0" applyFont="1"/>
    <xf numFmtId="0" fontId="1" fillId="2" borderId="1" xfId="0" applyFont="1" applyFill="1" applyBorder="1"/>
    <xf numFmtId="44" fontId="1" fillId="2" borderId="1" xfId="0" applyNumberFormat="1" applyFont="1" applyFill="1" applyBorder="1"/>
    <xf numFmtId="0" fontId="8" fillId="5" borderId="1" xfId="0" applyFont="1" applyFill="1" applyBorder="1"/>
    <xf numFmtId="0" fontId="0" fillId="3" borderId="0" xfId="0" applyFill="1"/>
    <xf numFmtId="0" fontId="0" fillId="6" borderId="0" xfId="0" applyFill="1"/>
    <xf numFmtId="0" fontId="9" fillId="0" borderId="0" xfId="0" applyFont="1"/>
    <xf numFmtId="0" fontId="10" fillId="3" borderId="0" xfId="0" applyFont="1" applyFill="1"/>
    <xf numFmtId="0" fontId="4" fillId="5" borderId="1" xfId="0" applyFont="1" applyFill="1" applyBorder="1" applyAlignment="1">
      <alignment horizontal="center"/>
    </xf>
    <xf numFmtId="0" fontId="8" fillId="8" borderId="1" xfId="0" applyFont="1" applyFill="1" applyBorder="1" applyAlignment="1">
      <alignment vertical="center" wrapText="1"/>
    </xf>
    <xf numFmtId="0" fontId="8" fillId="5" borderId="9" xfId="0" applyFont="1" applyFill="1" applyBorder="1" applyAlignment="1">
      <alignment vertical="center" wrapText="1"/>
    </xf>
    <xf numFmtId="0" fontId="8" fillId="7" borderId="4" xfId="0" applyFont="1" applyFill="1" applyBorder="1" applyAlignment="1">
      <alignment vertical="center" wrapText="1"/>
    </xf>
    <xf numFmtId="0" fontId="10" fillId="0" borderId="0" xfId="0" applyFont="1"/>
    <xf numFmtId="0" fontId="0" fillId="0" borderId="1" xfId="0" applyBorder="1" applyProtection="1">
      <protection locked="0"/>
    </xf>
    <xf numFmtId="0" fontId="0" fillId="0" borderId="1" xfId="0" applyBorder="1" applyAlignment="1" applyProtection="1">
      <alignment wrapText="1"/>
      <protection locked="0"/>
    </xf>
    <xf numFmtId="0" fontId="2" fillId="0" borderId="0" xfId="0" applyFont="1"/>
    <xf numFmtId="0" fontId="0" fillId="0" borderId="1" xfId="0"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8" fillId="4" borderId="9" xfId="0" applyFont="1" applyFill="1" applyBorder="1" applyAlignment="1">
      <alignment vertical="center" wrapText="1"/>
    </xf>
    <xf numFmtId="0" fontId="8" fillId="4" borderId="6" xfId="0" applyFont="1" applyFill="1" applyBorder="1" applyAlignment="1">
      <alignment vertical="center" wrapText="1"/>
    </xf>
    <xf numFmtId="0" fontId="8" fillId="5" borderId="1" xfId="0" applyFont="1" applyFill="1" applyBorder="1" applyAlignment="1">
      <alignment vertical="center" wrapText="1"/>
    </xf>
    <xf numFmtId="0" fontId="4" fillId="7" borderId="1" xfId="0" applyFont="1" applyFill="1" applyBorder="1" applyAlignment="1">
      <alignment horizontal="center"/>
    </xf>
    <xf numFmtId="0" fontId="11" fillId="0" borderId="0" xfId="0" applyFont="1" applyAlignment="1">
      <alignment horizontal="left"/>
    </xf>
    <xf numFmtId="0" fontId="0" fillId="0" borderId="0" xfId="0" applyAlignment="1">
      <alignment horizontal="left"/>
    </xf>
    <xf numFmtId="0" fontId="4" fillId="5" borderId="1" xfId="0" applyFont="1" applyFill="1" applyBorder="1" applyAlignment="1">
      <alignment horizontal="center" vertical="center"/>
    </xf>
    <xf numFmtId="10" fontId="0" fillId="0" borderId="1" xfId="2" applyNumberFormat="1" applyFont="1" applyBorder="1" applyProtection="1"/>
    <xf numFmtId="0" fontId="8" fillId="5" borderId="1" xfId="0" applyFont="1" applyFill="1" applyBorder="1" applyAlignment="1">
      <alignment horizontal="left" vertical="center" wrapText="1"/>
    </xf>
    <xf numFmtId="0" fontId="0" fillId="0" borderId="0" xfId="0" applyAlignment="1">
      <alignment horizontal="left" wrapText="1"/>
    </xf>
    <xf numFmtId="0" fontId="8" fillId="7" borderId="9" xfId="0" applyFont="1" applyFill="1" applyBorder="1" applyAlignment="1">
      <alignment horizontal="left" vertical="center" wrapText="1"/>
    </xf>
    <xf numFmtId="0" fontId="8" fillId="7" borderId="6" xfId="0" applyFont="1" applyFill="1" applyBorder="1" applyAlignment="1">
      <alignment horizontal="left" vertical="center" wrapText="1"/>
    </xf>
    <xf numFmtId="0" fontId="8" fillId="7" borderId="3" xfId="0" applyFont="1" applyFill="1" applyBorder="1" applyAlignment="1">
      <alignment horizontal="left" vertical="center" wrapText="1"/>
    </xf>
    <xf numFmtId="14" fontId="0" fillId="0" borderId="1" xfId="0" applyNumberFormat="1" applyBorder="1" applyProtection="1">
      <protection locked="0"/>
    </xf>
    <xf numFmtId="0" fontId="0" fillId="0" borderId="5" xfId="0" applyBorder="1" applyProtection="1">
      <protection locked="0"/>
    </xf>
    <xf numFmtId="14" fontId="0" fillId="0" borderId="5" xfId="0" applyNumberFormat="1"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extLst>
        <ext xmlns:xfpb="http://schemas.microsoft.com/office/spreadsheetml/2022/featurepropertybag" uri="{C7286773-470A-42A8-94C5-96B5CB345126}">
          <xfpb:xfComplement i="0"/>
        </ext>
      </extLst>
    </xf>
    <xf numFmtId="0" fontId="0" fillId="0" borderId="2" xfId="0" applyBorder="1" applyProtection="1">
      <protection locked="0"/>
    </xf>
    <xf numFmtId="0" fontId="0" fillId="0" borderId="11" xfId="0" applyBorder="1" applyProtection="1">
      <protection locked="0"/>
    </xf>
    <xf numFmtId="0" fontId="0" fillId="0" borderId="8" xfId="0" applyBorder="1" applyProtection="1">
      <protection locked="0"/>
    </xf>
    <xf numFmtId="0" fontId="0" fillId="0" borderId="10" xfId="0" applyBorder="1" applyProtection="1">
      <protection locked="0"/>
    </xf>
    <xf numFmtId="0" fontId="1" fillId="0" borderId="10" xfId="0" applyFont="1" applyBorder="1" applyProtection="1">
      <protection locked="0"/>
    </xf>
    <xf numFmtId="0" fontId="1" fillId="0" borderId="5" xfId="0" applyFont="1" applyBorder="1" applyProtection="1">
      <protection locked="0"/>
    </xf>
    <xf numFmtId="44" fontId="1" fillId="0" borderId="5" xfId="0" applyNumberFormat="1" applyFont="1" applyBorder="1" applyProtection="1">
      <protection locked="0"/>
    </xf>
    <xf numFmtId="0" fontId="1" fillId="0" borderId="11" xfId="0" applyFont="1" applyBorder="1" applyProtection="1">
      <protection locked="0"/>
    </xf>
    <xf numFmtId="0" fontId="1" fillId="0" borderId="11" xfId="0" applyFont="1" applyBorder="1" applyAlignment="1" applyProtection="1">
      <alignment wrapText="1"/>
      <protection locked="0"/>
    </xf>
    <xf numFmtId="0" fontId="1" fillId="0" borderId="0" xfId="0" applyFont="1"/>
    <xf numFmtId="0" fontId="1" fillId="0" borderId="10" xfId="0" applyFont="1" applyBorder="1" applyAlignment="1" applyProtection="1">
      <alignment horizontal="left"/>
      <protection locked="0"/>
    </xf>
    <xf numFmtId="0" fontId="1" fillId="0" borderId="5" xfId="0" applyFont="1" applyBorder="1" applyAlignment="1" applyProtection="1">
      <alignment horizontal="left"/>
      <protection locked="0"/>
    </xf>
    <xf numFmtId="10" fontId="0" fillId="0" borderId="1" xfId="0" applyNumberFormat="1" applyBorder="1" applyAlignment="1">
      <alignment horizontal="right"/>
    </xf>
    <xf numFmtId="0" fontId="4" fillId="7" borderId="2" xfId="0" applyFont="1" applyFill="1" applyBorder="1" applyAlignment="1">
      <alignment horizontal="center"/>
    </xf>
    <xf numFmtId="0" fontId="8" fillId="8" borderId="7" xfId="0" applyFont="1" applyFill="1" applyBorder="1" applyAlignment="1">
      <alignment vertical="center" wrapText="1"/>
    </xf>
    <xf numFmtId="0" fontId="8" fillId="7" borderId="1" xfId="0" applyFont="1" applyFill="1" applyBorder="1" applyAlignment="1">
      <alignment vertical="center" wrapText="1"/>
    </xf>
    <xf numFmtId="44" fontId="8" fillId="7" borderId="1" xfId="0" applyNumberFormat="1" applyFont="1" applyFill="1" applyBorder="1" applyAlignment="1">
      <alignment vertical="center" wrapText="1"/>
    </xf>
    <xf numFmtId="0" fontId="0" fillId="3" borderId="1" xfId="0" applyFill="1" applyBorder="1"/>
    <xf numFmtId="0" fontId="1" fillId="3" borderId="1" xfId="0" applyFont="1" applyFill="1" applyBorder="1"/>
    <xf numFmtId="0" fontId="1" fillId="3" borderId="0" xfId="0" applyFont="1" applyFill="1"/>
    <xf numFmtId="0" fontId="8" fillId="5" borderId="15" xfId="0" applyFont="1" applyFill="1" applyBorder="1" applyAlignment="1">
      <alignment vertical="center" wrapText="1"/>
    </xf>
    <xf numFmtId="44" fontId="0" fillId="3" borderId="0" xfId="0" applyNumberFormat="1" applyFill="1"/>
    <xf numFmtId="44" fontId="1" fillId="3" borderId="0" xfId="0" applyNumberFormat="1" applyFont="1" applyFill="1"/>
    <xf numFmtId="49" fontId="0" fillId="0" borderId="1" xfId="0" applyNumberFormat="1" applyBorder="1" applyAlignment="1" applyProtection="1">
      <alignment horizontal="right"/>
      <protection locked="0"/>
    </xf>
    <xf numFmtId="0" fontId="1" fillId="0" borderId="15" xfId="0" applyFont="1" applyBorder="1" applyProtection="1">
      <protection locked="0"/>
    </xf>
    <xf numFmtId="0" fontId="1" fillId="0" borderId="4" xfId="0" applyFont="1" applyBorder="1" applyAlignment="1" applyProtection="1">
      <alignment horizontal="left" wrapText="1"/>
      <protection locked="0"/>
    </xf>
    <xf numFmtId="44" fontId="1" fillId="0" borderId="4" xfId="0" applyNumberFormat="1" applyFont="1" applyBorder="1" applyAlignment="1" applyProtection="1">
      <alignment horizontal="right"/>
      <protection locked="0"/>
    </xf>
    <xf numFmtId="0" fontId="1" fillId="0" borderId="4" xfId="0" applyFont="1" applyBorder="1" applyAlignment="1" applyProtection="1">
      <alignment horizontal="right"/>
      <protection locked="0"/>
    </xf>
    <xf numFmtId="10" fontId="13" fillId="0" borderId="4" xfId="0" applyNumberFormat="1" applyFont="1" applyBorder="1" applyAlignment="1">
      <alignment horizontal="right"/>
    </xf>
    <xf numFmtId="44" fontId="1" fillId="2" borderId="4" xfId="0" applyNumberFormat="1" applyFont="1" applyFill="1" applyBorder="1" applyAlignment="1">
      <alignment horizontal="right"/>
    </xf>
    <xf numFmtId="44" fontId="1" fillId="2" borderId="16" xfId="0" applyNumberFormat="1" applyFont="1" applyFill="1" applyBorder="1" applyAlignment="1">
      <alignment horizontal="right"/>
    </xf>
    <xf numFmtId="44" fontId="1" fillId="0" borderId="0" xfId="0" applyNumberFormat="1" applyFont="1"/>
    <xf numFmtId="0" fontId="4" fillId="4" borderId="1" xfId="0" applyFont="1" applyFill="1" applyBorder="1" applyAlignment="1">
      <alignment horizontal="center"/>
    </xf>
    <xf numFmtId="0" fontId="8" fillId="4" borderId="1" xfId="0" applyFont="1" applyFill="1" applyBorder="1" applyAlignment="1">
      <alignment vertical="center"/>
    </xf>
    <xf numFmtId="0" fontId="0" fillId="0" borderId="11" xfId="0" applyBorder="1" applyAlignment="1" applyProtection="1">
      <alignment wrapText="1"/>
      <protection locked="0"/>
      <extLst>
        <ext xmlns:xfpb="http://schemas.microsoft.com/office/spreadsheetml/2022/featurepropertybag" uri="{C7286773-470A-42A8-94C5-96B5CB345126}">
          <xfpb:xfComplement i="0"/>
        </ext>
      </extLst>
    </xf>
    <xf numFmtId="0" fontId="8" fillId="8" borderId="6" xfId="0" applyFont="1" applyFill="1" applyBorder="1" applyAlignment="1">
      <alignment vertical="center" wrapText="1"/>
    </xf>
    <xf numFmtId="0" fontId="8" fillId="8" borderId="3" xfId="0" applyFont="1" applyFill="1" applyBorder="1" applyAlignment="1">
      <alignment vertical="center" wrapText="1"/>
    </xf>
    <xf numFmtId="164" fontId="8" fillId="8" borderId="0" xfId="0" applyNumberFormat="1" applyFont="1" applyFill="1" applyAlignment="1">
      <alignment vertical="center" wrapText="1"/>
    </xf>
    <xf numFmtId="44" fontId="6" fillId="2" borderId="1" xfId="1" applyFont="1" applyFill="1" applyBorder="1" applyAlignment="1" applyProtection="1">
      <alignment horizontal="left" wrapText="1"/>
    </xf>
    <xf numFmtId="44" fontId="1" fillId="2" borderId="4" xfId="0" applyNumberFormat="1" applyFont="1" applyFill="1" applyBorder="1" applyAlignment="1">
      <alignment horizontal="left"/>
    </xf>
    <xf numFmtId="44" fontId="6" fillId="2" borderId="1" xfId="1" applyFont="1" applyFill="1" applyBorder="1" applyAlignment="1" applyProtection="1">
      <alignment horizontal="left"/>
    </xf>
    <xf numFmtId="44" fontId="0" fillId="0" borderId="1" xfId="0" applyNumberFormat="1" applyBorder="1" applyAlignment="1" applyProtection="1">
      <alignment horizontal="left"/>
      <protection locked="0"/>
    </xf>
    <xf numFmtId="44" fontId="0" fillId="0" borderId="1" xfId="0" applyNumberFormat="1" applyBorder="1" applyAlignment="1">
      <alignment horizontal="left"/>
    </xf>
    <xf numFmtId="44" fontId="0" fillId="3" borderId="1" xfId="0" applyNumberFormat="1" applyFill="1" applyBorder="1" applyAlignment="1">
      <alignment horizontal="left"/>
    </xf>
    <xf numFmtId="44" fontId="1" fillId="2" borderId="1" xfId="0" applyNumberFormat="1" applyFont="1" applyFill="1" applyBorder="1" applyAlignment="1">
      <alignment horizontal="left"/>
    </xf>
    <xf numFmtId="44" fontId="0" fillId="0" borderId="1" xfId="1" applyFont="1" applyFill="1" applyBorder="1" applyAlignment="1" applyProtection="1">
      <alignment horizontal="left"/>
    </xf>
    <xf numFmtId="44" fontId="1" fillId="0" borderId="1" xfId="1" applyFont="1" applyBorder="1"/>
    <xf numFmtId="44" fontId="0" fillId="0" borderId="1" xfId="1" applyFont="1" applyBorder="1" applyAlignment="1" applyProtection="1">
      <alignment horizontal="left"/>
      <protection locked="0"/>
    </xf>
    <xf numFmtId="44" fontId="0" fillId="0" borderId="5" xfId="1" applyFont="1" applyBorder="1" applyAlignment="1" applyProtection="1">
      <alignment horizontal="left"/>
      <protection locked="0"/>
    </xf>
    <xf numFmtId="44" fontId="0" fillId="0" borderId="1" xfId="1" applyFont="1" applyBorder="1" applyAlignment="1" applyProtection="1">
      <alignment horizontal="left"/>
    </xf>
    <xf numFmtId="44" fontId="0" fillId="0" borderId="5" xfId="1" applyFont="1" applyBorder="1" applyAlignment="1" applyProtection="1">
      <alignment horizontal="left"/>
    </xf>
    <xf numFmtId="0" fontId="1" fillId="2" borderId="1" xfId="0" applyFont="1" applyFill="1" applyBorder="1" applyProtection="1">
      <protection locked="0"/>
    </xf>
    <xf numFmtId="0" fontId="1" fillId="0" borderId="10" xfId="0" applyFont="1" applyBorder="1" applyAlignment="1">
      <alignment horizontal="left"/>
    </xf>
    <xf numFmtId="10" fontId="0" fillId="0" borderId="1" xfId="0" applyNumberFormat="1" applyBorder="1"/>
    <xf numFmtId="10" fontId="0" fillId="0" borderId="5" xfId="0" applyNumberFormat="1" applyBorder="1"/>
    <xf numFmtId="0" fontId="1" fillId="0" borderId="5" xfId="0" applyFont="1" applyBorder="1"/>
    <xf numFmtId="0" fontId="0" fillId="0" borderId="10" xfId="0" applyBorder="1"/>
    <xf numFmtId="0" fontId="0" fillId="0" borderId="1" xfId="0" applyBorder="1"/>
    <xf numFmtId="0" fontId="1" fillId="0" borderId="1" xfId="0" applyFont="1" applyBorder="1"/>
    <xf numFmtId="14" fontId="0" fillId="0" borderId="1" xfId="2" applyNumberFormat="1" applyFont="1" applyBorder="1" applyAlignment="1" applyProtection="1">
      <protection locked="0"/>
    </xf>
    <xf numFmtId="10" fontId="0" fillId="0" borderId="1" xfId="2" applyNumberFormat="1" applyFont="1" applyBorder="1" applyAlignment="1" applyProtection="1"/>
    <xf numFmtId="10" fontId="0" fillId="0" borderId="5" xfId="2" applyNumberFormat="1" applyFont="1" applyBorder="1" applyAlignment="1" applyProtection="1"/>
    <xf numFmtId="0" fontId="14" fillId="0" borderId="1" xfId="0" applyFont="1" applyBorder="1" applyAlignment="1" applyProtection="1">
      <alignment horizontal="left" wrapText="1"/>
      <protection locked="0"/>
    </xf>
    <xf numFmtId="0" fontId="15" fillId="0" borderId="1" xfId="0" applyFont="1" applyBorder="1" applyAlignment="1" applyProtection="1">
      <alignment horizontal="left" wrapText="1"/>
      <protection locked="0"/>
    </xf>
    <xf numFmtId="44" fontId="1" fillId="0" borderId="5" xfId="0" applyNumberFormat="1" applyFont="1" applyBorder="1" applyAlignment="1" applyProtection="1">
      <alignment horizontal="left"/>
      <protection locked="0"/>
    </xf>
    <xf numFmtId="44" fontId="14" fillId="0" borderId="1" xfId="0" applyNumberFormat="1" applyFont="1" applyBorder="1" applyAlignment="1" applyProtection="1">
      <alignment horizontal="right"/>
      <protection locked="0"/>
    </xf>
    <xf numFmtId="0" fontId="8" fillId="4" borderId="2" xfId="0" applyFont="1" applyFill="1" applyBorder="1" applyAlignment="1">
      <alignment horizontal="left" vertical="center"/>
    </xf>
    <xf numFmtId="0" fontId="8" fillId="4" borderId="13" xfId="0" applyFont="1" applyFill="1" applyBorder="1" applyAlignment="1">
      <alignment horizontal="left" vertical="center"/>
    </xf>
    <xf numFmtId="0" fontId="8" fillId="4" borderId="8" xfId="0" applyFont="1" applyFill="1" applyBorder="1" applyAlignment="1">
      <alignment horizontal="left" vertical="center"/>
    </xf>
    <xf numFmtId="0" fontId="8" fillId="4" borderId="2" xfId="0" applyFont="1" applyFill="1" applyBorder="1" applyAlignment="1">
      <alignment horizontal="left" vertical="top"/>
    </xf>
    <xf numFmtId="0" fontId="8" fillId="4" borderId="8" xfId="0" applyFont="1" applyFill="1" applyBorder="1" applyAlignment="1">
      <alignment horizontal="left" vertical="top"/>
    </xf>
    <xf numFmtId="0" fontId="8" fillId="4" borderId="2" xfId="0" applyFont="1" applyFill="1" applyBorder="1" applyAlignment="1">
      <alignment horizontal="center"/>
    </xf>
    <xf numFmtId="0" fontId="8" fillId="4" borderId="13" xfId="0" applyFont="1" applyFill="1" applyBorder="1" applyAlignment="1">
      <alignment horizontal="center"/>
    </xf>
    <xf numFmtId="0" fontId="8" fillId="4" borderId="8" xfId="0" applyFont="1" applyFill="1" applyBorder="1" applyAlignment="1">
      <alignment horizont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14"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8" xfId="0" applyFont="1" applyFill="1" applyBorder="1" applyAlignment="1">
      <alignment horizontal="center" vertical="center"/>
    </xf>
    <xf numFmtId="0" fontId="8" fillId="4" borderId="1" xfId="0" applyFont="1" applyFill="1" applyBorder="1" applyAlignment="1">
      <alignment horizontal="left" vertical="center"/>
    </xf>
    <xf numFmtId="0" fontId="8" fillId="4" borderId="2"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8" xfId="0" applyFont="1" applyFill="1" applyBorder="1" applyAlignment="1">
      <alignment horizontal="center" vertical="center"/>
    </xf>
    <xf numFmtId="0" fontId="4" fillId="7" borderId="1" xfId="0" applyFont="1" applyFill="1" applyBorder="1" applyAlignment="1">
      <alignment horizontal="center"/>
    </xf>
    <xf numFmtId="0" fontId="4" fillId="5" borderId="3" xfId="0" applyFont="1" applyFill="1" applyBorder="1" applyAlignment="1">
      <alignment horizontal="center" vertical="center"/>
    </xf>
    <xf numFmtId="0" fontId="4" fillId="5" borderId="14"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 xfId="0" applyFont="1" applyFill="1" applyBorder="1" applyAlignment="1">
      <alignment horizontal="center" vertical="center"/>
    </xf>
    <xf numFmtId="0" fontId="4" fillId="7" borderId="2" xfId="0" applyFont="1" applyFill="1" applyBorder="1" applyAlignment="1">
      <alignment horizontal="center"/>
    </xf>
    <xf numFmtId="0" fontId="4" fillId="7" borderId="13" xfId="0" applyFont="1" applyFill="1" applyBorder="1" applyAlignment="1">
      <alignment horizontal="center"/>
    </xf>
    <xf numFmtId="0" fontId="4" fillId="7" borderId="8" xfId="0" applyFont="1" applyFill="1" applyBorder="1" applyAlignment="1">
      <alignment horizontal="center"/>
    </xf>
  </cellXfs>
  <cellStyles count="3">
    <cellStyle name="Currency" xfId="1" builtinId="4"/>
    <cellStyle name="Normal" xfId="0" builtinId="0"/>
    <cellStyle name="Per cent" xfId="2" builtinId="5"/>
  </cellStyles>
  <dxfs count="120">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extLst>
        <ext xmlns:xfpb="http://schemas.microsoft.com/office/spreadsheetml/2022/featurepropertybag" uri="{0417FA29-78FA-4A13-93AC-8FF0FAFDF519}">
          <xfpb:DXFComplement i="0"/>
        </ext>
      </extLst>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numFmt numFmtId="14" formatCode="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numFmt numFmtId="19" formatCode="dd/mm/yyyy"/>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numFmt numFmtId="19" formatCode="dd/mm/yyyy"/>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numFmt numFmtId="0" formatCode="General"/>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right style="thin">
          <color indexed="64"/>
        </right>
        <top style="thin">
          <color indexed="64"/>
        </top>
        <bottom/>
      </border>
      <protection locked="0" hidden="0"/>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font>
    </dxf>
    <dxf>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007390"/>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color rgb="FF9C0006"/>
      </font>
      <fill>
        <patternFill>
          <bgColor rgb="FFFFC7CE"/>
        </patternFill>
      </fill>
    </dxf>
    <dxf>
      <font>
        <color rgb="FF006100"/>
      </font>
      <fill>
        <patternFill>
          <bgColor rgb="FFC6EFCE"/>
        </patternFill>
      </fill>
    </dxf>
    <dxf>
      <alignment horizontal="general" vertical="bottom" textRotation="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top style="thin">
          <color indexed="64"/>
        </top>
        <bottom/>
      </border>
      <protection locked="0" hidden="0"/>
    </dxf>
    <dxf>
      <alignment horizontal="general" vertical="bottom" textRotation="0"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top style="thin">
          <color indexed="64"/>
        </top>
        <bottom/>
      </border>
      <protection locked="0" hidden="0"/>
    </dxf>
    <dxf>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numFmt numFmtId="14" formatCode="0.00%"/>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19" formatCode="dd/mm/yyyy"/>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alignment horizontal="general" vertical="bottom"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numFmt numFmtId="0" formatCode="Genera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border>
    </dxf>
    <dxf>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bottom style="thin">
          <color indexed="64"/>
        </bottom>
      </border>
    </dxf>
    <dxf>
      <border outline="0">
        <left style="thin">
          <color indexed="64"/>
        </left>
        <right style="thin">
          <color indexed="64"/>
        </right>
        <top style="thin">
          <color indexed="64"/>
        </top>
        <bottom style="thin">
          <color indexed="64"/>
        </bottom>
      </border>
    </dxf>
    <dxf>
      <font>
        <b/>
      </font>
    </dxf>
    <dxf>
      <alignment horizontal="general" vertical="bottom" textRotation="0" indent="0" justifyLastLine="0" shrinkToFit="0" readingOrder="0"/>
      <protection locked="1" hidden="0"/>
    </dxf>
    <dxf>
      <font>
        <b/>
        <i val="0"/>
        <strike val="0"/>
        <condense val="0"/>
        <extend val="0"/>
        <outline val="0"/>
        <shadow val="0"/>
        <u val="none"/>
        <vertAlign val="baseline"/>
        <sz val="11"/>
        <color theme="0"/>
        <name val="Calibri"/>
        <family val="2"/>
        <scheme val="minor"/>
      </font>
      <fill>
        <patternFill patternType="solid">
          <fgColor indexed="64"/>
          <bgColor rgb="FFB94700"/>
        </patternFill>
      </fill>
      <alignment horizontal="left" vertical="center" textRotation="0" wrapText="1" indent="0" justifyLastLine="0" shrinkToFit="0" readingOrder="0"/>
      <border diagonalUp="0" diagonalDown="0">
        <left style="thin">
          <color indexed="64"/>
        </left>
        <right style="thin">
          <color indexed="64"/>
        </right>
        <top/>
        <bottom/>
      </border>
      <protection locked="1" hidden="0"/>
    </dxf>
    <dxf>
      <font>
        <color rgb="FF9C0006"/>
      </font>
      <fill>
        <patternFill>
          <bgColor rgb="FFFFC7CE"/>
        </patternFill>
      </fill>
    </dxf>
    <dxf>
      <font>
        <color rgb="FF006100"/>
      </font>
      <fill>
        <patternFill>
          <bgColor rgb="FFC6EFCE"/>
        </patternFill>
      </fill>
    </dxf>
    <dxf>
      <font>
        <b/>
        <i val="0"/>
        <strike val="0"/>
        <condense val="0"/>
        <extend val="0"/>
        <outline val="0"/>
        <shadow val="0"/>
        <u val="none"/>
        <vertAlign val="baseline"/>
        <sz val="11"/>
        <color theme="1"/>
        <name val="Calibri"/>
        <family val="2"/>
        <scheme val="minor"/>
      </font>
      <numFmt numFmtId="34" formatCode="_-&quot;£&quot;* #,##0.00_-;\-&quot;£&quot;* #,##0.00_-;_-&quot;£&quot;* &quot;-&quot;??_-;_-@_-"/>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protection locked="0" hidden="0"/>
    </dxf>
    <dxf>
      <numFmt numFmtId="0" formatCode="General"/>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val="0"/>
        <i/>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right"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14" formatCode="0.0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strike val="0"/>
        <condense val="0"/>
        <extend val="0"/>
        <outline val="0"/>
        <shadow val="0"/>
        <u val="none"/>
        <vertAlign val="baseline"/>
        <sz val="11"/>
        <color theme="1"/>
        <name val="Calibri"/>
        <family val="2"/>
        <scheme val="minor"/>
      </font>
      <numFmt numFmtId="14" formatCode="0.00%"/>
      <alignment horizontal="right" vertical="bottom" textRotation="0" wrapText="0" indent="0" justifyLastLine="0" shrinkToFit="0" readingOrder="0"/>
      <border diagonalUp="0" diagonalDown="0" outline="0">
        <left style="thin">
          <color indexed="64"/>
        </left>
        <right style="thin">
          <color indexed="64"/>
        </right>
        <top/>
        <bottom/>
      </border>
    </dxf>
    <dxf>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numFmt numFmtId="30" formatCode="@"/>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bottom/>
      </border>
      <protection locked="0" hidden="0"/>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Calibri"/>
        <family val="2"/>
        <scheme val="minor"/>
      </font>
      <border diagonalUp="0" diagonalDown="0" outline="0">
        <left/>
        <right style="thin">
          <color indexed="64"/>
        </right>
        <top/>
        <bottom/>
      </border>
      <protection locked="0" hidden="0"/>
    </dxf>
    <dxf>
      <border outline="0">
        <left style="thin">
          <color indexed="64"/>
        </left>
        <right style="thin">
          <color indexed="64"/>
        </right>
        <top style="thin">
          <color indexed="64"/>
        </top>
        <bottom style="thin">
          <color indexed="64"/>
        </bottom>
      </border>
    </dxf>
    <dxf>
      <font>
        <b/>
      </font>
      <protection locked="1" hidden="0"/>
    </dxf>
    <dxf>
      <protection locked="1" hidden="0"/>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color rgb="FF9C0006"/>
      </font>
      <fill>
        <patternFill>
          <bgColor rgb="FFFFC7CE"/>
        </patternFill>
      </fill>
    </dxf>
    <dxf>
      <fill>
        <patternFill>
          <bgColor theme="5" tint="0.59996337778862885"/>
        </patternFill>
      </fill>
    </dxf>
    <dxf>
      <fill>
        <patternFill>
          <bgColor theme="9" tint="0.59996337778862885"/>
        </patternFill>
      </fill>
    </dxf>
    <dxf>
      <fill>
        <patternFill patternType="none">
          <bgColor auto="1"/>
        </patternFill>
      </fill>
    </dxf>
    <dxf>
      <fill>
        <patternFill>
          <bgColor theme="5" tint="0.59996337778862885"/>
        </patternFill>
      </fill>
    </dxf>
    <dxf>
      <fill>
        <patternFill>
          <bgColor theme="9" tint="0.59996337778862885"/>
        </patternFill>
      </fill>
    </dxf>
    <dxf>
      <fill>
        <patternFill patternType="none">
          <bgColor auto="1"/>
        </patternFill>
      </fill>
    </dxf>
  </dxfs>
  <tableStyles count="0" defaultTableStyle="TableStyleMedium2" defaultPivotStyle="PivotStyleLight16"/>
  <colors>
    <mruColors>
      <color rgb="FF006939"/>
      <color rgb="FF862041"/>
      <color rgb="FFB94700"/>
      <color rgb="FF0073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4664075</xdr:colOff>
      <xdr:row>1</xdr:row>
      <xdr:rowOff>152400</xdr:rowOff>
    </xdr:from>
    <xdr:to>
      <xdr:col>3</xdr:col>
      <xdr:colOff>8304679</xdr:colOff>
      <xdr:row>3</xdr:row>
      <xdr:rowOff>225425</xdr:rowOff>
    </xdr:to>
    <xdr:pic>
      <xdr:nvPicPr>
        <xdr:cNvPr id="3" name="Picture 2">
          <a:extLst>
            <a:ext uri="{FF2B5EF4-FFF2-40B4-BE49-F238E27FC236}">
              <a16:creationId xmlns:a16="http://schemas.microsoft.com/office/drawing/2014/main" id="{C3DC97D9-B663-236F-39EF-BA4BB0402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9575" y="333375"/>
          <a:ext cx="3983504" cy="711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4</xdr:row>
      <xdr:rowOff>104777</xdr:rowOff>
    </xdr:from>
    <xdr:to>
      <xdr:col>4</xdr:col>
      <xdr:colOff>25400</xdr:colOff>
      <xdr:row>22</xdr:row>
      <xdr:rowOff>171450</xdr:rowOff>
    </xdr:to>
    <xdr:sp macro="" textlink="">
      <xdr:nvSpPr>
        <xdr:cNvPr id="6" name="TextBox 3">
          <a:extLst>
            <a:ext uri="{FF2B5EF4-FFF2-40B4-BE49-F238E27FC236}">
              <a16:creationId xmlns:a16="http://schemas.microsoft.com/office/drawing/2014/main" id="{1416BB99-2690-A1C6-7DF2-895540F6291F}"/>
            </a:ext>
          </a:extLst>
        </xdr:cNvPr>
        <xdr:cNvSpPr txBox="1"/>
      </xdr:nvSpPr>
      <xdr:spPr>
        <a:xfrm>
          <a:off x="104775" y="1381127"/>
          <a:ext cx="10998200" cy="3324223"/>
        </a:xfrm>
        <a:prstGeom prst="rect">
          <a:avLst/>
        </a:prstGeom>
        <a:solidFill>
          <a:schemeClr val="bg1">
            <a:lumMod val="95000"/>
          </a:schemeClr>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solidFill>
                <a:schemeClr val="dk1"/>
              </a:solidFill>
              <a:effectLst/>
              <a:latin typeface="+mn-lt"/>
              <a:ea typeface="+mn-ea"/>
              <a:cs typeface="+mn-cs"/>
            </a:rPr>
            <a:t>Guidance on completing your TPCG Finance Spreadsheet</a:t>
          </a:r>
        </a:p>
        <a:p>
          <a:endParaRPr lang="en-GB" sz="1100">
            <a:effectLst/>
          </a:endParaRPr>
        </a:p>
        <a:p>
          <a:r>
            <a:rPr lang="en-GB" sz="1100" b="1">
              <a:effectLst/>
            </a:rPr>
            <a:t>Please read the TPCG Application Guidance before completing your Finance Spreadsheet.</a:t>
          </a:r>
        </a:p>
        <a:p>
          <a:r>
            <a:rPr lang="en-GB" sz="1100" b="1">
              <a:effectLst/>
            </a:rPr>
            <a:t> </a:t>
          </a:r>
          <a:endParaRPr lang="en-GB" sz="11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The information you provide on this spreadsheet forms part of your answer to </a:t>
          </a:r>
          <a:r>
            <a:rPr lang="en-GB" sz="1100" b="1">
              <a:solidFill>
                <a:sysClr val="windowText" lastClr="000000"/>
              </a:solidFill>
              <a:effectLst/>
              <a:latin typeface="+mn-lt"/>
              <a:ea typeface="+mn-ea"/>
              <a:cs typeface="+mn-cs"/>
            </a:rPr>
            <a:t>Question 5 'Value for Money</a:t>
          </a:r>
          <a:r>
            <a:rPr lang="en-GB" sz="1100" b="0">
              <a:solidFill>
                <a:sysClr val="windowText" lastClr="000000"/>
              </a:solidFill>
              <a:effectLst/>
              <a:latin typeface="+mn-lt"/>
              <a:ea typeface="+mn-ea"/>
              <a:cs typeface="+mn-cs"/>
            </a:rPr>
            <a:t>'.</a:t>
          </a:r>
          <a:endParaRPr lang="en-GB" sz="1100" b="0">
            <a:solidFill>
              <a:sysClr val="windowText" lastClr="000000"/>
            </a:solidFill>
            <a:effectLst/>
          </a:endParaRPr>
        </a:p>
        <a:p>
          <a:r>
            <a:rPr lang="en-GB" sz="1100">
              <a:effectLst/>
            </a:rPr>
            <a:t>If your application is successful, this will become your project budget. You will need to link each cost you claim for to the relevant item reference in this Finance Spreadsheet, so please ensure the information you include is comprehensive and all anticipated costs are included.</a:t>
          </a:r>
        </a:p>
        <a:p>
          <a:r>
            <a:rPr lang="en-GB" sz="1100">
              <a:effectLst/>
            </a:rPr>
            <a:t>You will </a:t>
          </a:r>
          <a:r>
            <a:rPr lang="en-GB" sz="1100" b="1" u="sng">
              <a:effectLst/>
            </a:rPr>
            <a:t>not</a:t>
          </a:r>
          <a:r>
            <a:rPr lang="en-GB" sz="1100">
              <a:effectLst/>
            </a:rPr>
            <a:t> be able to move funding between financial years or increase your total grant funding.</a:t>
          </a:r>
        </a:p>
        <a:p>
          <a:r>
            <a:rPr lang="en-GB" sz="1100">
              <a:effectLst/>
            </a:rPr>
            <a:t>If, during your project, you want to request changes to your project expenditure within a financial year, for example moving budget between categories of spend, you must contact tpcg@forestrycommission.gov.uk. </a:t>
          </a:r>
        </a:p>
        <a:p>
          <a:endParaRPr lang="en-GB" sz="1100">
            <a:effectLst/>
          </a:endParaRPr>
        </a:p>
        <a:p>
          <a:r>
            <a:rPr lang="en-GB" sz="1100">
              <a:effectLst/>
            </a:rPr>
            <a:t>All costs:</a:t>
          </a:r>
        </a:p>
        <a:p>
          <a:r>
            <a:rPr lang="en-GB" sz="1100">
              <a:effectLst/>
            </a:rPr>
            <a:t>- Must be in £ Sterling</a:t>
          </a:r>
        </a:p>
        <a:p>
          <a:r>
            <a:rPr lang="en-GB" sz="1100">
              <a:effectLst/>
            </a:rPr>
            <a:t>- Must be exclusive of any VAT you will be able to recover from HMRC. If you will not be able to recover VAT on a cost, please provide the cost inclusive of VAT. If you will be able to recover VAT on a cost, please provide</a:t>
          </a:r>
          <a:r>
            <a:rPr lang="en-GB" sz="1100" baseline="0">
              <a:effectLst/>
            </a:rPr>
            <a:t> the</a:t>
          </a:r>
          <a:r>
            <a:rPr lang="en-GB" sz="1100">
              <a:effectLst/>
            </a:rPr>
            <a:t> cost exclusive of VAT.</a:t>
          </a:r>
        </a:p>
        <a:p>
          <a:endParaRPr lang="en-GB" sz="1100">
            <a:effectLst/>
          </a:endParaRPr>
        </a:p>
        <a:p>
          <a:r>
            <a:rPr lang="en-GB" sz="1100">
              <a:effectLst/>
            </a:rPr>
            <a:t>Please contact tpcg@forestrycommission.gov.uk if you have any questions about how to complete this Finance Spreadsheet.</a:t>
          </a:r>
        </a:p>
        <a:p>
          <a:endParaRPr lang="en-GB" sz="1100">
            <a:effectLst/>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E62D32-80BF-46C0-BD93-E4B29A458FAC}" name="Project_costs" displayName="Project_costs" ref="B6:K107" totalsRowCount="1" headerRowDxfId="112" dataDxfId="111" totalsRowDxfId="110" tableBorderDxfId="109">
  <autoFilter ref="B6:K106" xr:uid="{09E62D32-80BF-46C0-BD93-E4B29A458FAC}"/>
  <tableColumns count="10">
    <tableColumn id="1" xr3:uid="{F8D33642-41B5-4C66-9B1E-EE24BAFF94A8}" name="Item ref" totalsRowLabel="Total" dataDxfId="107" totalsRowDxfId="108"/>
    <tableColumn id="2" xr3:uid="{085499B4-A10C-4F01-B8C9-F3FE1CAD18A1}" name="Item" dataDxfId="105" totalsRowDxfId="106"/>
    <tableColumn id="8" xr3:uid="{96449D83-7FF9-43DE-8129-A30D7CE4DA7F}" name="Financial Year" dataDxfId="103" totalsRowDxfId="104"/>
    <tableColumn id="4" xr3:uid="{151AE504-065B-4A02-8732-8029D05D4713}" name="Total Cost (£)" totalsRowFunction="sum" dataDxfId="101" totalsRowDxfId="102"/>
    <tableColumn id="9" xr3:uid="{DA6395FB-B9C7-4879-82A2-28B5D9D534D1}" name="Applied for (£)" totalsRowFunction="sum" dataDxfId="99" totalsRowDxfId="100"/>
    <tableColumn id="6" xr3:uid="{942EF162-654A-43D4-B43E-A6516E094997}" name="Grant Contribution (%)" dataDxfId="97" totalsRowDxfId="98">
      <calculatedColumnFormula>IFERROR(Project_costs[[#This Row],[Applied for (£)]]/Project_costs[[#This Row],[Total Cost (£)]],0)</calculatedColumnFormula>
    </tableColumn>
    <tableColumn id="7" xr3:uid="{9F093585-D389-415E-9C42-22E9EEF9D5EF}" name="FY 26/27_x000a_Claimed (£) 🔒" totalsRowFunction="sum" dataDxfId="95" totalsRowDxfId="96" dataCellStyle="Currency">
      <calculatedColumnFormula>(SUMIFS(Claims_invoices[Amount Claimed (£)],Claims_invoices[Item Ref],Project_costs[[#This Row],[Item ref]],Claims_invoices[Financial Year],"26/27"))+(SUMIFS(Claims_timesheets[Amount Claimed (£) ],Claims_timesheets[Item Ref],Project_costs[[#This Row],[Item ref]],Claims_timesheets[Financial Year],"26/27"))</calculatedColumnFormula>
    </tableColumn>
    <tableColumn id="12" xr3:uid="{290A8B5E-9AD3-4CB0-814A-0E81378AC99A}" name="FY 26/27_x000a_Remaining (£) 🔒" totalsRowFunction="sum" dataDxfId="93" totalsRowDxfId="94" dataCellStyle="Currency">
      <calculatedColumnFormula>(IF(Project_costs[[#This Row],[Financial Year]]="26/27",Project_costs[[#This Row],[Applied for (£)]],0))-Project_costs[[#This Row],[FY 26/27
Claimed (£) 🔒]]</calculatedColumnFormula>
    </tableColumn>
    <tableColumn id="13" xr3:uid="{6005C149-825B-49B8-94FA-17BEA00BF4F1}" name="FY 27/28_x000a_Claimed (£) 🔒" totalsRowFunction="sum" dataDxfId="91" totalsRowDxfId="92" dataCellStyle="Currency">
      <calculatedColumnFormula>(SUMIFS(Claims_invoices[Amount Claimed (£)],Claims_invoices[Item Ref],Project_costs[[#This Row],[Item ref]],Claims_invoices[Financial Year],"27/28"))+(SUMIFS(Claims_timesheets[Amount Claimed (£) ],Claims_timesheets[Item Ref],Project_costs[[#This Row],[Item ref]],Claims_timesheets[Financial Year],"27/28"))</calculatedColumnFormula>
    </tableColumn>
    <tableColumn id="10" xr3:uid="{A1939A6B-9A5B-446A-A9E2-24E516337A24}" name="FY 27/28_x000a_Remaining (£) 🔒" totalsRowFunction="sum" dataDxfId="89" totalsRowDxfId="90">
      <calculatedColumnFormula>(IF(Project_costs[[#This Row],[Financial Year]]="27/28",Project_costs[[#This Row],[Applied for (£)]],0))-Project_costs[[#This Row],[FY 27/28
Claimed (£) 🔒]]</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8ABDC5-9E21-41FC-BC3C-0E675AC61ACA}" name="Claims_summary" displayName="Claims_summary" ref="B5:F21" totalsRowCount="1" headerRowDxfId="87" dataDxfId="86" totalsRowDxfId="85" tableBorderDxfId="84" dataCellStyle="Currency">
  <autoFilter ref="B5:F20" xr:uid="{B28ABDC5-9E21-41FC-BC3C-0E675AC61ACA}"/>
  <tableColumns count="5">
    <tableColumn id="1" xr3:uid="{EE76B168-9BE4-4ECB-986B-66FF3D1A16C7}" name="Claim No." totalsRowLabel="Total" dataDxfId="82" totalsRowDxfId="83">
      <calculatedColumnFormula>IFERROR(B5+1,1)</calculatedColumnFormula>
    </tableColumn>
    <tableColumn id="2" xr3:uid="{8EF90260-C22F-4D26-B60A-35E7E31607D2}" name="Financial Year" dataDxfId="80" totalsRowDxfId="81"/>
    <tableColumn id="3" xr3:uid="{8158B14B-E615-495A-B9A3-93B8D5E545F0}" name="Invoice Total" totalsRowFunction="sum" dataDxfId="78" totalsRowDxfId="79" dataCellStyle="Currency">
      <calculatedColumnFormula>SUMIF(Claims_invoices[Claim No.],Claims_summary[[#This Row],[Claim No.]],Claims_invoices[Amount Claimed (£)])</calculatedColumnFormula>
    </tableColumn>
    <tableColumn id="4" xr3:uid="{794B0F35-991B-49A2-BD43-BCE4ADCBAE7A}" name="Timesheet Total" totalsRowFunction="sum" dataDxfId="76" totalsRowDxfId="77" dataCellStyle="Currency">
      <calculatedColumnFormula>SUMIF(Claims_timesheets[Claim No.],Claims_summary[[#This Row],[Claim No.]],Claims_timesheets[Amount Claimed (£) ])</calculatedColumnFormula>
    </tableColumn>
    <tableColumn id="5" xr3:uid="{C3E93BFC-85C2-48E4-B65E-FE651271B703}" name="Total" totalsRowFunction="sum" dataDxfId="74" totalsRowDxfId="75" dataCellStyle="Currency">
      <calculatedColumnFormula>Claims_summary[[#This Row],[Invoice Total]]+Claims_summary[[#This Row],[Timesheet Total]]</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25DC8-66D9-48D3-9DDF-990788F8A816}" name="Claims_invoices" displayName="Claims_invoices" ref="B5:M100" totalsRowCount="1" headerRowDxfId="71" dataDxfId="70" totalsRowDxfId="69" headerRowBorderDxfId="67" tableBorderDxfId="68" totalsRowBorderDxfId="66">
  <autoFilter ref="B5:M99" xr:uid="{A4625DC8-66D9-48D3-9DDF-990788F8A816}"/>
  <tableColumns count="12">
    <tableColumn id="1" xr3:uid="{AABB1268-17D4-45A0-B720-84CDB4ED8AD7}" name="Claim No." totalsRowLabel="Total" dataDxfId="64" totalsRowDxfId="65"/>
    <tableColumn id="12" xr3:uid="{95C0CA8E-EE9C-477F-A3E3-433CDAD11CB8}" name="Financial Year" dataDxfId="62" totalsRowDxfId="63">
      <calculatedColumnFormula>_xlfn.XLOOKUP(Claims_invoices[[#This Row],[Claim No.]],Claims_summary[Claim No.],Claims_summary[Financial Year],"-")</calculatedColumnFormula>
    </tableColumn>
    <tableColumn id="2" xr3:uid="{DA8C132A-7530-4D41-8A88-F8CE91D7E55D}" name="Item Ref" dataDxfId="60" totalsRowDxfId="61"/>
    <tableColumn id="3" xr3:uid="{52F56A28-71BD-4C85-BB54-72AC06B855EE}" name="Invoice Ref" dataDxfId="58" totalsRowDxfId="59"/>
    <tableColumn id="4" xr3:uid="{E9E0C531-28C6-4909-91C0-11D152FC7C89}" name="Item Description" dataDxfId="56" totalsRowDxfId="57"/>
    <tableColumn id="8" xr3:uid="{E25239E8-9F63-4804-9449-832BA53A426E}" name="Invoice Date" dataDxfId="54" totalsRowDxfId="55"/>
    <tableColumn id="6" xr3:uid="{F3E1EC2E-18B4-4B96-8491-F68619496F9C}" name="Amount Claimed (£)" totalsRowFunction="sum" dataDxfId="52" totalsRowDxfId="53" dataCellStyle="Currency"/>
    <tableColumn id="5" xr3:uid="{DF201333-A036-47D4-88EE-8E11B2A4DFBC}" name="Eligible Cost on Invoice (£)" dataDxfId="50" totalsRowDxfId="51" dataCellStyle="Currency"/>
    <tableColumn id="7" xr3:uid="{0E699196-3FB9-4F2C-98D1-37479DE89DC9}" name="%  Claimed" dataDxfId="48" totalsRowDxfId="49">
      <calculatedColumnFormula>IFERROR(Claims_invoices[[#This Row],[Amount Claimed (£)]]/Claims_invoices[[#This Row],[Eligible Cost on Invoice (£)]],0)</calculatedColumnFormula>
    </tableColumn>
    <tableColumn id="9" xr3:uid="{A097C259-7F94-4DE4-AA05-09C158884332}" name="Claimant Notes" dataDxfId="46" totalsRowDxfId="47"/>
    <tableColumn id="11" xr3:uid="{C6BB87CE-28E1-40CA-BFC3-90371A7A5FBD}" name="AO Notes" dataDxfId="44" totalsRowDxfId="45"/>
    <tableColumn id="10" xr3:uid="{838E0893-82B1-4AD7-9471-194FC2357E83}" name="DA Checked?" totalsRowFunction="count" dataDxfId="42" totalsRowDxfId="4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81E15D-FCEE-4B41-B8E8-0889DF7F7E11}" name="Claims_timesheets" displayName="Claims_timesheets" ref="B5:R100" totalsRowCount="1" headerRowDxfId="39" dataDxfId="38" totalsRowDxfId="37" headerRowBorderDxfId="35" tableBorderDxfId="36" totalsRowBorderDxfId="34">
  <autoFilter ref="B5:R99" xr:uid="{CF81E15D-FCEE-4B41-B8E8-0889DF7F7E11}"/>
  <tableColumns count="17">
    <tableColumn id="1" xr3:uid="{EF0D1AE9-069B-465B-A066-06EDC734AFD8}" name="Claim No." totalsRowLabel="Total" dataDxfId="32" totalsRowDxfId="33"/>
    <tableColumn id="17" xr3:uid="{9E6337B8-133F-4E28-9350-9AFC2FAFB38E}" name="Financial Year" dataDxfId="30" totalsRowDxfId="31">
      <calculatedColumnFormula>_xlfn.XLOOKUP(Claims_timesheets[[#This Row],[Claim No.]],Claims_summary[Claim No.],Claims_summary[Financial Year],"-")</calculatedColumnFormula>
    </tableColumn>
    <tableColumn id="2" xr3:uid="{D03E29D6-EA3E-43A0-A759-80DB66BDBF81}" name="Item Ref" dataDxfId="28" totalsRowDxfId="29"/>
    <tableColumn id="3" xr3:uid="{14925EC7-EE68-4E3F-B6F9-9E763B761CBA}" name="Staff Member " dataDxfId="26" totalsRowDxfId="27"/>
    <tableColumn id="4" xr3:uid="{AE91623E-E4F0-444D-9AD4-5458E56D1A4C}" name="Job Title/Role " dataDxfId="24" totalsRowDxfId="25"/>
    <tableColumn id="5" xr3:uid="{04B6FDD5-1C4F-4275-85DA-4AF7E9B7CBD0}" name="Activity " dataDxfId="22" totalsRowDxfId="23"/>
    <tableColumn id="6" xr3:uid="{BF892003-6EE9-4F40-AB15-30C8BD24604A}" name="Date from" dataDxfId="20" totalsRowDxfId="21"/>
    <tableColumn id="7" xr3:uid="{2B97691B-70CD-4577-96E6-AC57BCAE2809}" name="Date to" dataDxfId="18" totalsRowDxfId="19"/>
    <tableColumn id="8" xr3:uid="{F3A6B0E7-3295-45D3-A608-8DA637DF5C63}" name="Rate (£) " dataDxfId="16" totalsRowDxfId="17" dataCellStyle="Currency"/>
    <tableColumn id="9" xr3:uid="{D56451AF-4D86-4651-8F5D-B21910DA21E9}" name="Units (day/hour)" dataDxfId="14" totalsRowDxfId="15"/>
    <tableColumn id="10" xr3:uid="{6FB1A806-91EC-4A07-AF9A-5B37BBB44BCD}" name="Quantity " dataDxfId="12" totalsRowDxfId="13"/>
    <tableColumn id="12" xr3:uid="{06B1AFE1-0FAF-4040-BFD1-9A636B078B5C}" name="Amount Claimed (£) " totalsRowFunction="sum" dataDxfId="10" totalsRowDxfId="11" dataCellStyle="Currency"/>
    <tableColumn id="11" xr3:uid="{054A6E29-A595-4D0D-AE7D-CC3E55048051}" name="Total Cost (£) " dataDxfId="8" totalsRowDxfId="9" dataCellStyle="Currency">
      <calculatedColumnFormula>Claims_timesheets[[#This Row],[Rate (£) ]]*Claims_timesheets[[#This Row],[Quantity ]]</calculatedColumnFormula>
    </tableColumn>
    <tableColumn id="13" xr3:uid="{59E3021E-197B-4203-BFED-7F2238A2A944}" name="% Claimed" dataDxfId="6" totalsRowDxfId="7">
      <calculatedColumnFormula>IFERROR(Claims_timesheets[[#This Row],[Amount Claimed (£) ]]/Claims_timesheets[[#This Row],[Total Cost (£) ]],0)</calculatedColumnFormula>
    </tableColumn>
    <tableColumn id="14" xr3:uid="{1309357D-BA69-4F66-B58F-1ABC4FBD88BD}" name="Claimant Notes" dataDxfId="4" totalsRowDxfId="5"/>
    <tableColumn id="16" xr3:uid="{1B34E5B0-A5F9-408C-A09F-9F586F110E19}" name="AO Notes" dataDxfId="2" totalsRowDxfId="3"/>
    <tableColumn id="15" xr3:uid="{411FB5AC-721A-454A-B23C-85E8C81E2342}" name="DA Checked?" dataDxfId="0" totalsRow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D4DD-EFAA-44C1-927E-F8326DA3B91F}">
  <sheetPr>
    <tabColor rgb="FF006939"/>
  </sheetPr>
  <dimension ref="B1:J32"/>
  <sheetViews>
    <sheetView showGridLines="0" tabSelected="1" workbookViewId="0">
      <selection activeCell="J16" sqref="J16"/>
    </sheetView>
  </sheetViews>
  <sheetFormatPr defaultRowHeight="14.45"/>
  <cols>
    <col min="1" max="1" width="1.42578125" customWidth="1"/>
    <col min="2" max="2" width="2.7109375" customWidth="1"/>
    <col min="3" max="3" width="29.85546875" customWidth="1"/>
    <col min="4" max="4" width="124.5703125" customWidth="1"/>
    <col min="5" max="5" width="0.85546875" customWidth="1"/>
  </cols>
  <sheetData>
    <row r="1" spans="2:3">
      <c r="B1" s="12" t="s">
        <v>0</v>
      </c>
      <c r="C1" s="12"/>
    </row>
    <row r="3" spans="2:3" ht="36">
      <c r="B3" s="13" t="s">
        <v>1</v>
      </c>
    </row>
    <row r="4" spans="2:3" ht="36">
      <c r="B4" s="13" t="s">
        <v>2</v>
      </c>
    </row>
    <row r="26" spans="2:10" ht="26.45" customHeight="1">
      <c r="B26" s="109" t="s">
        <v>3</v>
      </c>
      <c r="C26" s="110"/>
      <c r="D26" s="111"/>
    </row>
    <row r="27" spans="2:10" ht="57.95">
      <c r="B27" s="112" t="s">
        <v>4</v>
      </c>
      <c r="C27" s="113"/>
      <c r="D27" s="3" t="s">
        <v>5</v>
      </c>
    </row>
    <row r="28" spans="2:10" ht="29.1">
      <c r="B28" s="112" t="s">
        <v>6</v>
      </c>
      <c r="C28" s="113"/>
      <c r="D28" s="3" t="s">
        <v>7</v>
      </c>
    </row>
    <row r="32" spans="2:10">
      <c r="J32" s="1"/>
    </row>
  </sheetData>
  <sheetProtection algorithmName="SHA-512" hashValue="YNFcV7+ivlKJeIca5yL9RsLHq1KJK3sAlCZtTGDxdGaUXSwvLUJWfn/oL1z+1XNeRSfwIw4caiowXPu6TkhjBQ==" saltValue="vwvWN8BzkpkBXkvE4KqQBg==" spinCount="100000" sheet="1" objects="1" scenarios="1"/>
  <mergeCells count="3">
    <mergeCell ref="B26:D26"/>
    <mergeCell ref="B27:C27"/>
    <mergeCell ref="B28:C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DEE3-0A54-46F0-B956-DA615B4A41AC}">
  <sheetPr>
    <tabColor rgb="FF007390"/>
  </sheetPr>
  <dimension ref="B1:N107"/>
  <sheetViews>
    <sheetView showGridLines="0" zoomScaleNormal="100" workbookViewId="0">
      <selection activeCell="D7" sqref="D7"/>
    </sheetView>
  </sheetViews>
  <sheetFormatPr defaultRowHeight="14.45"/>
  <cols>
    <col min="1" max="1" width="1.28515625" customWidth="1"/>
    <col min="2" max="2" width="12.5703125" customWidth="1"/>
    <col min="3" max="3" width="39.140625" customWidth="1"/>
    <col min="4" max="4" width="14.42578125" customWidth="1"/>
    <col min="5" max="5" width="17.42578125" customWidth="1"/>
    <col min="6" max="6" width="17.140625" customWidth="1"/>
    <col min="7" max="7" width="16.5703125" customWidth="1"/>
    <col min="8" max="8" width="17.140625" customWidth="1"/>
    <col min="9" max="9" width="17.5703125" customWidth="1"/>
    <col min="10" max="10" width="17" customWidth="1"/>
    <col min="11" max="11" width="17.5703125" customWidth="1"/>
    <col min="12" max="12" width="17.140625" customWidth="1"/>
    <col min="13" max="13" width="20.140625" customWidth="1"/>
    <col min="14" max="14" width="20.140625" style="5" customWidth="1"/>
  </cols>
  <sheetData>
    <row r="1" spans="2:14">
      <c r="K1" s="5"/>
      <c r="N1"/>
    </row>
    <row r="2" spans="2:14" ht="29.45" customHeight="1">
      <c r="B2" s="7" t="s">
        <v>8</v>
      </c>
      <c r="K2" s="5"/>
      <c r="N2"/>
    </row>
    <row r="3" spans="2:14" ht="12.95" customHeight="1">
      <c r="B3" s="22"/>
      <c r="K3" s="5"/>
      <c r="N3"/>
    </row>
    <row r="4" spans="2:14">
      <c r="B4" s="114" t="s">
        <v>9</v>
      </c>
      <c r="C4" s="115"/>
      <c r="D4" s="115"/>
      <c r="E4" s="115"/>
      <c r="F4" s="115"/>
      <c r="G4" s="116"/>
      <c r="H4" s="117" t="s">
        <v>10</v>
      </c>
      <c r="I4" s="118"/>
      <c r="J4" s="118"/>
      <c r="K4" s="118"/>
      <c r="N4"/>
    </row>
    <row r="5" spans="2:14">
      <c r="B5" s="75" t="s">
        <v>11</v>
      </c>
      <c r="C5" s="75" t="s">
        <v>12</v>
      </c>
      <c r="D5" s="75" t="s">
        <v>13</v>
      </c>
      <c r="E5" s="75" t="s">
        <v>12</v>
      </c>
      <c r="F5" s="75" t="s">
        <v>12</v>
      </c>
      <c r="G5" s="75" t="s">
        <v>14</v>
      </c>
      <c r="H5" s="119"/>
      <c r="I5" s="120"/>
      <c r="J5" s="120"/>
      <c r="K5" s="120"/>
      <c r="N5"/>
    </row>
    <row r="6" spans="2:14" ht="29.45" customHeight="1">
      <c r="B6" s="25" t="s">
        <v>15</v>
      </c>
      <c r="C6" s="26" t="s">
        <v>16</v>
      </c>
      <c r="D6" s="80" t="s">
        <v>17</v>
      </c>
      <c r="E6" s="78" t="s">
        <v>18</v>
      </c>
      <c r="F6" s="79" t="s">
        <v>19</v>
      </c>
      <c r="G6" s="57" t="s">
        <v>20</v>
      </c>
      <c r="H6" s="27" t="s">
        <v>21</v>
      </c>
      <c r="I6" s="27" t="s">
        <v>22</v>
      </c>
      <c r="J6" s="58" t="s">
        <v>23</v>
      </c>
      <c r="K6" s="59" t="s">
        <v>24</v>
      </c>
      <c r="N6"/>
    </row>
    <row r="7" spans="2:14">
      <c r="B7" s="4">
        <v>1</v>
      </c>
      <c r="C7" s="23"/>
      <c r="D7" s="66"/>
      <c r="E7" s="84">
        <v>0</v>
      </c>
      <c r="F7" s="84">
        <v>0</v>
      </c>
      <c r="G7" s="55">
        <f>IFERROR(Project_costs[[#This Row],[Applied for (£)]]/Project_costs[[#This Row],[Total Cost (£)]],0)</f>
        <v>0</v>
      </c>
      <c r="H7" s="83">
        <f>(SUMIFS(Claims_invoices[Amount Claimed (£)],Claims_invoices[Item Ref],Project_costs[[#This Row],[Item ref]],Claims_invoices[Financial Year],"26/27"))+(SUMIFS(Claims_timesheets[Amount Claimed (£) ],Claims_timesheets[Item Ref],Project_costs[[#This Row],[Item ref]],Claims_timesheets[Financial Year],"26/27"))</f>
        <v>0</v>
      </c>
      <c r="I7" s="81">
        <f>(IF(Project_costs[[#This Row],[Financial Year]]="26/27",Project_costs[[#This Row],[Applied for (£)]],0))-Project_costs[[#This Row],[FY 26/27
Claimed (£) 🔒]]</f>
        <v>0</v>
      </c>
      <c r="J7" s="83">
        <f>(SUMIFS(Claims_invoices[Amount Claimed (£)],Claims_invoices[Item Ref],Project_costs[[#This Row],[Item ref]],Claims_invoices[Financial Year],"27/28"))+(SUMIFS(Claims_timesheets[Amount Claimed (£) ],Claims_timesheets[Item Ref],Project_costs[[#This Row],[Item ref]],Claims_timesheets[Financial Year],"27/28"))</f>
        <v>0</v>
      </c>
      <c r="K7" s="81">
        <f>(IF(Project_costs[[#This Row],[Financial Year]]="27/28",Project_costs[[#This Row],[Applied for (£)]],0))-Project_costs[[#This Row],[FY 27/28
Claimed (£) 🔒]]</f>
        <v>0</v>
      </c>
      <c r="N7"/>
    </row>
    <row r="8" spans="2:14">
      <c r="B8" s="4">
        <v>2</v>
      </c>
      <c r="C8" s="105"/>
      <c r="D8" s="66"/>
      <c r="E8" s="84">
        <v>0</v>
      </c>
      <c r="F8" s="84">
        <v>0</v>
      </c>
      <c r="G8" s="55">
        <f>IFERROR(Project_costs[[#This Row],[Applied for (£)]]/Project_costs[[#This Row],[Total Cost (£)]],0)</f>
        <v>0</v>
      </c>
      <c r="H8" s="83">
        <f>(SUMIFS(Claims_invoices[Amount Claimed (£)],Claims_invoices[Item Ref],Project_costs[[#This Row],[Item ref]],Claims_invoices[Financial Year],"26/27"))+(SUMIFS(Claims_timesheets[Amount Claimed (£) ],Claims_timesheets[Item Ref],Project_costs[[#This Row],[Item ref]],Claims_timesheets[Financial Year],"26/27"))</f>
        <v>0</v>
      </c>
      <c r="I8" s="81">
        <f>(IF(Project_costs[[#This Row],[Financial Year]]="26/27",Project_costs[[#This Row],[Applied for (£)]],0))-Project_costs[[#This Row],[FY 26/27
Claimed (£) 🔒]]</f>
        <v>0</v>
      </c>
      <c r="J8" s="83">
        <f>(SUMIFS(Claims_invoices[Amount Claimed (£)],Claims_invoices[Item Ref],Project_costs[[#This Row],[Item ref]],Claims_invoices[Financial Year],"27/28"))+(SUMIFS(Claims_timesheets[Amount Claimed (£) ],Claims_timesheets[Item Ref],Project_costs[[#This Row],[Item ref]],Claims_timesheets[Financial Year],"27/28"))</f>
        <v>0</v>
      </c>
      <c r="K8" s="81">
        <f>(IF(Project_costs[[#This Row],[Financial Year]]="27/28",Project_costs[[#This Row],[Applied for (£)]],0))-Project_costs[[#This Row],[FY 27/28
Claimed (£) 🔒]]</f>
        <v>0</v>
      </c>
      <c r="N8"/>
    </row>
    <row r="9" spans="2:14" ht="15.6">
      <c r="B9" s="4">
        <v>3</v>
      </c>
      <c r="C9" s="106"/>
      <c r="D9" s="66"/>
      <c r="E9" s="108">
        <v>0</v>
      </c>
      <c r="F9" s="108">
        <v>0</v>
      </c>
      <c r="G9" s="55">
        <f>IFERROR(Project_costs[[#This Row],[Applied for (£)]]/Project_costs[[#This Row],[Total Cost (£)]],0)</f>
        <v>0</v>
      </c>
      <c r="H9" s="83">
        <f>(SUMIFS(Claims_invoices[Amount Claimed (£)],Claims_invoices[Item Ref],Project_costs[[#This Row],[Item ref]],Claims_invoices[Financial Year],"26/27"))+(SUMIFS(Claims_timesheets[Amount Claimed (£) ],Claims_timesheets[Item Ref],Project_costs[[#This Row],[Item ref]],Claims_timesheets[Financial Year],"26/27"))</f>
        <v>0</v>
      </c>
      <c r="I9" s="81">
        <f>(IF(Project_costs[[#This Row],[Financial Year]]="26/27",Project_costs[[#This Row],[Applied for (£)]],0))-Project_costs[[#This Row],[FY 26/27
Claimed (£) 🔒]]</f>
        <v>0</v>
      </c>
      <c r="J9" s="83">
        <f>(SUMIFS(Claims_invoices[Amount Claimed (£)],Claims_invoices[Item Ref],Project_costs[[#This Row],[Item ref]],Claims_invoices[Financial Year],"27/28"))+(SUMIFS(Claims_timesheets[Amount Claimed (£) ],Claims_timesheets[Item Ref],Project_costs[[#This Row],[Item ref]],Claims_timesheets[Financial Year],"27/28"))</f>
        <v>0</v>
      </c>
      <c r="K9" s="81">
        <f>(IF(Project_costs[[#This Row],[Financial Year]]="27/28",Project_costs[[#This Row],[Applied for (£)]],0))-Project_costs[[#This Row],[FY 27/28
Claimed (£) 🔒]]</f>
        <v>0</v>
      </c>
      <c r="N9"/>
    </row>
    <row r="10" spans="2:14" ht="15.6">
      <c r="B10" s="4">
        <v>4</v>
      </c>
      <c r="C10" s="106"/>
      <c r="D10" s="66"/>
      <c r="E10" s="108">
        <v>0</v>
      </c>
      <c r="F10" s="108">
        <v>0</v>
      </c>
      <c r="G10" s="55">
        <f>IFERROR(Project_costs[[#This Row],[Applied for (£)]]/Project_costs[[#This Row],[Total Cost (£)]],0)</f>
        <v>0</v>
      </c>
      <c r="H10" s="83">
        <f>(SUMIFS(Claims_invoices[Amount Claimed (£)],Claims_invoices[Item Ref],Project_costs[[#This Row],[Item ref]],Claims_invoices[Financial Year],"26/27"))+(SUMIFS(Claims_timesheets[Amount Claimed (£) ],Claims_timesheets[Item Ref],Project_costs[[#This Row],[Item ref]],Claims_timesheets[Financial Year],"26/27"))</f>
        <v>0</v>
      </c>
      <c r="I10" s="81">
        <f>(IF(Project_costs[[#This Row],[Financial Year]]="26/27",Project_costs[[#This Row],[Applied for (£)]],0))-Project_costs[[#This Row],[FY 26/27
Claimed (£) 🔒]]</f>
        <v>0</v>
      </c>
      <c r="J10" s="83">
        <f>(SUMIFS(Claims_invoices[Amount Claimed (£)],Claims_invoices[Item Ref],Project_costs[[#This Row],[Item ref]],Claims_invoices[Financial Year],"27/28"))+(SUMIFS(Claims_timesheets[Amount Claimed (£) ],Claims_timesheets[Item Ref],Project_costs[[#This Row],[Item ref]],Claims_timesheets[Financial Year],"27/28"))</f>
        <v>0</v>
      </c>
      <c r="K10" s="81">
        <f>(IF(Project_costs[[#This Row],[Financial Year]]="27/28",Project_costs[[#This Row],[Applied for (£)]],0))-Project_costs[[#This Row],[FY 27/28
Claimed (£) 🔒]]</f>
        <v>0</v>
      </c>
      <c r="N10"/>
    </row>
    <row r="11" spans="2:14">
      <c r="B11" s="4">
        <v>5</v>
      </c>
      <c r="C11" s="23"/>
      <c r="D11" s="66"/>
      <c r="E11" s="84">
        <v>0</v>
      </c>
      <c r="F11" s="84">
        <v>0</v>
      </c>
      <c r="G11" s="55">
        <f>IFERROR(Project_costs[[#This Row],[Applied for (£)]]/Project_costs[[#This Row],[Total Cost (£)]],0)</f>
        <v>0</v>
      </c>
      <c r="H11" s="83">
        <f>(SUMIFS(Claims_invoices[Amount Claimed (£)],Claims_invoices[Item Ref],Project_costs[[#This Row],[Item ref]],Claims_invoices[Financial Year],"26/27"))+(SUMIFS(Claims_timesheets[Amount Claimed (£) ],Claims_timesheets[Item Ref],Project_costs[[#This Row],[Item ref]],Claims_timesheets[Financial Year],"26/27"))</f>
        <v>0</v>
      </c>
      <c r="I11" s="81">
        <f>(IF(Project_costs[[#This Row],[Financial Year]]="26/27",Project_costs[[#This Row],[Applied for (£)]],0))-Project_costs[[#This Row],[FY 26/27
Claimed (£) 🔒]]</f>
        <v>0</v>
      </c>
      <c r="J11" s="83">
        <f>(SUMIFS(Claims_invoices[Amount Claimed (£)],Claims_invoices[Item Ref],Project_costs[[#This Row],[Item ref]],Claims_invoices[Financial Year],"27/28"))+(SUMIFS(Claims_timesheets[Amount Claimed (£) ],Claims_timesheets[Item Ref],Project_costs[[#This Row],[Item ref]],Claims_timesheets[Financial Year],"27/28"))</f>
        <v>0</v>
      </c>
      <c r="K11" s="81">
        <f>(IF(Project_costs[[#This Row],[Financial Year]]="27/28",Project_costs[[#This Row],[Applied for (£)]],0))-Project_costs[[#This Row],[FY 27/28
Claimed (£) 🔒]]</f>
        <v>0</v>
      </c>
      <c r="N11"/>
    </row>
    <row r="12" spans="2:14">
      <c r="B12" s="4">
        <v>6</v>
      </c>
      <c r="C12" s="23"/>
      <c r="D12" s="66"/>
      <c r="E12" s="84">
        <v>0</v>
      </c>
      <c r="F12" s="84">
        <v>0</v>
      </c>
      <c r="G12" s="55">
        <f>IFERROR(Project_costs[[#This Row],[Applied for (£)]]/Project_costs[[#This Row],[Total Cost (£)]],0)</f>
        <v>0</v>
      </c>
      <c r="H12" s="83">
        <f>(SUMIFS(Claims_invoices[Amount Claimed (£)],Claims_invoices[Item Ref],Project_costs[[#This Row],[Item ref]],Claims_invoices[Financial Year],"26/27"))+(SUMIFS(Claims_timesheets[Amount Claimed (£) ],Claims_timesheets[Item Ref],Project_costs[[#This Row],[Item ref]],Claims_timesheets[Financial Year],"26/27"))</f>
        <v>0</v>
      </c>
      <c r="I12" s="81">
        <f>(IF(Project_costs[[#This Row],[Financial Year]]="26/27",Project_costs[[#This Row],[Applied for (£)]],0))-Project_costs[[#This Row],[FY 26/27
Claimed (£) 🔒]]</f>
        <v>0</v>
      </c>
      <c r="J12" s="83">
        <f>(SUMIFS(Claims_invoices[Amount Claimed (£)],Claims_invoices[Item Ref],Project_costs[[#This Row],[Item ref]],Claims_invoices[Financial Year],"27/28"))+(SUMIFS(Claims_timesheets[Amount Claimed (£) ],Claims_timesheets[Item Ref],Project_costs[[#This Row],[Item ref]],Claims_timesheets[Financial Year],"27/28"))</f>
        <v>0</v>
      </c>
      <c r="K12" s="81">
        <f>(IF(Project_costs[[#This Row],[Financial Year]]="27/28",Project_costs[[#This Row],[Applied for (£)]],0))-Project_costs[[#This Row],[FY 27/28
Claimed (£) 🔒]]</f>
        <v>0</v>
      </c>
      <c r="N12"/>
    </row>
    <row r="13" spans="2:14">
      <c r="B13" s="4">
        <v>7</v>
      </c>
      <c r="C13" s="23"/>
      <c r="D13" s="66"/>
      <c r="E13" s="84">
        <v>0</v>
      </c>
      <c r="F13" s="84">
        <v>0</v>
      </c>
      <c r="G13" s="55">
        <f>IFERROR(Project_costs[[#This Row],[Applied for (£)]]/Project_costs[[#This Row],[Total Cost (£)]],0)</f>
        <v>0</v>
      </c>
      <c r="H13" s="83">
        <f>(SUMIFS(Claims_invoices[Amount Claimed (£)],Claims_invoices[Item Ref],Project_costs[[#This Row],[Item ref]],Claims_invoices[Financial Year],"26/27"))+(SUMIFS(Claims_timesheets[Amount Claimed (£) ],Claims_timesheets[Item Ref],Project_costs[[#This Row],[Item ref]],Claims_timesheets[Financial Year],"26/27"))</f>
        <v>0</v>
      </c>
      <c r="I13" s="81">
        <f>(IF(Project_costs[[#This Row],[Financial Year]]="26/27",Project_costs[[#This Row],[Applied for (£)]],0))-Project_costs[[#This Row],[FY 26/27
Claimed (£) 🔒]]</f>
        <v>0</v>
      </c>
      <c r="J13" s="83">
        <f>(SUMIFS(Claims_invoices[Amount Claimed (£)],Claims_invoices[Item Ref],Project_costs[[#This Row],[Item ref]],Claims_invoices[Financial Year],"27/28"))+(SUMIFS(Claims_timesheets[Amount Claimed (£) ],Claims_timesheets[Item Ref],Project_costs[[#This Row],[Item ref]],Claims_timesheets[Financial Year],"27/28"))</f>
        <v>0</v>
      </c>
      <c r="K13" s="81">
        <f>(IF(Project_costs[[#This Row],[Financial Year]]="27/28",Project_costs[[#This Row],[Applied for (£)]],0))-Project_costs[[#This Row],[FY 27/28
Claimed (£) 🔒]]</f>
        <v>0</v>
      </c>
      <c r="N13"/>
    </row>
    <row r="14" spans="2:14">
      <c r="B14" s="4">
        <v>8</v>
      </c>
      <c r="C14" s="23"/>
      <c r="D14" s="66"/>
      <c r="E14" s="84">
        <v>0</v>
      </c>
      <c r="F14" s="84">
        <v>0</v>
      </c>
      <c r="G14" s="55">
        <f>IFERROR(Project_costs[[#This Row],[Applied for (£)]]/Project_costs[[#This Row],[Total Cost (£)]],0)</f>
        <v>0</v>
      </c>
      <c r="H14" s="83">
        <f>(SUMIFS(Claims_invoices[Amount Claimed (£)],Claims_invoices[Item Ref],Project_costs[[#This Row],[Item ref]],Claims_invoices[Financial Year],"26/27"))+(SUMIFS(Claims_timesheets[Amount Claimed (£) ],Claims_timesheets[Item Ref],Project_costs[[#This Row],[Item ref]],Claims_timesheets[Financial Year],"26/27"))</f>
        <v>0</v>
      </c>
      <c r="I14" s="81">
        <f>(IF(Project_costs[[#This Row],[Financial Year]]="26/27",Project_costs[[#This Row],[Applied for (£)]],0))-Project_costs[[#This Row],[FY 26/27
Claimed (£) 🔒]]</f>
        <v>0</v>
      </c>
      <c r="J14" s="83">
        <f>(SUMIFS(Claims_invoices[Amount Claimed (£)],Claims_invoices[Item Ref],Project_costs[[#This Row],[Item ref]],Claims_invoices[Financial Year],"27/28"))+(SUMIFS(Claims_timesheets[Amount Claimed (£) ],Claims_timesheets[Item Ref],Project_costs[[#This Row],[Item ref]],Claims_timesheets[Financial Year],"27/28"))</f>
        <v>0</v>
      </c>
      <c r="K14" s="81">
        <f>(IF(Project_costs[[#This Row],[Financial Year]]="27/28",Project_costs[[#This Row],[Applied for (£)]],0))-Project_costs[[#This Row],[FY 27/28
Claimed (£) 🔒]]</f>
        <v>0</v>
      </c>
      <c r="N14"/>
    </row>
    <row r="15" spans="2:14">
      <c r="B15" s="4">
        <v>9</v>
      </c>
      <c r="C15" s="23"/>
      <c r="D15" s="66"/>
      <c r="E15" s="84">
        <v>0</v>
      </c>
      <c r="F15" s="84">
        <v>0</v>
      </c>
      <c r="G15" s="55">
        <f>IFERROR(Project_costs[[#This Row],[Applied for (£)]]/Project_costs[[#This Row],[Total Cost (£)]],0)</f>
        <v>0</v>
      </c>
      <c r="H15" s="83">
        <f>(SUMIFS(Claims_invoices[Amount Claimed (£)],Claims_invoices[Item Ref],Project_costs[[#This Row],[Item ref]],Claims_invoices[Financial Year],"26/27"))+(SUMIFS(Claims_timesheets[Amount Claimed (£) ],Claims_timesheets[Item Ref],Project_costs[[#This Row],[Item ref]],Claims_timesheets[Financial Year],"26/27"))</f>
        <v>0</v>
      </c>
      <c r="I15" s="81">
        <f>(IF(Project_costs[[#This Row],[Financial Year]]="26/27",Project_costs[[#This Row],[Applied for (£)]],0))-Project_costs[[#This Row],[FY 26/27
Claimed (£) 🔒]]</f>
        <v>0</v>
      </c>
      <c r="J15" s="83">
        <f>(SUMIFS(Claims_invoices[Amount Claimed (£)],Claims_invoices[Item Ref],Project_costs[[#This Row],[Item ref]],Claims_invoices[Financial Year],"27/28"))+(SUMIFS(Claims_timesheets[Amount Claimed (£) ],Claims_timesheets[Item Ref],Project_costs[[#This Row],[Item ref]],Claims_timesheets[Financial Year],"27/28"))</f>
        <v>0</v>
      </c>
      <c r="K15" s="81">
        <f>(IF(Project_costs[[#This Row],[Financial Year]]="27/28",Project_costs[[#This Row],[Applied for (£)]],0))-Project_costs[[#This Row],[FY 27/28
Claimed (£) 🔒]]</f>
        <v>0</v>
      </c>
      <c r="N15"/>
    </row>
    <row r="16" spans="2:14">
      <c r="B16" s="4">
        <v>10</v>
      </c>
      <c r="C16" s="23"/>
      <c r="D16" s="66"/>
      <c r="E16" s="84">
        <v>0</v>
      </c>
      <c r="F16" s="84">
        <v>0</v>
      </c>
      <c r="G16" s="55">
        <f>IFERROR(Project_costs[[#This Row],[Applied for (£)]]/Project_costs[[#This Row],[Total Cost (£)]],0)</f>
        <v>0</v>
      </c>
      <c r="H16" s="83">
        <f>(SUMIFS(Claims_invoices[Amount Claimed (£)],Claims_invoices[Item Ref],Project_costs[[#This Row],[Item ref]],Claims_invoices[Financial Year],"26/27"))+(SUMIFS(Claims_timesheets[Amount Claimed (£) ],Claims_timesheets[Item Ref],Project_costs[[#This Row],[Item ref]],Claims_timesheets[Financial Year],"26/27"))</f>
        <v>0</v>
      </c>
      <c r="I16" s="81">
        <f>(IF(Project_costs[[#This Row],[Financial Year]]="26/27",Project_costs[[#This Row],[Applied for (£)]],0))-Project_costs[[#This Row],[FY 26/27
Claimed (£) 🔒]]</f>
        <v>0</v>
      </c>
      <c r="J16" s="83">
        <f>(SUMIFS(Claims_invoices[Amount Claimed (£)],Claims_invoices[Item Ref],Project_costs[[#This Row],[Item ref]],Claims_invoices[Financial Year],"27/28"))+(SUMIFS(Claims_timesheets[Amount Claimed (£) ],Claims_timesheets[Item Ref],Project_costs[[#This Row],[Item ref]],Claims_timesheets[Financial Year],"27/28"))</f>
        <v>0</v>
      </c>
      <c r="K16" s="81">
        <f>(IF(Project_costs[[#This Row],[Financial Year]]="27/28",Project_costs[[#This Row],[Applied for (£)]],0))-Project_costs[[#This Row],[FY 27/28
Claimed (£) 🔒]]</f>
        <v>0</v>
      </c>
      <c r="N16"/>
    </row>
    <row r="17" spans="2:14">
      <c r="B17" s="4">
        <v>11</v>
      </c>
      <c r="C17" s="23"/>
      <c r="D17" s="66"/>
      <c r="E17" s="84">
        <v>0</v>
      </c>
      <c r="F17" s="84">
        <v>0</v>
      </c>
      <c r="G17" s="55">
        <f>IFERROR(Project_costs[[#This Row],[Applied for (£)]]/Project_costs[[#This Row],[Total Cost (£)]],0)</f>
        <v>0</v>
      </c>
      <c r="H17" s="83">
        <f>(SUMIFS(Claims_invoices[Amount Claimed (£)],Claims_invoices[Item Ref],Project_costs[[#This Row],[Item ref]],Claims_invoices[Financial Year],"26/27"))+(SUMIFS(Claims_timesheets[Amount Claimed (£) ],Claims_timesheets[Item Ref],Project_costs[[#This Row],[Item ref]],Claims_timesheets[Financial Year],"26/27"))</f>
        <v>0</v>
      </c>
      <c r="I17" s="81">
        <f>(IF(Project_costs[[#This Row],[Financial Year]]="26/27",Project_costs[[#This Row],[Applied for (£)]],0))-Project_costs[[#This Row],[FY 26/27
Claimed (£) 🔒]]</f>
        <v>0</v>
      </c>
      <c r="J17" s="83">
        <f>(SUMIFS(Claims_invoices[Amount Claimed (£)],Claims_invoices[Item Ref],Project_costs[[#This Row],[Item ref]],Claims_invoices[Financial Year],"27/28"))+(SUMIFS(Claims_timesheets[Amount Claimed (£) ],Claims_timesheets[Item Ref],Project_costs[[#This Row],[Item ref]],Claims_timesheets[Financial Year],"27/28"))</f>
        <v>0</v>
      </c>
      <c r="K17" s="81">
        <f>(IF(Project_costs[[#This Row],[Financial Year]]="27/28",Project_costs[[#This Row],[Applied for (£)]],0))-Project_costs[[#This Row],[FY 27/28
Claimed (£) 🔒]]</f>
        <v>0</v>
      </c>
      <c r="N17"/>
    </row>
    <row r="18" spans="2:14">
      <c r="B18" s="4">
        <v>12</v>
      </c>
      <c r="C18" s="23"/>
      <c r="D18" s="66"/>
      <c r="E18" s="84">
        <v>0</v>
      </c>
      <c r="F18" s="84">
        <v>0</v>
      </c>
      <c r="G18" s="55">
        <f>IFERROR(Project_costs[[#This Row],[Applied for (£)]]/Project_costs[[#This Row],[Total Cost (£)]],0)</f>
        <v>0</v>
      </c>
      <c r="H18" s="83">
        <f>(SUMIFS(Claims_invoices[Amount Claimed (£)],Claims_invoices[Item Ref],Project_costs[[#This Row],[Item ref]],Claims_invoices[Financial Year],"26/27"))+(SUMIFS(Claims_timesheets[Amount Claimed (£) ],Claims_timesheets[Item Ref],Project_costs[[#This Row],[Item ref]],Claims_timesheets[Financial Year],"26/27"))</f>
        <v>0</v>
      </c>
      <c r="I18" s="81">
        <f>(IF(Project_costs[[#This Row],[Financial Year]]="26/27",Project_costs[[#This Row],[Applied for (£)]],0))-Project_costs[[#This Row],[FY 26/27
Claimed (£) 🔒]]</f>
        <v>0</v>
      </c>
      <c r="J18" s="83">
        <f>(SUMIFS(Claims_invoices[Amount Claimed (£)],Claims_invoices[Item Ref],Project_costs[[#This Row],[Item ref]],Claims_invoices[Financial Year],"27/28"))+(SUMIFS(Claims_timesheets[Amount Claimed (£) ],Claims_timesheets[Item Ref],Project_costs[[#This Row],[Item ref]],Claims_timesheets[Financial Year],"27/28"))</f>
        <v>0</v>
      </c>
      <c r="K18" s="81">
        <f>(IF(Project_costs[[#This Row],[Financial Year]]="27/28",Project_costs[[#This Row],[Applied for (£)]],0))-Project_costs[[#This Row],[FY 27/28
Claimed (£) 🔒]]</f>
        <v>0</v>
      </c>
      <c r="N18"/>
    </row>
    <row r="19" spans="2:14">
      <c r="B19" s="4">
        <v>13</v>
      </c>
      <c r="C19" s="23"/>
      <c r="D19" s="66"/>
      <c r="E19" s="84">
        <v>0</v>
      </c>
      <c r="F19" s="84">
        <v>0</v>
      </c>
      <c r="G19" s="55">
        <f>IFERROR(Project_costs[[#This Row],[Applied for (£)]]/Project_costs[[#This Row],[Total Cost (£)]],0)</f>
        <v>0</v>
      </c>
      <c r="H19" s="83">
        <f>(SUMIFS(Claims_invoices[Amount Claimed (£)],Claims_invoices[Item Ref],Project_costs[[#This Row],[Item ref]],Claims_invoices[Financial Year],"26/27"))+(SUMIFS(Claims_timesheets[Amount Claimed (£) ],Claims_timesheets[Item Ref],Project_costs[[#This Row],[Item ref]],Claims_timesheets[Financial Year],"26/27"))</f>
        <v>0</v>
      </c>
      <c r="I19" s="81">
        <f>(IF(Project_costs[[#This Row],[Financial Year]]="26/27",Project_costs[[#This Row],[Applied for (£)]],0))-Project_costs[[#This Row],[FY 26/27
Claimed (£) 🔒]]</f>
        <v>0</v>
      </c>
      <c r="J19" s="83">
        <f>(SUMIFS(Claims_invoices[Amount Claimed (£)],Claims_invoices[Item Ref],Project_costs[[#This Row],[Item ref]],Claims_invoices[Financial Year],"27/28"))+(SUMIFS(Claims_timesheets[Amount Claimed (£) ],Claims_timesheets[Item Ref],Project_costs[[#This Row],[Item ref]],Claims_timesheets[Financial Year],"27/28"))</f>
        <v>0</v>
      </c>
      <c r="K19" s="81">
        <f>(IF(Project_costs[[#This Row],[Financial Year]]="27/28",Project_costs[[#This Row],[Applied for (£)]],0))-Project_costs[[#This Row],[FY 27/28
Claimed (£) 🔒]]</f>
        <v>0</v>
      </c>
      <c r="N19"/>
    </row>
    <row r="20" spans="2:14">
      <c r="B20" s="4">
        <v>14</v>
      </c>
      <c r="C20" s="23"/>
      <c r="D20" s="66"/>
      <c r="E20" s="84">
        <v>0</v>
      </c>
      <c r="F20" s="84">
        <v>0</v>
      </c>
      <c r="G20" s="55">
        <f>IFERROR(Project_costs[[#This Row],[Applied for (£)]]/Project_costs[[#This Row],[Total Cost (£)]],0)</f>
        <v>0</v>
      </c>
      <c r="H20" s="83">
        <f>(SUMIFS(Claims_invoices[Amount Claimed (£)],Claims_invoices[Item Ref],Project_costs[[#This Row],[Item ref]],Claims_invoices[Financial Year],"26/27"))+(SUMIFS(Claims_timesheets[Amount Claimed (£) ],Claims_timesheets[Item Ref],Project_costs[[#This Row],[Item ref]],Claims_timesheets[Financial Year],"26/27"))</f>
        <v>0</v>
      </c>
      <c r="I20" s="81">
        <f>(IF(Project_costs[[#This Row],[Financial Year]]="26/27",Project_costs[[#This Row],[Applied for (£)]],0))-Project_costs[[#This Row],[FY 26/27
Claimed (£) 🔒]]</f>
        <v>0</v>
      </c>
      <c r="J20" s="83">
        <f>(SUMIFS(Claims_invoices[Amount Claimed (£)],Claims_invoices[Item Ref],Project_costs[[#This Row],[Item ref]],Claims_invoices[Financial Year],"27/28"))+(SUMIFS(Claims_timesheets[Amount Claimed (£) ],Claims_timesheets[Item Ref],Project_costs[[#This Row],[Item ref]],Claims_timesheets[Financial Year],"27/28"))</f>
        <v>0</v>
      </c>
      <c r="K20" s="81">
        <f>(IF(Project_costs[[#This Row],[Financial Year]]="27/28",Project_costs[[#This Row],[Applied for (£)]],0))-Project_costs[[#This Row],[FY 27/28
Claimed (£) 🔒]]</f>
        <v>0</v>
      </c>
      <c r="N20"/>
    </row>
    <row r="21" spans="2:14">
      <c r="B21" s="4">
        <v>15</v>
      </c>
      <c r="C21" s="23"/>
      <c r="D21" s="66"/>
      <c r="E21" s="84">
        <v>0</v>
      </c>
      <c r="F21" s="84">
        <v>0</v>
      </c>
      <c r="G21" s="55">
        <f>IFERROR(Project_costs[[#This Row],[Applied for (£)]]/Project_costs[[#This Row],[Total Cost (£)]],0)</f>
        <v>0</v>
      </c>
      <c r="H21" s="83">
        <f>(SUMIFS(Claims_invoices[Amount Claimed (£)],Claims_invoices[Item Ref],Project_costs[[#This Row],[Item ref]],Claims_invoices[Financial Year],"26/27"))+(SUMIFS(Claims_timesheets[Amount Claimed (£) ],Claims_timesheets[Item Ref],Project_costs[[#This Row],[Item ref]],Claims_timesheets[Financial Year],"26/27"))</f>
        <v>0</v>
      </c>
      <c r="I21" s="81">
        <f>(IF(Project_costs[[#This Row],[Financial Year]]="26/27",Project_costs[[#This Row],[Applied for (£)]],0))-Project_costs[[#This Row],[FY 26/27
Claimed (£) 🔒]]</f>
        <v>0</v>
      </c>
      <c r="J21" s="83">
        <f>(SUMIFS(Claims_invoices[Amount Claimed (£)],Claims_invoices[Item Ref],Project_costs[[#This Row],[Item ref]],Claims_invoices[Financial Year],"27/28"))+(SUMIFS(Claims_timesheets[Amount Claimed (£) ],Claims_timesheets[Item Ref],Project_costs[[#This Row],[Item ref]],Claims_timesheets[Financial Year],"27/28"))</f>
        <v>0</v>
      </c>
      <c r="K21" s="81">
        <f>(IF(Project_costs[[#This Row],[Financial Year]]="27/28",Project_costs[[#This Row],[Applied for (£)]],0))-Project_costs[[#This Row],[FY 27/28
Claimed (£) 🔒]]</f>
        <v>0</v>
      </c>
      <c r="N21"/>
    </row>
    <row r="22" spans="2:14">
      <c r="B22" s="4">
        <v>16</v>
      </c>
      <c r="C22" s="23"/>
      <c r="D22" s="66"/>
      <c r="E22" s="84">
        <v>0</v>
      </c>
      <c r="F22" s="84">
        <v>0</v>
      </c>
      <c r="G22" s="55">
        <f>IFERROR(Project_costs[[#This Row],[Applied for (£)]]/Project_costs[[#This Row],[Total Cost (£)]],0)</f>
        <v>0</v>
      </c>
      <c r="H22" s="83">
        <f>(SUMIFS(Claims_invoices[Amount Claimed (£)],Claims_invoices[Item Ref],Project_costs[[#This Row],[Item ref]],Claims_invoices[Financial Year],"26/27"))+(SUMIFS(Claims_timesheets[Amount Claimed (£) ],Claims_timesheets[Item Ref],Project_costs[[#This Row],[Item ref]],Claims_timesheets[Financial Year],"26/27"))</f>
        <v>0</v>
      </c>
      <c r="I22" s="81">
        <f>(IF(Project_costs[[#This Row],[Financial Year]]="26/27",Project_costs[[#This Row],[Applied for (£)]],0))-Project_costs[[#This Row],[FY 26/27
Claimed (£) 🔒]]</f>
        <v>0</v>
      </c>
      <c r="J22" s="83">
        <f>(SUMIFS(Claims_invoices[Amount Claimed (£)],Claims_invoices[Item Ref],Project_costs[[#This Row],[Item ref]],Claims_invoices[Financial Year],"27/28"))+(SUMIFS(Claims_timesheets[Amount Claimed (£) ],Claims_timesheets[Item Ref],Project_costs[[#This Row],[Item ref]],Claims_timesheets[Financial Year],"27/28"))</f>
        <v>0</v>
      </c>
      <c r="K22" s="81">
        <f>(IF(Project_costs[[#This Row],[Financial Year]]="27/28",Project_costs[[#This Row],[Applied for (£)]],0))-Project_costs[[#This Row],[FY 27/28
Claimed (£) 🔒]]</f>
        <v>0</v>
      </c>
      <c r="N22"/>
    </row>
    <row r="23" spans="2:14">
      <c r="B23" s="4">
        <v>17</v>
      </c>
      <c r="C23" s="23"/>
      <c r="D23" s="66"/>
      <c r="E23" s="84">
        <v>0</v>
      </c>
      <c r="F23" s="84">
        <v>0</v>
      </c>
      <c r="G23" s="55">
        <f>IFERROR(Project_costs[[#This Row],[Applied for (£)]]/Project_costs[[#This Row],[Total Cost (£)]],0)</f>
        <v>0</v>
      </c>
      <c r="H23" s="83">
        <f>(SUMIFS(Claims_invoices[Amount Claimed (£)],Claims_invoices[Item Ref],Project_costs[[#This Row],[Item ref]],Claims_invoices[Financial Year],"26/27"))+(SUMIFS(Claims_timesheets[Amount Claimed (£) ],Claims_timesheets[Item Ref],Project_costs[[#This Row],[Item ref]],Claims_timesheets[Financial Year],"26/27"))</f>
        <v>0</v>
      </c>
      <c r="I23" s="81">
        <f>(IF(Project_costs[[#This Row],[Financial Year]]="26/27",Project_costs[[#This Row],[Applied for (£)]],0))-Project_costs[[#This Row],[FY 26/27
Claimed (£) 🔒]]</f>
        <v>0</v>
      </c>
      <c r="J23" s="83">
        <f>(SUMIFS(Claims_invoices[Amount Claimed (£)],Claims_invoices[Item Ref],Project_costs[[#This Row],[Item ref]],Claims_invoices[Financial Year],"27/28"))+(SUMIFS(Claims_timesheets[Amount Claimed (£) ],Claims_timesheets[Item Ref],Project_costs[[#This Row],[Item ref]],Claims_timesheets[Financial Year],"27/28"))</f>
        <v>0</v>
      </c>
      <c r="K23" s="81">
        <f>(IF(Project_costs[[#This Row],[Financial Year]]="27/28",Project_costs[[#This Row],[Applied for (£)]],0))-Project_costs[[#This Row],[FY 27/28
Claimed (£) 🔒]]</f>
        <v>0</v>
      </c>
      <c r="N23"/>
    </row>
    <row r="24" spans="2:14">
      <c r="B24" s="4">
        <v>18</v>
      </c>
      <c r="C24" s="23"/>
      <c r="D24" s="66"/>
      <c r="E24" s="84">
        <v>0</v>
      </c>
      <c r="F24" s="84">
        <v>0</v>
      </c>
      <c r="G24" s="55">
        <f>IFERROR(Project_costs[[#This Row],[Applied for (£)]]/Project_costs[[#This Row],[Total Cost (£)]],0)</f>
        <v>0</v>
      </c>
      <c r="H24" s="83">
        <f>(SUMIFS(Claims_invoices[Amount Claimed (£)],Claims_invoices[Item Ref],Project_costs[[#This Row],[Item ref]],Claims_invoices[Financial Year],"26/27"))+(SUMIFS(Claims_timesheets[Amount Claimed (£) ],Claims_timesheets[Item Ref],Project_costs[[#This Row],[Item ref]],Claims_timesheets[Financial Year],"26/27"))</f>
        <v>0</v>
      </c>
      <c r="I24" s="81">
        <f>(IF(Project_costs[[#This Row],[Financial Year]]="26/27",Project_costs[[#This Row],[Applied for (£)]],0))-Project_costs[[#This Row],[FY 26/27
Claimed (£) 🔒]]</f>
        <v>0</v>
      </c>
      <c r="J24" s="83">
        <f>(SUMIFS(Claims_invoices[Amount Claimed (£)],Claims_invoices[Item Ref],Project_costs[[#This Row],[Item ref]],Claims_invoices[Financial Year],"27/28"))+(SUMIFS(Claims_timesheets[Amount Claimed (£) ],Claims_timesheets[Item Ref],Project_costs[[#This Row],[Item ref]],Claims_timesheets[Financial Year],"27/28"))</f>
        <v>0</v>
      </c>
      <c r="K24" s="81">
        <f>(IF(Project_costs[[#This Row],[Financial Year]]="27/28",Project_costs[[#This Row],[Applied for (£)]],0))-Project_costs[[#This Row],[FY 27/28
Claimed (£) 🔒]]</f>
        <v>0</v>
      </c>
      <c r="N24"/>
    </row>
    <row r="25" spans="2:14">
      <c r="B25" s="4">
        <v>19</v>
      </c>
      <c r="C25" s="23"/>
      <c r="D25" s="66"/>
      <c r="E25" s="84">
        <v>0</v>
      </c>
      <c r="F25" s="84">
        <v>0</v>
      </c>
      <c r="G25" s="55">
        <f>IFERROR(Project_costs[[#This Row],[Applied for (£)]]/Project_costs[[#This Row],[Total Cost (£)]],0)</f>
        <v>0</v>
      </c>
      <c r="H25" s="83">
        <f>(SUMIFS(Claims_invoices[Amount Claimed (£)],Claims_invoices[Item Ref],Project_costs[[#This Row],[Item ref]],Claims_invoices[Financial Year],"26/27"))+(SUMIFS(Claims_timesheets[Amount Claimed (£) ],Claims_timesheets[Item Ref],Project_costs[[#This Row],[Item ref]],Claims_timesheets[Financial Year],"26/27"))</f>
        <v>0</v>
      </c>
      <c r="I25" s="81">
        <f>(IF(Project_costs[[#This Row],[Financial Year]]="26/27",Project_costs[[#This Row],[Applied for (£)]],0))-Project_costs[[#This Row],[FY 26/27
Claimed (£) 🔒]]</f>
        <v>0</v>
      </c>
      <c r="J25" s="83">
        <f>(SUMIFS(Claims_invoices[Amount Claimed (£)],Claims_invoices[Item Ref],Project_costs[[#This Row],[Item ref]],Claims_invoices[Financial Year],"27/28"))+(SUMIFS(Claims_timesheets[Amount Claimed (£) ],Claims_timesheets[Item Ref],Project_costs[[#This Row],[Item ref]],Claims_timesheets[Financial Year],"27/28"))</f>
        <v>0</v>
      </c>
      <c r="K25" s="81">
        <f>(IF(Project_costs[[#This Row],[Financial Year]]="27/28",Project_costs[[#This Row],[Applied for (£)]],0))-Project_costs[[#This Row],[FY 27/28
Claimed (£) 🔒]]</f>
        <v>0</v>
      </c>
      <c r="N25"/>
    </row>
    <row r="26" spans="2:14">
      <c r="B26" s="4">
        <v>20</v>
      </c>
      <c r="C26" s="23"/>
      <c r="D26" s="66"/>
      <c r="E26" s="84">
        <v>0</v>
      </c>
      <c r="F26" s="84">
        <v>0</v>
      </c>
      <c r="G26" s="55">
        <f>IFERROR(Project_costs[[#This Row],[Applied for (£)]]/Project_costs[[#This Row],[Total Cost (£)]],0)</f>
        <v>0</v>
      </c>
      <c r="H26" s="83">
        <f>(SUMIFS(Claims_invoices[Amount Claimed (£)],Claims_invoices[Item Ref],Project_costs[[#This Row],[Item ref]],Claims_invoices[Financial Year],"26/27"))+(SUMIFS(Claims_timesheets[Amount Claimed (£) ],Claims_timesheets[Item Ref],Project_costs[[#This Row],[Item ref]],Claims_timesheets[Financial Year],"26/27"))</f>
        <v>0</v>
      </c>
      <c r="I26" s="81">
        <f>(IF(Project_costs[[#This Row],[Financial Year]]="26/27",Project_costs[[#This Row],[Applied for (£)]],0))-Project_costs[[#This Row],[FY 26/27
Claimed (£) 🔒]]</f>
        <v>0</v>
      </c>
      <c r="J26" s="83">
        <f>(SUMIFS(Claims_invoices[Amount Claimed (£)],Claims_invoices[Item Ref],Project_costs[[#This Row],[Item ref]],Claims_invoices[Financial Year],"27/28"))+(SUMIFS(Claims_timesheets[Amount Claimed (£) ],Claims_timesheets[Item Ref],Project_costs[[#This Row],[Item ref]],Claims_timesheets[Financial Year],"27/28"))</f>
        <v>0</v>
      </c>
      <c r="K26" s="81">
        <f>(IF(Project_costs[[#This Row],[Financial Year]]="27/28",Project_costs[[#This Row],[Applied for (£)]],0))-Project_costs[[#This Row],[FY 27/28
Claimed (£) 🔒]]</f>
        <v>0</v>
      </c>
      <c r="N26"/>
    </row>
    <row r="27" spans="2:14">
      <c r="B27" s="4">
        <v>21</v>
      </c>
      <c r="C27" s="23"/>
      <c r="D27" s="66"/>
      <c r="E27" s="84">
        <v>0</v>
      </c>
      <c r="F27" s="84">
        <v>0</v>
      </c>
      <c r="G27" s="55">
        <f>IFERROR(Project_costs[[#This Row],[Applied for (£)]]/Project_costs[[#This Row],[Total Cost (£)]],0)</f>
        <v>0</v>
      </c>
      <c r="H27" s="83">
        <f>(SUMIFS(Claims_invoices[Amount Claimed (£)],Claims_invoices[Item Ref],Project_costs[[#This Row],[Item ref]],Claims_invoices[Financial Year],"26/27"))+(SUMIFS(Claims_timesheets[Amount Claimed (£) ],Claims_timesheets[Item Ref],Project_costs[[#This Row],[Item ref]],Claims_timesheets[Financial Year],"26/27"))</f>
        <v>0</v>
      </c>
      <c r="I27" s="81">
        <f>(IF(Project_costs[[#This Row],[Financial Year]]="26/27",Project_costs[[#This Row],[Applied for (£)]],0))-Project_costs[[#This Row],[FY 26/27
Claimed (£) 🔒]]</f>
        <v>0</v>
      </c>
      <c r="J27" s="83">
        <f>(SUMIFS(Claims_invoices[Amount Claimed (£)],Claims_invoices[Item Ref],Project_costs[[#This Row],[Item ref]],Claims_invoices[Financial Year],"27/28"))+(SUMIFS(Claims_timesheets[Amount Claimed (£) ],Claims_timesheets[Item Ref],Project_costs[[#This Row],[Item ref]],Claims_timesheets[Financial Year],"27/28"))</f>
        <v>0</v>
      </c>
      <c r="K27" s="81">
        <f>(IF(Project_costs[[#This Row],[Financial Year]]="27/28",Project_costs[[#This Row],[Applied for (£)]],0))-Project_costs[[#This Row],[FY 27/28
Claimed (£) 🔒]]</f>
        <v>0</v>
      </c>
      <c r="N27"/>
    </row>
    <row r="28" spans="2:14">
      <c r="B28" s="4">
        <v>22</v>
      </c>
      <c r="C28" s="23"/>
      <c r="D28" s="66"/>
      <c r="E28" s="84">
        <v>0</v>
      </c>
      <c r="F28" s="84">
        <v>0</v>
      </c>
      <c r="G28" s="55">
        <f>IFERROR(Project_costs[[#This Row],[Applied for (£)]]/Project_costs[[#This Row],[Total Cost (£)]],0)</f>
        <v>0</v>
      </c>
      <c r="H28" s="83">
        <f>(SUMIFS(Claims_invoices[Amount Claimed (£)],Claims_invoices[Item Ref],Project_costs[[#This Row],[Item ref]],Claims_invoices[Financial Year],"26/27"))+(SUMIFS(Claims_timesheets[Amount Claimed (£) ],Claims_timesheets[Item Ref],Project_costs[[#This Row],[Item ref]],Claims_timesheets[Financial Year],"26/27"))</f>
        <v>0</v>
      </c>
      <c r="I28" s="81">
        <f>(IF(Project_costs[[#This Row],[Financial Year]]="26/27",Project_costs[[#This Row],[Applied for (£)]],0))-Project_costs[[#This Row],[FY 26/27
Claimed (£) 🔒]]</f>
        <v>0</v>
      </c>
      <c r="J28" s="83">
        <f>(SUMIFS(Claims_invoices[Amount Claimed (£)],Claims_invoices[Item Ref],Project_costs[[#This Row],[Item ref]],Claims_invoices[Financial Year],"27/28"))+(SUMIFS(Claims_timesheets[Amount Claimed (£) ],Claims_timesheets[Item Ref],Project_costs[[#This Row],[Item ref]],Claims_timesheets[Financial Year],"27/28"))</f>
        <v>0</v>
      </c>
      <c r="K28" s="81">
        <f>(IF(Project_costs[[#This Row],[Financial Year]]="27/28",Project_costs[[#This Row],[Applied for (£)]],0))-Project_costs[[#This Row],[FY 27/28
Claimed (£) 🔒]]</f>
        <v>0</v>
      </c>
      <c r="N28"/>
    </row>
    <row r="29" spans="2:14">
      <c r="B29" s="4">
        <v>23</v>
      </c>
      <c r="C29" s="23"/>
      <c r="D29" s="66"/>
      <c r="E29" s="84">
        <v>0</v>
      </c>
      <c r="F29" s="84">
        <v>0</v>
      </c>
      <c r="G29" s="55">
        <f>IFERROR(Project_costs[[#This Row],[Applied for (£)]]/Project_costs[[#This Row],[Total Cost (£)]],0)</f>
        <v>0</v>
      </c>
      <c r="H29" s="83">
        <f>(SUMIFS(Claims_invoices[Amount Claimed (£)],Claims_invoices[Item Ref],Project_costs[[#This Row],[Item ref]],Claims_invoices[Financial Year],"26/27"))+(SUMIFS(Claims_timesheets[Amount Claimed (£) ],Claims_timesheets[Item Ref],Project_costs[[#This Row],[Item ref]],Claims_timesheets[Financial Year],"26/27"))</f>
        <v>0</v>
      </c>
      <c r="I29" s="81">
        <f>(IF(Project_costs[[#This Row],[Financial Year]]="26/27",Project_costs[[#This Row],[Applied for (£)]],0))-Project_costs[[#This Row],[FY 26/27
Claimed (£) 🔒]]</f>
        <v>0</v>
      </c>
      <c r="J29" s="83">
        <f>(SUMIFS(Claims_invoices[Amount Claimed (£)],Claims_invoices[Item Ref],Project_costs[[#This Row],[Item ref]],Claims_invoices[Financial Year],"27/28"))+(SUMIFS(Claims_timesheets[Amount Claimed (£) ],Claims_timesheets[Item Ref],Project_costs[[#This Row],[Item ref]],Claims_timesheets[Financial Year],"27/28"))</f>
        <v>0</v>
      </c>
      <c r="K29" s="81">
        <f>(IF(Project_costs[[#This Row],[Financial Year]]="27/28",Project_costs[[#This Row],[Applied for (£)]],0))-Project_costs[[#This Row],[FY 27/28
Claimed (£) 🔒]]</f>
        <v>0</v>
      </c>
      <c r="N29"/>
    </row>
    <row r="30" spans="2:14">
      <c r="B30" s="4">
        <v>24</v>
      </c>
      <c r="C30" s="23"/>
      <c r="D30" s="66"/>
      <c r="E30" s="84">
        <v>0</v>
      </c>
      <c r="F30" s="84">
        <v>0</v>
      </c>
      <c r="G30" s="55">
        <f>IFERROR(Project_costs[[#This Row],[Applied for (£)]]/Project_costs[[#This Row],[Total Cost (£)]],0)</f>
        <v>0</v>
      </c>
      <c r="H30" s="83">
        <f>(SUMIFS(Claims_invoices[Amount Claimed (£)],Claims_invoices[Item Ref],Project_costs[[#This Row],[Item ref]],Claims_invoices[Financial Year],"26/27"))+(SUMIFS(Claims_timesheets[Amount Claimed (£) ],Claims_timesheets[Item Ref],Project_costs[[#This Row],[Item ref]],Claims_timesheets[Financial Year],"26/27"))</f>
        <v>0</v>
      </c>
      <c r="I30" s="81">
        <f>(IF(Project_costs[[#This Row],[Financial Year]]="26/27",Project_costs[[#This Row],[Applied for (£)]],0))-Project_costs[[#This Row],[FY 26/27
Claimed (£) 🔒]]</f>
        <v>0</v>
      </c>
      <c r="J30" s="83">
        <f>(SUMIFS(Claims_invoices[Amount Claimed (£)],Claims_invoices[Item Ref],Project_costs[[#This Row],[Item ref]],Claims_invoices[Financial Year],"27/28"))+(SUMIFS(Claims_timesheets[Amount Claimed (£) ],Claims_timesheets[Item Ref],Project_costs[[#This Row],[Item ref]],Claims_timesheets[Financial Year],"27/28"))</f>
        <v>0</v>
      </c>
      <c r="K30" s="81">
        <f>(IF(Project_costs[[#This Row],[Financial Year]]="27/28",Project_costs[[#This Row],[Applied for (£)]],0))-Project_costs[[#This Row],[FY 27/28
Claimed (£) 🔒]]</f>
        <v>0</v>
      </c>
      <c r="N30"/>
    </row>
    <row r="31" spans="2:14">
      <c r="B31" s="4">
        <v>25</v>
      </c>
      <c r="C31" s="23"/>
      <c r="D31" s="66"/>
      <c r="E31" s="84">
        <v>0</v>
      </c>
      <c r="F31" s="84">
        <v>0</v>
      </c>
      <c r="G31" s="55">
        <f>IFERROR(Project_costs[[#This Row],[Applied for (£)]]/Project_costs[[#This Row],[Total Cost (£)]],0)</f>
        <v>0</v>
      </c>
      <c r="H31" s="83">
        <f>(SUMIFS(Claims_invoices[Amount Claimed (£)],Claims_invoices[Item Ref],Project_costs[[#This Row],[Item ref]],Claims_invoices[Financial Year],"26/27"))+(SUMIFS(Claims_timesheets[Amount Claimed (£) ],Claims_timesheets[Item Ref],Project_costs[[#This Row],[Item ref]],Claims_timesheets[Financial Year],"26/27"))</f>
        <v>0</v>
      </c>
      <c r="I31" s="81">
        <f>(IF(Project_costs[[#This Row],[Financial Year]]="26/27",Project_costs[[#This Row],[Applied for (£)]],0))-Project_costs[[#This Row],[FY 26/27
Claimed (£) 🔒]]</f>
        <v>0</v>
      </c>
      <c r="J31" s="83">
        <f>(SUMIFS(Claims_invoices[Amount Claimed (£)],Claims_invoices[Item Ref],Project_costs[[#This Row],[Item ref]],Claims_invoices[Financial Year],"27/28"))+(SUMIFS(Claims_timesheets[Amount Claimed (£) ],Claims_timesheets[Item Ref],Project_costs[[#This Row],[Item ref]],Claims_timesheets[Financial Year],"27/28"))</f>
        <v>0</v>
      </c>
      <c r="K31" s="81">
        <f>(IF(Project_costs[[#This Row],[Financial Year]]="27/28",Project_costs[[#This Row],[Applied for (£)]],0))-Project_costs[[#This Row],[FY 27/28
Claimed (£) 🔒]]</f>
        <v>0</v>
      </c>
      <c r="N31"/>
    </row>
    <row r="32" spans="2:14">
      <c r="B32" s="4">
        <v>26</v>
      </c>
      <c r="C32" s="23"/>
      <c r="D32" s="66"/>
      <c r="E32" s="84">
        <v>0</v>
      </c>
      <c r="F32" s="84">
        <v>0</v>
      </c>
      <c r="G32" s="55">
        <f>IFERROR(Project_costs[[#This Row],[Applied for (£)]]/Project_costs[[#This Row],[Total Cost (£)]],0)</f>
        <v>0</v>
      </c>
      <c r="H32" s="83">
        <f>(SUMIFS(Claims_invoices[Amount Claimed (£)],Claims_invoices[Item Ref],Project_costs[[#This Row],[Item ref]],Claims_invoices[Financial Year],"26/27"))+(SUMIFS(Claims_timesheets[Amount Claimed (£) ],Claims_timesheets[Item Ref],Project_costs[[#This Row],[Item ref]],Claims_timesheets[Financial Year],"26/27"))</f>
        <v>0</v>
      </c>
      <c r="I32" s="81">
        <f>(IF(Project_costs[[#This Row],[Financial Year]]="26/27",Project_costs[[#This Row],[Applied for (£)]],0))-Project_costs[[#This Row],[FY 26/27
Claimed (£) 🔒]]</f>
        <v>0</v>
      </c>
      <c r="J32" s="83">
        <f>(SUMIFS(Claims_invoices[Amount Claimed (£)],Claims_invoices[Item Ref],Project_costs[[#This Row],[Item ref]],Claims_invoices[Financial Year],"27/28"))+(SUMIFS(Claims_timesheets[Amount Claimed (£) ],Claims_timesheets[Item Ref],Project_costs[[#This Row],[Item ref]],Claims_timesheets[Financial Year],"27/28"))</f>
        <v>0</v>
      </c>
      <c r="K32" s="81">
        <f>(IF(Project_costs[[#This Row],[Financial Year]]="27/28",Project_costs[[#This Row],[Applied for (£)]],0))-Project_costs[[#This Row],[FY 27/28
Claimed (£) 🔒]]</f>
        <v>0</v>
      </c>
      <c r="N32"/>
    </row>
    <row r="33" spans="2:14">
      <c r="B33" s="4">
        <v>27</v>
      </c>
      <c r="C33" s="23"/>
      <c r="D33" s="66"/>
      <c r="E33" s="84">
        <v>0</v>
      </c>
      <c r="F33" s="84">
        <v>0</v>
      </c>
      <c r="G33" s="55">
        <f>IFERROR(Project_costs[[#This Row],[Applied for (£)]]/Project_costs[[#This Row],[Total Cost (£)]],0)</f>
        <v>0</v>
      </c>
      <c r="H33" s="83">
        <f>(SUMIFS(Claims_invoices[Amount Claimed (£)],Claims_invoices[Item Ref],Project_costs[[#This Row],[Item ref]],Claims_invoices[Financial Year],"26/27"))+(SUMIFS(Claims_timesheets[Amount Claimed (£) ],Claims_timesheets[Item Ref],Project_costs[[#This Row],[Item ref]],Claims_timesheets[Financial Year],"26/27"))</f>
        <v>0</v>
      </c>
      <c r="I33" s="81">
        <f>(IF(Project_costs[[#This Row],[Financial Year]]="26/27",Project_costs[[#This Row],[Applied for (£)]],0))-Project_costs[[#This Row],[FY 26/27
Claimed (£) 🔒]]</f>
        <v>0</v>
      </c>
      <c r="J33" s="83">
        <f>(SUMIFS(Claims_invoices[Amount Claimed (£)],Claims_invoices[Item Ref],Project_costs[[#This Row],[Item ref]],Claims_invoices[Financial Year],"27/28"))+(SUMIFS(Claims_timesheets[Amount Claimed (£) ],Claims_timesheets[Item Ref],Project_costs[[#This Row],[Item ref]],Claims_timesheets[Financial Year],"27/28"))</f>
        <v>0</v>
      </c>
      <c r="K33" s="81">
        <f>(IF(Project_costs[[#This Row],[Financial Year]]="27/28",Project_costs[[#This Row],[Applied for (£)]],0))-Project_costs[[#This Row],[FY 27/28
Claimed (£) 🔒]]</f>
        <v>0</v>
      </c>
      <c r="N33"/>
    </row>
    <row r="34" spans="2:14">
      <c r="B34" s="4">
        <v>28</v>
      </c>
      <c r="C34" s="23"/>
      <c r="D34" s="66"/>
      <c r="E34" s="84">
        <v>0</v>
      </c>
      <c r="F34" s="84">
        <v>0</v>
      </c>
      <c r="G34" s="55">
        <f>IFERROR(Project_costs[[#This Row],[Applied for (£)]]/Project_costs[[#This Row],[Total Cost (£)]],0)</f>
        <v>0</v>
      </c>
      <c r="H34" s="83">
        <f>(SUMIFS(Claims_invoices[Amount Claimed (£)],Claims_invoices[Item Ref],Project_costs[[#This Row],[Item ref]],Claims_invoices[Financial Year],"26/27"))+(SUMIFS(Claims_timesheets[Amount Claimed (£) ],Claims_timesheets[Item Ref],Project_costs[[#This Row],[Item ref]],Claims_timesheets[Financial Year],"26/27"))</f>
        <v>0</v>
      </c>
      <c r="I34" s="81">
        <f>(IF(Project_costs[[#This Row],[Financial Year]]="26/27",Project_costs[[#This Row],[Applied for (£)]],0))-Project_costs[[#This Row],[FY 26/27
Claimed (£) 🔒]]</f>
        <v>0</v>
      </c>
      <c r="J34" s="83">
        <f>(SUMIFS(Claims_invoices[Amount Claimed (£)],Claims_invoices[Item Ref],Project_costs[[#This Row],[Item ref]],Claims_invoices[Financial Year],"27/28"))+(SUMIFS(Claims_timesheets[Amount Claimed (£) ],Claims_timesheets[Item Ref],Project_costs[[#This Row],[Item ref]],Claims_timesheets[Financial Year],"27/28"))</f>
        <v>0</v>
      </c>
      <c r="K34" s="81">
        <f>(IF(Project_costs[[#This Row],[Financial Year]]="27/28",Project_costs[[#This Row],[Applied for (£)]],0))-Project_costs[[#This Row],[FY 27/28
Claimed (£) 🔒]]</f>
        <v>0</v>
      </c>
      <c r="N34"/>
    </row>
    <row r="35" spans="2:14">
      <c r="B35" s="4">
        <v>29</v>
      </c>
      <c r="C35" s="23"/>
      <c r="D35" s="66"/>
      <c r="E35" s="84">
        <v>0</v>
      </c>
      <c r="F35" s="84">
        <v>0</v>
      </c>
      <c r="G35" s="55">
        <f>IFERROR(Project_costs[[#This Row],[Applied for (£)]]/Project_costs[[#This Row],[Total Cost (£)]],0)</f>
        <v>0</v>
      </c>
      <c r="H35" s="83">
        <f>(SUMIFS(Claims_invoices[Amount Claimed (£)],Claims_invoices[Item Ref],Project_costs[[#This Row],[Item ref]],Claims_invoices[Financial Year],"26/27"))+(SUMIFS(Claims_timesheets[Amount Claimed (£) ],Claims_timesheets[Item Ref],Project_costs[[#This Row],[Item ref]],Claims_timesheets[Financial Year],"26/27"))</f>
        <v>0</v>
      </c>
      <c r="I35" s="81">
        <f>(IF(Project_costs[[#This Row],[Financial Year]]="26/27",Project_costs[[#This Row],[Applied for (£)]],0))-Project_costs[[#This Row],[FY 26/27
Claimed (£) 🔒]]</f>
        <v>0</v>
      </c>
      <c r="J35" s="83">
        <f>(SUMIFS(Claims_invoices[Amount Claimed (£)],Claims_invoices[Item Ref],Project_costs[[#This Row],[Item ref]],Claims_invoices[Financial Year],"27/28"))+(SUMIFS(Claims_timesheets[Amount Claimed (£) ],Claims_timesheets[Item Ref],Project_costs[[#This Row],[Item ref]],Claims_timesheets[Financial Year],"27/28"))</f>
        <v>0</v>
      </c>
      <c r="K35" s="81">
        <f>(IF(Project_costs[[#This Row],[Financial Year]]="27/28",Project_costs[[#This Row],[Applied for (£)]],0))-Project_costs[[#This Row],[FY 27/28
Claimed (£) 🔒]]</f>
        <v>0</v>
      </c>
      <c r="N35"/>
    </row>
    <row r="36" spans="2:14">
      <c r="B36" s="4">
        <v>30</v>
      </c>
      <c r="C36" s="23"/>
      <c r="D36" s="66"/>
      <c r="E36" s="84">
        <v>0</v>
      </c>
      <c r="F36" s="84">
        <v>0</v>
      </c>
      <c r="G36" s="55">
        <f>IFERROR(Project_costs[[#This Row],[Applied for (£)]]/Project_costs[[#This Row],[Total Cost (£)]],0)</f>
        <v>0</v>
      </c>
      <c r="H36" s="83">
        <f>(SUMIFS(Claims_invoices[Amount Claimed (£)],Claims_invoices[Item Ref],Project_costs[[#This Row],[Item ref]],Claims_invoices[Financial Year],"26/27"))+(SUMIFS(Claims_timesheets[Amount Claimed (£) ],Claims_timesheets[Item Ref],Project_costs[[#This Row],[Item ref]],Claims_timesheets[Financial Year],"26/27"))</f>
        <v>0</v>
      </c>
      <c r="I36" s="81">
        <f>(IF(Project_costs[[#This Row],[Financial Year]]="26/27",Project_costs[[#This Row],[Applied for (£)]],0))-Project_costs[[#This Row],[FY 26/27
Claimed (£) 🔒]]</f>
        <v>0</v>
      </c>
      <c r="J36" s="83">
        <f>(SUMIFS(Claims_invoices[Amount Claimed (£)],Claims_invoices[Item Ref],Project_costs[[#This Row],[Item ref]],Claims_invoices[Financial Year],"27/28"))+(SUMIFS(Claims_timesheets[Amount Claimed (£) ],Claims_timesheets[Item Ref],Project_costs[[#This Row],[Item ref]],Claims_timesheets[Financial Year],"27/28"))</f>
        <v>0</v>
      </c>
      <c r="K36" s="81">
        <f>(IF(Project_costs[[#This Row],[Financial Year]]="27/28",Project_costs[[#This Row],[Applied for (£)]],0))-Project_costs[[#This Row],[FY 27/28
Claimed (£) 🔒]]</f>
        <v>0</v>
      </c>
      <c r="N36"/>
    </row>
    <row r="37" spans="2:14">
      <c r="B37" s="4">
        <v>31</v>
      </c>
      <c r="C37" s="23"/>
      <c r="D37" s="66"/>
      <c r="E37" s="84">
        <v>0</v>
      </c>
      <c r="F37" s="84">
        <v>0</v>
      </c>
      <c r="G37" s="55">
        <f>IFERROR(Project_costs[[#This Row],[Applied for (£)]]/Project_costs[[#This Row],[Total Cost (£)]],0)</f>
        <v>0</v>
      </c>
      <c r="H37" s="83">
        <f>(SUMIFS(Claims_invoices[Amount Claimed (£)],Claims_invoices[Item Ref],Project_costs[[#This Row],[Item ref]],Claims_invoices[Financial Year],"26/27"))+(SUMIFS(Claims_timesheets[Amount Claimed (£) ],Claims_timesheets[Item Ref],Project_costs[[#This Row],[Item ref]],Claims_timesheets[Financial Year],"26/27"))</f>
        <v>0</v>
      </c>
      <c r="I37" s="81">
        <f>(IF(Project_costs[[#This Row],[Financial Year]]="26/27",Project_costs[[#This Row],[Applied for (£)]],0))-Project_costs[[#This Row],[FY 26/27
Claimed (£) 🔒]]</f>
        <v>0</v>
      </c>
      <c r="J37" s="83">
        <f>(SUMIFS(Claims_invoices[Amount Claimed (£)],Claims_invoices[Item Ref],Project_costs[[#This Row],[Item ref]],Claims_invoices[Financial Year],"27/28"))+(SUMIFS(Claims_timesheets[Amount Claimed (£) ],Claims_timesheets[Item Ref],Project_costs[[#This Row],[Item ref]],Claims_timesheets[Financial Year],"27/28"))</f>
        <v>0</v>
      </c>
      <c r="K37" s="81">
        <f>(IF(Project_costs[[#This Row],[Financial Year]]="27/28",Project_costs[[#This Row],[Applied for (£)]],0))-Project_costs[[#This Row],[FY 27/28
Claimed (£) 🔒]]</f>
        <v>0</v>
      </c>
      <c r="N37"/>
    </row>
    <row r="38" spans="2:14">
      <c r="B38" s="4">
        <v>32</v>
      </c>
      <c r="C38" s="23"/>
      <c r="D38" s="66"/>
      <c r="E38" s="84">
        <v>0</v>
      </c>
      <c r="F38" s="84">
        <v>0</v>
      </c>
      <c r="G38" s="55">
        <f>IFERROR(Project_costs[[#This Row],[Applied for (£)]]/Project_costs[[#This Row],[Total Cost (£)]],0)</f>
        <v>0</v>
      </c>
      <c r="H38" s="83">
        <f>(SUMIFS(Claims_invoices[Amount Claimed (£)],Claims_invoices[Item Ref],Project_costs[[#This Row],[Item ref]],Claims_invoices[Financial Year],"26/27"))+(SUMIFS(Claims_timesheets[Amount Claimed (£) ],Claims_timesheets[Item Ref],Project_costs[[#This Row],[Item ref]],Claims_timesheets[Financial Year],"26/27"))</f>
        <v>0</v>
      </c>
      <c r="I38" s="81">
        <f>(IF(Project_costs[[#This Row],[Financial Year]]="26/27",Project_costs[[#This Row],[Applied for (£)]],0))-Project_costs[[#This Row],[FY 26/27
Claimed (£) 🔒]]</f>
        <v>0</v>
      </c>
      <c r="J38" s="83">
        <f>(SUMIFS(Claims_invoices[Amount Claimed (£)],Claims_invoices[Item Ref],Project_costs[[#This Row],[Item ref]],Claims_invoices[Financial Year],"27/28"))+(SUMIFS(Claims_timesheets[Amount Claimed (£) ],Claims_timesheets[Item Ref],Project_costs[[#This Row],[Item ref]],Claims_timesheets[Financial Year],"27/28"))</f>
        <v>0</v>
      </c>
      <c r="K38" s="81">
        <f>(IF(Project_costs[[#This Row],[Financial Year]]="27/28",Project_costs[[#This Row],[Applied for (£)]],0))-Project_costs[[#This Row],[FY 27/28
Claimed (£) 🔒]]</f>
        <v>0</v>
      </c>
      <c r="N38"/>
    </row>
    <row r="39" spans="2:14">
      <c r="B39" s="4">
        <v>33</v>
      </c>
      <c r="C39" s="23"/>
      <c r="D39" s="66"/>
      <c r="E39" s="84">
        <v>0</v>
      </c>
      <c r="F39" s="84">
        <v>0</v>
      </c>
      <c r="G39" s="55">
        <f>IFERROR(Project_costs[[#This Row],[Applied for (£)]]/Project_costs[[#This Row],[Total Cost (£)]],0)</f>
        <v>0</v>
      </c>
      <c r="H39" s="83">
        <f>(SUMIFS(Claims_invoices[Amount Claimed (£)],Claims_invoices[Item Ref],Project_costs[[#This Row],[Item ref]],Claims_invoices[Financial Year],"26/27"))+(SUMIFS(Claims_timesheets[Amount Claimed (£) ],Claims_timesheets[Item Ref],Project_costs[[#This Row],[Item ref]],Claims_timesheets[Financial Year],"26/27"))</f>
        <v>0</v>
      </c>
      <c r="I39" s="81">
        <f>(IF(Project_costs[[#This Row],[Financial Year]]="26/27",Project_costs[[#This Row],[Applied for (£)]],0))-Project_costs[[#This Row],[FY 26/27
Claimed (£) 🔒]]</f>
        <v>0</v>
      </c>
      <c r="J39" s="83">
        <f>(SUMIFS(Claims_invoices[Amount Claimed (£)],Claims_invoices[Item Ref],Project_costs[[#This Row],[Item ref]],Claims_invoices[Financial Year],"27/28"))+(SUMIFS(Claims_timesheets[Amount Claimed (£) ],Claims_timesheets[Item Ref],Project_costs[[#This Row],[Item ref]],Claims_timesheets[Financial Year],"27/28"))</f>
        <v>0</v>
      </c>
      <c r="K39" s="81">
        <f>(IF(Project_costs[[#This Row],[Financial Year]]="27/28",Project_costs[[#This Row],[Applied for (£)]],0))-Project_costs[[#This Row],[FY 27/28
Claimed (£) 🔒]]</f>
        <v>0</v>
      </c>
      <c r="N39"/>
    </row>
    <row r="40" spans="2:14">
      <c r="B40" s="4">
        <v>34</v>
      </c>
      <c r="C40" s="23"/>
      <c r="D40" s="66"/>
      <c r="E40" s="84">
        <v>0</v>
      </c>
      <c r="F40" s="84">
        <v>0</v>
      </c>
      <c r="G40" s="55">
        <f>IFERROR(Project_costs[[#This Row],[Applied for (£)]]/Project_costs[[#This Row],[Total Cost (£)]],0)</f>
        <v>0</v>
      </c>
      <c r="H40" s="83">
        <f>(SUMIFS(Claims_invoices[Amount Claimed (£)],Claims_invoices[Item Ref],Project_costs[[#This Row],[Item ref]],Claims_invoices[Financial Year],"26/27"))+(SUMIFS(Claims_timesheets[Amount Claimed (£) ],Claims_timesheets[Item Ref],Project_costs[[#This Row],[Item ref]],Claims_timesheets[Financial Year],"26/27"))</f>
        <v>0</v>
      </c>
      <c r="I40" s="81">
        <f>(IF(Project_costs[[#This Row],[Financial Year]]="26/27",Project_costs[[#This Row],[Applied for (£)]],0))-Project_costs[[#This Row],[FY 26/27
Claimed (£) 🔒]]</f>
        <v>0</v>
      </c>
      <c r="J40" s="83">
        <f>(SUMIFS(Claims_invoices[Amount Claimed (£)],Claims_invoices[Item Ref],Project_costs[[#This Row],[Item ref]],Claims_invoices[Financial Year],"27/28"))+(SUMIFS(Claims_timesheets[Amount Claimed (£) ],Claims_timesheets[Item Ref],Project_costs[[#This Row],[Item ref]],Claims_timesheets[Financial Year],"27/28"))</f>
        <v>0</v>
      </c>
      <c r="K40" s="81">
        <f>(IF(Project_costs[[#This Row],[Financial Year]]="27/28",Project_costs[[#This Row],[Applied for (£)]],0))-Project_costs[[#This Row],[FY 27/28
Claimed (£) 🔒]]</f>
        <v>0</v>
      </c>
      <c r="N40"/>
    </row>
    <row r="41" spans="2:14">
      <c r="B41" s="4">
        <v>35</v>
      </c>
      <c r="C41" s="23"/>
      <c r="D41" s="66"/>
      <c r="E41" s="84">
        <v>0</v>
      </c>
      <c r="F41" s="84">
        <v>0</v>
      </c>
      <c r="G41" s="55">
        <f>IFERROR(Project_costs[[#This Row],[Applied for (£)]]/Project_costs[[#This Row],[Total Cost (£)]],0)</f>
        <v>0</v>
      </c>
      <c r="H41" s="83">
        <f>(SUMIFS(Claims_invoices[Amount Claimed (£)],Claims_invoices[Item Ref],Project_costs[[#This Row],[Item ref]],Claims_invoices[Financial Year],"26/27"))+(SUMIFS(Claims_timesheets[Amount Claimed (£) ],Claims_timesheets[Item Ref],Project_costs[[#This Row],[Item ref]],Claims_timesheets[Financial Year],"26/27"))</f>
        <v>0</v>
      </c>
      <c r="I41" s="81">
        <f>(IF(Project_costs[[#This Row],[Financial Year]]="26/27",Project_costs[[#This Row],[Applied for (£)]],0))-Project_costs[[#This Row],[FY 26/27
Claimed (£) 🔒]]</f>
        <v>0</v>
      </c>
      <c r="J41" s="83">
        <f>(SUMIFS(Claims_invoices[Amount Claimed (£)],Claims_invoices[Item Ref],Project_costs[[#This Row],[Item ref]],Claims_invoices[Financial Year],"27/28"))+(SUMIFS(Claims_timesheets[Amount Claimed (£) ],Claims_timesheets[Item Ref],Project_costs[[#This Row],[Item ref]],Claims_timesheets[Financial Year],"27/28"))</f>
        <v>0</v>
      </c>
      <c r="K41" s="81">
        <f>(IF(Project_costs[[#This Row],[Financial Year]]="27/28",Project_costs[[#This Row],[Applied for (£)]],0))-Project_costs[[#This Row],[FY 27/28
Claimed (£) 🔒]]</f>
        <v>0</v>
      </c>
      <c r="N41"/>
    </row>
    <row r="42" spans="2:14">
      <c r="B42" s="4">
        <v>36</v>
      </c>
      <c r="C42" s="23"/>
      <c r="D42" s="66"/>
      <c r="E42" s="84">
        <v>0</v>
      </c>
      <c r="F42" s="84">
        <v>0</v>
      </c>
      <c r="G42" s="55">
        <f>IFERROR(Project_costs[[#This Row],[Applied for (£)]]/Project_costs[[#This Row],[Total Cost (£)]],0)</f>
        <v>0</v>
      </c>
      <c r="H42" s="83">
        <f>(SUMIFS(Claims_invoices[Amount Claimed (£)],Claims_invoices[Item Ref],Project_costs[[#This Row],[Item ref]],Claims_invoices[Financial Year],"26/27"))+(SUMIFS(Claims_timesheets[Amount Claimed (£) ],Claims_timesheets[Item Ref],Project_costs[[#This Row],[Item ref]],Claims_timesheets[Financial Year],"26/27"))</f>
        <v>0</v>
      </c>
      <c r="I42" s="81">
        <f>(IF(Project_costs[[#This Row],[Financial Year]]="26/27",Project_costs[[#This Row],[Applied for (£)]],0))-Project_costs[[#This Row],[FY 26/27
Claimed (£) 🔒]]</f>
        <v>0</v>
      </c>
      <c r="J42" s="83">
        <f>(SUMIFS(Claims_invoices[Amount Claimed (£)],Claims_invoices[Item Ref],Project_costs[[#This Row],[Item ref]],Claims_invoices[Financial Year],"27/28"))+(SUMIFS(Claims_timesheets[Amount Claimed (£) ],Claims_timesheets[Item Ref],Project_costs[[#This Row],[Item ref]],Claims_timesheets[Financial Year],"27/28"))</f>
        <v>0</v>
      </c>
      <c r="K42" s="81">
        <f>(IF(Project_costs[[#This Row],[Financial Year]]="27/28",Project_costs[[#This Row],[Applied for (£)]],0))-Project_costs[[#This Row],[FY 27/28
Claimed (£) 🔒]]</f>
        <v>0</v>
      </c>
      <c r="N42"/>
    </row>
    <row r="43" spans="2:14">
      <c r="B43" s="4">
        <v>37</v>
      </c>
      <c r="C43" s="23"/>
      <c r="D43" s="66"/>
      <c r="E43" s="84">
        <v>0</v>
      </c>
      <c r="F43" s="84">
        <v>0</v>
      </c>
      <c r="G43" s="55">
        <f>IFERROR(Project_costs[[#This Row],[Applied for (£)]]/Project_costs[[#This Row],[Total Cost (£)]],0)</f>
        <v>0</v>
      </c>
      <c r="H43" s="83">
        <f>(SUMIFS(Claims_invoices[Amount Claimed (£)],Claims_invoices[Item Ref],Project_costs[[#This Row],[Item ref]],Claims_invoices[Financial Year],"26/27"))+(SUMIFS(Claims_timesheets[Amount Claimed (£) ],Claims_timesheets[Item Ref],Project_costs[[#This Row],[Item ref]],Claims_timesheets[Financial Year],"26/27"))</f>
        <v>0</v>
      </c>
      <c r="I43" s="81">
        <f>(IF(Project_costs[[#This Row],[Financial Year]]="26/27",Project_costs[[#This Row],[Applied for (£)]],0))-Project_costs[[#This Row],[FY 26/27
Claimed (£) 🔒]]</f>
        <v>0</v>
      </c>
      <c r="J43" s="83">
        <f>(SUMIFS(Claims_invoices[Amount Claimed (£)],Claims_invoices[Item Ref],Project_costs[[#This Row],[Item ref]],Claims_invoices[Financial Year],"27/28"))+(SUMIFS(Claims_timesheets[Amount Claimed (£) ],Claims_timesheets[Item Ref],Project_costs[[#This Row],[Item ref]],Claims_timesheets[Financial Year],"27/28"))</f>
        <v>0</v>
      </c>
      <c r="K43" s="81">
        <f>(IF(Project_costs[[#This Row],[Financial Year]]="27/28",Project_costs[[#This Row],[Applied for (£)]],0))-Project_costs[[#This Row],[FY 27/28
Claimed (£) 🔒]]</f>
        <v>0</v>
      </c>
      <c r="N43"/>
    </row>
    <row r="44" spans="2:14">
      <c r="B44" s="4">
        <v>38</v>
      </c>
      <c r="C44" s="23"/>
      <c r="D44" s="66"/>
      <c r="E44" s="84">
        <v>0</v>
      </c>
      <c r="F44" s="84">
        <v>0</v>
      </c>
      <c r="G44" s="55">
        <f>IFERROR(Project_costs[[#This Row],[Applied for (£)]]/Project_costs[[#This Row],[Total Cost (£)]],0)</f>
        <v>0</v>
      </c>
      <c r="H44" s="83">
        <f>(SUMIFS(Claims_invoices[Amount Claimed (£)],Claims_invoices[Item Ref],Project_costs[[#This Row],[Item ref]],Claims_invoices[Financial Year],"26/27"))+(SUMIFS(Claims_timesheets[Amount Claimed (£) ],Claims_timesheets[Item Ref],Project_costs[[#This Row],[Item ref]],Claims_timesheets[Financial Year],"26/27"))</f>
        <v>0</v>
      </c>
      <c r="I44" s="81">
        <f>(IF(Project_costs[[#This Row],[Financial Year]]="26/27",Project_costs[[#This Row],[Applied for (£)]],0))-Project_costs[[#This Row],[FY 26/27
Claimed (£) 🔒]]</f>
        <v>0</v>
      </c>
      <c r="J44" s="83">
        <f>(SUMIFS(Claims_invoices[Amount Claimed (£)],Claims_invoices[Item Ref],Project_costs[[#This Row],[Item ref]],Claims_invoices[Financial Year],"27/28"))+(SUMIFS(Claims_timesheets[Amount Claimed (£) ],Claims_timesheets[Item Ref],Project_costs[[#This Row],[Item ref]],Claims_timesheets[Financial Year],"27/28"))</f>
        <v>0</v>
      </c>
      <c r="K44" s="81">
        <f>(IF(Project_costs[[#This Row],[Financial Year]]="27/28",Project_costs[[#This Row],[Applied for (£)]],0))-Project_costs[[#This Row],[FY 27/28
Claimed (£) 🔒]]</f>
        <v>0</v>
      </c>
      <c r="N44"/>
    </row>
    <row r="45" spans="2:14">
      <c r="B45" s="4">
        <v>39</v>
      </c>
      <c r="C45" s="23"/>
      <c r="D45" s="66"/>
      <c r="E45" s="84">
        <v>0</v>
      </c>
      <c r="F45" s="84">
        <v>0</v>
      </c>
      <c r="G45" s="55">
        <f>IFERROR(Project_costs[[#This Row],[Applied for (£)]]/Project_costs[[#This Row],[Total Cost (£)]],0)</f>
        <v>0</v>
      </c>
      <c r="H45" s="83">
        <f>(SUMIFS(Claims_invoices[Amount Claimed (£)],Claims_invoices[Item Ref],Project_costs[[#This Row],[Item ref]],Claims_invoices[Financial Year],"26/27"))+(SUMIFS(Claims_timesheets[Amount Claimed (£) ],Claims_timesheets[Item Ref],Project_costs[[#This Row],[Item ref]],Claims_timesheets[Financial Year],"26/27"))</f>
        <v>0</v>
      </c>
      <c r="I45" s="81">
        <f>(IF(Project_costs[[#This Row],[Financial Year]]="26/27",Project_costs[[#This Row],[Applied for (£)]],0))-Project_costs[[#This Row],[FY 26/27
Claimed (£) 🔒]]</f>
        <v>0</v>
      </c>
      <c r="J45" s="83">
        <f>(SUMIFS(Claims_invoices[Amount Claimed (£)],Claims_invoices[Item Ref],Project_costs[[#This Row],[Item ref]],Claims_invoices[Financial Year],"27/28"))+(SUMIFS(Claims_timesheets[Amount Claimed (£) ],Claims_timesheets[Item Ref],Project_costs[[#This Row],[Item ref]],Claims_timesheets[Financial Year],"27/28"))</f>
        <v>0</v>
      </c>
      <c r="K45" s="81">
        <f>(IF(Project_costs[[#This Row],[Financial Year]]="27/28",Project_costs[[#This Row],[Applied for (£)]],0))-Project_costs[[#This Row],[FY 27/28
Claimed (£) 🔒]]</f>
        <v>0</v>
      </c>
      <c r="N45"/>
    </row>
    <row r="46" spans="2:14">
      <c r="B46" s="4">
        <v>40</v>
      </c>
      <c r="C46" s="23"/>
      <c r="D46" s="66"/>
      <c r="E46" s="84">
        <v>0</v>
      </c>
      <c r="F46" s="84">
        <v>0</v>
      </c>
      <c r="G46" s="55">
        <f>IFERROR(Project_costs[[#This Row],[Applied for (£)]]/Project_costs[[#This Row],[Total Cost (£)]],0)</f>
        <v>0</v>
      </c>
      <c r="H46" s="83">
        <f>(SUMIFS(Claims_invoices[Amount Claimed (£)],Claims_invoices[Item Ref],Project_costs[[#This Row],[Item ref]],Claims_invoices[Financial Year],"26/27"))+(SUMIFS(Claims_timesheets[Amount Claimed (£) ],Claims_timesheets[Item Ref],Project_costs[[#This Row],[Item ref]],Claims_timesheets[Financial Year],"26/27"))</f>
        <v>0</v>
      </c>
      <c r="I46" s="81">
        <f>(IF(Project_costs[[#This Row],[Financial Year]]="26/27",Project_costs[[#This Row],[Applied for (£)]],0))-Project_costs[[#This Row],[FY 26/27
Claimed (£) 🔒]]</f>
        <v>0</v>
      </c>
      <c r="J46" s="83">
        <f>(SUMIFS(Claims_invoices[Amount Claimed (£)],Claims_invoices[Item Ref],Project_costs[[#This Row],[Item ref]],Claims_invoices[Financial Year],"27/28"))+(SUMIFS(Claims_timesheets[Amount Claimed (£) ],Claims_timesheets[Item Ref],Project_costs[[#This Row],[Item ref]],Claims_timesheets[Financial Year],"27/28"))</f>
        <v>0</v>
      </c>
      <c r="K46" s="81">
        <f>(IF(Project_costs[[#This Row],[Financial Year]]="27/28",Project_costs[[#This Row],[Applied for (£)]],0))-Project_costs[[#This Row],[FY 27/28
Claimed (£) 🔒]]</f>
        <v>0</v>
      </c>
      <c r="N46"/>
    </row>
    <row r="47" spans="2:14">
      <c r="B47" s="4">
        <v>41</v>
      </c>
      <c r="C47" s="23"/>
      <c r="D47" s="66"/>
      <c r="E47" s="84">
        <v>0</v>
      </c>
      <c r="F47" s="84">
        <v>0</v>
      </c>
      <c r="G47" s="55">
        <f>IFERROR(Project_costs[[#This Row],[Applied for (£)]]/Project_costs[[#This Row],[Total Cost (£)]],0)</f>
        <v>0</v>
      </c>
      <c r="H47" s="83">
        <f>(SUMIFS(Claims_invoices[Amount Claimed (£)],Claims_invoices[Item Ref],Project_costs[[#This Row],[Item ref]],Claims_invoices[Financial Year],"26/27"))+(SUMIFS(Claims_timesheets[Amount Claimed (£) ],Claims_timesheets[Item Ref],Project_costs[[#This Row],[Item ref]],Claims_timesheets[Financial Year],"26/27"))</f>
        <v>0</v>
      </c>
      <c r="I47" s="81">
        <f>(IF(Project_costs[[#This Row],[Financial Year]]="26/27",Project_costs[[#This Row],[Applied for (£)]],0))-Project_costs[[#This Row],[FY 26/27
Claimed (£) 🔒]]</f>
        <v>0</v>
      </c>
      <c r="J47" s="83">
        <f>(SUMIFS(Claims_invoices[Amount Claimed (£)],Claims_invoices[Item Ref],Project_costs[[#This Row],[Item ref]],Claims_invoices[Financial Year],"27/28"))+(SUMIFS(Claims_timesheets[Amount Claimed (£) ],Claims_timesheets[Item Ref],Project_costs[[#This Row],[Item ref]],Claims_timesheets[Financial Year],"27/28"))</f>
        <v>0</v>
      </c>
      <c r="K47" s="81">
        <f>(IF(Project_costs[[#This Row],[Financial Year]]="27/28",Project_costs[[#This Row],[Applied for (£)]],0))-Project_costs[[#This Row],[FY 27/28
Claimed (£) 🔒]]</f>
        <v>0</v>
      </c>
      <c r="N47"/>
    </row>
    <row r="48" spans="2:14">
      <c r="B48" s="4">
        <v>42</v>
      </c>
      <c r="C48" s="23"/>
      <c r="D48" s="66"/>
      <c r="E48" s="84">
        <v>0</v>
      </c>
      <c r="F48" s="84">
        <v>0</v>
      </c>
      <c r="G48" s="55">
        <f>IFERROR(Project_costs[[#This Row],[Applied for (£)]]/Project_costs[[#This Row],[Total Cost (£)]],0)</f>
        <v>0</v>
      </c>
      <c r="H48" s="83">
        <f>(SUMIFS(Claims_invoices[Amount Claimed (£)],Claims_invoices[Item Ref],Project_costs[[#This Row],[Item ref]],Claims_invoices[Financial Year],"26/27"))+(SUMIFS(Claims_timesheets[Amount Claimed (£) ],Claims_timesheets[Item Ref],Project_costs[[#This Row],[Item ref]],Claims_timesheets[Financial Year],"26/27"))</f>
        <v>0</v>
      </c>
      <c r="I48" s="81">
        <f>(IF(Project_costs[[#This Row],[Financial Year]]="26/27",Project_costs[[#This Row],[Applied for (£)]],0))-Project_costs[[#This Row],[FY 26/27
Claimed (£) 🔒]]</f>
        <v>0</v>
      </c>
      <c r="J48" s="83">
        <f>(SUMIFS(Claims_invoices[Amount Claimed (£)],Claims_invoices[Item Ref],Project_costs[[#This Row],[Item ref]],Claims_invoices[Financial Year],"27/28"))+(SUMIFS(Claims_timesheets[Amount Claimed (£) ],Claims_timesheets[Item Ref],Project_costs[[#This Row],[Item ref]],Claims_timesheets[Financial Year],"27/28"))</f>
        <v>0</v>
      </c>
      <c r="K48" s="81">
        <f>(IF(Project_costs[[#This Row],[Financial Year]]="27/28",Project_costs[[#This Row],[Applied for (£)]],0))-Project_costs[[#This Row],[FY 27/28
Claimed (£) 🔒]]</f>
        <v>0</v>
      </c>
      <c r="N48"/>
    </row>
    <row r="49" spans="2:14">
      <c r="B49" s="4">
        <v>43</v>
      </c>
      <c r="C49" s="23"/>
      <c r="D49" s="66"/>
      <c r="E49" s="84">
        <v>0</v>
      </c>
      <c r="F49" s="84">
        <v>0</v>
      </c>
      <c r="G49" s="55">
        <f>IFERROR(Project_costs[[#This Row],[Applied for (£)]]/Project_costs[[#This Row],[Total Cost (£)]],0)</f>
        <v>0</v>
      </c>
      <c r="H49" s="83">
        <f>(SUMIFS(Claims_invoices[Amount Claimed (£)],Claims_invoices[Item Ref],Project_costs[[#This Row],[Item ref]],Claims_invoices[Financial Year],"26/27"))+(SUMIFS(Claims_timesheets[Amount Claimed (£) ],Claims_timesheets[Item Ref],Project_costs[[#This Row],[Item ref]],Claims_timesheets[Financial Year],"26/27"))</f>
        <v>0</v>
      </c>
      <c r="I49" s="81">
        <f>(IF(Project_costs[[#This Row],[Financial Year]]="26/27",Project_costs[[#This Row],[Applied for (£)]],0))-Project_costs[[#This Row],[FY 26/27
Claimed (£) 🔒]]</f>
        <v>0</v>
      </c>
      <c r="J49" s="83">
        <f>(SUMIFS(Claims_invoices[Amount Claimed (£)],Claims_invoices[Item Ref],Project_costs[[#This Row],[Item ref]],Claims_invoices[Financial Year],"27/28"))+(SUMIFS(Claims_timesheets[Amount Claimed (£) ],Claims_timesheets[Item Ref],Project_costs[[#This Row],[Item ref]],Claims_timesheets[Financial Year],"27/28"))</f>
        <v>0</v>
      </c>
      <c r="K49" s="81">
        <f>(IF(Project_costs[[#This Row],[Financial Year]]="27/28",Project_costs[[#This Row],[Applied for (£)]],0))-Project_costs[[#This Row],[FY 27/28
Claimed (£) 🔒]]</f>
        <v>0</v>
      </c>
      <c r="N49"/>
    </row>
    <row r="50" spans="2:14">
      <c r="B50" s="4">
        <v>44</v>
      </c>
      <c r="C50" s="23"/>
      <c r="D50" s="66"/>
      <c r="E50" s="84">
        <v>0</v>
      </c>
      <c r="F50" s="84">
        <v>0</v>
      </c>
      <c r="G50" s="55">
        <f>IFERROR(Project_costs[[#This Row],[Applied for (£)]]/Project_costs[[#This Row],[Total Cost (£)]],0)</f>
        <v>0</v>
      </c>
      <c r="H50" s="83">
        <f>(SUMIFS(Claims_invoices[Amount Claimed (£)],Claims_invoices[Item Ref],Project_costs[[#This Row],[Item ref]],Claims_invoices[Financial Year],"26/27"))+(SUMIFS(Claims_timesheets[Amount Claimed (£) ],Claims_timesheets[Item Ref],Project_costs[[#This Row],[Item ref]],Claims_timesheets[Financial Year],"26/27"))</f>
        <v>0</v>
      </c>
      <c r="I50" s="81">
        <f>(IF(Project_costs[[#This Row],[Financial Year]]="26/27",Project_costs[[#This Row],[Applied for (£)]],0))-Project_costs[[#This Row],[FY 26/27
Claimed (£) 🔒]]</f>
        <v>0</v>
      </c>
      <c r="J50" s="83">
        <f>(SUMIFS(Claims_invoices[Amount Claimed (£)],Claims_invoices[Item Ref],Project_costs[[#This Row],[Item ref]],Claims_invoices[Financial Year],"27/28"))+(SUMIFS(Claims_timesheets[Amount Claimed (£) ],Claims_timesheets[Item Ref],Project_costs[[#This Row],[Item ref]],Claims_timesheets[Financial Year],"27/28"))</f>
        <v>0</v>
      </c>
      <c r="K50" s="81">
        <f>(IF(Project_costs[[#This Row],[Financial Year]]="27/28",Project_costs[[#This Row],[Applied for (£)]],0))-Project_costs[[#This Row],[FY 27/28
Claimed (£) 🔒]]</f>
        <v>0</v>
      </c>
      <c r="N50"/>
    </row>
    <row r="51" spans="2:14">
      <c r="B51" s="4">
        <v>45</v>
      </c>
      <c r="C51" s="23"/>
      <c r="D51" s="66"/>
      <c r="E51" s="84">
        <v>0</v>
      </c>
      <c r="F51" s="84">
        <v>0</v>
      </c>
      <c r="G51" s="55">
        <f>IFERROR(Project_costs[[#This Row],[Applied for (£)]]/Project_costs[[#This Row],[Total Cost (£)]],0)</f>
        <v>0</v>
      </c>
      <c r="H51" s="83">
        <f>(SUMIFS(Claims_invoices[Amount Claimed (£)],Claims_invoices[Item Ref],Project_costs[[#This Row],[Item ref]],Claims_invoices[Financial Year],"26/27"))+(SUMIFS(Claims_timesheets[Amount Claimed (£) ],Claims_timesheets[Item Ref],Project_costs[[#This Row],[Item ref]],Claims_timesheets[Financial Year],"26/27"))</f>
        <v>0</v>
      </c>
      <c r="I51" s="81">
        <f>(IF(Project_costs[[#This Row],[Financial Year]]="26/27",Project_costs[[#This Row],[Applied for (£)]],0))-Project_costs[[#This Row],[FY 26/27
Claimed (£) 🔒]]</f>
        <v>0</v>
      </c>
      <c r="J51" s="83">
        <f>(SUMIFS(Claims_invoices[Amount Claimed (£)],Claims_invoices[Item Ref],Project_costs[[#This Row],[Item ref]],Claims_invoices[Financial Year],"27/28"))+(SUMIFS(Claims_timesheets[Amount Claimed (£) ],Claims_timesheets[Item Ref],Project_costs[[#This Row],[Item ref]],Claims_timesheets[Financial Year],"27/28"))</f>
        <v>0</v>
      </c>
      <c r="K51" s="81">
        <f>(IF(Project_costs[[#This Row],[Financial Year]]="27/28",Project_costs[[#This Row],[Applied for (£)]],0))-Project_costs[[#This Row],[FY 27/28
Claimed (£) 🔒]]</f>
        <v>0</v>
      </c>
      <c r="N51"/>
    </row>
    <row r="52" spans="2:14">
      <c r="B52" s="4">
        <v>46</v>
      </c>
      <c r="C52" s="23"/>
      <c r="D52" s="66"/>
      <c r="E52" s="84">
        <v>0</v>
      </c>
      <c r="F52" s="84">
        <v>0</v>
      </c>
      <c r="G52" s="55">
        <f>IFERROR(Project_costs[[#This Row],[Applied for (£)]]/Project_costs[[#This Row],[Total Cost (£)]],0)</f>
        <v>0</v>
      </c>
      <c r="H52" s="83">
        <f>(SUMIFS(Claims_invoices[Amount Claimed (£)],Claims_invoices[Item Ref],Project_costs[[#This Row],[Item ref]],Claims_invoices[Financial Year],"26/27"))+(SUMIFS(Claims_timesheets[Amount Claimed (£) ],Claims_timesheets[Item Ref],Project_costs[[#This Row],[Item ref]],Claims_timesheets[Financial Year],"26/27"))</f>
        <v>0</v>
      </c>
      <c r="I52" s="81">
        <f>(IF(Project_costs[[#This Row],[Financial Year]]="26/27",Project_costs[[#This Row],[Applied for (£)]],0))-Project_costs[[#This Row],[FY 26/27
Claimed (£) 🔒]]</f>
        <v>0</v>
      </c>
      <c r="J52" s="83">
        <f>(SUMIFS(Claims_invoices[Amount Claimed (£)],Claims_invoices[Item Ref],Project_costs[[#This Row],[Item ref]],Claims_invoices[Financial Year],"27/28"))+(SUMIFS(Claims_timesheets[Amount Claimed (£) ],Claims_timesheets[Item Ref],Project_costs[[#This Row],[Item ref]],Claims_timesheets[Financial Year],"27/28"))</f>
        <v>0</v>
      </c>
      <c r="K52" s="81">
        <f>(IF(Project_costs[[#This Row],[Financial Year]]="27/28",Project_costs[[#This Row],[Applied for (£)]],0))-Project_costs[[#This Row],[FY 27/28
Claimed (£) 🔒]]</f>
        <v>0</v>
      </c>
      <c r="N52"/>
    </row>
    <row r="53" spans="2:14">
      <c r="B53" s="4">
        <v>47</v>
      </c>
      <c r="C53" s="23"/>
      <c r="D53" s="66"/>
      <c r="E53" s="84">
        <v>0</v>
      </c>
      <c r="F53" s="84">
        <v>0</v>
      </c>
      <c r="G53" s="55">
        <f>IFERROR(Project_costs[[#This Row],[Applied for (£)]]/Project_costs[[#This Row],[Total Cost (£)]],0)</f>
        <v>0</v>
      </c>
      <c r="H53" s="83">
        <f>(SUMIFS(Claims_invoices[Amount Claimed (£)],Claims_invoices[Item Ref],Project_costs[[#This Row],[Item ref]],Claims_invoices[Financial Year],"26/27"))+(SUMIFS(Claims_timesheets[Amount Claimed (£) ],Claims_timesheets[Item Ref],Project_costs[[#This Row],[Item ref]],Claims_timesheets[Financial Year],"26/27"))</f>
        <v>0</v>
      </c>
      <c r="I53" s="81">
        <f>(IF(Project_costs[[#This Row],[Financial Year]]="26/27",Project_costs[[#This Row],[Applied for (£)]],0))-Project_costs[[#This Row],[FY 26/27
Claimed (£) 🔒]]</f>
        <v>0</v>
      </c>
      <c r="J53" s="83">
        <f>(SUMIFS(Claims_invoices[Amount Claimed (£)],Claims_invoices[Item Ref],Project_costs[[#This Row],[Item ref]],Claims_invoices[Financial Year],"27/28"))+(SUMIFS(Claims_timesheets[Amount Claimed (£) ],Claims_timesheets[Item Ref],Project_costs[[#This Row],[Item ref]],Claims_timesheets[Financial Year],"27/28"))</f>
        <v>0</v>
      </c>
      <c r="K53" s="81">
        <f>(IF(Project_costs[[#This Row],[Financial Year]]="27/28",Project_costs[[#This Row],[Applied for (£)]],0))-Project_costs[[#This Row],[FY 27/28
Claimed (£) 🔒]]</f>
        <v>0</v>
      </c>
      <c r="N53"/>
    </row>
    <row r="54" spans="2:14">
      <c r="B54" s="4">
        <v>48</v>
      </c>
      <c r="C54" s="23"/>
      <c r="D54" s="66"/>
      <c r="E54" s="84">
        <v>0</v>
      </c>
      <c r="F54" s="84">
        <v>0</v>
      </c>
      <c r="G54" s="55">
        <f>IFERROR(Project_costs[[#This Row],[Applied for (£)]]/Project_costs[[#This Row],[Total Cost (£)]],0)</f>
        <v>0</v>
      </c>
      <c r="H54" s="83">
        <f>(SUMIFS(Claims_invoices[Amount Claimed (£)],Claims_invoices[Item Ref],Project_costs[[#This Row],[Item ref]],Claims_invoices[Financial Year],"26/27"))+(SUMIFS(Claims_timesheets[Amount Claimed (£) ],Claims_timesheets[Item Ref],Project_costs[[#This Row],[Item ref]],Claims_timesheets[Financial Year],"26/27"))</f>
        <v>0</v>
      </c>
      <c r="I54" s="81">
        <f>(IF(Project_costs[[#This Row],[Financial Year]]="26/27",Project_costs[[#This Row],[Applied for (£)]],0))-Project_costs[[#This Row],[FY 26/27
Claimed (£) 🔒]]</f>
        <v>0</v>
      </c>
      <c r="J54" s="83">
        <f>(SUMIFS(Claims_invoices[Amount Claimed (£)],Claims_invoices[Item Ref],Project_costs[[#This Row],[Item ref]],Claims_invoices[Financial Year],"27/28"))+(SUMIFS(Claims_timesheets[Amount Claimed (£) ],Claims_timesheets[Item Ref],Project_costs[[#This Row],[Item ref]],Claims_timesheets[Financial Year],"27/28"))</f>
        <v>0</v>
      </c>
      <c r="K54" s="81">
        <f>(IF(Project_costs[[#This Row],[Financial Year]]="27/28",Project_costs[[#This Row],[Applied for (£)]],0))-Project_costs[[#This Row],[FY 27/28
Claimed (£) 🔒]]</f>
        <v>0</v>
      </c>
      <c r="N54"/>
    </row>
    <row r="55" spans="2:14">
      <c r="B55" s="4">
        <v>49</v>
      </c>
      <c r="C55" s="23"/>
      <c r="D55" s="66"/>
      <c r="E55" s="84">
        <v>0</v>
      </c>
      <c r="F55" s="84">
        <v>0</v>
      </c>
      <c r="G55" s="55">
        <f>IFERROR(Project_costs[[#This Row],[Applied for (£)]]/Project_costs[[#This Row],[Total Cost (£)]],0)</f>
        <v>0</v>
      </c>
      <c r="H55" s="83">
        <f>(SUMIFS(Claims_invoices[Amount Claimed (£)],Claims_invoices[Item Ref],Project_costs[[#This Row],[Item ref]],Claims_invoices[Financial Year],"26/27"))+(SUMIFS(Claims_timesheets[Amount Claimed (£) ],Claims_timesheets[Item Ref],Project_costs[[#This Row],[Item ref]],Claims_timesheets[Financial Year],"26/27"))</f>
        <v>0</v>
      </c>
      <c r="I55" s="81">
        <f>(IF(Project_costs[[#This Row],[Financial Year]]="26/27",Project_costs[[#This Row],[Applied for (£)]],0))-Project_costs[[#This Row],[FY 26/27
Claimed (£) 🔒]]</f>
        <v>0</v>
      </c>
      <c r="J55" s="83">
        <f>(SUMIFS(Claims_invoices[Amount Claimed (£)],Claims_invoices[Item Ref],Project_costs[[#This Row],[Item ref]],Claims_invoices[Financial Year],"27/28"))+(SUMIFS(Claims_timesheets[Amount Claimed (£) ],Claims_timesheets[Item Ref],Project_costs[[#This Row],[Item ref]],Claims_timesheets[Financial Year],"27/28"))</f>
        <v>0</v>
      </c>
      <c r="K55" s="81">
        <f>(IF(Project_costs[[#This Row],[Financial Year]]="27/28",Project_costs[[#This Row],[Applied for (£)]],0))-Project_costs[[#This Row],[FY 27/28
Claimed (£) 🔒]]</f>
        <v>0</v>
      </c>
      <c r="N55"/>
    </row>
    <row r="56" spans="2:14">
      <c r="B56" s="4">
        <v>50</v>
      </c>
      <c r="C56" s="23"/>
      <c r="D56" s="66"/>
      <c r="E56" s="84">
        <v>0</v>
      </c>
      <c r="F56" s="84">
        <v>0</v>
      </c>
      <c r="G56" s="55">
        <f>IFERROR(Project_costs[[#This Row],[Applied for (£)]]/Project_costs[[#This Row],[Total Cost (£)]],0)</f>
        <v>0</v>
      </c>
      <c r="H56" s="83">
        <f>(SUMIFS(Claims_invoices[Amount Claimed (£)],Claims_invoices[Item Ref],Project_costs[[#This Row],[Item ref]],Claims_invoices[Financial Year],"26/27"))+(SUMIFS(Claims_timesheets[Amount Claimed (£) ],Claims_timesheets[Item Ref],Project_costs[[#This Row],[Item ref]],Claims_timesheets[Financial Year],"26/27"))</f>
        <v>0</v>
      </c>
      <c r="I56" s="81">
        <f>(IF(Project_costs[[#This Row],[Financial Year]]="26/27",Project_costs[[#This Row],[Applied for (£)]],0))-Project_costs[[#This Row],[FY 26/27
Claimed (£) 🔒]]</f>
        <v>0</v>
      </c>
      <c r="J56" s="83">
        <f>(SUMIFS(Claims_invoices[Amount Claimed (£)],Claims_invoices[Item Ref],Project_costs[[#This Row],[Item ref]],Claims_invoices[Financial Year],"27/28"))+(SUMIFS(Claims_timesheets[Amount Claimed (£) ],Claims_timesheets[Item Ref],Project_costs[[#This Row],[Item ref]],Claims_timesheets[Financial Year],"27/28"))</f>
        <v>0</v>
      </c>
      <c r="K56" s="81">
        <f>(IF(Project_costs[[#This Row],[Financial Year]]="27/28",Project_costs[[#This Row],[Applied for (£)]],0))-Project_costs[[#This Row],[FY 27/28
Claimed (£) 🔒]]</f>
        <v>0</v>
      </c>
      <c r="N56"/>
    </row>
    <row r="57" spans="2:14">
      <c r="B57" s="4">
        <v>51</v>
      </c>
      <c r="C57" s="23"/>
      <c r="D57" s="66"/>
      <c r="E57" s="84">
        <v>0</v>
      </c>
      <c r="F57" s="84">
        <v>0</v>
      </c>
      <c r="G57" s="55">
        <f>IFERROR(Project_costs[[#This Row],[Applied for (£)]]/Project_costs[[#This Row],[Total Cost (£)]],0)</f>
        <v>0</v>
      </c>
      <c r="H57" s="83">
        <f>(SUMIFS(Claims_invoices[Amount Claimed (£)],Claims_invoices[Item Ref],Project_costs[[#This Row],[Item ref]],Claims_invoices[Financial Year],"26/27"))+(SUMIFS(Claims_timesheets[Amount Claimed (£) ],Claims_timesheets[Item Ref],Project_costs[[#This Row],[Item ref]],Claims_timesheets[Financial Year],"26/27"))</f>
        <v>0</v>
      </c>
      <c r="I57" s="81">
        <f>(IF(Project_costs[[#This Row],[Financial Year]]="26/27",Project_costs[[#This Row],[Applied for (£)]],0))-Project_costs[[#This Row],[FY 26/27
Claimed (£) 🔒]]</f>
        <v>0</v>
      </c>
      <c r="J57" s="83">
        <f>(SUMIFS(Claims_invoices[Amount Claimed (£)],Claims_invoices[Item Ref],Project_costs[[#This Row],[Item ref]],Claims_invoices[Financial Year],"27/28"))+(SUMIFS(Claims_timesheets[Amount Claimed (£) ],Claims_timesheets[Item Ref],Project_costs[[#This Row],[Item ref]],Claims_timesheets[Financial Year],"27/28"))</f>
        <v>0</v>
      </c>
      <c r="K57" s="81">
        <f>(IF(Project_costs[[#This Row],[Financial Year]]="27/28",Project_costs[[#This Row],[Applied for (£)]],0))-Project_costs[[#This Row],[FY 27/28
Claimed (£) 🔒]]</f>
        <v>0</v>
      </c>
      <c r="N57"/>
    </row>
    <row r="58" spans="2:14">
      <c r="B58" s="4">
        <v>52</v>
      </c>
      <c r="C58" s="23"/>
      <c r="D58" s="66"/>
      <c r="E58" s="84">
        <v>0</v>
      </c>
      <c r="F58" s="84">
        <v>0</v>
      </c>
      <c r="G58" s="55">
        <f>IFERROR(Project_costs[[#This Row],[Applied for (£)]]/Project_costs[[#This Row],[Total Cost (£)]],0)</f>
        <v>0</v>
      </c>
      <c r="H58" s="83">
        <f>(SUMIFS(Claims_invoices[Amount Claimed (£)],Claims_invoices[Item Ref],Project_costs[[#This Row],[Item ref]],Claims_invoices[Financial Year],"26/27"))+(SUMIFS(Claims_timesheets[Amount Claimed (£) ],Claims_timesheets[Item Ref],Project_costs[[#This Row],[Item ref]],Claims_timesheets[Financial Year],"26/27"))</f>
        <v>0</v>
      </c>
      <c r="I58" s="81">
        <f>(IF(Project_costs[[#This Row],[Financial Year]]="26/27",Project_costs[[#This Row],[Applied for (£)]],0))-Project_costs[[#This Row],[FY 26/27
Claimed (£) 🔒]]</f>
        <v>0</v>
      </c>
      <c r="J58" s="83">
        <f>(SUMIFS(Claims_invoices[Amount Claimed (£)],Claims_invoices[Item Ref],Project_costs[[#This Row],[Item ref]],Claims_invoices[Financial Year],"27/28"))+(SUMIFS(Claims_timesheets[Amount Claimed (£) ],Claims_timesheets[Item Ref],Project_costs[[#This Row],[Item ref]],Claims_timesheets[Financial Year],"27/28"))</f>
        <v>0</v>
      </c>
      <c r="K58" s="81">
        <f>(IF(Project_costs[[#This Row],[Financial Year]]="27/28",Project_costs[[#This Row],[Applied for (£)]],0))-Project_costs[[#This Row],[FY 27/28
Claimed (£) 🔒]]</f>
        <v>0</v>
      </c>
      <c r="N58"/>
    </row>
    <row r="59" spans="2:14">
      <c r="B59" s="4">
        <v>53</v>
      </c>
      <c r="C59" s="23"/>
      <c r="D59" s="66"/>
      <c r="E59" s="84">
        <v>0</v>
      </c>
      <c r="F59" s="84">
        <v>0</v>
      </c>
      <c r="G59" s="55">
        <f>IFERROR(Project_costs[[#This Row],[Applied for (£)]]/Project_costs[[#This Row],[Total Cost (£)]],0)</f>
        <v>0</v>
      </c>
      <c r="H59" s="83">
        <f>(SUMIFS(Claims_invoices[Amount Claimed (£)],Claims_invoices[Item Ref],Project_costs[[#This Row],[Item ref]],Claims_invoices[Financial Year],"26/27"))+(SUMIFS(Claims_timesheets[Amount Claimed (£) ],Claims_timesheets[Item Ref],Project_costs[[#This Row],[Item ref]],Claims_timesheets[Financial Year],"26/27"))</f>
        <v>0</v>
      </c>
      <c r="I59" s="81">
        <f>(IF(Project_costs[[#This Row],[Financial Year]]="26/27",Project_costs[[#This Row],[Applied for (£)]],0))-Project_costs[[#This Row],[FY 26/27
Claimed (£) 🔒]]</f>
        <v>0</v>
      </c>
      <c r="J59" s="83">
        <f>(SUMIFS(Claims_invoices[Amount Claimed (£)],Claims_invoices[Item Ref],Project_costs[[#This Row],[Item ref]],Claims_invoices[Financial Year],"27/28"))+(SUMIFS(Claims_timesheets[Amount Claimed (£) ],Claims_timesheets[Item Ref],Project_costs[[#This Row],[Item ref]],Claims_timesheets[Financial Year],"27/28"))</f>
        <v>0</v>
      </c>
      <c r="K59" s="81">
        <f>(IF(Project_costs[[#This Row],[Financial Year]]="27/28",Project_costs[[#This Row],[Applied for (£)]],0))-Project_costs[[#This Row],[FY 27/28
Claimed (£) 🔒]]</f>
        <v>0</v>
      </c>
      <c r="N59"/>
    </row>
    <row r="60" spans="2:14">
      <c r="B60" s="4">
        <v>54</v>
      </c>
      <c r="C60" s="23"/>
      <c r="D60" s="66"/>
      <c r="E60" s="84">
        <v>0</v>
      </c>
      <c r="F60" s="84">
        <v>0</v>
      </c>
      <c r="G60" s="55">
        <f>IFERROR(Project_costs[[#This Row],[Applied for (£)]]/Project_costs[[#This Row],[Total Cost (£)]],0)</f>
        <v>0</v>
      </c>
      <c r="H60" s="83">
        <f>(SUMIFS(Claims_invoices[Amount Claimed (£)],Claims_invoices[Item Ref],Project_costs[[#This Row],[Item ref]],Claims_invoices[Financial Year],"26/27"))+(SUMIFS(Claims_timesheets[Amount Claimed (£) ],Claims_timesheets[Item Ref],Project_costs[[#This Row],[Item ref]],Claims_timesheets[Financial Year],"26/27"))</f>
        <v>0</v>
      </c>
      <c r="I60" s="81">
        <f>(IF(Project_costs[[#This Row],[Financial Year]]="26/27",Project_costs[[#This Row],[Applied for (£)]],0))-Project_costs[[#This Row],[FY 26/27
Claimed (£) 🔒]]</f>
        <v>0</v>
      </c>
      <c r="J60" s="83">
        <f>(SUMIFS(Claims_invoices[Amount Claimed (£)],Claims_invoices[Item Ref],Project_costs[[#This Row],[Item ref]],Claims_invoices[Financial Year],"27/28"))+(SUMIFS(Claims_timesheets[Amount Claimed (£) ],Claims_timesheets[Item Ref],Project_costs[[#This Row],[Item ref]],Claims_timesheets[Financial Year],"27/28"))</f>
        <v>0</v>
      </c>
      <c r="K60" s="81">
        <f>(IF(Project_costs[[#This Row],[Financial Year]]="27/28",Project_costs[[#This Row],[Applied for (£)]],0))-Project_costs[[#This Row],[FY 27/28
Claimed (£) 🔒]]</f>
        <v>0</v>
      </c>
      <c r="N60"/>
    </row>
    <row r="61" spans="2:14">
      <c r="B61" s="4">
        <v>55</v>
      </c>
      <c r="C61" s="23"/>
      <c r="D61" s="66"/>
      <c r="E61" s="84">
        <v>0</v>
      </c>
      <c r="F61" s="84">
        <v>0</v>
      </c>
      <c r="G61" s="55">
        <f>IFERROR(Project_costs[[#This Row],[Applied for (£)]]/Project_costs[[#This Row],[Total Cost (£)]],0)</f>
        <v>0</v>
      </c>
      <c r="H61" s="83">
        <f>(SUMIFS(Claims_invoices[Amount Claimed (£)],Claims_invoices[Item Ref],Project_costs[[#This Row],[Item ref]],Claims_invoices[Financial Year],"26/27"))+(SUMIFS(Claims_timesheets[Amount Claimed (£) ],Claims_timesheets[Item Ref],Project_costs[[#This Row],[Item ref]],Claims_timesheets[Financial Year],"26/27"))</f>
        <v>0</v>
      </c>
      <c r="I61" s="81">
        <f>(IF(Project_costs[[#This Row],[Financial Year]]="26/27",Project_costs[[#This Row],[Applied for (£)]],0))-Project_costs[[#This Row],[FY 26/27
Claimed (£) 🔒]]</f>
        <v>0</v>
      </c>
      <c r="J61" s="83">
        <f>(SUMIFS(Claims_invoices[Amount Claimed (£)],Claims_invoices[Item Ref],Project_costs[[#This Row],[Item ref]],Claims_invoices[Financial Year],"27/28"))+(SUMIFS(Claims_timesheets[Amount Claimed (£) ],Claims_timesheets[Item Ref],Project_costs[[#This Row],[Item ref]],Claims_timesheets[Financial Year],"27/28"))</f>
        <v>0</v>
      </c>
      <c r="K61" s="81">
        <f>(IF(Project_costs[[#This Row],[Financial Year]]="27/28",Project_costs[[#This Row],[Applied for (£)]],0))-Project_costs[[#This Row],[FY 27/28
Claimed (£) 🔒]]</f>
        <v>0</v>
      </c>
      <c r="N61"/>
    </row>
    <row r="62" spans="2:14">
      <c r="B62" s="4">
        <v>56</v>
      </c>
      <c r="C62" s="23"/>
      <c r="D62" s="66"/>
      <c r="E62" s="84">
        <v>0</v>
      </c>
      <c r="F62" s="84">
        <v>0</v>
      </c>
      <c r="G62" s="55">
        <f>IFERROR(Project_costs[[#This Row],[Applied for (£)]]/Project_costs[[#This Row],[Total Cost (£)]],0)</f>
        <v>0</v>
      </c>
      <c r="H62" s="83">
        <f>(SUMIFS(Claims_invoices[Amount Claimed (£)],Claims_invoices[Item Ref],Project_costs[[#This Row],[Item ref]],Claims_invoices[Financial Year],"26/27"))+(SUMIFS(Claims_timesheets[Amount Claimed (£) ],Claims_timesheets[Item Ref],Project_costs[[#This Row],[Item ref]],Claims_timesheets[Financial Year],"26/27"))</f>
        <v>0</v>
      </c>
      <c r="I62" s="81">
        <f>(IF(Project_costs[[#This Row],[Financial Year]]="26/27",Project_costs[[#This Row],[Applied for (£)]],0))-Project_costs[[#This Row],[FY 26/27
Claimed (£) 🔒]]</f>
        <v>0</v>
      </c>
      <c r="J62" s="83">
        <f>(SUMIFS(Claims_invoices[Amount Claimed (£)],Claims_invoices[Item Ref],Project_costs[[#This Row],[Item ref]],Claims_invoices[Financial Year],"27/28"))+(SUMIFS(Claims_timesheets[Amount Claimed (£) ],Claims_timesheets[Item Ref],Project_costs[[#This Row],[Item ref]],Claims_timesheets[Financial Year],"27/28"))</f>
        <v>0</v>
      </c>
      <c r="K62" s="81">
        <f>(IF(Project_costs[[#This Row],[Financial Year]]="27/28",Project_costs[[#This Row],[Applied for (£)]],0))-Project_costs[[#This Row],[FY 27/28
Claimed (£) 🔒]]</f>
        <v>0</v>
      </c>
      <c r="N62"/>
    </row>
    <row r="63" spans="2:14">
      <c r="B63" s="4">
        <v>57</v>
      </c>
      <c r="C63" s="23"/>
      <c r="D63" s="66"/>
      <c r="E63" s="84">
        <v>0</v>
      </c>
      <c r="F63" s="84">
        <v>0</v>
      </c>
      <c r="G63" s="55">
        <f>IFERROR(Project_costs[[#This Row],[Applied for (£)]]/Project_costs[[#This Row],[Total Cost (£)]],0)</f>
        <v>0</v>
      </c>
      <c r="H63" s="83">
        <f>(SUMIFS(Claims_invoices[Amount Claimed (£)],Claims_invoices[Item Ref],Project_costs[[#This Row],[Item ref]],Claims_invoices[Financial Year],"26/27"))+(SUMIFS(Claims_timesheets[Amount Claimed (£) ],Claims_timesheets[Item Ref],Project_costs[[#This Row],[Item ref]],Claims_timesheets[Financial Year],"26/27"))</f>
        <v>0</v>
      </c>
      <c r="I63" s="81">
        <f>(IF(Project_costs[[#This Row],[Financial Year]]="26/27",Project_costs[[#This Row],[Applied for (£)]],0))-Project_costs[[#This Row],[FY 26/27
Claimed (£) 🔒]]</f>
        <v>0</v>
      </c>
      <c r="J63" s="83">
        <f>(SUMIFS(Claims_invoices[Amount Claimed (£)],Claims_invoices[Item Ref],Project_costs[[#This Row],[Item ref]],Claims_invoices[Financial Year],"27/28"))+(SUMIFS(Claims_timesheets[Amount Claimed (£) ],Claims_timesheets[Item Ref],Project_costs[[#This Row],[Item ref]],Claims_timesheets[Financial Year],"27/28"))</f>
        <v>0</v>
      </c>
      <c r="K63" s="81">
        <f>(IF(Project_costs[[#This Row],[Financial Year]]="27/28",Project_costs[[#This Row],[Applied for (£)]],0))-Project_costs[[#This Row],[FY 27/28
Claimed (£) 🔒]]</f>
        <v>0</v>
      </c>
      <c r="N63"/>
    </row>
    <row r="64" spans="2:14">
      <c r="B64" s="4">
        <v>58</v>
      </c>
      <c r="C64" s="23"/>
      <c r="D64" s="66"/>
      <c r="E64" s="84">
        <v>0</v>
      </c>
      <c r="F64" s="84">
        <v>0</v>
      </c>
      <c r="G64" s="55">
        <f>IFERROR(Project_costs[[#This Row],[Applied for (£)]]/Project_costs[[#This Row],[Total Cost (£)]],0)</f>
        <v>0</v>
      </c>
      <c r="H64" s="83">
        <f>(SUMIFS(Claims_invoices[Amount Claimed (£)],Claims_invoices[Item Ref],Project_costs[[#This Row],[Item ref]],Claims_invoices[Financial Year],"26/27"))+(SUMIFS(Claims_timesheets[Amount Claimed (£) ],Claims_timesheets[Item Ref],Project_costs[[#This Row],[Item ref]],Claims_timesheets[Financial Year],"26/27"))</f>
        <v>0</v>
      </c>
      <c r="I64" s="81">
        <f>(IF(Project_costs[[#This Row],[Financial Year]]="26/27",Project_costs[[#This Row],[Applied for (£)]],0))-Project_costs[[#This Row],[FY 26/27
Claimed (£) 🔒]]</f>
        <v>0</v>
      </c>
      <c r="J64" s="83">
        <f>(SUMIFS(Claims_invoices[Amount Claimed (£)],Claims_invoices[Item Ref],Project_costs[[#This Row],[Item ref]],Claims_invoices[Financial Year],"27/28"))+(SUMIFS(Claims_timesheets[Amount Claimed (£) ],Claims_timesheets[Item Ref],Project_costs[[#This Row],[Item ref]],Claims_timesheets[Financial Year],"27/28"))</f>
        <v>0</v>
      </c>
      <c r="K64" s="81">
        <f>(IF(Project_costs[[#This Row],[Financial Year]]="27/28",Project_costs[[#This Row],[Applied for (£)]],0))-Project_costs[[#This Row],[FY 27/28
Claimed (£) 🔒]]</f>
        <v>0</v>
      </c>
      <c r="N64"/>
    </row>
    <row r="65" spans="2:14">
      <c r="B65" s="4">
        <v>59</v>
      </c>
      <c r="C65" s="23"/>
      <c r="D65" s="66"/>
      <c r="E65" s="84">
        <v>0</v>
      </c>
      <c r="F65" s="84">
        <v>0</v>
      </c>
      <c r="G65" s="55">
        <f>IFERROR(Project_costs[[#This Row],[Applied for (£)]]/Project_costs[[#This Row],[Total Cost (£)]],0)</f>
        <v>0</v>
      </c>
      <c r="H65" s="83">
        <f>(SUMIFS(Claims_invoices[Amount Claimed (£)],Claims_invoices[Item Ref],Project_costs[[#This Row],[Item ref]],Claims_invoices[Financial Year],"26/27"))+(SUMIFS(Claims_timesheets[Amount Claimed (£) ],Claims_timesheets[Item Ref],Project_costs[[#This Row],[Item ref]],Claims_timesheets[Financial Year],"26/27"))</f>
        <v>0</v>
      </c>
      <c r="I65" s="81">
        <f>(IF(Project_costs[[#This Row],[Financial Year]]="26/27",Project_costs[[#This Row],[Applied for (£)]],0))-Project_costs[[#This Row],[FY 26/27
Claimed (£) 🔒]]</f>
        <v>0</v>
      </c>
      <c r="J65" s="83">
        <f>(SUMIFS(Claims_invoices[Amount Claimed (£)],Claims_invoices[Item Ref],Project_costs[[#This Row],[Item ref]],Claims_invoices[Financial Year],"27/28"))+(SUMIFS(Claims_timesheets[Amount Claimed (£) ],Claims_timesheets[Item Ref],Project_costs[[#This Row],[Item ref]],Claims_timesheets[Financial Year],"27/28"))</f>
        <v>0</v>
      </c>
      <c r="K65" s="81">
        <f>(IF(Project_costs[[#This Row],[Financial Year]]="27/28",Project_costs[[#This Row],[Applied for (£)]],0))-Project_costs[[#This Row],[FY 27/28
Claimed (£) 🔒]]</f>
        <v>0</v>
      </c>
      <c r="N65"/>
    </row>
    <row r="66" spans="2:14">
      <c r="B66" s="4">
        <v>60</v>
      </c>
      <c r="C66" s="23"/>
      <c r="D66" s="66"/>
      <c r="E66" s="84">
        <v>0</v>
      </c>
      <c r="F66" s="84">
        <v>0</v>
      </c>
      <c r="G66" s="55">
        <f>IFERROR(Project_costs[[#This Row],[Applied for (£)]]/Project_costs[[#This Row],[Total Cost (£)]],0)</f>
        <v>0</v>
      </c>
      <c r="H66" s="83">
        <f>(SUMIFS(Claims_invoices[Amount Claimed (£)],Claims_invoices[Item Ref],Project_costs[[#This Row],[Item ref]],Claims_invoices[Financial Year],"26/27"))+(SUMIFS(Claims_timesheets[Amount Claimed (£) ],Claims_timesheets[Item Ref],Project_costs[[#This Row],[Item ref]],Claims_timesheets[Financial Year],"26/27"))</f>
        <v>0</v>
      </c>
      <c r="I66" s="81">
        <f>(IF(Project_costs[[#This Row],[Financial Year]]="26/27",Project_costs[[#This Row],[Applied for (£)]],0))-Project_costs[[#This Row],[FY 26/27
Claimed (£) 🔒]]</f>
        <v>0</v>
      </c>
      <c r="J66" s="83">
        <f>(SUMIFS(Claims_invoices[Amount Claimed (£)],Claims_invoices[Item Ref],Project_costs[[#This Row],[Item ref]],Claims_invoices[Financial Year],"27/28"))+(SUMIFS(Claims_timesheets[Amount Claimed (£) ],Claims_timesheets[Item Ref],Project_costs[[#This Row],[Item ref]],Claims_timesheets[Financial Year],"27/28"))</f>
        <v>0</v>
      </c>
      <c r="K66" s="81">
        <f>(IF(Project_costs[[#This Row],[Financial Year]]="27/28",Project_costs[[#This Row],[Applied for (£)]],0))-Project_costs[[#This Row],[FY 27/28
Claimed (£) 🔒]]</f>
        <v>0</v>
      </c>
      <c r="N66"/>
    </row>
    <row r="67" spans="2:14">
      <c r="B67" s="4">
        <v>61</v>
      </c>
      <c r="C67" s="23"/>
      <c r="D67" s="66"/>
      <c r="E67" s="84">
        <v>0</v>
      </c>
      <c r="F67" s="84">
        <v>0</v>
      </c>
      <c r="G67" s="55">
        <f>IFERROR(Project_costs[[#This Row],[Applied for (£)]]/Project_costs[[#This Row],[Total Cost (£)]],0)</f>
        <v>0</v>
      </c>
      <c r="H67" s="83">
        <f>(SUMIFS(Claims_invoices[Amount Claimed (£)],Claims_invoices[Item Ref],Project_costs[[#This Row],[Item ref]],Claims_invoices[Financial Year],"26/27"))+(SUMIFS(Claims_timesheets[Amount Claimed (£) ],Claims_timesheets[Item Ref],Project_costs[[#This Row],[Item ref]],Claims_timesheets[Financial Year],"26/27"))</f>
        <v>0</v>
      </c>
      <c r="I67" s="81">
        <f>(IF(Project_costs[[#This Row],[Financial Year]]="26/27",Project_costs[[#This Row],[Applied for (£)]],0))-Project_costs[[#This Row],[FY 26/27
Claimed (£) 🔒]]</f>
        <v>0</v>
      </c>
      <c r="J67" s="83">
        <f>(SUMIFS(Claims_invoices[Amount Claimed (£)],Claims_invoices[Item Ref],Project_costs[[#This Row],[Item ref]],Claims_invoices[Financial Year],"27/28"))+(SUMIFS(Claims_timesheets[Amount Claimed (£) ],Claims_timesheets[Item Ref],Project_costs[[#This Row],[Item ref]],Claims_timesheets[Financial Year],"27/28"))</f>
        <v>0</v>
      </c>
      <c r="K67" s="81">
        <f>(IF(Project_costs[[#This Row],[Financial Year]]="27/28",Project_costs[[#This Row],[Applied for (£)]],0))-Project_costs[[#This Row],[FY 27/28
Claimed (£) 🔒]]</f>
        <v>0</v>
      </c>
      <c r="N67"/>
    </row>
    <row r="68" spans="2:14">
      <c r="B68" s="4">
        <v>62</v>
      </c>
      <c r="C68" s="23"/>
      <c r="D68" s="66"/>
      <c r="E68" s="84">
        <v>0</v>
      </c>
      <c r="F68" s="84">
        <v>0</v>
      </c>
      <c r="G68" s="55">
        <f>IFERROR(Project_costs[[#This Row],[Applied for (£)]]/Project_costs[[#This Row],[Total Cost (£)]],0)</f>
        <v>0</v>
      </c>
      <c r="H68" s="83">
        <f>(SUMIFS(Claims_invoices[Amount Claimed (£)],Claims_invoices[Item Ref],Project_costs[[#This Row],[Item ref]],Claims_invoices[Financial Year],"26/27"))+(SUMIFS(Claims_timesheets[Amount Claimed (£) ],Claims_timesheets[Item Ref],Project_costs[[#This Row],[Item ref]],Claims_timesheets[Financial Year],"26/27"))</f>
        <v>0</v>
      </c>
      <c r="I68" s="81">
        <f>(IF(Project_costs[[#This Row],[Financial Year]]="26/27",Project_costs[[#This Row],[Applied for (£)]],0))-Project_costs[[#This Row],[FY 26/27
Claimed (£) 🔒]]</f>
        <v>0</v>
      </c>
      <c r="J68" s="83">
        <f>(SUMIFS(Claims_invoices[Amount Claimed (£)],Claims_invoices[Item Ref],Project_costs[[#This Row],[Item ref]],Claims_invoices[Financial Year],"27/28"))+(SUMIFS(Claims_timesheets[Amount Claimed (£) ],Claims_timesheets[Item Ref],Project_costs[[#This Row],[Item ref]],Claims_timesheets[Financial Year],"27/28"))</f>
        <v>0</v>
      </c>
      <c r="K68" s="81">
        <f>(IF(Project_costs[[#This Row],[Financial Year]]="27/28",Project_costs[[#This Row],[Applied for (£)]],0))-Project_costs[[#This Row],[FY 27/28
Claimed (£) 🔒]]</f>
        <v>0</v>
      </c>
      <c r="N68"/>
    </row>
    <row r="69" spans="2:14">
      <c r="B69" s="4">
        <v>63</v>
      </c>
      <c r="C69" s="23"/>
      <c r="D69" s="66"/>
      <c r="E69" s="84">
        <v>0</v>
      </c>
      <c r="F69" s="84">
        <v>0</v>
      </c>
      <c r="G69" s="55">
        <f>IFERROR(Project_costs[[#This Row],[Applied for (£)]]/Project_costs[[#This Row],[Total Cost (£)]],0)</f>
        <v>0</v>
      </c>
      <c r="H69" s="83">
        <f>(SUMIFS(Claims_invoices[Amount Claimed (£)],Claims_invoices[Item Ref],Project_costs[[#This Row],[Item ref]],Claims_invoices[Financial Year],"26/27"))+(SUMIFS(Claims_timesheets[Amount Claimed (£) ],Claims_timesheets[Item Ref],Project_costs[[#This Row],[Item ref]],Claims_timesheets[Financial Year],"26/27"))</f>
        <v>0</v>
      </c>
      <c r="I69" s="81">
        <f>(IF(Project_costs[[#This Row],[Financial Year]]="26/27",Project_costs[[#This Row],[Applied for (£)]],0))-Project_costs[[#This Row],[FY 26/27
Claimed (£) 🔒]]</f>
        <v>0</v>
      </c>
      <c r="J69" s="83">
        <f>(SUMIFS(Claims_invoices[Amount Claimed (£)],Claims_invoices[Item Ref],Project_costs[[#This Row],[Item ref]],Claims_invoices[Financial Year],"27/28"))+(SUMIFS(Claims_timesheets[Amount Claimed (£) ],Claims_timesheets[Item Ref],Project_costs[[#This Row],[Item ref]],Claims_timesheets[Financial Year],"27/28"))</f>
        <v>0</v>
      </c>
      <c r="K69" s="81">
        <f>(IF(Project_costs[[#This Row],[Financial Year]]="27/28",Project_costs[[#This Row],[Applied for (£)]],0))-Project_costs[[#This Row],[FY 27/28
Claimed (£) 🔒]]</f>
        <v>0</v>
      </c>
      <c r="N69"/>
    </row>
    <row r="70" spans="2:14">
      <c r="B70" s="4">
        <v>64</v>
      </c>
      <c r="C70" s="23"/>
      <c r="D70" s="66"/>
      <c r="E70" s="84">
        <v>0</v>
      </c>
      <c r="F70" s="84">
        <v>0</v>
      </c>
      <c r="G70" s="55">
        <f>IFERROR(Project_costs[[#This Row],[Applied for (£)]]/Project_costs[[#This Row],[Total Cost (£)]],0)</f>
        <v>0</v>
      </c>
      <c r="H70" s="83">
        <f>(SUMIFS(Claims_invoices[Amount Claimed (£)],Claims_invoices[Item Ref],Project_costs[[#This Row],[Item ref]],Claims_invoices[Financial Year],"26/27"))+(SUMIFS(Claims_timesheets[Amount Claimed (£) ],Claims_timesheets[Item Ref],Project_costs[[#This Row],[Item ref]],Claims_timesheets[Financial Year],"26/27"))</f>
        <v>0</v>
      </c>
      <c r="I70" s="81">
        <f>(IF(Project_costs[[#This Row],[Financial Year]]="26/27",Project_costs[[#This Row],[Applied for (£)]],0))-Project_costs[[#This Row],[FY 26/27
Claimed (£) 🔒]]</f>
        <v>0</v>
      </c>
      <c r="J70" s="83">
        <f>(SUMIFS(Claims_invoices[Amount Claimed (£)],Claims_invoices[Item Ref],Project_costs[[#This Row],[Item ref]],Claims_invoices[Financial Year],"27/28"))+(SUMIFS(Claims_timesheets[Amount Claimed (£) ],Claims_timesheets[Item Ref],Project_costs[[#This Row],[Item ref]],Claims_timesheets[Financial Year],"27/28"))</f>
        <v>0</v>
      </c>
      <c r="K70" s="81">
        <f>(IF(Project_costs[[#This Row],[Financial Year]]="27/28",Project_costs[[#This Row],[Applied for (£)]],0))-Project_costs[[#This Row],[FY 27/28
Claimed (£) 🔒]]</f>
        <v>0</v>
      </c>
      <c r="N70"/>
    </row>
    <row r="71" spans="2:14">
      <c r="B71" s="4">
        <v>65</v>
      </c>
      <c r="C71" s="23"/>
      <c r="D71" s="66"/>
      <c r="E71" s="84">
        <v>0</v>
      </c>
      <c r="F71" s="84">
        <v>0</v>
      </c>
      <c r="G71" s="55">
        <f>IFERROR(Project_costs[[#This Row],[Applied for (£)]]/Project_costs[[#This Row],[Total Cost (£)]],0)</f>
        <v>0</v>
      </c>
      <c r="H71" s="83">
        <f>(SUMIFS(Claims_invoices[Amount Claimed (£)],Claims_invoices[Item Ref],Project_costs[[#This Row],[Item ref]],Claims_invoices[Financial Year],"26/27"))+(SUMIFS(Claims_timesheets[Amount Claimed (£) ],Claims_timesheets[Item Ref],Project_costs[[#This Row],[Item ref]],Claims_timesheets[Financial Year],"26/27"))</f>
        <v>0</v>
      </c>
      <c r="I71" s="81">
        <f>(IF(Project_costs[[#This Row],[Financial Year]]="26/27",Project_costs[[#This Row],[Applied for (£)]],0))-Project_costs[[#This Row],[FY 26/27
Claimed (£) 🔒]]</f>
        <v>0</v>
      </c>
      <c r="J71" s="83">
        <f>(SUMIFS(Claims_invoices[Amount Claimed (£)],Claims_invoices[Item Ref],Project_costs[[#This Row],[Item ref]],Claims_invoices[Financial Year],"27/28"))+(SUMIFS(Claims_timesheets[Amount Claimed (£) ],Claims_timesheets[Item Ref],Project_costs[[#This Row],[Item ref]],Claims_timesheets[Financial Year],"27/28"))</f>
        <v>0</v>
      </c>
      <c r="K71" s="81">
        <f>(IF(Project_costs[[#This Row],[Financial Year]]="27/28",Project_costs[[#This Row],[Applied for (£)]],0))-Project_costs[[#This Row],[FY 27/28
Claimed (£) 🔒]]</f>
        <v>0</v>
      </c>
      <c r="N71"/>
    </row>
    <row r="72" spans="2:14">
      <c r="B72" s="4">
        <v>66</v>
      </c>
      <c r="C72" s="23"/>
      <c r="D72" s="66"/>
      <c r="E72" s="84">
        <v>0</v>
      </c>
      <c r="F72" s="84">
        <v>0</v>
      </c>
      <c r="G72" s="55">
        <f>IFERROR(Project_costs[[#This Row],[Applied for (£)]]/Project_costs[[#This Row],[Total Cost (£)]],0)</f>
        <v>0</v>
      </c>
      <c r="H72" s="83">
        <f>(SUMIFS(Claims_invoices[Amount Claimed (£)],Claims_invoices[Item Ref],Project_costs[[#This Row],[Item ref]],Claims_invoices[Financial Year],"26/27"))+(SUMIFS(Claims_timesheets[Amount Claimed (£) ],Claims_timesheets[Item Ref],Project_costs[[#This Row],[Item ref]],Claims_timesheets[Financial Year],"26/27"))</f>
        <v>0</v>
      </c>
      <c r="I72" s="81">
        <f>(IF(Project_costs[[#This Row],[Financial Year]]="26/27",Project_costs[[#This Row],[Applied for (£)]],0))-Project_costs[[#This Row],[FY 26/27
Claimed (£) 🔒]]</f>
        <v>0</v>
      </c>
      <c r="J72" s="83">
        <f>(SUMIFS(Claims_invoices[Amount Claimed (£)],Claims_invoices[Item Ref],Project_costs[[#This Row],[Item ref]],Claims_invoices[Financial Year],"27/28"))+(SUMIFS(Claims_timesheets[Amount Claimed (£) ],Claims_timesheets[Item Ref],Project_costs[[#This Row],[Item ref]],Claims_timesheets[Financial Year],"27/28"))</f>
        <v>0</v>
      </c>
      <c r="K72" s="81">
        <f>(IF(Project_costs[[#This Row],[Financial Year]]="27/28",Project_costs[[#This Row],[Applied for (£)]],0))-Project_costs[[#This Row],[FY 27/28
Claimed (£) 🔒]]</f>
        <v>0</v>
      </c>
      <c r="N72"/>
    </row>
    <row r="73" spans="2:14">
      <c r="B73" s="4">
        <v>67</v>
      </c>
      <c r="C73" s="23"/>
      <c r="D73" s="66"/>
      <c r="E73" s="84">
        <v>0</v>
      </c>
      <c r="F73" s="84">
        <v>0</v>
      </c>
      <c r="G73" s="55">
        <f>IFERROR(Project_costs[[#This Row],[Applied for (£)]]/Project_costs[[#This Row],[Total Cost (£)]],0)</f>
        <v>0</v>
      </c>
      <c r="H73" s="83">
        <f>(SUMIFS(Claims_invoices[Amount Claimed (£)],Claims_invoices[Item Ref],Project_costs[[#This Row],[Item ref]],Claims_invoices[Financial Year],"26/27"))+(SUMIFS(Claims_timesheets[Amount Claimed (£) ],Claims_timesheets[Item Ref],Project_costs[[#This Row],[Item ref]],Claims_timesheets[Financial Year],"26/27"))</f>
        <v>0</v>
      </c>
      <c r="I73" s="81">
        <f>(IF(Project_costs[[#This Row],[Financial Year]]="26/27",Project_costs[[#This Row],[Applied for (£)]],0))-Project_costs[[#This Row],[FY 26/27
Claimed (£) 🔒]]</f>
        <v>0</v>
      </c>
      <c r="J73" s="83">
        <f>(SUMIFS(Claims_invoices[Amount Claimed (£)],Claims_invoices[Item Ref],Project_costs[[#This Row],[Item ref]],Claims_invoices[Financial Year],"27/28"))+(SUMIFS(Claims_timesheets[Amount Claimed (£) ],Claims_timesheets[Item Ref],Project_costs[[#This Row],[Item ref]],Claims_timesheets[Financial Year],"27/28"))</f>
        <v>0</v>
      </c>
      <c r="K73" s="81">
        <f>(IF(Project_costs[[#This Row],[Financial Year]]="27/28",Project_costs[[#This Row],[Applied for (£)]],0))-Project_costs[[#This Row],[FY 27/28
Claimed (£) 🔒]]</f>
        <v>0</v>
      </c>
      <c r="N73"/>
    </row>
    <row r="74" spans="2:14">
      <c r="B74" s="4">
        <v>68</v>
      </c>
      <c r="C74" s="23"/>
      <c r="D74" s="66"/>
      <c r="E74" s="84">
        <v>0</v>
      </c>
      <c r="F74" s="84">
        <v>0</v>
      </c>
      <c r="G74" s="55">
        <f>IFERROR(Project_costs[[#This Row],[Applied for (£)]]/Project_costs[[#This Row],[Total Cost (£)]],0)</f>
        <v>0</v>
      </c>
      <c r="H74" s="83">
        <f>(SUMIFS(Claims_invoices[Amount Claimed (£)],Claims_invoices[Item Ref],Project_costs[[#This Row],[Item ref]],Claims_invoices[Financial Year],"26/27"))+(SUMIFS(Claims_timesheets[Amount Claimed (£) ],Claims_timesheets[Item Ref],Project_costs[[#This Row],[Item ref]],Claims_timesheets[Financial Year],"26/27"))</f>
        <v>0</v>
      </c>
      <c r="I74" s="81">
        <f>(IF(Project_costs[[#This Row],[Financial Year]]="26/27",Project_costs[[#This Row],[Applied for (£)]],0))-Project_costs[[#This Row],[FY 26/27
Claimed (£) 🔒]]</f>
        <v>0</v>
      </c>
      <c r="J74" s="83">
        <f>(SUMIFS(Claims_invoices[Amount Claimed (£)],Claims_invoices[Item Ref],Project_costs[[#This Row],[Item ref]],Claims_invoices[Financial Year],"27/28"))+(SUMIFS(Claims_timesheets[Amount Claimed (£) ],Claims_timesheets[Item Ref],Project_costs[[#This Row],[Item ref]],Claims_timesheets[Financial Year],"27/28"))</f>
        <v>0</v>
      </c>
      <c r="K74" s="81">
        <f>(IF(Project_costs[[#This Row],[Financial Year]]="27/28",Project_costs[[#This Row],[Applied for (£)]],0))-Project_costs[[#This Row],[FY 27/28
Claimed (£) 🔒]]</f>
        <v>0</v>
      </c>
      <c r="N74"/>
    </row>
    <row r="75" spans="2:14">
      <c r="B75" s="4">
        <v>69</v>
      </c>
      <c r="C75" s="23"/>
      <c r="D75" s="66"/>
      <c r="E75" s="84">
        <v>0</v>
      </c>
      <c r="F75" s="84">
        <v>0</v>
      </c>
      <c r="G75" s="55">
        <f>IFERROR(Project_costs[[#This Row],[Applied for (£)]]/Project_costs[[#This Row],[Total Cost (£)]],0)</f>
        <v>0</v>
      </c>
      <c r="H75" s="83">
        <f>(SUMIFS(Claims_invoices[Amount Claimed (£)],Claims_invoices[Item Ref],Project_costs[[#This Row],[Item ref]],Claims_invoices[Financial Year],"26/27"))+(SUMIFS(Claims_timesheets[Amount Claimed (£) ],Claims_timesheets[Item Ref],Project_costs[[#This Row],[Item ref]],Claims_timesheets[Financial Year],"26/27"))</f>
        <v>0</v>
      </c>
      <c r="I75" s="81">
        <f>(IF(Project_costs[[#This Row],[Financial Year]]="26/27",Project_costs[[#This Row],[Applied for (£)]],0))-Project_costs[[#This Row],[FY 26/27
Claimed (£) 🔒]]</f>
        <v>0</v>
      </c>
      <c r="J75" s="83">
        <f>(SUMIFS(Claims_invoices[Amount Claimed (£)],Claims_invoices[Item Ref],Project_costs[[#This Row],[Item ref]],Claims_invoices[Financial Year],"27/28"))+(SUMIFS(Claims_timesheets[Amount Claimed (£) ],Claims_timesheets[Item Ref],Project_costs[[#This Row],[Item ref]],Claims_timesheets[Financial Year],"27/28"))</f>
        <v>0</v>
      </c>
      <c r="K75" s="81">
        <f>(IF(Project_costs[[#This Row],[Financial Year]]="27/28",Project_costs[[#This Row],[Applied for (£)]],0))-Project_costs[[#This Row],[FY 27/28
Claimed (£) 🔒]]</f>
        <v>0</v>
      </c>
      <c r="N75"/>
    </row>
    <row r="76" spans="2:14">
      <c r="B76" s="4">
        <v>70</v>
      </c>
      <c r="C76" s="23"/>
      <c r="D76" s="66"/>
      <c r="E76" s="84">
        <v>0</v>
      </c>
      <c r="F76" s="84">
        <v>0</v>
      </c>
      <c r="G76" s="55">
        <f>IFERROR(Project_costs[[#This Row],[Applied for (£)]]/Project_costs[[#This Row],[Total Cost (£)]],0)</f>
        <v>0</v>
      </c>
      <c r="H76" s="83">
        <f>(SUMIFS(Claims_invoices[Amount Claimed (£)],Claims_invoices[Item Ref],Project_costs[[#This Row],[Item ref]],Claims_invoices[Financial Year],"26/27"))+(SUMIFS(Claims_timesheets[Amount Claimed (£) ],Claims_timesheets[Item Ref],Project_costs[[#This Row],[Item ref]],Claims_timesheets[Financial Year],"26/27"))</f>
        <v>0</v>
      </c>
      <c r="I76" s="81">
        <f>(IF(Project_costs[[#This Row],[Financial Year]]="26/27",Project_costs[[#This Row],[Applied for (£)]],0))-Project_costs[[#This Row],[FY 26/27
Claimed (£) 🔒]]</f>
        <v>0</v>
      </c>
      <c r="J76" s="83">
        <f>(SUMIFS(Claims_invoices[Amount Claimed (£)],Claims_invoices[Item Ref],Project_costs[[#This Row],[Item ref]],Claims_invoices[Financial Year],"27/28"))+(SUMIFS(Claims_timesheets[Amount Claimed (£) ],Claims_timesheets[Item Ref],Project_costs[[#This Row],[Item ref]],Claims_timesheets[Financial Year],"27/28"))</f>
        <v>0</v>
      </c>
      <c r="K76" s="81">
        <f>(IF(Project_costs[[#This Row],[Financial Year]]="27/28",Project_costs[[#This Row],[Applied for (£)]],0))-Project_costs[[#This Row],[FY 27/28
Claimed (£) 🔒]]</f>
        <v>0</v>
      </c>
      <c r="N76"/>
    </row>
    <row r="77" spans="2:14">
      <c r="B77" s="4">
        <v>71</v>
      </c>
      <c r="C77" s="23"/>
      <c r="D77" s="66"/>
      <c r="E77" s="84">
        <v>0</v>
      </c>
      <c r="F77" s="84">
        <v>0</v>
      </c>
      <c r="G77" s="55">
        <f>IFERROR(Project_costs[[#This Row],[Applied for (£)]]/Project_costs[[#This Row],[Total Cost (£)]],0)</f>
        <v>0</v>
      </c>
      <c r="H77" s="83">
        <f>(SUMIFS(Claims_invoices[Amount Claimed (£)],Claims_invoices[Item Ref],Project_costs[[#This Row],[Item ref]],Claims_invoices[Financial Year],"26/27"))+(SUMIFS(Claims_timesheets[Amount Claimed (£) ],Claims_timesheets[Item Ref],Project_costs[[#This Row],[Item ref]],Claims_timesheets[Financial Year],"26/27"))</f>
        <v>0</v>
      </c>
      <c r="I77" s="81">
        <f>(IF(Project_costs[[#This Row],[Financial Year]]="26/27",Project_costs[[#This Row],[Applied for (£)]],0))-Project_costs[[#This Row],[FY 26/27
Claimed (£) 🔒]]</f>
        <v>0</v>
      </c>
      <c r="J77" s="83">
        <f>(SUMIFS(Claims_invoices[Amount Claimed (£)],Claims_invoices[Item Ref],Project_costs[[#This Row],[Item ref]],Claims_invoices[Financial Year],"27/28"))+(SUMIFS(Claims_timesheets[Amount Claimed (£) ],Claims_timesheets[Item Ref],Project_costs[[#This Row],[Item ref]],Claims_timesheets[Financial Year],"27/28"))</f>
        <v>0</v>
      </c>
      <c r="K77" s="81">
        <f>(IF(Project_costs[[#This Row],[Financial Year]]="27/28",Project_costs[[#This Row],[Applied for (£)]],0))-Project_costs[[#This Row],[FY 27/28
Claimed (£) 🔒]]</f>
        <v>0</v>
      </c>
      <c r="N77"/>
    </row>
    <row r="78" spans="2:14">
      <c r="B78" s="4">
        <v>72</v>
      </c>
      <c r="C78" s="23"/>
      <c r="D78" s="66"/>
      <c r="E78" s="84">
        <v>0</v>
      </c>
      <c r="F78" s="84">
        <v>0</v>
      </c>
      <c r="G78" s="55">
        <f>IFERROR(Project_costs[[#This Row],[Applied for (£)]]/Project_costs[[#This Row],[Total Cost (£)]],0)</f>
        <v>0</v>
      </c>
      <c r="H78" s="83">
        <f>(SUMIFS(Claims_invoices[Amount Claimed (£)],Claims_invoices[Item Ref],Project_costs[[#This Row],[Item ref]],Claims_invoices[Financial Year],"26/27"))+(SUMIFS(Claims_timesheets[Amount Claimed (£) ],Claims_timesheets[Item Ref],Project_costs[[#This Row],[Item ref]],Claims_timesheets[Financial Year],"26/27"))</f>
        <v>0</v>
      </c>
      <c r="I78" s="81">
        <f>(IF(Project_costs[[#This Row],[Financial Year]]="26/27",Project_costs[[#This Row],[Applied for (£)]],0))-Project_costs[[#This Row],[FY 26/27
Claimed (£) 🔒]]</f>
        <v>0</v>
      </c>
      <c r="J78" s="83">
        <f>(SUMIFS(Claims_invoices[Amount Claimed (£)],Claims_invoices[Item Ref],Project_costs[[#This Row],[Item ref]],Claims_invoices[Financial Year],"27/28"))+(SUMIFS(Claims_timesheets[Amount Claimed (£) ],Claims_timesheets[Item Ref],Project_costs[[#This Row],[Item ref]],Claims_timesheets[Financial Year],"27/28"))</f>
        <v>0</v>
      </c>
      <c r="K78" s="81">
        <f>(IF(Project_costs[[#This Row],[Financial Year]]="27/28",Project_costs[[#This Row],[Applied for (£)]],0))-Project_costs[[#This Row],[FY 27/28
Claimed (£) 🔒]]</f>
        <v>0</v>
      </c>
      <c r="N78"/>
    </row>
    <row r="79" spans="2:14">
      <c r="B79" s="4">
        <v>73</v>
      </c>
      <c r="C79" s="23"/>
      <c r="D79" s="66"/>
      <c r="E79" s="84">
        <v>0</v>
      </c>
      <c r="F79" s="84">
        <v>0</v>
      </c>
      <c r="G79" s="55">
        <f>IFERROR(Project_costs[[#This Row],[Applied for (£)]]/Project_costs[[#This Row],[Total Cost (£)]],0)</f>
        <v>0</v>
      </c>
      <c r="H79" s="83">
        <f>(SUMIFS(Claims_invoices[Amount Claimed (£)],Claims_invoices[Item Ref],Project_costs[[#This Row],[Item ref]],Claims_invoices[Financial Year],"26/27"))+(SUMIFS(Claims_timesheets[Amount Claimed (£) ],Claims_timesheets[Item Ref],Project_costs[[#This Row],[Item ref]],Claims_timesheets[Financial Year],"26/27"))</f>
        <v>0</v>
      </c>
      <c r="I79" s="81">
        <f>(IF(Project_costs[[#This Row],[Financial Year]]="26/27",Project_costs[[#This Row],[Applied for (£)]],0))-Project_costs[[#This Row],[FY 26/27
Claimed (£) 🔒]]</f>
        <v>0</v>
      </c>
      <c r="J79" s="83">
        <f>(SUMIFS(Claims_invoices[Amount Claimed (£)],Claims_invoices[Item Ref],Project_costs[[#This Row],[Item ref]],Claims_invoices[Financial Year],"27/28"))+(SUMIFS(Claims_timesheets[Amount Claimed (£) ],Claims_timesheets[Item Ref],Project_costs[[#This Row],[Item ref]],Claims_timesheets[Financial Year],"27/28"))</f>
        <v>0</v>
      </c>
      <c r="K79" s="81">
        <f>(IF(Project_costs[[#This Row],[Financial Year]]="27/28",Project_costs[[#This Row],[Applied for (£)]],0))-Project_costs[[#This Row],[FY 27/28
Claimed (£) 🔒]]</f>
        <v>0</v>
      </c>
      <c r="N79"/>
    </row>
    <row r="80" spans="2:14">
      <c r="B80" s="4">
        <v>74</v>
      </c>
      <c r="C80" s="23"/>
      <c r="D80" s="66"/>
      <c r="E80" s="84">
        <v>0</v>
      </c>
      <c r="F80" s="84">
        <v>0</v>
      </c>
      <c r="G80" s="55">
        <f>IFERROR(Project_costs[[#This Row],[Applied for (£)]]/Project_costs[[#This Row],[Total Cost (£)]],0)</f>
        <v>0</v>
      </c>
      <c r="H80" s="83">
        <f>(SUMIFS(Claims_invoices[Amount Claimed (£)],Claims_invoices[Item Ref],Project_costs[[#This Row],[Item ref]],Claims_invoices[Financial Year],"26/27"))+(SUMIFS(Claims_timesheets[Amount Claimed (£) ],Claims_timesheets[Item Ref],Project_costs[[#This Row],[Item ref]],Claims_timesheets[Financial Year],"26/27"))</f>
        <v>0</v>
      </c>
      <c r="I80" s="81">
        <f>(IF(Project_costs[[#This Row],[Financial Year]]="26/27",Project_costs[[#This Row],[Applied for (£)]],0))-Project_costs[[#This Row],[FY 26/27
Claimed (£) 🔒]]</f>
        <v>0</v>
      </c>
      <c r="J80" s="83">
        <f>(SUMIFS(Claims_invoices[Amount Claimed (£)],Claims_invoices[Item Ref],Project_costs[[#This Row],[Item ref]],Claims_invoices[Financial Year],"27/28"))+(SUMIFS(Claims_timesheets[Amount Claimed (£) ],Claims_timesheets[Item Ref],Project_costs[[#This Row],[Item ref]],Claims_timesheets[Financial Year],"27/28"))</f>
        <v>0</v>
      </c>
      <c r="K80" s="81">
        <f>(IF(Project_costs[[#This Row],[Financial Year]]="27/28",Project_costs[[#This Row],[Applied for (£)]],0))-Project_costs[[#This Row],[FY 27/28
Claimed (£) 🔒]]</f>
        <v>0</v>
      </c>
      <c r="N80"/>
    </row>
    <row r="81" spans="2:14">
      <c r="B81" s="4">
        <v>75</v>
      </c>
      <c r="C81" s="23"/>
      <c r="D81" s="66"/>
      <c r="E81" s="84">
        <v>0</v>
      </c>
      <c r="F81" s="84">
        <v>0</v>
      </c>
      <c r="G81" s="55">
        <f>IFERROR(Project_costs[[#This Row],[Applied for (£)]]/Project_costs[[#This Row],[Total Cost (£)]],0)</f>
        <v>0</v>
      </c>
      <c r="H81" s="83">
        <f>(SUMIFS(Claims_invoices[Amount Claimed (£)],Claims_invoices[Item Ref],Project_costs[[#This Row],[Item ref]],Claims_invoices[Financial Year],"26/27"))+(SUMIFS(Claims_timesheets[Amount Claimed (£) ],Claims_timesheets[Item Ref],Project_costs[[#This Row],[Item ref]],Claims_timesheets[Financial Year],"26/27"))</f>
        <v>0</v>
      </c>
      <c r="I81" s="81">
        <f>(IF(Project_costs[[#This Row],[Financial Year]]="26/27",Project_costs[[#This Row],[Applied for (£)]],0))-Project_costs[[#This Row],[FY 26/27
Claimed (£) 🔒]]</f>
        <v>0</v>
      </c>
      <c r="J81" s="83">
        <f>(SUMIFS(Claims_invoices[Amount Claimed (£)],Claims_invoices[Item Ref],Project_costs[[#This Row],[Item ref]],Claims_invoices[Financial Year],"27/28"))+(SUMIFS(Claims_timesheets[Amount Claimed (£) ],Claims_timesheets[Item Ref],Project_costs[[#This Row],[Item ref]],Claims_timesheets[Financial Year],"27/28"))</f>
        <v>0</v>
      </c>
      <c r="K81" s="81">
        <f>(IF(Project_costs[[#This Row],[Financial Year]]="27/28",Project_costs[[#This Row],[Applied for (£)]],0))-Project_costs[[#This Row],[FY 27/28
Claimed (£) 🔒]]</f>
        <v>0</v>
      </c>
      <c r="N81"/>
    </row>
    <row r="82" spans="2:14">
      <c r="B82" s="4">
        <v>76</v>
      </c>
      <c r="C82" s="23"/>
      <c r="D82" s="66"/>
      <c r="E82" s="84">
        <v>0</v>
      </c>
      <c r="F82" s="84">
        <v>0</v>
      </c>
      <c r="G82" s="55">
        <f>IFERROR(Project_costs[[#This Row],[Applied for (£)]]/Project_costs[[#This Row],[Total Cost (£)]],0)</f>
        <v>0</v>
      </c>
      <c r="H82" s="83">
        <f>(SUMIFS(Claims_invoices[Amount Claimed (£)],Claims_invoices[Item Ref],Project_costs[[#This Row],[Item ref]],Claims_invoices[Financial Year],"26/27"))+(SUMIFS(Claims_timesheets[Amount Claimed (£) ],Claims_timesheets[Item Ref],Project_costs[[#This Row],[Item ref]],Claims_timesheets[Financial Year],"26/27"))</f>
        <v>0</v>
      </c>
      <c r="I82" s="81">
        <f>(IF(Project_costs[[#This Row],[Financial Year]]="26/27",Project_costs[[#This Row],[Applied for (£)]],0))-Project_costs[[#This Row],[FY 26/27
Claimed (£) 🔒]]</f>
        <v>0</v>
      </c>
      <c r="J82" s="83">
        <f>(SUMIFS(Claims_invoices[Amount Claimed (£)],Claims_invoices[Item Ref],Project_costs[[#This Row],[Item ref]],Claims_invoices[Financial Year],"27/28"))+(SUMIFS(Claims_timesheets[Amount Claimed (£) ],Claims_timesheets[Item Ref],Project_costs[[#This Row],[Item ref]],Claims_timesheets[Financial Year],"27/28"))</f>
        <v>0</v>
      </c>
      <c r="K82" s="81">
        <f>(IF(Project_costs[[#This Row],[Financial Year]]="27/28",Project_costs[[#This Row],[Applied for (£)]],0))-Project_costs[[#This Row],[FY 27/28
Claimed (£) 🔒]]</f>
        <v>0</v>
      </c>
      <c r="N82"/>
    </row>
    <row r="83" spans="2:14">
      <c r="B83" s="4">
        <v>77</v>
      </c>
      <c r="C83" s="23"/>
      <c r="D83" s="66"/>
      <c r="E83" s="84">
        <v>0</v>
      </c>
      <c r="F83" s="84">
        <v>0</v>
      </c>
      <c r="G83" s="55">
        <f>IFERROR(Project_costs[[#This Row],[Applied for (£)]]/Project_costs[[#This Row],[Total Cost (£)]],0)</f>
        <v>0</v>
      </c>
      <c r="H83" s="83">
        <f>(SUMIFS(Claims_invoices[Amount Claimed (£)],Claims_invoices[Item Ref],Project_costs[[#This Row],[Item ref]],Claims_invoices[Financial Year],"26/27"))+(SUMIFS(Claims_timesheets[Amount Claimed (£) ],Claims_timesheets[Item Ref],Project_costs[[#This Row],[Item ref]],Claims_timesheets[Financial Year],"26/27"))</f>
        <v>0</v>
      </c>
      <c r="I83" s="81">
        <f>(IF(Project_costs[[#This Row],[Financial Year]]="26/27",Project_costs[[#This Row],[Applied for (£)]],0))-Project_costs[[#This Row],[FY 26/27
Claimed (£) 🔒]]</f>
        <v>0</v>
      </c>
      <c r="J83" s="83">
        <f>(SUMIFS(Claims_invoices[Amount Claimed (£)],Claims_invoices[Item Ref],Project_costs[[#This Row],[Item ref]],Claims_invoices[Financial Year],"27/28"))+(SUMIFS(Claims_timesheets[Amount Claimed (£) ],Claims_timesheets[Item Ref],Project_costs[[#This Row],[Item ref]],Claims_timesheets[Financial Year],"27/28"))</f>
        <v>0</v>
      </c>
      <c r="K83" s="81">
        <f>(IF(Project_costs[[#This Row],[Financial Year]]="27/28",Project_costs[[#This Row],[Applied for (£)]],0))-Project_costs[[#This Row],[FY 27/28
Claimed (£) 🔒]]</f>
        <v>0</v>
      </c>
      <c r="N83"/>
    </row>
    <row r="84" spans="2:14">
      <c r="B84" s="4">
        <v>78</v>
      </c>
      <c r="C84" s="24"/>
      <c r="D84" s="66"/>
      <c r="E84" s="84">
        <v>0</v>
      </c>
      <c r="F84" s="84">
        <v>0</v>
      </c>
      <c r="G84" s="55">
        <f>IFERROR(Project_costs[[#This Row],[Applied for (£)]]/Project_costs[[#This Row],[Total Cost (£)]],0)</f>
        <v>0</v>
      </c>
      <c r="H84" s="83">
        <f>(SUMIFS(Claims_invoices[Amount Claimed (£)],Claims_invoices[Item Ref],Project_costs[[#This Row],[Item ref]],Claims_invoices[Financial Year],"26/27"))+(SUMIFS(Claims_timesheets[Amount Claimed (£) ],Claims_timesheets[Item Ref],Project_costs[[#This Row],[Item ref]],Claims_timesheets[Financial Year],"26/27"))</f>
        <v>0</v>
      </c>
      <c r="I84" s="81">
        <f>(IF(Project_costs[[#This Row],[Financial Year]]="26/27",Project_costs[[#This Row],[Applied for (£)]],0))-Project_costs[[#This Row],[FY 26/27
Claimed (£) 🔒]]</f>
        <v>0</v>
      </c>
      <c r="J84" s="83">
        <f>(SUMIFS(Claims_invoices[Amount Claimed (£)],Claims_invoices[Item Ref],Project_costs[[#This Row],[Item ref]],Claims_invoices[Financial Year],"27/28"))+(SUMIFS(Claims_timesheets[Amount Claimed (£) ],Claims_timesheets[Item Ref],Project_costs[[#This Row],[Item ref]],Claims_timesheets[Financial Year],"27/28"))</f>
        <v>0</v>
      </c>
      <c r="K84" s="81">
        <f>(IF(Project_costs[[#This Row],[Financial Year]]="27/28",Project_costs[[#This Row],[Applied for (£)]],0))-Project_costs[[#This Row],[FY 27/28
Claimed (£) 🔒]]</f>
        <v>0</v>
      </c>
      <c r="N84"/>
    </row>
    <row r="85" spans="2:14">
      <c r="B85" s="4">
        <v>79</v>
      </c>
      <c r="C85" s="23"/>
      <c r="D85" s="66"/>
      <c r="E85" s="84">
        <v>0</v>
      </c>
      <c r="F85" s="84">
        <v>0</v>
      </c>
      <c r="G85" s="55">
        <f>IFERROR(Project_costs[[#This Row],[Applied for (£)]]/Project_costs[[#This Row],[Total Cost (£)]],0)</f>
        <v>0</v>
      </c>
      <c r="H85" s="83">
        <f>(SUMIFS(Claims_invoices[Amount Claimed (£)],Claims_invoices[Item Ref],Project_costs[[#This Row],[Item ref]],Claims_invoices[Financial Year],"26/27"))+(SUMIFS(Claims_timesheets[Amount Claimed (£) ],Claims_timesheets[Item Ref],Project_costs[[#This Row],[Item ref]],Claims_timesheets[Financial Year],"26/27"))</f>
        <v>0</v>
      </c>
      <c r="I85" s="81">
        <f>(IF(Project_costs[[#This Row],[Financial Year]]="26/27",Project_costs[[#This Row],[Applied for (£)]],0))-Project_costs[[#This Row],[FY 26/27
Claimed (£) 🔒]]</f>
        <v>0</v>
      </c>
      <c r="J85" s="83">
        <f>(SUMIFS(Claims_invoices[Amount Claimed (£)],Claims_invoices[Item Ref],Project_costs[[#This Row],[Item ref]],Claims_invoices[Financial Year],"27/28"))+(SUMIFS(Claims_timesheets[Amount Claimed (£) ],Claims_timesheets[Item Ref],Project_costs[[#This Row],[Item ref]],Claims_timesheets[Financial Year],"27/28"))</f>
        <v>0</v>
      </c>
      <c r="K85" s="81">
        <f>(IF(Project_costs[[#This Row],[Financial Year]]="27/28",Project_costs[[#This Row],[Applied for (£)]],0))-Project_costs[[#This Row],[FY 27/28
Claimed (£) 🔒]]</f>
        <v>0</v>
      </c>
      <c r="N85"/>
    </row>
    <row r="86" spans="2:14">
      <c r="B86" s="4">
        <v>80</v>
      </c>
      <c r="C86" s="23"/>
      <c r="D86" s="66"/>
      <c r="E86" s="84">
        <v>0</v>
      </c>
      <c r="F86" s="84">
        <v>0</v>
      </c>
      <c r="G86" s="55">
        <f>IFERROR(Project_costs[[#This Row],[Applied for (£)]]/Project_costs[[#This Row],[Total Cost (£)]],0)</f>
        <v>0</v>
      </c>
      <c r="H86" s="83">
        <f>(SUMIFS(Claims_invoices[Amount Claimed (£)],Claims_invoices[Item Ref],Project_costs[[#This Row],[Item ref]],Claims_invoices[Financial Year],"26/27"))+(SUMIFS(Claims_timesheets[Amount Claimed (£) ],Claims_timesheets[Item Ref],Project_costs[[#This Row],[Item ref]],Claims_timesheets[Financial Year],"26/27"))</f>
        <v>0</v>
      </c>
      <c r="I86" s="81">
        <f>(IF(Project_costs[[#This Row],[Financial Year]]="26/27",Project_costs[[#This Row],[Applied for (£)]],0))-Project_costs[[#This Row],[FY 26/27
Claimed (£) 🔒]]</f>
        <v>0</v>
      </c>
      <c r="J86" s="83">
        <f>(SUMIFS(Claims_invoices[Amount Claimed (£)],Claims_invoices[Item Ref],Project_costs[[#This Row],[Item ref]],Claims_invoices[Financial Year],"27/28"))+(SUMIFS(Claims_timesheets[Amount Claimed (£) ],Claims_timesheets[Item Ref],Project_costs[[#This Row],[Item ref]],Claims_timesheets[Financial Year],"27/28"))</f>
        <v>0</v>
      </c>
      <c r="K86" s="81">
        <f>(IF(Project_costs[[#This Row],[Financial Year]]="27/28",Project_costs[[#This Row],[Applied for (£)]],0))-Project_costs[[#This Row],[FY 27/28
Claimed (£) 🔒]]</f>
        <v>0</v>
      </c>
      <c r="N86"/>
    </row>
    <row r="87" spans="2:14">
      <c r="B87" s="4">
        <v>81</v>
      </c>
      <c r="C87" s="24"/>
      <c r="D87" s="66"/>
      <c r="E87" s="84">
        <v>0</v>
      </c>
      <c r="F87" s="84">
        <v>0</v>
      </c>
      <c r="G87" s="55">
        <f>IFERROR(Project_costs[[#This Row],[Applied for (£)]]/Project_costs[[#This Row],[Total Cost (£)]],0)</f>
        <v>0</v>
      </c>
      <c r="H87" s="83">
        <f>(SUMIFS(Claims_invoices[Amount Claimed (£)],Claims_invoices[Item Ref],Project_costs[[#This Row],[Item ref]],Claims_invoices[Financial Year],"26/27"))+(SUMIFS(Claims_timesheets[Amount Claimed (£) ],Claims_timesheets[Item Ref],Project_costs[[#This Row],[Item ref]],Claims_timesheets[Financial Year],"26/27"))</f>
        <v>0</v>
      </c>
      <c r="I87" s="81">
        <f>(IF(Project_costs[[#This Row],[Financial Year]]="26/27",Project_costs[[#This Row],[Applied for (£)]],0))-Project_costs[[#This Row],[FY 26/27
Claimed (£) 🔒]]</f>
        <v>0</v>
      </c>
      <c r="J87" s="83">
        <f>(SUMIFS(Claims_invoices[Amount Claimed (£)],Claims_invoices[Item Ref],Project_costs[[#This Row],[Item ref]],Claims_invoices[Financial Year],"27/28"))+(SUMIFS(Claims_timesheets[Amount Claimed (£) ],Claims_timesheets[Item Ref],Project_costs[[#This Row],[Item ref]],Claims_timesheets[Financial Year],"27/28"))</f>
        <v>0</v>
      </c>
      <c r="K87" s="81">
        <f>(IF(Project_costs[[#This Row],[Financial Year]]="27/28",Project_costs[[#This Row],[Applied for (£)]],0))-Project_costs[[#This Row],[FY 27/28
Claimed (£) 🔒]]</f>
        <v>0</v>
      </c>
      <c r="N87"/>
    </row>
    <row r="88" spans="2:14">
      <c r="B88" s="4">
        <v>82</v>
      </c>
      <c r="C88" s="23"/>
      <c r="D88" s="66"/>
      <c r="E88" s="84">
        <v>0</v>
      </c>
      <c r="F88" s="84">
        <v>0</v>
      </c>
      <c r="G88" s="55">
        <f>IFERROR(Project_costs[[#This Row],[Applied for (£)]]/Project_costs[[#This Row],[Total Cost (£)]],0)</f>
        <v>0</v>
      </c>
      <c r="H88" s="83">
        <f>(SUMIFS(Claims_invoices[Amount Claimed (£)],Claims_invoices[Item Ref],Project_costs[[#This Row],[Item ref]],Claims_invoices[Financial Year],"26/27"))+(SUMIFS(Claims_timesheets[Amount Claimed (£) ],Claims_timesheets[Item Ref],Project_costs[[#This Row],[Item ref]],Claims_timesheets[Financial Year],"26/27"))</f>
        <v>0</v>
      </c>
      <c r="I88" s="81">
        <f>(IF(Project_costs[[#This Row],[Financial Year]]="26/27",Project_costs[[#This Row],[Applied for (£)]],0))-Project_costs[[#This Row],[FY 26/27
Claimed (£) 🔒]]</f>
        <v>0</v>
      </c>
      <c r="J88" s="83">
        <f>(SUMIFS(Claims_invoices[Amount Claimed (£)],Claims_invoices[Item Ref],Project_costs[[#This Row],[Item ref]],Claims_invoices[Financial Year],"27/28"))+(SUMIFS(Claims_timesheets[Amount Claimed (£) ],Claims_timesheets[Item Ref],Project_costs[[#This Row],[Item ref]],Claims_timesheets[Financial Year],"27/28"))</f>
        <v>0</v>
      </c>
      <c r="K88" s="81">
        <f>(IF(Project_costs[[#This Row],[Financial Year]]="27/28",Project_costs[[#This Row],[Applied for (£)]],0))-Project_costs[[#This Row],[FY 27/28
Claimed (£) 🔒]]</f>
        <v>0</v>
      </c>
      <c r="N88"/>
    </row>
    <row r="89" spans="2:14">
      <c r="B89" s="4">
        <v>83</v>
      </c>
      <c r="C89" s="23"/>
      <c r="D89" s="66"/>
      <c r="E89" s="84">
        <v>0</v>
      </c>
      <c r="F89" s="84">
        <v>0</v>
      </c>
      <c r="G89" s="55">
        <f>IFERROR(Project_costs[[#This Row],[Applied for (£)]]/Project_costs[[#This Row],[Total Cost (£)]],0)</f>
        <v>0</v>
      </c>
      <c r="H89" s="83">
        <f>(SUMIFS(Claims_invoices[Amount Claimed (£)],Claims_invoices[Item Ref],Project_costs[[#This Row],[Item ref]],Claims_invoices[Financial Year],"26/27"))+(SUMIFS(Claims_timesheets[Amount Claimed (£) ],Claims_timesheets[Item Ref],Project_costs[[#This Row],[Item ref]],Claims_timesheets[Financial Year],"26/27"))</f>
        <v>0</v>
      </c>
      <c r="I89" s="81">
        <f>(IF(Project_costs[[#This Row],[Financial Year]]="26/27",Project_costs[[#This Row],[Applied for (£)]],0))-Project_costs[[#This Row],[FY 26/27
Claimed (£) 🔒]]</f>
        <v>0</v>
      </c>
      <c r="J89" s="83">
        <f>(SUMIFS(Claims_invoices[Amount Claimed (£)],Claims_invoices[Item Ref],Project_costs[[#This Row],[Item ref]],Claims_invoices[Financial Year],"27/28"))+(SUMIFS(Claims_timesheets[Amount Claimed (£) ],Claims_timesheets[Item Ref],Project_costs[[#This Row],[Item ref]],Claims_timesheets[Financial Year],"27/28"))</f>
        <v>0</v>
      </c>
      <c r="K89" s="81">
        <f>(IF(Project_costs[[#This Row],[Financial Year]]="27/28",Project_costs[[#This Row],[Applied for (£)]],0))-Project_costs[[#This Row],[FY 27/28
Claimed (£) 🔒]]</f>
        <v>0</v>
      </c>
      <c r="N89"/>
    </row>
    <row r="90" spans="2:14">
      <c r="B90" s="4">
        <v>84</v>
      </c>
      <c r="C90" s="24"/>
      <c r="D90" s="66"/>
      <c r="E90" s="84">
        <v>0</v>
      </c>
      <c r="F90" s="84">
        <v>0</v>
      </c>
      <c r="G90" s="55">
        <f>IFERROR(Project_costs[[#This Row],[Applied for (£)]]/Project_costs[[#This Row],[Total Cost (£)]],0)</f>
        <v>0</v>
      </c>
      <c r="H90" s="83">
        <f>(SUMIFS(Claims_invoices[Amount Claimed (£)],Claims_invoices[Item Ref],Project_costs[[#This Row],[Item ref]],Claims_invoices[Financial Year],"26/27"))+(SUMIFS(Claims_timesheets[Amount Claimed (£) ],Claims_timesheets[Item Ref],Project_costs[[#This Row],[Item ref]],Claims_timesheets[Financial Year],"26/27"))</f>
        <v>0</v>
      </c>
      <c r="I90" s="81">
        <f>(IF(Project_costs[[#This Row],[Financial Year]]="26/27",Project_costs[[#This Row],[Applied for (£)]],0))-Project_costs[[#This Row],[FY 26/27
Claimed (£) 🔒]]</f>
        <v>0</v>
      </c>
      <c r="J90" s="83">
        <f>(SUMIFS(Claims_invoices[Amount Claimed (£)],Claims_invoices[Item Ref],Project_costs[[#This Row],[Item ref]],Claims_invoices[Financial Year],"27/28"))+(SUMIFS(Claims_timesheets[Amount Claimed (£) ],Claims_timesheets[Item Ref],Project_costs[[#This Row],[Item ref]],Claims_timesheets[Financial Year],"27/28"))</f>
        <v>0</v>
      </c>
      <c r="K90" s="81">
        <f>(IF(Project_costs[[#This Row],[Financial Year]]="27/28",Project_costs[[#This Row],[Applied for (£)]],0))-Project_costs[[#This Row],[FY 27/28
Claimed (£) 🔒]]</f>
        <v>0</v>
      </c>
      <c r="N90"/>
    </row>
    <row r="91" spans="2:14">
      <c r="B91" s="4">
        <v>85</v>
      </c>
      <c r="C91" s="23"/>
      <c r="D91" s="66"/>
      <c r="E91" s="84">
        <v>0</v>
      </c>
      <c r="F91" s="84">
        <v>0</v>
      </c>
      <c r="G91" s="55">
        <f>IFERROR(Project_costs[[#This Row],[Applied for (£)]]/Project_costs[[#This Row],[Total Cost (£)]],0)</f>
        <v>0</v>
      </c>
      <c r="H91" s="83">
        <f>(SUMIFS(Claims_invoices[Amount Claimed (£)],Claims_invoices[Item Ref],Project_costs[[#This Row],[Item ref]],Claims_invoices[Financial Year],"26/27"))+(SUMIFS(Claims_timesheets[Amount Claimed (£) ],Claims_timesheets[Item Ref],Project_costs[[#This Row],[Item ref]],Claims_timesheets[Financial Year],"26/27"))</f>
        <v>0</v>
      </c>
      <c r="I91" s="81">
        <f>(IF(Project_costs[[#This Row],[Financial Year]]="26/27",Project_costs[[#This Row],[Applied for (£)]],0))-Project_costs[[#This Row],[FY 26/27
Claimed (£) 🔒]]</f>
        <v>0</v>
      </c>
      <c r="J91" s="83">
        <f>(SUMIFS(Claims_invoices[Amount Claimed (£)],Claims_invoices[Item Ref],Project_costs[[#This Row],[Item ref]],Claims_invoices[Financial Year],"27/28"))+(SUMIFS(Claims_timesheets[Amount Claimed (£) ],Claims_timesheets[Item Ref],Project_costs[[#This Row],[Item ref]],Claims_timesheets[Financial Year],"27/28"))</f>
        <v>0</v>
      </c>
      <c r="K91" s="81">
        <f>(IF(Project_costs[[#This Row],[Financial Year]]="27/28",Project_costs[[#This Row],[Applied for (£)]],0))-Project_costs[[#This Row],[FY 27/28
Claimed (£) 🔒]]</f>
        <v>0</v>
      </c>
      <c r="N91"/>
    </row>
    <row r="92" spans="2:14">
      <c r="B92" s="4">
        <v>86</v>
      </c>
      <c r="C92" s="23"/>
      <c r="D92" s="66"/>
      <c r="E92" s="84">
        <v>0</v>
      </c>
      <c r="F92" s="84">
        <v>0</v>
      </c>
      <c r="G92" s="55">
        <f>IFERROR(Project_costs[[#This Row],[Applied for (£)]]/Project_costs[[#This Row],[Total Cost (£)]],0)</f>
        <v>0</v>
      </c>
      <c r="H92" s="83">
        <f>(SUMIFS(Claims_invoices[Amount Claimed (£)],Claims_invoices[Item Ref],Project_costs[[#This Row],[Item ref]],Claims_invoices[Financial Year],"26/27"))+(SUMIFS(Claims_timesheets[Amount Claimed (£) ],Claims_timesheets[Item Ref],Project_costs[[#This Row],[Item ref]],Claims_timesheets[Financial Year],"26/27"))</f>
        <v>0</v>
      </c>
      <c r="I92" s="81">
        <f>(IF(Project_costs[[#This Row],[Financial Year]]="26/27",Project_costs[[#This Row],[Applied for (£)]],0))-Project_costs[[#This Row],[FY 26/27
Claimed (£) 🔒]]</f>
        <v>0</v>
      </c>
      <c r="J92" s="83">
        <f>(SUMIFS(Claims_invoices[Amount Claimed (£)],Claims_invoices[Item Ref],Project_costs[[#This Row],[Item ref]],Claims_invoices[Financial Year],"27/28"))+(SUMIFS(Claims_timesheets[Amount Claimed (£) ],Claims_timesheets[Item Ref],Project_costs[[#This Row],[Item ref]],Claims_timesheets[Financial Year],"27/28"))</f>
        <v>0</v>
      </c>
      <c r="K92" s="81">
        <f>(IF(Project_costs[[#This Row],[Financial Year]]="27/28",Project_costs[[#This Row],[Applied for (£)]],0))-Project_costs[[#This Row],[FY 27/28
Claimed (£) 🔒]]</f>
        <v>0</v>
      </c>
      <c r="N92"/>
    </row>
    <row r="93" spans="2:14">
      <c r="B93" s="4">
        <v>87</v>
      </c>
      <c r="C93" s="24"/>
      <c r="D93" s="66"/>
      <c r="E93" s="84">
        <v>0</v>
      </c>
      <c r="F93" s="84">
        <v>0</v>
      </c>
      <c r="G93" s="55">
        <f>IFERROR(Project_costs[[#This Row],[Applied for (£)]]/Project_costs[[#This Row],[Total Cost (£)]],0)</f>
        <v>0</v>
      </c>
      <c r="H93" s="83">
        <f>(SUMIFS(Claims_invoices[Amount Claimed (£)],Claims_invoices[Item Ref],Project_costs[[#This Row],[Item ref]],Claims_invoices[Financial Year],"26/27"))+(SUMIFS(Claims_timesheets[Amount Claimed (£) ],Claims_timesheets[Item Ref],Project_costs[[#This Row],[Item ref]],Claims_timesheets[Financial Year],"26/27"))</f>
        <v>0</v>
      </c>
      <c r="I93" s="81">
        <f>(IF(Project_costs[[#This Row],[Financial Year]]="26/27",Project_costs[[#This Row],[Applied for (£)]],0))-Project_costs[[#This Row],[FY 26/27
Claimed (£) 🔒]]</f>
        <v>0</v>
      </c>
      <c r="J93" s="83">
        <f>(SUMIFS(Claims_invoices[Amount Claimed (£)],Claims_invoices[Item Ref],Project_costs[[#This Row],[Item ref]],Claims_invoices[Financial Year],"27/28"))+(SUMIFS(Claims_timesheets[Amount Claimed (£) ],Claims_timesheets[Item Ref],Project_costs[[#This Row],[Item ref]],Claims_timesheets[Financial Year],"27/28"))</f>
        <v>0</v>
      </c>
      <c r="K93" s="81">
        <f>(IF(Project_costs[[#This Row],[Financial Year]]="27/28",Project_costs[[#This Row],[Applied for (£)]],0))-Project_costs[[#This Row],[FY 27/28
Claimed (£) 🔒]]</f>
        <v>0</v>
      </c>
      <c r="N93"/>
    </row>
    <row r="94" spans="2:14">
      <c r="B94" s="4">
        <v>88</v>
      </c>
      <c r="C94" s="23"/>
      <c r="D94" s="66"/>
      <c r="E94" s="84">
        <v>0</v>
      </c>
      <c r="F94" s="84">
        <v>0</v>
      </c>
      <c r="G94" s="55">
        <f>IFERROR(Project_costs[[#This Row],[Applied for (£)]]/Project_costs[[#This Row],[Total Cost (£)]],0)</f>
        <v>0</v>
      </c>
      <c r="H94" s="83">
        <f>(SUMIFS(Claims_invoices[Amount Claimed (£)],Claims_invoices[Item Ref],Project_costs[[#This Row],[Item ref]],Claims_invoices[Financial Year],"26/27"))+(SUMIFS(Claims_timesheets[Amount Claimed (£) ],Claims_timesheets[Item Ref],Project_costs[[#This Row],[Item ref]],Claims_timesheets[Financial Year],"26/27"))</f>
        <v>0</v>
      </c>
      <c r="I94" s="81">
        <f>(IF(Project_costs[[#This Row],[Financial Year]]="26/27",Project_costs[[#This Row],[Applied for (£)]],0))-Project_costs[[#This Row],[FY 26/27
Claimed (£) 🔒]]</f>
        <v>0</v>
      </c>
      <c r="J94" s="83">
        <f>(SUMIFS(Claims_invoices[Amount Claimed (£)],Claims_invoices[Item Ref],Project_costs[[#This Row],[Item ref]],Claims_invoices[Financial Year],"27/28"))+(SUMIFS(Claims_timesheets[Amount Claimed (£) ],Claims_timesheets[Item Ref],Project_costs[[#This Row],[Item ref]],Claims_timesheets[Financial Year],"27/28"))</f>
        <v>0</v>
      </c>
      <c r="K94" s="81">
        <f>(IF(Project_costs[[#This Row],[Financial Year]]="27/28",Project_costs[[#This Row],[Applied for (£)]],0))-Project_costs[[#This Row],[FY 27/28
Claimed (£) 🔒]]</f>
        <v>0</v>
      </c>
      <c r="N94"/>
    </row>
    <row r="95" spans="2:14">
      <c r="B95" s="4">
        <v>89</v>
      </c>
      <c r="C95" s="23"/>
      <c r="D95" s="66"/>
      <c r="E95" s="84">
        <v>0</v>
      </c>
      <c r="F95" s="84">
        <v>0</v>
      </c>
      <c r="G95" s="55">
        <f>IFERROR(Project_costs[[#This Row],[Applied for (£)]]/Project_costs[[#This Row],[Total Cost (£)]],0)</f>
        <v>0</v>
      </c>
      <c r="H95" s="83">
        <f>(SUMIFS(Claims_invoices[Amount Claimed (£)],Claims_invoices[Item Ref],Project_costs[[#This Row],[Item ref]],Claims_invoices[Financial Year],"26/27"))+(SUMIFS(Claims_timesheets[Amount Claimed (£) ],Claims_timesheets[Item Ref],Project_costs[[#This Row],[Item ref]],Claims_timesheets[Financial Year],"26/27"))</f>
        <v>0</v>
      </c>
      <c r="I95" s="81">
        <f>(IF(Project_costs[[#This Row],[Financial Year]]="26/27",Project_costs[[#This Row],[Applied for (£)]],0))-Project_costs[[#This Row],[FY 26/27
Claimed (£) 🔒]]</f>
        <v>0</v>
      </c>
      <c r="J95" s="83">
        <f>(SUMIFS(Claims_invoices[Amount Claimed (£)],Claims_invoices[Item Ref],Project_costs[[#This Row],[Item ref]],Claims_invoices[Financial Year],"27/28"))+(SUMIFS(Claims_timesheets[Amount Claimed (£) ],Claims_timesheets[Item Ref],Project_costs[[#This Row],[Item ref]],Claims_timesheets[Financial Year],"27/28"))</f>
        <v>0</v>
      </c>
      <c r="K95" s="81">
        <f>(IF(Project_costs[[#This Row],[Financial Year]]="27/28",Project_costs[[#This Row],[Applied for (£)]],0))-Project_costs[[#This Row],[FY 27/28
Claimed (£) 🔒]]</f>
        <v>0</v>
      </c>
      <c r="N95"/>
    </row>
    <row r="96" spans="2:14">
      <c r="B96" s="4">
        <v>90</v>
      </c>
      <c r="C96" s="24"/>
      <c r="D96" s="66"/>
      <c r="E96" s="84">
        <v>0</v>
      </c>
      <c r="F96" s="84">
        <v>0</v>
      </c>
      <c r="G96" s="55">
        <f>IFERROR(Project_costs[[#This Row],[Applied for (£)]]/Project_costs[[#This Row],[Total Cost (£)]],0)</f>
        <v>0</v>
      </c>
      <c r="H96" s="83">
        <f>(SUMIFS(Claims_invoices[Amount Claimed (£)],Claims_invoices[Item Ref],Project_costs[[#This Row],[Item ref]],Claims_invoices[Financial Year],"26/27"))+(SUMIFS(Claims_timesheets[Amount Claimed (£) ],Claims_timesheets[Item Ref],Project_costs[[#This Row],[Item ref]],Claims_timesheets[Financial Year],"26/27"))</f>
        <v>0</v>
      </c>
      <c r="I96" s="81">
        <f>(IF(Project_costs[[#This Row],[Financial Year]]="26/27",Project_costs[[#This Row],[Applied for (£)]],0))-Project_costs[[#This Row],[FY 26/27
Claimed (£) 🔒]]</f>
        <v>0</v>
      </c>
      <c r="J96" s="83">
        <f>(SUMIFS(Claims_invoices[Amount Claimed (£)],Claims_invoices[Item Ref],Project_costs[[#This Row],[Item ref]],Claims_invoices[Financial Year],"27/28"))+(SUMIFS(Claims_timesheets[Amount Claimed (£) ],Claims_timesheets[Item Ref],Project_costs[[#This Row],[Item ref]],Claims_timesheets[Financial Year],"27/28"))</f>
        <v>0</v>
      </c>
      <c r="K96" s="81">
        <f>(IF(Project_costs[[#This Row],[Financial Year]]="27/28",Project_costs[[#This Row],[Applied for (£)]],0))-Project_costs[[#This Row],[FY 27/28
Claimed (£) 🔒]]</f>
        <v>0</v>
      </c>
      <c r="N96"/>
    </row>
    <row r="97" spans="2:14">
      <c r="B97" s="4">
        <v>91</v>
      </c>
      <c r="C97" s="23"/>
      <c r="D97" s="66"/>
      <c r="E97" s="84">
        <v>0</v>
      </c>
      <c r="F97" s="84">
        <v>0</v>
      </c>
      <c r="G97" s="55">
        <f>IFERROR(Project_costs[[#This Row],[Applied for (£)]]/Project_costs[[#This Row],[Total Cost (£)]],0)</f>
        <v>0</v>
      </c>
      <c r="H97" s="83">
        <f>(SUMIFS(Claims_invoices[Amount Claimed (£)],Claims_invoices[Item Ref],Project_costs[[#This Row],[Item ref]],Claims_invoices[Financial Year],"26/27"))+(SUMIFS(Claims_timesheets[Amount Claimed (£) ],Claims_timesheets[Item Ref],Project_costs[[#This Row],[Item ref]],Claims_timesheets[Financial Year],"26/27"))</f>
        <v>0</v>
      </c>
      <c r="I97" s="81">
        <f>(IF(Project_costs[[#This Row],[Financial Year]]="26/27",Project_costs[[#This Row],[Applied for (£)]],0))-Project_costs[[#This Row],[FY 26/27
Claimed (£) 🔒]]</f>
        <v>0</v>
      </c>
      <c r="J97" s="83">
        <f>(SUMIFS(Claims_invoices[Amount Claimed (£)],Claims_invoices[Item Ref],Project_costs[[#This Row],[Item ref]],Claims_invoices[Financial Year],"27/28"))+(SUMIFS(Claims_timesheets[Amount Claimed (£) ],Claims_timesheets[Item Ref],Project_costs[[#This Row],[Item ref]],Claims_timesheets[Financial Year],"27/28"))</f>
        <v>0</v>
      </c>
      <c r="K97" s="81">
        <f>(IF(Project_costs[[#This Row],[Financial Year]]="27/28",Project_costs[[#This Row],[Applied for (£)]],0))-Project_costs[[#This Row],[FY 27/28
Claimed (£) 🔒]]</f>
        <v>0</v>
      </c>
      <c r="N97"/>
    </row>
    <row r="98" spans="2:14">
      <c r="B98" s="4">
        <v>92</v>
      </c>
      <c r="C98" s="23"/>
      <c r="D98" s="66"/>
      <c r="E98" s="84">
        <v>0</v>
      </c>
      <c r="F98" s="84">
        <v>0</v>
      </c>
      <c r="G98" s="55">
        <f>IFERROR(Project_costs[[#This Row],[Applied for (£)]]/Project_costs[[#This Row],[Total Cost (£)]],0)</f>
        <v>0</v>
      </c>
      <c r="H98" s="83">
        <f>(SUMIFS(Claims_invoices[Amount Claimed (£)],Claims_invoices[Item Ref],Project_costs[[#This Row],[Item ref]],Claims_invoices[Financial Year],"26/27"))+(SUMIFS(Claims_timesheets[Amount Claimed (£) ],Claims_timesheets[Item Ref],Project_costs[[#This Row],[Item ref]],Claims_timesheets[Financial Year],"26/27"))</f>
        <v>0</v>
      </c>
      <c r="I98" s="81">
        <f>(IF(Project_costs[[#This Row],[Financial Year]]="26/27",Project_costs[[#This Row],[Applied for (£)]],0))-Project_costs[[#This Row],[FY 26/27
Claimed (£) 🔒]]</f>
        <v>0</v>
      </c>
      <c r="J98" s="83">
        <f>(SUMIFS(Claims_invoices[Amount Claimed (£)],Claims_invoices[Item Ref],Project_costs[[#This Row],[Item ref]],Claims_invoices[Financial Year],"27/28"))+(SUMIFS(Claims_timesheets[Amount Claimed (£) ],Claims_timesheets[Item Ref],Project_costs[[#This Row],[Item ref]],Claims_timesheets[Financial Year],"27/28"))</f>
        <v>0</v>
      </c>
      <c r="K98" s="81">
        <f>(IF(Project_costs[[#This Row],[Financial Year]]="27/28",Project_costs[[#This Row],[Applied for (£)]],0))-Project_costs[[#This Row],[FY 27/28
Claimed (£) 🔒]]</f>
        <v>0</v>
      </c>
      <c r="N98"/>
    </row>
    <row r="99" spans="2:14">
      <c r="B99" s="4">
        <v>93</v>
      </c>
      <c r="C99" s="23"/>
      <c r="D99" s="66"/>
      <c r="E99" s="84">
        <v>0</v>
      </c>
      <c r="F99" s="84">
        <v>0</v>
      </c>
      <c r="G99" s="55">
        <f>IFERROR(Project_costs[[#This Row],[Applied for (£)]]/Project_costs[[#This Row],[Total Cost (£)]],0)</f>
        <v>0</v>
      </c>
      <c r="H99" s="83">
        <f>(SUMIFS(Claims_invoices[Amount Claimed (£)],Claims_invoices[Item Ref],Project_costs[[#This Row],[Item ref]],Claims_invoices[Financial Year],"26/27"))+(SUMIFS(Claims_timesheets[Amount Claimed (£) ],Claims_timesheets[Item Ref],Project_costs[[#This Row],[Item ref]],Claims_timesheets[Financial Year],"26/27"))</f>
        <v>0</v>
      </c>
      <c r="I99" s="81">
        <f>(IF(Project_costs[[#This Row],[Financial Year]]="26/27",Project_costs[[#This Row],[Applied for (£)]],0))-Project_costs[[#This Row],[FY 26/27
Claimed (£) 🔒]]</f>
        <v>0</v>
      </c>
      <c r="J99" s="83">
        <f>(SUMIFS(Claims_invoices[Amount Claimed (£)],Claims_invoices[Item Ref],Project_costs[[#This Row],[Item ref]],Claims_invoices[Financial Year],"27/28"))+(SUMIFS(Claims_timesheets[Amount Claimed (£) ],Claims_timesheets[Item Ref],Project_costs[[#This Row],[Item ref]],Claims_timesheets[Financial Year],"27/28"))</f>
        <v>0</v>
      </c>
      <c r="K99" s="81">
        <f>(IF(Project_costs[[#This Row],[Financial Year]]="27/28",Project_costs[[#This Row],[Applied for (£)]],0))-Project_costs[[#This Row],[FY 27/28
Claimed (£) 🔒]]</f>
        <v>0</v>
      </c>
      <c r="N99"/>
    </row>
    <row r="100" spans="2:14">
      <c r="B100" s="4">
        <v>94</v>
      </c>
      <c r="C100" s="23"/>
      <c r="D100" s="66"/>
      <c r="E100" s="84">
        <v>0</v>
      </c>
      <c r="F100" s="84">
        <v>0</v>
      </c>
      <c r="G100" s="55">
        <f>IFERROR(Project_costs[[#This Row],[Applied for (£)]]/Project_costs[[#This Row],[Total Cost (£)]],0)</f>
        <v>0</v>
      </c>
      <c r="H100" s="83">
        <f>(SUMIFS(Claims_invoices[Amount Claimed (£)],Claims_invoices[Item Ref],Project_costs[[#This Row],[Item ref]],Claims_invoices[Financial Year],"26/27"))+(SUMIFS(Claims_timesheets[Amount Claimed (£) ],Claims_timesheets[Item Ref],Project_costs[[#This Row],[Item ref]],Claims_timesheets[Financial Year],"26/27"))</f>
        <v>0</v>
      </c>
      <c r="I100" s="81">
        <f>(IF(Project_costs[[#This Row],[Financial Year]]="26/27",Project_costs[[#This Row],[Applied for (£)]],0))-Project_costs[[#This Row],[FY 26/27
Claimed (£) 🔒]]</f>
        <v>0</v>
      </c>
      <c r="J100" s="83">
        <f>(SUMIFS(Claims_invoices[Amount Claimed (£)],Claims_invoices[Item Ref],Project_costs[[#This Row],[Item ref]],Claims_invoices[Financial Year],"27/28"))+(SUMIFS(Claims_timesheets[Amount Claimed (£) ],Claims_timesheets[Item Ref],Project_costs[[#This Row],[Item ref]],Claims_timesheets[Financial Year],"27/28"))</f>
        <v>0</v>
      </c>
      <c r="K100" s="81">
        <f>(IF(Project_costs[[#This Row],[Financial Year]]="27/28",Project_costs[[#This Row],[Applied for (£)]],0))-Project_costs[[#This Row],[FY 27/28
Claimed (£) 🔒]]</f>
        <v>0</v>
      </c>
      <c r="N100"/>
    </row>
    <row r="101" spans="2:14">
      <c r="B101" s="4">
        <v>95</v>
      </c>
      <c r="C101" s="24"/>
      <c r="D101" s="66"/>
      <c r="E101" s="84">
        <v>0</v>
      </c>
      <c r="F101" s="84">
        <v>0</v>
      </c>
      <c r="G101" s="55">
        <f>IFERROR(Project_costs[[#This Row],[Applied for (£)]]/Project_costs[[#This Row],[Total Cost (£)]],0)</f>
        <v>0</v>
      </c>
      <c r="H101" s="83">
        <f>(SUMIFS(Claims_invoices[Amount Claimed (£)],Claims_invoices[Item Ref],Project_costs[[#This Row],[Item ref]],Claims_invoices[Financial Year],"26/27"))+(SUMIFS(Claims_timesheets[Amount Claimed (£) ],Claims_timesheets[Item Ref],Project_costs[[#This Row],[Item ref]],Claims_timesheets[Financial Year],"26/27"))</f>
        <v>0</v>
      </c>
      <c r="I101" s="81">
        <f>(IF(Project_costs[[#This Row],[Financial Year]]="26/27",Project_costs[[#This Row],[Applied for (£)]],0))-Project_costs[[#This Row],[FY 26/27
Claimed (£) 🔒]]</f>
        <v>0</v>
      </c>
      <c r="J101" s="83">
        <f>(SUMIFS(Claims_invoices[Amount Claimed (£)],Claims_invoices[Item Ref],Project_costs[[#This Row],[Item ref]],Claims_invoices[Financial Year],"27/28"))+(SUMIFS(Claims_timesheets[Amount Claimed (£) ],Claims_timesheets[Item Ref],Project_costs[[#This Row],[Item ref]],Claims_timesheets[Financial Year],"27/28"))</f>
        <v>0</v>
      </c>
      <c r="K101" s="81">
        <f>(IF(Project_costs[[#This Row],[Financial Year]]="27/28",Project_costs[[#This Row],[Applied for (£)]],0))-Project_costs[[#This Row],[FY 27/28
Claimed (£) 🔒]]</f>
        <v>0</v>
      </c>
      <c r="N101"/>
    </row>
    <row r="102" spans="2:14">
      <c r="B102" s="4">
        <v>96</v>
      </c>
      <c r="C102" s="23"/>
      <c r="D102" s="66"/>
      <c r="E102" s="84">
        <v>0</v>
      </c>
      <c r="F102" s="84">
        <v>0</v>
      </c>
      <c r="G102" s="55">
        <f>IFERROR(Project_costs[[#This Row],[Applied for (£)]]/Project_costs[[#This Row],[Total Cost (£)]],0)</f>
        <v>0</v>
      </c>
      <c r="H102" s="83">
        <f>(SUMIFS(Claims_invoices[Amount Claimed (£)],Claims_invoices[Item Ref],Project_costs[[#This Row],[Item ref]],Claims_invoices[Financial Year],"26/27"))+(SUMIFS(Claims_timesheets[Amount Claimed (£) ],Claims_timesheets[Item Ref],Project_costs[[#This Row],[Item ref]],Claims_timesheets[Financial Year],"26/27"))</f>
        <v>0</v>
      </c>
      <c r="I102" s="81">
        <f>(IF(Project_costs[[#This Row],[Financial Year]]="26/27",Project_costs[[#This Row],[Applied for (£)]],0))-Project_costs[[#This Row],[FY 26/27
Claimed (£) 🔒]]</f>
        <v>0</v>
      </c>
      <c r="J102" s="83">
        <f>(SUMIFS(Claims_invoices[Amount Claimed (£)],Claims_invoices[Item Ref],Project_costs[[#This Row],[Item ref]],Claims_invoices[Financial Year],"27/28"))+(SUMIFS(Claims_timesheets[Amount Claimed (£) ],Claims_timesheets[Item Ref],Project_costs[[#This Row],[Item ref]],Claims_timesheets[Financial Year],"27/28"))</f>
        <v>0</v>
      </c>
      <c r="K102" s="81">
        <f>(IF(Project_costs[[#This Row],[Financial Year]]="27/28",Project_costs[[#This Row],[Applied for (£)]],0))-Project_costs[[#This Row],[FY 27/28
Claimed (£) 🔒]]</f>
        <v>0</v>
      </c>
      <c r="N102"/>
    </row>
    <row r="103" spans="2:14">
      <c r="B103" s="4">
        <v>97</v>
      </c>
      <c r="C103" s="23"/>
      <c r="D103" s="66"/>
      <c r="E103" s="84">
        <v>0</v>
      </c>
      <c r="F103" s="84">
        <v>0</v>
      </c>
      <c r="G103" s="55">
        <f>IFERROR(Project_costs[[#This Row],[Applied for (£)]]/Project_costs[[#This Row],[Total Cost (£)]],0)</f>
        <v>0</v>
      </c>
      <c r="H103" s="83">
        <f>(SUMIFS(Claims_invoices[Amount Claimed (£)],Claims_invoices[Item Ref],Project_costs[[#This Row],[Item ref]],Claims_invoices[Financial Year],"26/27"))+(SUMIFS(Claims_timesheets[Amount Claimed (£) ],Claims_timesheets[Item Ref],Project_costs[[#This Row],[Item ref]],Claims_timesheets[Financial Year],"26/27"))</f>
        <v>0</v>
      </c>
      <c r="I103" s="81">
        <f>(IF(Project_costs[[#This Row],[Financial Year]]="26/27",Project_costs[[#This Row],[Applied for (£)]],0))-Project_costs[[#This Row],[FY 26/27
Claimed (£) 🔒]]</f>
        <v>0</v>
      </c>
      <c r="J103" s="83">
        <f>(SUMIFS(Claims_invoices[Amount Claimed (£)],Claims_invoices[Item Ref],Project_costs[[#This Row],[Item ref]],Claims_invoices[Financial Year],"27/28"))+(SUMIFS(Claims_timesheets[Amount Claimed (£) ],Claims_timesheets[Item Ref],Project_costs[[#This Row],[Item ref]],Claims_timesheets[Financial Year],"27/28"))</f>
        <v>0</v>
      </c>
      <c r="K103" s="81">
        <f>(IF(Project_costs[[#This Row],[Financial Year]]="27/28",Project_costs[[#This Row],[Applied for (£)]],0))-Project_costs[[#This Row],[FY 27/28
Claimed (£) 🔒]]</f>
        <v>0</v>
      </c>
      <c r="N103"/>
    </row>
    <row r="104" spans="2:14">
      <c r="B104" s="4">
        <v>98</v>
      </c>
      <c r="C104" s="23"/>
      <c r="D104" s="66"/>
      <c r="E104" s="84">
        <v>0</v>
      </c>
      <c r="F104" s="84">
        <v>0</v>
      </c>
      <c r="G104" s="55">
        <f>IFERROR(Project_costs[[#This Row],[Applied for (£)]]/Project_costs[[#This Row],[Total Cost (£)]],0)</f>
        <v>0</v>
      </c>
      <c r="H104" s="83">
        <f>(SUMIFS(Claims_invoices[Amount Claimed (£)],Claims_invoices[Item Ref],Project_costs[[#This Row],[Item ref]],Claims_invoices[Financial Year],"26/27"))+(SUMIFS(Claims_timesheets[Amount Claimed (£) ],Claims_timesheets[Item Ref],Project_costs[[#This Row],[Item ref]],Claims_timesheets[Financial Year],"26/27"))</f>
        <v>0</v>
      </c>
      <c r="I104" s="81">
        <f>(IF(Project_costs[[#This Row],[Financial Year]]="26/27",Project_costs[[#This Row],[Applied for (£)]],0))-Project_costs[[#This Row],[FY 26/27
Claimed (£) 🔒]]</f>
        <v>0</v>
      </c>
      <c r="J104" s="83">
        <f>(SUMIFS(Claims_invoices[Amount Claimed (£)],Claims_invoices[Item Ref],Project_costs[[#This Row],[Item ref]],Claims_invoices[Financial Year],"27/28"))+(SUMIFS(Claims_timesheets[Amount Claimed (£) ],Claims_timesheets[Item Ref],Project_costs[[#This Row],[Item ref]],Claims_timesheets[Financial Year],"27/28"))</f>
        <v>0</v>
      </c>
      <c r="K104" s="81">
        <f>(IF(Project_costs[[#This Row],[Financial Year]]="27/28",Project_costs[[#This Row],[Applied for (£)]],0))-Project_costs[[#This Row],[FY 27/28
Claimed (£) 🔒]]</f>
        <v>0</v>
      </c>
      <c r="N104"/>
    </row>
    <row r="105" spans="2:14">
      <c r="B105" s="4">
        <v>99</v>
      </c>
      <c r="C105" s="23"/>
      <c r="D105" s="66"/>
      <c r="E105" s="84">
        <v>0</v>
      </c>
      <c r="F105" s="84">
        <v>0</v>
      </c>
      <c r="G105" s="55">
        <f>IFERROR(Project_costs[[#This Row],[Applied for (£)]]/Project_costs[[#This Row],[Total Cost (£)]],0)</f>
        <v>0</v>
      </c>
      <c r="H105" s="83">
        <f>(SUMIFS(Claims_invoices[Amount Claimed (£)],Claims_invoices[Item Ref],Project_costs[[#This Row],[Item ref]],Claims_invoices[Financial Year],"26/27"))+(SUMIFS(Claims_timesheets[Amount Claimed (£) ],Claims_timesheets[Item Ref],Project_costs[[#This Row],[Item ref]],Claims_timesheets[Financial Year],"26/27"))</f>
        <v>0</v>
      </c>
      <c r="I105" s="81">
        <f>(IF(Project_costs[[#This Row],[Financial Year]]="26/27",Project_costs[[#This Row],[Applied for (£)]],0))-Project_costs[[#This Row],[FY 26/27
Claimed (£) 🔒]]</f>
        <v>0</v>
      </c>
      <c r="J105" s="83">
        <f>(SUMIFS(Claims_invoices[Amount Claimed (£)],Claims_invoices[Item Ref],Project_costs[[#This Row],[Item ref]],Claims_invoices[Financial Year],"27/28"))+(SUMIFS(Claims_timesheets[Amount Claimed (£) ],Claims_timesheets[Item Ref],Project_costs[[#This Row],[Item ref]],Claims_timesheets[Financial Year],"27/28"))</f>
        <v>0</v>
      </c>
      <c r="K105" s="81">
        <f>(IF(Project_costs[[#This Row],[Financial Year]]="27/28",Project_costs[[#This Row],[Applied for (£)]],0))-Project_costs[[#This Row],[FY 27/28
Claimed (£) 🔒]]</f>
        <v>0</v>
      </c>
      <c r="N105"/>
    </row>
    <row r="106" spans="2:14">
      <c r="B106" s="4">
        <v>100</v>
      </c>
      <c r="C106" s="23"/>
      <c r="D106" s="66"/>
      <c r="E106" s="84">
        <v>0</v>
      </c>
      <c r="F106" s="84">
        <v>0</v>
      </c>
      <c r="G106" s="55">
        <f>IFERROR(Project_costs[[#This Row],[Applied for (£)]]/Project_costs[[#This Row],[Total Cost (£)]],0)</f>
        <v>0</v>
      </c>
      <c r="H106" s="83">
        <f>(SUMIFS(Claims_invoices[Amount Claimed (£)],Claims_invoices[Item Ref],Project_costs[[#This Row],[Item ref]],Claims_invoices[Financial Year],"26/27"))+(SUMIFS(Claims_timesheets[Amount Claimed (£) ],Claims_timesheets[Item Ref],Project_costs[[#This Row],[Item ref]],Claims_timesheets[Financial Year],"26/27"))</f>
        <v>0</v>
      </c>
      <c r="I106" s="81">
        <f>(IF(Project_costs[[#This Row],[Financial Year]]="26/27",Project_costs[[#This Row],[Applied for (£)]],0))-Project_costs[[#This Row],[FY 26/27
Claimed (£) 🔒]]</f>
        <v>0</v>
      </c>
      <c r="J106" s="83">
        <f>(SUMIFS(Claims_invoices[Amount Claimed (£)],Claims_invoices[Item Ref],Project_costs[[#This Row],[Item ref]],Claims_invoices[Financial Year],"27/28"))+(SUMIFS(Claims_timesheets[Amount Claimed (£) ],Claims_timesheets[Item Ref],Project_costs[[#This Row],[Item ref]],Claims_timesheets[Financial Year],"27/28"))</f>
        <v>0</v>
      </c>
      <c r="K106" s="81">
        <f>(IF(Project_costs[[#This Row],[Financial Year]]="27/28",Project_costs[[#This Row],[Applied for (£)]],0))-Project_costs[[#This Row],[FY 27/28
Claimed (£) 🔒]]</f>
        <v>0</v>
      </c>
      <c r="N106"/>
    </row>
    <row r="107" spans="2:14" s="52" customFormat="1">
      <c r="B107" s="67" t="s">
        <v>25</v>
      </c>
      <c r="C107" s="68"/>
      <c r="D107" s="70"/>
      <c r="E107" s="69">
        <f>SUBTOTAL(109,Project_costs[Total Cost (£)])</f>
        <v>0</v>
      </c>
      <c r="F107" s="69">
        <f>SUBTOTAL(109,Project_costs[Applied for (£)])</f>
        <v>0</v>
      </c>
      <c r="G107" s="71"/>
      <c r="H107" s="72">
        <f>SUBTOTAL(109,Project_costs[FY 26/27
Claimed (£) 🔒])</f>
        <v>0</v>
      </c>
      <c r="I107" s="82">
        <f>SUBTOTAL(109,Project_costs[FY 26/27
Remaining (£) 🔒])</f>
        <v>0</v>
      </c>
      <c r="J107" s="72">
        <f>SUBTOTAL(109,Project_costs[FY 27/28
Claimed (£) 🔒])</f>
        <v>0</v>
      </c>
      <c r="K107" s="73">
        <f>SUBTOTAL(109,Project_costs[FY 27/28
Remaining (£) 🔒])</f>
        <v>0</v>
      </c>
      <c r="M107" s="74"/>
    </row>
  </sheetData>
  <sheetProtection algorithmName="SHA-512" hashValue="xpyOvrVpdP68gPwdmWyOhTszfhwxQMpYFHm4JF27hxWxOkccVq7MsD4voM7r0zvf9oIeFLPoP2/gTvRY1hYN5g==" saltValue="qY+MBYujZUwMYzzFmf90Jw==" spinCount="100000" sheet="1" sort="0" autoFilter="0"/>
  <mergeCells count="2">
    <mergeCell ref="B4:G4"/>
    <mergeCell ref="H4:K5"/>
  </mergeCells>
  <phoneticPr fontId="12" type="noConversion"/>
  <conditionalFormatting sqref="G7:G106">
    <cfRule type="expression" dxfId="119" priority="24">
      <formula>$G7=0%</formula>
    </cfRule>
    <cfRule type="expression" dxfId="118" priority="25">
      <formula>$G7&lt;=50%</formula>
    </cfRule>
    <cfRule type="expression" dxfId="117" priority="26">
      <formula>$G7&gt;50%</formula>
    </cfRule>
  </conditionalFormatting>
  <conditionalFormatting sqref="H108:H221">
    <cfRule type="expression" dxfId="116" priority="21">
      <formula>$H108=0%</formula>
    </cfRule>
    <cfRule type="expression" dxfId="115" priority="22">
      <formula>$H108&lt;=50%</formula>
    </cfRule>
    <cfRule type="expression" dxfId="114" priority="23">
      <formula>$H108&gt;50%</formula>
    </cfRule>
  </conditionalFormatting>
  <conditionalFormatting sqref="I7:I106 K7:K106">
    <cfRule type="cellIs" dxfId="113" priority="5" operator="lessThan">
      <formula>0</formula>
    </cfRule>
  </conditionalFormatting>
  <dataValidations count="1">
    <dataValidation type="list" allowBlank="1" showInputMessage="1" showErrorMessage="1" sqref="D7:D106" xr:uid="{DCC7A2FF-2CF0-414C-A1D1-688CF57E5432}">
      <formula1>"26/27,27/28"</formula1>
    </dataValidation>
  </dataValidation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D8BBE-225C-4199-A33A-11B2038B80D5}">
  <sheetPr>
    <tabColor rgb="FF007390"/>
  </sheetPr>
  <dimension ref="B2:M16"/>
  <sheetViews>
    <sheetView showGridLines="0" workbookViewId="0">
      <selection activeCell="F9" sqref="F9"/>
    </sheetView>
  </sheetViews>
  <sheetFormatPr defaultColWidth="8.7109375" defaultRowHeight="14.45"/>
  <cols>
    <col min="1" max="1" width="2.85546875" style="11" customWidth="1"/>
    <col min="2" max="2" width="15.5703125" style="11" customWidth="1"/>
    <col min="3" max="3" width="17.42578125" style="11" customWidth="1"/>
    <col min="4" max="4" width="17.7109375" style="11" customWidth="1"/>
    <col min="5" max="5" width="18" style="11" customWidth="1"/>
    <col min="6" max="7" width="17.42578125" style="11" customWidth="1"/>
    <col min="8" max="8" width="17.140625" style="11" customWidth="1"/>
    <col min="9" max="9" width="13.85546875" style="11" customWidth="1"/>
    <col min="10" max="11" width="8.7109375" style="11"/>
    <col min="12" max="12" width="13.85546875" style="11" customWidth="1"/>
    <col min="13" max="13" width="15.7109375" style="11" customWidth="1"/>
    <col min="14" max="16384" width="8.7109375" style="11"/>
  </cols>
  <sheetData>
    <row r="2" spans="2:13" ht="30.95">
      <c r="B2" s="14" t="s">
        <v>26</v>
      </c>
      <c r="C2" s="14"/>
    </row>
    <row r="4" spans="2:13">
      <c r="G4" s="62"/>
    </row>
    <row r="5" spans="2:13" ht="18.600000000000001" customHeight="1">
      <c r="B5" s="124" t="s">
        <v>27</v>
      </c>
      <c r="C5" s="125" t="s">
        <v>28</v>
      </c>
      <c r="D5" s="126"/>
      <c r="E5" s="127"/>
      <c r="L5" s="62"/>
      <c r="M5" s="62"/>
    </row>
    <row r="6" spans="2:13" ht="17.45" customHeight="1">
      <c r="B6" s="124"/>
      <c r="C6" s="76" t="s">
        <v>29</v>
      </c>
      <c r="D6" s="76" t="s">
        <v>30</v>
      </c>
      <c r="E6" s="76" t="s">
        <v>25</v>
      </c>
      <c r="K6" s="62"/>
      <c r="L6" s="64"/>
      <c r="M6"/>
    </row>
    <row r="7" spans="2:13">
      <c r="B7" s="61" t="s">
        <v>31</v>
      </c>
      <c r="C7" s="85">
        <f>SUMIFS(Project_costs[Total Cost (£)],Project_costs[Financial Year],"26/27")</f>
        <v>0</v>
      </c>
      <c r="D7" s="85">
        <f>SUMIFS(Project_costs[Total Cost (£)],Project_costs[Financial Year],"27/28")</f>
        <v>0</v>
      </c>
      <c r="E7" s="85">
        <f>SUM(C7:D7)</f>
        <v>0</v>
      </c>
      <c r="K7" s="62"/>
      <c r="L7" s="64"/>
      <c r="M7"/>
    </row>
    <row r="8" spans="2:13">
      <c r="B8" s="8" t="s">
        <v>32</v>
      </c>
      <c r="C8" s="87">
        <f>SUMIFS(Project_costs[Applied for (£)],Project_costs[Financial Year],"26/27")</f>
        <v>0</v>
      </c>
      <c r="D8" s="87">
        <f>SUMIFS(Project_costs[Applied for (£)],Project_costs[Financial Year],"27/28")</f>
        <v>0</v>
      </c>
      <c r="E8" s="87">
        <f>SUM(C8:D8)</f>
        <v>0</v>
      </c>
      <c r="K8" s="62"/>
      <c r="L8" s="64"/>
      <c r="M8"/>
    </row>
    <row r="9" spans="2:13">
      <c r="B9" s="62"/>
      <c r="C9" s="65"/>
      <c r="D9" s="65"/>
      <c r="K9" s="62"/>
      <c r="L9" s="65"/>
      <c r="M9" s="65"/>
    </row>
    <row r="10" spans="2:13">
      <c r="B10"/>
      <c r="C10" s="5"/>
      <c r="D10" s="5"/>
    </row>
    <row r="11" spans="2:13">
      <c r="B11" s="121" t="s">
        <v>33</v>
      </c>
      <c r="C11" s="122"/>
      <c r="D11" s="122"/>
      <c r="E11" s="123"/>
    </row>
    <row r="12" spans="2:13">
      <c r="B12" s="10" t="s">
        <v>17</v>
      </c>
      <c r="C12" s="10" t="s">
        <v>34</v>
      </c>
      <c r="D12" s="10" t="s">
        <v>35</v>
      </c>
      <c r="E12" s="10" t="s">
        <v>36</v>
      </c>
    </row>
    <row r="13" spans="2:13">
      <c r="B13" s="60" t="s">
        <v>37</v>
      </c>
      <c r="C13" s="86">
        <f>C8</f>
        <v>0</v>
      </c>
      <c r="D13" s="88">
        <f>SUM(Project_costs[FY 26/27
Claimed (£) 🔒])</f>
        <v>0</v>
      </c>
      <c r="E13" s="85">
        <f>SUM(Project_costs[FY 26/27
Remaining (£) 🔒])</f>
        <v>0</v>
      </c>
    </row>
    <row r="14" spans="2:13">
      <c r="B14" s="60" t="s">
        <v>38</v>
      </c>
      <c r="C14" s="86">
        <f>D8</f>
        <v>0</v>
      </c>
      <c r="D14" s="88">
        <f>SUM(Project_costs[FY 27/28
Claimed (£) 🔒])</f>
        <v>0</v>
      </c>
      <c r="E14" s="85">
        <f>SUM(Project_costs[FY 27/28
Remaining (£) 🔒])</f>
        <v>0</v>
      </c>
    </row>
    <row r="15" spans="2:13">
      <c r="B15" s="8" t="s">
        <v>25</v>
      </c>
      <c r="C15" s="87">
        <f>SUM(C13:C14)</f>
        <v>0</v>
      </c>
      <c r="D15" s="87">
        <f>SUM(D13:D14)</f>
        <v>0</v>
      </c>
      <c r="E15" s="87">
        <f>SUM(E13:E14)</f>
        <v>0</v>
      </c>
    </row>
    <row r="16" spans="2:13">
      <c r="I16" s="11" t="s">
        <v>39</v>
      </c>
    </row>
  </sheetData>
  <sheetProtection algorithmName="SHA-512" hashValue="f9+PBYBHL3d7RoAZez57A8n6NS/v+zxLU1sRi5yLupNOOTbWucPAxtg302ITXGqUj6CPGrQNAVAvZNWEPbKfBA==" saltValue="nXQ2qh5FasNihq45TzDeTg==" spinCount="100000" sheet="1" objects="1" scenarios="1"/>
  <mergeCells count="3">
    <mergeCell ref="B11:E11"/>
    <mergeCell ref="B5:B6"/>
    <mergeCell ref="C5:E5"/>
  </mergeCells>
  <conditionalFormatting sqref="E13:E14">
    <cfRule type="cellIs" dxfId="88" priority="2"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6059-86F8-4600-B17E-422D54B38870}">
  <sheetPr>
    <tabColor rgb="FFB94700"/>
  </sheetPr>
  <dimension ref="B2:F23"/>
  <sheetViews>
    <sheetView showGridLines="0" workbookViewId="0">
      <selection activeCell="D7" sqref="D7"/>
    </sheetView>
  </sheetViews>
  <sheetFormatPr defaultRowHeight="14.45"/>
  <cols>
    <col min="1" max="1" width="3.5703125" customWidth="1"/>
    <col min="2" max="2" width="11.28515625" customWidth="1"/>
    <col min="3" max="3" width="14.7109375" customWidth="1"/>
    <col min="4" max="4" width="17.140625" customWidth="1"/>
    <col min="5" max="5" width="16.85546875" customWidth="1"/>
    <col min="6" max="6" width="15.85546875" customWidth="1"/>
  </cols>
  <sheetData>
    <row r="2" spans="2:6" ht="30.95">
      <c r="B2" s="19" t="s">
        <v>40</v>
      </c>
      <c r="C2" s="19"/>
    </row>
    <row r="4" spans="2:6">
      <c r="B4" s="15" t="s">
        <v>11</v>
      </c>
      <c r="C4" s="15" t="s">
        <v>12</v>
      </c>
      <c r="D4" s="128" t="s">
        <v>11</v>
      </c>
      <c r="E4" s="128"/>
      <c r="F4" s="128"/>
    </row>
    <row r="5" spans="2:6" ht="30.6" customHeight="1">
      <c r="B5" s="17" t="s">
        <v>41</v>
      </c>
      <c r="C5" s="63" t="s">
        <v>17</v>
      </c>
      <c r="D5" s="18" t="s">
        <v>42</v>
      </c>
      <c r="E5" s="18" t="s">
        <v>43</v>
      </c>
      <c r="F5" s="18" t="s">
        <v>25</v>
      </c>
    </row>
    <row r="6" spans="2:6">
      <c r="B6" s="4">
        <f t="shared" ref="B6:B15" si="0">IFERROR(B5+1,1)</f>
        <v>1</v>
      </c>
      <c r="C6" s="45"/>
      <c r="D6" s="2">
        <f>SUMIF(Claims_invoices[Claim No.],Claims_summary[[#This Row],[Claim No.]],Claims_invoices[Amount Claimed (£)])</f>
        <v>0</v>
      </c>
      <c r="E6" s="2">
        <f>SUMIF(Claims_timesheets[Claim No.],Claims_summary[[#This Row],[Claim No.]],Claims_timesheets[Amount Claimed (£) ])</f>
        <v>0</v>
      </c>
      <c r="F6" s="89">
        <f>Claims_summary[[#This Row],[Invoice Total]]+Claims_summary[[#This Row],[Timesheet Total]]</f>
        <v>0</v>
      </c>
    </row>
    <row r="7" spans="2:6">
      <c r="B7" s="4">
        <f t="shared" si="0"/>
        <v>2</v>
      </c>
      <c r="C7" s="45"/>
      <c r="D7" s="2">
        <f>SUMIF(Claims_invoices[Claim No.],Claims_summary[[#This Row],[Claim No.]],Claims_invoices[Amount Claimed (£)])</f>
        <v>0</v>
      </c>
      <c r="E7" s="2">
        <f>SUMIF(Claims_timesheets[Claim No.],Claims_summary[[#This Row],[Claim No.]],Claims_timesheets[Amount Claimed (£) ])</f>
        <v>0</v>
      </c>
      <c r="F7" s="89">
        <f>Claims_summary[[#This Row],[Invoice Total]]+Claims_summary[[#This Row],[Timesheet Total]]</f>
        <v>0</v>
      </c>
    </row>
    <row r="8" spans="2:6">
      <c r="B8" s="4">
        <f t="shared" si="0"/>
        <v>3</v>
      </c>
      <c r="C8" s="45"/>
      <c r="D8" s="2">
        <f>SUMIF(Claims_invoices[Claim No.],Claims_summary[[#This Row],[Claim No.]],Claims_invoices[Amount Claimed (£)])</f>
        <v>0</v>
      </c>
      <c r="E8" s="2">
        <f>SUMIF(Claims_timesheets[Claim No.],Claims_summary[[#This Row],[Claim No.]],Claims_timesheets[Amount Claimed (£) ])</f>
        <v>0</v>
      </c>
      <c r="F8" s="89">
        <f>Claims_summary[[#This Row],[Invoice Total]]+Claims_summary[[#This Row],[Timesheet Total]]</f>
        <v>0</v>
      </c>
    </row>
    <row r="9" spans="2:6">
      <c r="B9" s="4">
        <f t="shared" si="0"/>
        <v>4</v>
      </c>
      <c r="C9" s="45"/>
      <c r="D9" s="2">
        <f>SUMIF(Claims_invoices[Claim No.],Claims_summary[[#This Row],[Claim No.]],Claims_invoices[Amount Claimed (£)])</f>
        <v>0</v>
      </c>
      <c r="E9" s="2">
        <f>SUMIF(Claims_timesheets[Claim No.],Claims_summary[[#This Row],[Claim No.]],Claims_timesheets[Amount Claimed (£) ])</f>
        <v>0</v>
      </c>
      <c r="F9" s="89">
        <f>Claims_summary[[#This Row],[Invoice Total]]+Claims_summary[[#This Row],[Timesheet Total]]</f>
        <v>0</v>
      </c>
    </row>
    <row r="10" spans="2:6">
      <c r="B10" s="4">
        <f t="shared" si="0"/>
        <v>5</v>
      </c>
      <c r="C10" s="45"/>
      <c r="D10" s="2">
        <f>SUMIF(Claims_invoices[Claim No.],Claims_summary[[#This Row],[Claim No.]],Claims_invoices[Amount Claimed (£)])</f>
        <v>0</v>
      </c>
      <c r="E10" s="2">
        <f>SUMIF(Claims_timesheets[Claim No.],Claims_summary[[#This Row],[Claim No.]],Claims_timesheets[Amount Claimed (£) ])</f>
        <v>0</v>
      </c>
      <c r="F10" s="89">
        <f>Claims_summary[[#This Row],[Invoice Total]]+Claims_summary[[#This Row],[Timesheet Total]]</f>
        <v>0</v>
      </c>
    </row>
    <row r="11" spans="2:6">
      <c r="B11" s="4">
        <f t="shared" si="0"/>
        <v>6</v>
      </c>
      <c r="C11" s="45"/>
      <c r="D11" s="2">
        <f>SUMIF(Claims_invoices[Claim No.],Claims_summary[[#This Row],[Claim No.]],Claims_invoices[Amount Claimed (£)])</f>
        <v>0</v>
      </c>
      <c r="E11" s="2">
        <f>SUMIF(Claims_timesheets[Claim No.],Claims_summary[[#This Row],[Claim No.]],Claims_timesheets[Amount Claimed (£) ])</f>
        <v>0</v>
      </c>
      <c r="F11" s="89">
        <f>Claims_summary[[#This Row],[Invoice Total]]+Claims_summary[[#This Row],[Timesheet Total]]</f>
        <v>0</v>
      </c>
    </row>
    <row r="12" spans="2:6">
      <c r="B12" s="4">
        <f t="shared" si="0"/>
        <v>7</v>
      </c>
      <c r="C12" s="45"/>
      <c r="D12" s="2">
        <f>SUMIF(Claims_invoices[Claim No.],Claims_summary[[#This Row],[Claim No.]],Claims_invoices[Amount Claimed (£)])</f>
        <v>0</v>
      </c>
      <c r="E12" s="2">
        <f>SUMIF(Claims_timesheets[Claim No.],Claims_summary[[#This Row],[Claim No.]],Claims_timesheets[Amount Claimed (£) ])</f>
        <v>0</v>
      </c>
      <c r="F12" s="89">
        <f>Claims_summary[[#This Row],[Invoice Total]]+Claims_summary[[#This Row],[Timesheet Total]]</f>
        <v>0</v>
      </c>
    </row>
    <row r="13" spans="2:6">
      <c r="B13" s="4">
        <f t="shared" si="0"/>
        <v>8</v>
      </c>
      <c r="C13" s="45"/>
      <c r="D13" s="2">
        <f>SUMIF(Claims_invoices[Claim No.],Claims_summary[[#This Row],[Claim No.]],Claims_invoices[Amount Claimed (£)])</f>
        <v>0</v>
      </c>
      <c r="E13" s="2">
        <f>SUMIF(Claims_timesheets[Claim No.],Claims_summary[[#This Row],[Claim No.]],Claims_timesheets[Amount Claimed (£) ])</f>
        <v>0</v>
      </c>
      <c r="F13" s="89">
        <f>Claims_summary[[#This Row],[Invoice Total]]+Claims_summary[[#This Row],[Timesheet Total]]</f>
        <v>0</v>
      </c>
    </row>
    <row r="14" spans="2:6">
      <c r="B14" s="4">
        <f t="shared" si="0"/>
        <v>9</v>
      </c>
      <c r="C14" s="45"/>
      <c r="D14" s="2">
        <f>SUMIF(Claims_invoices[Claim No.],Claims_summary[[#This Row],[Claim No.]],Claims_invoices[Amount Claimed (£)])</f>
        <v>0</v>
      </c>
      <c r="E14" s="2">
        <f>SUMIF(Claims_timesheets[Claim No.],Claims_summary[[#This Row],[Claim No.]],Claims_timesheets[Amount Claimed (£) ])</f>
        <v>0</v>
      </c>
      <c r="F14" s="89">
        <f>Claims_summary[[#This Row],[Invoice Total]]+Claims_summary[[#This Row],[Timesheet Total]]</f>
        <v>0</v>
      </c>
    </row>
    <row r="15" spans="2:6">
      <c r="B15" s="4">
        <f t="shared" si="0"/>
        <v>10</v>
      </c>
      <c r="C15" s="45"/>
      <c r="D15" s="2">
        <f>SUMIF(Claims_invoices[Claim No.],Claims_summary[[#This Row],[Claim No.]],Claims_invoices[Amount Claimed (£)])</f>
        <v>0</v>
      </c>
      <c r="E15" s="2">
        <f>SUMIF(Claims_timesheets[Claim No.],Claims_summary[[#This Row],[Claim No.]],Claims_timesheets[Amount Claimed (£) ])</f>
        <v>0</v>
      </c>
      <c r="F15" s="89">
        <f>Claims_summary[[#This Row],[Invoice Total]]+Claims_summary[[#This Row],[Timesheet Total]]</f>
        <v>0</v>
      </c>
    </row>
    <row r="16" spans="2:6">
      <c r="B16" s="4">
        <f>IFERROR(B15+1,1)</f>
        <v>11</v>
      </c>
      <c r="C16" s="45"/>
      <c r="D16" s="2">
        <f>SUMIF(Claims_invoices[Claim No.],Claims_summary[[#This Row],[Claim No.]],Claims_invoices[Amount Claimed (£)])</f>
        <v>0</v>
      </c>
      <c r="E16" s="2">
        <f>SUMIF(Claims_timesheets[Claim No.],Claims_summary[[#This Row],[Claim No.]],Claims_timesheets[Amount Claimed (£) ])</f>
        <v>0</v>
      </c>
      <c r="F16" s="89">
        <f>Claims_summary[[#This Row],[Invoice Total]]+Claims_summary[[#This Row],[Timesheet Total]]</f>
        <v>0</v>
      </c>
    </row>
    <row r="17" spans="2:6">
      <c r="B17" s="4">
        <f>IFERROR(B16+1,1)</f>
        <v>12</v>
      </c>
      <c r="C17" s="45"/>
      <c r="D17" s="2">
        <f>SUMIF(Claims_invoices[Claim No.],Claims_summary[[#This Row],[Claim No.]],Claims_invoices[Amount Claimed (£)])</f>
        <v>0</v>
      </c>
      <c r="E17" s="2">
        <f>SUMIF(Claims_timesheets[Claim No.],Claims_summary[[#This Row],[Claim No.]],Claims_timesheets[Amount Claimed (£) ])</f>
        <v>0</v>
      </c>
      <c r="F17" s="89">
        <f>Claims_summary[[#This Row],[Invoice Total]]+Claims_summary[[#This Row],[Timesheet Total]]</f>
        <v>0</v>
      </c>
    </row>
    <row r="18" spans="2:6">
      <c r="B18" s="4">
        <f>IFERROR(B17+1,1)</f>
        <v>13</v>
      </c>
      <c r="C18" s="45"/>
      <c r="D18" s="2">
        <f>SUMIF(Claims_invoices[Claim No.],Claims_summary[[#This Row],[Claim No.]],Claims_invoices[Amount Claimed (£)])</f>
        <v>0</v>
      </c>
      <c r="E18" s="2">
        <f>SUMIF(Claims_timesheets[Claim No.],Claims_summary[[#This Row],[Claim No.]],Claims_timesheets[Amount Claimed (£) ])</f>
        <v>0</v>
      </c>
      <c r="F18" s="89">
        <f>Claims_summary[[#This Row],[Invoice Total]]+Claims_summary[[#This Row],[Timesheet Total]]</f>
        <v>0</v>
      </c>
    </row>
    <row r="19" spans="2:6">
      <c r="B19" s="4">
        <f>IFERROR(B18+1,1)</f>
        <v>14</v>
      </c>
      <c r="C19" s="45"/>
      <c r="D19" s="2">
        <f>SUMIF(Claims_invoices[Claim No.],Claims_summary[[#This Row],[Claim No.]],Claims_invoices[Amount Claimed (£)])</f>
        <v>0</v>
      </c>
      <c r="E19" s="2">
        <f>SUMIF(Claims_timesheets[Claim No.],Claims_summary[[#This Row],[Claim No.]],Claims_timesheets[Amount Claimed (£) ])</f>
        <v>0</v>
      </c>
      <c r="F19" s="89">
        <f>Claims_summary[[#This Row],[Invoice Total]]+Claims_summary[[#This Row],[Timesheet Total]]</f>
        <v>0</v>
      </c>
    </row>
    <row r="20" spans="2:6">
      <c r="B20" s="4">
        <f>IFERROR(B19+1,1)</f>
        <v>15</v>
      </c>
      <c r="C20" s="45"/>
      <c r="D20" s="2">
        <f>SUMIF(Claims_invoices[Claim No.],Claims_summary[[#This Row],[Claim No.]],Claims_invoices[Amount Claimed (£)])</f>
        <v>0</v>
      </c>
      <c r="E20" s="2">
        <f>SUMIF(Claims_timesheets[Claim No.],Claims_summary[[#This Row],[Claim No.]],Claims_timesheets[Amount Claimed (£) ])</f>
        <v>0</v>
      </c>
      <c r="F20" s="89">
        <f>Claims_summary[[#This Row],[Invoice Total]]+Claims_summary[[#This Row],[Timesheet Total]]</f>
        <v>0</v>
      </c>
    </row>
    <row r="21" spans="2:6">
      <c r="B21" s="8" t="s">
        <v>25</v>
      </c>
      <c r="C21" s="94"/>
      <c r="D21" s="9">
        <f>SUBTOTAL(109,Claims_summary[Invoice Total])</f>
        <v>0</v>
      </c>
      <c r="E21" s="9">
        <f>SUBTOTAL(109,Claims_summary[Timesheet Total])</f>
        <v>0</v>
      </c>
      <c r="F21" s="9">
        <f>SUBTOTAL(109,Claims_summary[Total])</f>
        <v>0</v>
      </c>
    </row>
    <row r="23" spans="2:6">
      <c r="F23" s="5"/>
    </row>
  </sheetData>
  <sheetProtection algorithmName="SHA-512" hashValue="VGE5UogvbFHpHjDQi7GHOQpxDW8UGudtlXr1AYt3ru6l+BSSy7JjYuZ4OrfUbZbrQjrD2FyNql7W2a3e41gOcA==" saltValue="hVDiEdYgFlbkbcWFeCFesw==" spinCount="100000" sheet="1" sort="0" autoFilter="0"/>
  <mergeCells count="1">
    <mergeCell ref="D4:F4"/>
  </mergeCells>
  <dataValidations count="1">
    <dataValidation type="list" allowBlank="1" showInputMessage="1" showErrorMessage="1" sqref="C6:C20" xr:uid="{A3184328-7BED-4B87-A820-1971E1D3E39F}">
      <formula1>"26/27,27/28"</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4E73-736B-4C9B-871F-10A12CB990E6}">
  <sheetPr>
    <tabColor rgb="FFB94700"/>
  </sheetPr>
  <dimension ref="B2:M100"/>
  <sheetViews>
    <sheetView showGridLines="0" workbookViewId="0">
      <selection activeCell="D7" sqref="D7"/>
    </sheetView>
  </sheetViews>
  <sheetFormatPr defaultRowHeight="14.45"/>
  <cols>
    <col min="1" max="1" width="3.140625" customWidth="1"/>
    <col min="2" max="3" width="13.5703125" style="30" customWidth="1"/>
    <col min="4" max="4" width="14.42578125" style="30" customWidth="1"/>
    <col min="5" max="5" width="14.42578125" customWidth="1"/>
    <col min="6" max="6" width="32.42578125" customWidth="1"/>
    <col min="7" max="7" width="15.85546875" customWidth="1"/>
    <col min="8" max="8" width="14.85546875" customWidth="1"/>
    <col min="9" max="9" width="16.42578125" customWidth="1"/>
    <col min="10" max="10" width="16.140625" customWidth="1"/>
    <col min="11" max="12" width="35.140625" customWidth="1"/>
    <col min="13" max="13" width="17.140625" customWidth="1"/>
    <col min="14" max="14" width="15.5703125" customWidth="1"/>
    <col min="15" max="15" width="11.140625" customWidth="1"/>
  </cols>
  <sheetData>
    <row r="2" spans="2:13" ht="33.6">
      <c r="B2" s="29" t="s">
        <v>44</v>
      </c>
      <c r="C2" s="29"/>
    </row>
    <row r="4" spans="2:13">
      <c r="B4" s="31" t="s">
        <v>12</v>
      </c>
      <c r="C4" s="31" t="s">
        <v>11</v>
      </c>
      <c r="D4" s="129" t="s">
        <v>45</v>
      </c>
      <c r="E4" s="130"/>
      <c r="F4" s="130"/>
      <c r="G4" s="130"/>
      <c r="H4" s="131"/>
      <c r="I4" s="31" t="s">
        <v>12</v>
      </c>
      <c r="J4" s="31" t="s">
        <v>11</v>
      </c>
      <c r="K4" s="31" t="s">
        <v>45</v>
      </c>
      <c r="L4" s="132" t="s">
        <v>12</v>
      </c>
      <c r="M4" s="132"/>
    </row>
    <row r="5" spans="2:13" s="34" customFormat="1" ht="27.95" customHeight="1">
      <c r="B5" s="33" t="s">
        <v>41</v>
      </c>
      <c r="C5" s="33" t="s">
        <v>17</v>
      </c>
      <c r="D5" s="33" t="s">
        <v>46</v>
      </c>
      <c r="E5" s="33" t="s">
        <v>47</v>
      </c>
      <c r="F5" s="33" t="s">
        <v>48</v>
      </c>
      <c r="G5" s="33" t="s">
        <v>49</v>
      </c>
      <c r="H5" s="33" t="s">
        <v>50</v>
      </c>
      <c r="I5" s="33" t="s">
        <v>51</v>
      </c>
      <c r="J5" s="33" t="s">
        <v>52</v>
      </c>
      <c r="K5" s="33" t="s">
        <v>53</v>
      </c>
      <c r="L5" s="33" t="s">
        <v>54</v>
      </c>
      <c r="M5" s="33" t="s">
        <v>55</v>
      </c>
    </row>
    <row r="6" spans="2:13">
      <c r="B6" s="45"/>
      <c r="C6" s="4" t="str">
        <f>_xlfn.XLOOKUP(Claims_invoices[[#This Row],[Claim No.]],Claims_summary[Claim No.],Claims_summary[Financial Year],"-")</f>
        <v>-</v>
      </c>
      <c r="D6" s="20"/>
      <c r="E6" s="20"/>
      <c r="F6" s="20"/>
      <c r="G6" s="102"/>
      <c r="H6" s="90">
        <v>0</v>
      </c>
      <c r="I6" s="90">
        <v>0</v>
      </c>
      <c r="J6" s="103">
        <f>IFERROR(Claims_invoices[[#This Row],[Amount Claimed (£)]]/Claims_invoices[[#This Row],[Eligible Cost on Invoice (£)]],0)</f>
        <v>0</v>
      </c>
      <c r="K6" s="21"/>
      <c r="L6" s="41"/>
      <c r="M6" s="42" t="b">
        <v>0</v>
      </c>
    </row>
    <row r="7" spans="2:13">
      <c r="B7" s="45"/>
      <c r="C7" s="4" t="str">
        <f>_xlfn.XLOOKUP(Claims_invoices[[#This Row],[Claim No.]],Claims_summary[Claim No.],Claims_summary[Financial Year],"-")</f>
        <v>-</v>
      </c>
      <c r="D7" s="20"/>
      <c r="E7" s="20"/>
      <c r="F7" s="20"/>
      <c r="G7" s="38"/>
      <c r="H7" s="90">
        <v>0</v>
      </c>
      <c r="I7" s="90">
        <v>0</v>
      </c>
      <c r="J7" s="103">
        <f>IFERROR(Claims_invoices[[#This Row],[Amount Claimed (£)]]/Claims_invoices[[#This Row],[Eligible Cost on Invoice (£)]],0)</f>
        <v>0</v>
      </c>
      <c r="K7" s="20"/>
      <c r="L7" s="43"/>
      <c r="M7" s="42" t="b">
        <v>0</v>
      </c>
    </row>
    <row r="8" spans="2:13">
      <c r="B8" s="45"/>
      <c r="C8" s="4" t="str">
        <f>_xlfn.XLOOKUP(Claims_invoices[[#This Row],[Claim No.]],Claims_summary[Claim No.],Claims_summary[Financial Year],"-")</f>
        <v>-</v>
      </c>
      <c r="D8" s="20"/>
      <c r="E8" s="20"/>
      <c r="F8" s="20"/>
      <c r="G8" s="38"/>
      <c r="H8" s="90">
        <v>0</v>
      </c>
      <c r="I8" s="90">
        <v>0</v>
      </c>
      <c r="J8" s="103">
        <f>IFERROR(Claims_invoices[[#This Row],[Amount Claimed (£)]]/Claims_invoices[[#This Row],[Eligible Cost on Invoice (£)]],0)</f>
        <v>0</v>
      </c>
      <c r="K8" s="20"/>
      <c r="L8" s="43"/>
      <c r="M8" s="42" t="b">
        <v>0</v>
      </c>
    </row>
    <row r="9" spans="2:13">
      <c r="B9" s="45"/>
      <c r="C9" s="4" t="str">
        <f>_xlfn.XLOOKUP(Claims_invoices[[#This Row],[Claim No.]],Claims_summary[Claim No.],Claims_summary[Financial Year],"-")</f>
        <v>-</v>
      </c>
      <c r="D9" s="20"/>
      <c r="E9" s="20"/>
      <c r="F9" s="20"/>
      <c r="G9" s="38"/>
      <c r="H9" s="90">
        <v>0</v>
      </c>
      <c r="I9" s="90">
        <v>0</v>
      </c>
      <c r="J9" s="103">
        <f>IFERROR(Claims_invoices[[#This Row],[Amount Claimed (£)]]/Claims_invoices[[#This Row],[Eligible Cost on Invoice (£)]],0)</f>
        <v>0</v>
      </c>
      <c r="K9" s="20"/>
      <c r="L9" s="43"/>
      <c r="M9" s="42" t="b">
        <v>0</v>
      </c>
    </row>
    <row r="10" spans="2:13">
      <c r="B10" s="46"/>
      <c r="C10" s="99" t="str">
        <f>_xlfn.XLOOKUP(Claims_invoices[[#This Row],[Claim No.]],Claims_summary[Claim No.],Claims_summary[Financial Year],"-")</f>
        <v>-</v>
      </c>
      <c r="D10" s="39"/>
      <c r="E10" s="39"/>
      <c r="F10" s="39"/>
      <c r="G10" s="40"/>
      <c r="H10" s="90">
        <v>0</v>
      </c>
      <c r="I10" s="90">
        <v>0</v>
      </c>
      <c r="J10" s="104">
        <f>IFERROR(Claims_invoices[[#This Row],[Amount Claimed (£)]]/Claims_invoices[[#This Row],[Eligible Cost on Invoice (£)]],0)</f>
        <v>0</v>
      </c>
      <c r="K10" s="39"/>
      <c r="L10" s="44"/>
      <c r="M10" s="42" t="b">
        <v>0</v>
      </c>
    </row>
    <row r="11" spans="2:13">
      <c r="B11" s="45"/>
      <c r="C11" s="4" t="str">
        <f>_xlfn.XLOOKUP(Claims_invoices[[#This Row],[Claim No.]],Claims_summary[Claim No.],Claims_summary[Financial Year],"-")</f>
        <v>-</v>
      </c>
      <c r="D11" s="20"/>
      <c r="E11" s="20"/>
      <c r="F11" s="20"/>
      <c r="G11" s="38"/>
      <c r="H11" s="90">
        <v>0</v>
      </c>
      <c r="I11" s="90">
        <v>0</v>
      </c>
      <c r="J11" s="103">
        <f>IFERROR(Claims_invoices[[#This Row],[Amount Claimed (£)]]/Claims_invoices[[#This Row],[Eligible Cost on Invoice (£)]],0)</f>
        <v>0</v>
      </c>
      <c r="K11" s="20"/>
      <c r="L11" s="43"/>
      <c r="M11" s="42" t="b">
        <v>0</v>
      </c>
    </row>
    <row r="12" spans="2:13">
      <c r="B12" s="45"/>
      <c r="C12" s="4" t="str">
        <f>_xlfn.XLOOKUP(Claims_invoices[[#This Row],[Claim No.]],Claims_summary[Claim No.],Claims_summary[Financial Year],"-")</f>
        <v>-</v>
      </c>
      <c r="D12" s="20"/>
      <c r="E12" s="20"/>
      <c r="F12" s="20"/>
      <c r="G12" s="38"/>
      <c r="H12" s="90">
        <v>0</v>
      </c>
      <c r="I12" s="90">
        <v>0</v>
      </c>
      <c r="J12" s="103">
        <f>IFERROR(Claims_invoices[[#This Row],[Amount Claimed (£)]]/Claims_invoices[[#This Row],[Eligible Cost on Invoice (£)]],0)</f>
        <v>0</v>
      </c>
      <c r="K12" s="20"/>
      <c r="L12" s="43"/>
      <c r="M12" s="42" t="b">
        <v>0</v>
      </c>
    </row>
    <row r="13" spans="2:13">
      <c r="B13" s="45"/>
      <c r="C13" s="4" t="str">
        <f>_xlfn.XLOOKUP(Claims_invoices[[#This Row],[Claim No.]],Claims_summary[Claim No.],Claims_summary[Financial Year],"-")</f>
        <v>-</v>
      </c>
      <c r="D13" s="20"/>
      <c r="E13" s="20"/>
      <c r="F13" s="20"/>
      <c r="G13" s="38"/>
      <c r="H13" s="90">
        <v>0</v>
      </c>
      <c r="I13" s="90">
        <v>0</v>
      </c>
      <c r="J13" s="103">
        <f>IFERROR(Claims_invoices[[#This Row],[Amount Claimed (£)]]/Claims_invoices[[#This Row],[Eligible Cost on Invoice (£)]],0)</f>
        <v>0</v>
      </c>
      <c r="K13" s="20"/>
      <c r="L13" s="43"/>
      <c r="M13" s="42" t="b">
        <v>0</v>
      </c>
    </row>
    <row r="14" spans="2:13">
      <c r="B14" s="45"/>
      <c r="C14" s="4" t="str">
        <f>_xlfn.XLOOKUP(Claims_invoices[[#This Row],[Claim No.]],Claims_summary[Claim No.],Claims_summary[Financial Year],"-")</f>
        <v>-</v>
      </c>
      <c r="D14" s="20"/>
      <c r="E14" s="20"/>
      <c r="F14" s="20"/>
      <c r="G14" s="38"/>
      <c r="H14" s="90">
        <v>0</v>
      </c>
      <c r="I14" s="90">
        <v>0</v>
      </c>
      <c r="J14" s="103">
        <f>IFERROR(Claims_invoices[[#This Row],[Amount Claimed (£)]]/Claims_invoices[[#This Row],[Eligible Cost on Invoice (£)]],0)</f>
        <v>0</v>
      </c>
      <c r="K14" s="20"/>
      <c r="L14" s="43"/>
      <c r="M14" s="42" t="b">
        <v>0</v>
      </c>
    </row>
    <row r="15" spans="2:13">
      <c r="B15" s="45"/>
      <c r="C15" s="4" t="str">
        <f>_xlfn.XLOOKUP(Claims_invoices[[#This Row],[Claim No.]],Claims_summary[Claim No.],Claims_summary[Financial Year],"-")</f>
        <v>-</v>
      </c>
      <c r="D15" s="20"/>
      <c r="E15" s="20"/>
      <c r="F15" s="20"/>
      <c r="G15" s="38"/>
      <c r="H15" s="90">
        <v>0</v>
      </c>
      <c r="I15" s="90">
        <v>0</v>
      </c>
      <c r="J15" s="103">
        <f>IFERROR(Claims_invoices[[#This Row],[Amount Claimed (£)]]/Claims_invoices[[#This Row],[Eligible Cost on Invoice (£)]],0)</f>
        <v>0</v>
      </c>
      <c r="K15" s="20"/>
      <c r="L15" s="43"/>
      <c r="M15" s="42" t="b">
        <v>0</v>
      </c>
    </row>
    <row r="16" spans="2:13">
      <c r="B16" s="45"/>
      <c r="C16" s="4" t="str">
        <f>_xlfn.XLOOKUP(Claims_invoices[[#This Row],[Claim No.]],Claims_summary[Claim No.],Claims_summary[Financial Year],"-")</f>
        <v>-</v>
      </c>
      <c r="D16" s="20"/>
      <c r="E16" s="20"/>
      <c r="F16" s="20"/>
      <c r="G16" s="38"/>
      <c r="H16" s="90">
        <v>0</v>
      </c>
      <c r="I16" s="90">
        <v>0</v>
      </c>
      <c r="J16" s="103">
        <f>IFERROR(Claims_invoices[[#This Row],[Amount Claimed (£)]]/Claims_invoices[[#This Row],[Eligible Cost on Invoice (£)]],0)</f>
        <v>0</v>
      </c>
      <c r="K16" s="20"/>
      <c r="L16" s="43"/>
      <c r="M16" s="42" t="b">
        <v>0</v>
      </c>
    </row>
    <row r="17" spans="2:13">
      <c r="B17" s="45"/>
      <c r="C17" s="4" t="str">
        <f>_xlfn.XLOOKUP(Claims_invoices[[#This Row],[Claim No.]],Claims_summary[Claim No.],Claims_summary[Financial Year],"-")</f>
        <v>-</v>
      </c>
      <c r="D17" s="20"/>
      <c r="E17" s="20"/>
      <c r="F17" s="20"/>
      <c r="G17" s="38"/>
      <c r="H17" s="90">
        <v>0</v>
      </c>
      <c r="I17" s="90">
        <v>0</v>
      </c>
      <c r="J17" s="103">
        <f>IFERROR(Claims_invoices[[#This Row],[Amount Claimed (£)]]/Claims_invoices[[#This Row],[Eligible Cost on Invoice (£)]],0)</f>
        <v>0</v>
      </c>
      <c r="K17" s="20"/>
      <c r="L17" s="43"/>
      <c r="M17" s="42" t="b">
        <v>0</v>
      </c>
    </row>
    <row r="18" spans="2:13">
      <c r="B18" s="45"/>
      <c r="C18" s="4" t="str">
        <f>_xlfn.XLOOKUP(Claims_invoices[[#This Row],[Claim No.]],Claims_summary[Claim No.],Claims_summary[Financial Year],"-")</f>
        <v>-</v>
      </c>
      <c r="D18" s="20"/>
      <c r="E18" s="20"/>
      <c r="F18" s="20"/>
      <c r="G18" s="38"/>
      <c r="H18" s="90">
        <v>0</v>
      </c>
      <c r="I18" s="90">
        <v>0</v>
      </c>
      <c r="J18" s="103">
        <f>IFERROR(Claims_invoices[[#This Row],[Amount Claimed (£)]]/Claims_invoices[[#This Row],[Eligible Cost on Invoice (£)]],0)</f>
        <v>0</v>
      </c>
      <c r="K18" s="20"/>
      <c r="L18" s="43"/>
      <c r="M18" s="42" t="b">
        <v>0</v>
      </c>
    </row>
    <row r="19" spans="2:13">
      <c r="B19" s="45"/>
      <c r="C19" s="4" t="str">
        <f>_xlfn.XLOOKUP(Claims_invoices[[#This Row],[Claim No.]],Claims_summary[Claim No.],Claims_summary[Financial Year],"-")</f>
        <v>-</v>
      </c>
      <c r="D19" s="20"/>
      <c r="E19" s="20"/>
      <c r="F19" s="20"/>
      <c r="G19" s="38"/>
      <c r="H19" s="90">
        <v>0</v>
      </c>
      <c r="I19" s="90">
        <v>0</v>
      </c>
      <c r="J19" s="103">
        <f>IFERROR(Claims_invoices[[#This Row],[Amount Claimed (£)]]/Claims_invoices[[#This Row],[Eligible Cost on Invoice (£)]],0)</f>
        <v>0</v>
      </c>
      <c r="K19" s="20"/>
      <c r="L19" s="43"/>
      <c r="M19" s="42" t="b">
        <v>0</v>
      </c>
    </row>
    <row r="20" spans="2:13">
      <c r="B20" s="45"/>
      <c r="C20" s="4" t="str">
        <f>_xlfn.XLOOKUP(Claims_invoices[[#This Row],[Claim No.]],Claims_summary[Claim No.],Claims_summary[Financial Year],"-")</f>
        <v>-</v>
      </c>
      <c r="D20" s="20"/>
      <c r="E20" s="20"/>
      <c r="F20" s="20"/>
      <c r="G20" s="38"/>
      <c r="H20" s="90">
        <v>0</v>
      </c>
      <c r="I20" s="90">
        <v>0</v>
      </c>
      <c r="J20" s="103">
        <f>IFERROR(Claims_invoices[[#This Row],[Amount Claimed (£)]]/Claims_invoices[[#This Row],[Eligible Cost on Invoice (£)]],0)</f>
        <v>0</v>
      </c>
      <c r="K20" s="20"/>
      <c r="L20" s="43"/>
      <c r="M20" s="42" t="b">
        <v>0</v>
      </c>
    </row>
    <row r="21" spans="2:13">
      <c r="B21" s="45"/>
      <c r="C21" s="4" t="str">
        <f>_xlfn.XLOOKUP(Claims_invoices[[#This Row],[Claim No.]],Claims_summary[Claim No.],Claims_summary[Financial Year],"-")</f>
        <v>-</v>
      </c>
      <c r="D21" s="20"/>
      <c r="E21" s="20"/>
      <c r="F21" s="20"/>
      <c r="G21" s="38"/>
      <c r="H21" s="90">
        <v>0</v>
      </c>
      <c r="I21" s="90">
        <v>0</v>
      </c>
      <c r="J21" s="103">
        <f>IFERROR(Claims_invoices[[#This Row],[Amount Claimed (£)]]/Claims_invoices[[#This Row],[Eligible Cost on Invoice (£)]],0)</f>
        <v>0</v>
      </c>
      <c r="K21" s="20"/>
      <c r="L21" s="43"/>
      <c r="M21" s="42" t="b">
        <v>0</v>
      </c>
    </row>
    <row r="22" spans="2:13">
      <c r="B22" s="46"/>
      <c r="C22" s="99" t="str">
        <f>_xlfn.XLOOKUP(Claims_invoices[[#This Row],[Claim No.]],Claims_summary[Claim No.],Claims_summary[Financial Year],"-")</f>
        <v>-</v>
      </c>
      <c r="D22" s="39"/>
      <c r="E22" s="39"/>
      <c r="F22" s="39"/>
      <c r="G22" s="40"/>
      <c r="H22" s="90">
        <v>0</v>
      </c>
      <c r="I22" s="90">
        <v>0</v>
      </c>
      <c r="J22" s="104">
        <f>IFERROR(Claims_invoices[[#This Row],[Amount Claimed (£)]]/Claims_invoices[[#This Row],[Eligible Cost on Invoice (£)]],0)</f>
        <v>0</v>
      </c>
      <c r="K22" s="39"/>
      <c r="L22" s="44"/>
      <c r="M22" s="42" t="b">
        <v>0</v>
      </c>
    </row>
    <row r="23" spans="2:13" s="52" customFormat="1">
      <c r="B23" s="45"/>
      <c r="C23" s="4" t="str">
        <f>_xlfn.XLOOKUP(Claims_invoices[[#This Row],[Claim No.]],Claims_summary[Claim No.],Claims_summary[Financial Year],"-")</f>
        <v>-</v>
      </c>
      <c r="D23" s="20"/>
      <c r="E23" s="20"/>
      <c r="F23" s="20"/>
      <c r="G23" s="38"/>
      <c r="H23" s="90">
        <v>0</v>
      </c>
      <c r="I23" s="90">
        <v>0</v>
      </c>
      <c r="J23" s="96">
        <f>IFERROR(Claims_invoices[[#This Row],[Amount Claimed (£)]]/Claims_invoices[[#This Row],[Eligible Cost on Invoice (£)]],0)</f>
        <v>0</v>
      </c>
      <c r="K23" s="20"/>
      <c r="L23" s="43"/>
      <c r="M23" s="42" t="b">
        <v>0</v>
      </c>
    </row>
    <row r="24" spans="2:13">
      <c r="B24" s="45"/>
      <c r="C24" s="4" t="str">
        <f>_xlfn.XLOOKUP(Claims_invoices[[#This Row],[Claim No.]],Claims_summary[Claim No.],Claims_summary[Financial Year],"-")</f>
        <v>-</v>
      </c>
      <c r="D24" s="20"/>
      <c r="E24" s="20"/>
      <c r="F24" s="20"/>
      <c r="G24" s="38"/>
      <c r="H24" s="90">
        <v>0</v>
      </c>
      <c r="I24" s="90">
        <v>0</v>
      </c>
      <c r="J24" s="96">
        <f>IFERROR(Claims_invoices[[#This Row],[Amount Claimed (£)]]/Claims_invoices[[#This Row],[Eligible Cost on Invoice (£)]],0)</f>
        <v>0</v>
      </c>
      <c r="K24" s="20"/>
      <c r="L24" s="43"/>
      <c r="M24" s="42" t="b">
        <v>0</v>
      </c>
    </row>
    <row r="25" spans="2:13">
      <c r="B25" s="45"/>
      <c r="C25" s="4" t="str">
        <f>_xlfn.XLOOKUP(Claims_invoices[[#This Row],[Claim No.]],Claims_summary[Claim No.],Claims_summary[Financial Year],"-")</f>
        <v>-</v>
      </c>
      <c r="D25" s="20"/>
      <c r="E25" s="20"/>
      <c r="F25" s="20"/>
      <c r="G25" s="38"/>
      <c r="H25" s="90">
        <v>0</v>
      </c>
      <c r="I25" s="90">
        <v>0</v>
      </c>
      <c r="J25" s="96">
        <f>IFERROR(Claims_invoices[[#This Row],[Amount Claimed (£)]]/Claims_invoices[[#This Row],[Eligible Cost on Invoice (£)]],0)</f>
        <v>0</v>
      </c>
      <c r="K25" s="20"/>
      <c r="L25" s="43"/>
      <c r="M25" s="42" t="b">
        <v>0</v>
      </c>
    </row>
    <row r="26" spans="2:13">
      <c r="B26" s="45"/>
      <c r="C26" s="4" t="str">
        <f>_xlfn.XLOOKUP(Claims_invoices[[#This Row],[Claim No.]],Claims_summary[Claim No.],Claims_summary[Financial Year],"-")</f>
        <v>-</v>
      </c>
      <c r="D26" s="20"/>
      <c r="E26" s="20"/>
      <c r="F26" s="20"/>
      <c r="G26" s="38"/>
      <c r="H26" s="90">
        <v>0</v>
      </c>
      <c r="I26" s="90">
        <v>0</v>
      </c>
      <c r="J26" s="96">
        <f>IFERROR(Claims_invoices[[#This Row],[Amount Claimed (£)]]/Claims_invoices[[#This Row],[Eligible Cost on Invoice (£)]],0)</f>
        <v>0</v>
      </c>
      <c r="K26" s="20"/>
      <c r="L26" s="43"/>
      <c r="M26" s="42" t="b">
        <v>0</v>
      </c>
    </row>
    <row r="27" spans="2:13">
      <c r="B27" s="45"/>
      <c r="C27" s="4" t="str">
        <f>_xlfn.XLOOKUP(Claims_invoices[[#This Row],[Claim No.]],Claims_summary[Claim No.],Claims_summary[Financial Year],"-")</f>
        <v>-</v>
      </c>
      <c r="D27" s="20"/>
      <c r="E27" s="20"/>
      <c r="F27" s="20"/>
      <c r="G27" s="38"/>
      <c r="H27" s="90">
        <v>0</v>
      </c>
      <c r="I27" s="90">
        <v>0</v>
      </c>
      <c r="J27" s="96">
        <f>IFERROR(Claims_invoices[[#This Row],[Amount Claimed (£)]]/Claims_invoices[[#This Row],[Eligible Cost on Invoice (£)]],0)</f>
        <v>0</v>
      </c>
      <c r="K27" s="20"/>
      <c r="L27" s="43"/>
      <c r="M27" s="42" t="b">
        <v>0</v>
      </c>
    </row>
    <row r="28" spans="2:13">
      <c r="B28" s="45"/>
      <c r="C28" s="4" t="str">
        <f>_xlfn.XLOOKUP(Claims_invoices[[#This Row],[Claim No.]],Claims_summary[Claim No.],Claims_summary[Financial Year],"-")</f>
        <v>-</v>
      </c>
      <c r="D28" s="20"/>
      <c r="E28" s="20"/>
      <c r="F28" s="20"/>
      <c r="G28" s="38"/>
      <c r="H28" s="90">
        <v>0</v>
      </c>
      <c r="I28" s="90">
        <v>0</v>
      </c>
      <c r="J28" s="96">
        <f>IFERROR(Claims_invoices[[#This Row],[Amount Claimed (£)]]/Claims_invoices[[#This Row],[Eligible Cost on Invoice (£)]],0)</f>
        <v>0</v>
      </c>
      <c r="K28" s="20"/>
      <c r="L28" s="43"/>
      <c r="M28" s="42" t="b">
        <v>0</v>
      </c>
    </row>
    <row r="29" spans="2:13">
      <c r="B29" s="45"/>
      <c r="C29" s="4" t="str">
        <f>_xlfn.XLOOKUP(Claims_invoices[[#This Row],[Claim No.]],Claims_summary[Claim No.],Claims_summary[Financial Year],"-")</f>
        <v>-</v>
      </c>
      <c r="D29" s="20"/>
      <c r="E29" s="20"/>
      <c r="F29" s="20"/>
      <c r="G29" s="38"/>
      <c r="H29" s="90">
        <v>0</v>
      </c>
      <c r="I29" s="90">
        <v>0</v>
      </c>
      <c r="J29" s="96">
        <f>IFERROR(Claims_invoices[[#This Row],[Amount Claimed (£)]]/Claims_invoices[[#This Row],[Eligible Cost on Invoice (£)]],0)</f>
        <v>0</v>
      </c>
      <c r="K29" s="20"/>
      <c r="L29" s="43"/>
      <c r="M29" s="42" t="b">
        <v>0</v>
      </c>
    </row>
    <row r="30" spans="2:13">
      <c r="B30" s="45"/>
      <c r="C30" s="4" t="str">
        <f>_xlfn.XLOOKUP(Claims_invoices[[#This Row],[Claim No.]],Claims_summary[Claim No.],Claims_summary[Financial Year],"-")</f>
        <v>-</v>
      </c>
      <c r="D30" s="20"/>
      <c r="E30" s="20"/>
      <c r="F30" s="20"/>
      <c r="G30" s="38"/>
      <c r="H30" s="90">
        <v>0</v>
      </c>
      <c r="I30" s="90">
        <v>0</v>
      </c>
      <c r="J30" s="96">
        <f>IFERROR(Claims_invoices[[#This Row],[Amount Claimed (£)]]/Claims_invoices[[#This Row],[Eligible Cost on Invoice (£)]],0)</f>
        <v>0</v>
      </c>
      <c r="K30" s="20"/>
      <c r="L30" s="43"/>
      <c r="M30" s="42" t="b">
        <v>0</v>
      </c>
    </row>
    <row r="31" spans="2:13">
      <c r="B31" s="45"/>
      <c r="C31" s="4" t="str">
        <f>_xlfn.XLOOKUP(Claims_invoices[[#This Row],[Claim No.]],Claims_summary[Claim No.],Claims_summary[Financial Year],"-")</f>
        <v>-</v>
      </c>
      <c r="D31" s="20"/>
      <c r="E31" s="20"/>
      <c r="F31" s="20"/>
      <c r="G31" s="38"/>
      <c r="H31" s="90">
        <v>0</v>
      </c>
      <c r="I31" s="90">
        <v>0</v>
      </c>
      <c r="J31" s="96">
        <f>IFERROR(Claims_invoices[[#This Row],[Amount Claimed (£)]]/Claims_invoices[[#This Row],[Eligible Cost on Invoice (£)]],0)</f>
        <v>0</v>
      </c>
      <c r="K31" s="20"/>
      <c r="L31" s="43"/>
      <c r="M31" s="42" t="b">
        <v>0</v>
      </c>
    </row>
    <row r="32" spans="2:13">
      <c r="B32" s="45"/>
      <c r="C32" s="4" t="str">
        <f>_xlfn.XLOOKUP(Claims_invoices[[#This Row],[Claim No.]],Claims_summary[Claim No.],Claims_summary[Financial Year],"-")</f>
        <v>-</v>
      </c>
      <c r="D32" s="20"/>
      <c r="E32" s="20"/>
      <c r="F32" s="20"/>
      <c r="G32" s="38"/>
      <c r="H32" s="90">
        <v>0</v>
      </c>
      <c r="I32" s="90">
        <v>0</v>
      </c>
      <c r="J32" s="96">
        <f>IFERROR(Claims_invoices[[#This Row],[Amount Claimed (£)]]/Claims_invoices[[#This Row],[Eligible Cost on Invoice (£)]],0)</f>
        <v>0</v>
      </c>
      <c r="K32" s="20"/>
      <c r="L32" s="43"/>
      <c r="M32" s="42" t="b">
        <v>0</v>
      </c>
    </row>
    <row r="33" spans="2:13">
      <c r="B33" s="45"/>
      <c r="C33" s="4" t="str">
        <f>_xlfn.XLOOKUP(Claims_invoices[[#This Row],[Claim No.]],Claims_summary[Claim No.],Claims_summary[Financial Year],"-")</f>
        <v>-</v>
      </c>
      <c r="D33" s="20"/>
      <c r="E33" s="20"/>
      <c r="F33" s="20"/>
      <c r="G33" s="38"/>
      <c r="H33" s="90">
        <v>0</v>
      </c>
      <c r="I33" s="90">
        <v>0</v>
      </c>
      <c r="J33" s="96">
        <f>IFERROR(Claims_invoices[[#This Row],[Amount Claimed (£)]]/Claims_invoices[[#This Row],[Eligible Cost on Invoice (£)]],0)</f>
        <v>0</v>
      </c>
      <c r="K33" s="20"/>
      <c r="L33" s="43"/>
      <c r="M33" s="42" t="b">
        <v>0</v>
      </c>
    </row>
    <row r="34" spans="2:13">
      <c r="B34" s="45"/>
      <c r="C34" s="4" t="str">
        <f>_xlfn.XLOOKUP(Claims_invoices[[#This Row],[Claim No.]],Claims_summary[Claim No.],Claims_summary[Financial Year],"-")</f>
        <v>-</v>
      </c>
      <c r="D34" s="20"/>
      <c r="E34" s="20"/>
      <c r="F34" s="20"/>
      <c r="G34" s="38"/>
      <c r="H34" s="90">
        <v>0</v>
      </c>
      <c r="I34" s="90">
        <v>0</v>
      </c>
      <c r="J34" s="96">
        <f>IFERROR(Claims_invoices[[#This Row],[Amount Claimed (£)]]/Claims_invoices[[#This Row],[Eligible Cost on Invoice (£)]],0)</f>
        <v>0</v>
      </c>
      <c r="K34" s="20"/>
      <c r="L34" s="43"/>
      <c r="M34" s="42" t="b">
        <v>0</v>
      </c>
    </row>
    <row r="35" spans="2:13">
      <c r="B35" s="45"/>
      <c r="C35" s="4" t="str">
        <f>_xlfn.XLOOKUP(Claims_invoices[[#This Row],[Claim No.]],Claims_summary[Claim No.],Claims_summary[Financial Year],"-")</f>
        <v>-</v>
      </c>
      <c r="D35" s="20"/>
      <c r="E35" s="20"/>
      <c r="F35" s="20"/>
      <c r="G35" s="38"/>
      <c r="H35" s="90">
        <v>0</v>
      </c>
      <c r="I35" s="90">
        <v>0</v>
      </c>
      <c r="J35" s="96">
        <f>IFERROR(Claims_invoices[[#This Row],[Amount Claimed (£)]]/Claims_invoices[[#This Row],[Eligible Cost on Invoice (£)]],0)</f>
        <v>0</v>
      </c>
      <c r="K35" s="20"/>
      <c r="L35" s="43"/>
      <c r="M35" s="42" t="b">
        <v>0</v>
      </c>
    </row>
    <row r="36" spans="2:13">
      <c r="B36" s="45"/>
      <c r="C36" s="4" t="str">
        <f>_xlfn.XLOOKUP(Claims_invoices[[#This Row],[Claim No.]],Claims_summary[Claim No.],Claims_summary[Financial Year],"-")</f>
        <v>-</v>
      </c>
      <c r="D36" s="20"/>
      <c r="E36" s="20"/>
      <c r="F36" s="20"/>
      <c r="G36" s="38"/>
      <c r="H36" s="90">
        <v>0</v>
      </c>
      <c r="I36" s="90">
        <v>0</v>
      </c>
      <c r="J36" s="96">
        <f>IFERROR(Claims_invoices[[#This Row],[Amount Claimed (£)]]/Claims_invoices[[#This Row],[Eligible Cost on Invoice (£)]],0)</f>
        <v>0</v>
      </c>
      <c r="K36" s="20"/>
      <c r="L36" s="43"/>
      <c r="M36" s="42" t="b">
        <v>0</v>
      </c>
    </row>
    <row r="37" spans="2:13">
      <c r="B37" s="45"/>
      <c r="C37" s="4" t="str">
        <f>_xlfn.XLOOKUP(Claims_invoices[[#This Row],[Claim No.]],Claims_summary[Claim No.],Claims_summary[Financial Year],"-")</f>
        <v>-</v>
      </c>
      <c r="D37" s="20"/>
      <c r="E37" s="20"/>
      <c r="F37" s="20"/>
      <c r="G37" s="38"/>
      <c r="H37" s="90">
        <v>0</v>
      </c>
      <c r="I37" s="90">
        <v>0</v>
      </c>
      <c r="J37" s="96">
        <f>IFERROR(Claims_invoices[[#This Row],[Amount Claimed (£)]]/Claims_invoices[[#This Row],[Eligible Cost on Invoice (£)]],0)</f>
        <v>0</v>
      </c>
      <c r="K37" s="20"/>
      <c r="L37" s="43"/>
      <c r="M37" s="42" t="b">
        <v>0</v>
      </c>
    </row>
    <row r="38" spans="2:13">
      <c r="B38" s="45"/>
      <c r="C38" s="4" t="str">
        <f>_xlfn.XLOOKUP(Claims_invoices[[#This Row],[Claim No.]],Claims_summary[Claim No.],Claims_summary[Financial Year],"-")</f>
        <v>-</v>
      </c>
      <c r="D38" s="20"/>
      <c r="E38" s="20"/>
      <c r="F38" s="20"/>
      <c r="G38" s="38"/>
      <c r="H38" s="90">
        <v>0</v>
      </c>
      <c r="I38" s="90">
        <v>0</v>
      </c>
      <c r="J38" s="96">
        <f>IFERROR(Claims_invoices[[#This Row],[Amount Claimed (£)]]/Claims_invoices[[#This Row],[Eligible Cost on Invoice (£)]],0)</f>
        <v>0</v>
      </c>
      <c r="K38" s="20"/>
      <c r="L38" s="43"/>
      <c r="M38" s="42" t="b">
        <v>0</v>
      </c>
    </row>
    <row r="39" spans="2:13">
      <c r="B39" s="45"/>
      <c r="C39" s="4" t="str">
        <f>_xlfn.XLOOKUP(Claims_invoices[[#This Row],[Claim No.]],Claims_summary[Claim No.],Claims_summary[Financial Year],"-")</f>
        <v>-</v>
      </c>
      <c r="D39" s="20"/>
      <c r="E39" s="20"/>
      <c r="F39" s="20"/>
      <c r="G39" s="38"/>
      <c r="H39" s="90">
        <v>0</v>
      </c>
      <c r="I39" s="90">
        <v>0</v>
      </c>
      <c r="J39" s="96">
        <f>IFERROR(Claims_invoices[[#This Row],[Amount Claimed (£)]]/Claims_invoices[[#This Row],[Eligible Cost on Invoice (£)]],0)</f>
        <v>0</v>
      </c>
      <c r="K39" s="20"/>
      <c r="L39" s="43"/>
      <c r="M39" s="42" t="b">
        <v>0</v>
      </c>
    </row>
    <row r="40" spans="2:13">
      <c r="B40" s="45"/>
      <c r="C40" s="4" t="str">
        <f>_xlfn.XLOOKUP(Claims_invoices[[#This Row],[Claim No.]],Claims_summary[Claim No.],Claims_summary[Financial Year],"-")</f>
        <v>-</v>
      </c>
      <c r="D40" s="20"/>
      <c r="E40" s="20"/>
      <c r="F40" s="20"/>
      <c r="G40" s="38"/>
      <c r="H40" s="90">
        <v>0</v>
      </c>
      <c r="I40" s="90">
        <v>0</v>
      </c>
      <c r="J40" s="96">
        <f>IFERROR(Claims_invoices[[#This Row],[Amount Claimed (£)]]/Claims_invoices[[#This Row],[Eligible Cost on Invoice (£)]],0)</f>
        <v>0</v>
      </c>
      <c r="K40" s="20"/>
      <c r="L40" s="43"/>
      <c r="M40" s="42" t="b">
        <v>0</v>
      </c>
    </row>
    <row r="41" spans="2:13">
      <c r="B41" s="45"/>
      <c r="C41" s="4" t="str">
        <f>_xlfn.XLOOKUP(Claims_invoices[[#This Row],[Claim No.]],Claims_summary[Claim No.],Claims_summary[Financial Year],"-")</f>
        <v>-</v>
      </c>
      <c r="D41" s="20"/>
      <c r="E41" s="20"/>
      <c r="F41" s="20"/>
      <c r="G41" s="38"/>
      <c r="H41" s="90">
        <v>0</v>
      </c>
      <c r="I41" s="90">
        <v>0</v>
      </c>
      <c r="J41" s="96">
        <f>IFERROR(Claims_invoices[[#This Row],[Amount Claimed (£)]]/Claims_invoices[[#This Row],[Eligible Cost on Invoice (£)]],0)</f>
        <v>0</v>
      </c>
      <c r="K41" s="20"/>
      <c r="L41" s="43"/>
      <c r="M41" s="42" t="b">
        <v>0</v>
      </c>
    </row>
    <row r="42" spans="2:13">
      <c r="B42" s="45"/>
      <c r="C42" s="4" t="str">
        <f>_xlfn.XLOOKUP(Claims_invoices[[#This Row],[Claim No.]],Claims_summary[Claim No.],Claims_summary[Financial Year],"-")</f>
        <v>-</v>
      </c>
      <c r="D42" s="20"/>
      <c r="E42" s="20"/>
      <c r="F42" s="20"/>
      <c r="G42" s="38"/>
      <c r="H42" s="90">
        <v>0</v>
      </c>
      <c r="I42" s="90">
        <v>0</v>
      </c>
      <c r="J42" s="96">
        <f>IFERROR(Claims_invoices[[#This Row],[Amount Claimed (£)]]/Claims_invoices[[#This Row],[Eligible Cost on Invoice (£)]],0)</f>
        <v>0</v>
      </c>
      <c r="K42" s="20"/>
      <c r="L42" s="43"/>
      <c r="M42" s="42" t="b">
        <v>0</v>
      </c>
    </row>
    <row r="43" spans="2:13">
      <c r="B43" s="45"/>
      <c r="C43" s="4" t="str">
        <f>_xlfn.XLOOKUP(Claims_invoices[[#This Row],[Claim No.]],Claims_summary[Claim No.],Claims_summary[Financial Year],"-")</f>
        <v>-</v>
      </c>
      <c r="D43" s="20"/>
      <c r="E43" s="20"/>
      <c r="F43" s="20"/>
      <c r="G43" s="38"/>
      <c r="H43" s="90">
        <v>0</v>
      </c>
      <c r="I43" s="90">
        <v>0</v>
      </c>
      <c r="J43" s="96">
        <f>IFERROR(Claims_invoices[[#This Row],[Amount Claimed (£)]]/Claims_invoices[[#This Row],[Eligible Cost on Invoice (£)]],0)</f>
        <v>0</v>
      </c>
      <c r="K43" s="20"/>
      <c r="L43" s="43"/>
      <c r="M43" s="42" t="b">
        <v>0</v>
      </c>
    </row>
    <row r="44" spans="2:13">
      <c r="B44" s="45"/>
      <c r="C44" s="4" t="str">
        <f>_xlfn.XLOOKUP(Claims_invoices[[#This Row],[Claim No.]],Claims_summary[Claim No.],Claims_summary[Financial Year],"-")</f>
        <v>-</v>
      </c>
      <c r="D44" s="20"/>
      <c r="E44" s="20"/>
      <c r="F44" s="20"/>
      <c r="G44" s="38"/>
      <c r="H44" s="90">
        <v>0</v>
      </c>
      <c r="I44" s="90">
        <v>0</v>
      </c>
      <c r="J44" s="96">
        <f>IFERROR(Claims_invoices[[#This Row],[Amount Claimed (£)]]/Claims_invoices[[#This Row],[Eligible Cost on Invoice (£)]],0)</f>
        <v>0</v>
      </c>
      <c r="K44" s="20"/>
      <c r="L44" s="43"/>
      <c r="M44" s="42" t="b">
        <v>0</v>
      </c>
    </row>
    <row r="45" spans="2:13">
      <c r="B45" s="45"/>
      <c r="C45" s="4" t="str">
        <f>_xlfn.XLOOKUP(Claims_invoices[[#This Row],[Claim No.]],Claims_summary[Claim No.],Claims_summary[Financial Year],"-")</f>
        <v>-</v>
      </c>
      <c r="D45" s="20"/>
      <c r="E45" s="20"/>
      <c r="F45" s="20"/>
      <c r="G45" s="38"/>
      <c r="H45" s="90">
        <v>0</v>
      </c>
      <c r="I45" s="90">
        <v>0</v>
      </c>
      <c r="J45" s="96">
        <f>IFERROR(Claims_invoices[[#This Row],[Amount Claimed (£)]]/Claims_invoices[[#This Row],[Eligible Cost on Invoice (£)]],0)</f>
        <v>0</v>
      </c>
      <c r="K45" s="20"/>
      <c r="L45" s="43"/>
      <c r="M45" s="42" t="b">
        <v>0</v>
      </c>
    </row>
    <row r="46" spans="2:13">
      <c r="B46" s="45"/>
      <c r="C46" s="4" t="str">
        <f>_xlfn.XLOOKUP(Claims_invoices[[#This Row],[Claim No.]],Claims_summary[Claim No.],Claims_summary[Financial Year],"-")</f>
        <v>-</v>
      </c>
      <c r="D46" s="20"/>
      <c r="E46" s="20"/>
      <c r="F46" s="20"/>
      <c r="G46" s="38"/>
      <c r="H46" s="90">
        <v>0</v>
      </c>
      <c r="I46" s="90">
        <v>0</v>
      </c>
      <c r="J46" s="96">
        <f>IFERROR(Claims_invoices[[#This Row],[Amount Claimed (£)]]/Claims_invoices[[#This Row],[Eligible Cost on Invoice (£)]],0)</f>
        <v>0</v>
      </c>
      <c r="K46" s="20"/>
      <c r="L46" s="43"/>
      <c r="M46" s="42" t="b">
        <v>0</v>
      </c>
    </row>
    <row r="47" spans="2:13">
      <c r="B47" s="45"/>
      <c r="C47" s="4" t="str">
        <f>_xlfn.XLOOKUP(Claims_invoices[[#This Row],[Claim No.]],Claims_summary[Claim No.],Claims_summary[Financial Year],"-")</f>
        <v>-</v>
      </c>
      <c r="D47" s="20"/>
      <c r="E47" s="20"/>
      <c r="F47" s="20"/>
      <c r="G47" s="38"/>
      <c r="H47" s="90">
        <v>0</v>
      </c>
      <c r="I47" s="90">
        <v>0</v>
      </c>
      <c r="J47" s="96">
        <f>IFERROR(Claims_invoices[[#This Row],[Amount Claimed (£)]]/Claims_invoices[[#This Row],[Eligible Cost on Invoice (£)]],0)</f>
        <v>0</v>
      </c>
      <c r="K47" s="20"/>
      <c r="L47" s="43"/>
      <c r="M47" s="42" t="b">
        <v>0</v>
      </c>
    </row>
    <row r="48" spans="2:13">
      <c r="B48" s="45"/>
      <c r="C48" s="4" t="str">
        <f>_xlfn.XLOOKUP(Claims_invoices[[#This Row],[Claim No.]],Claims_summary[Claim No.],Claims_summary[Financial Year],"-")</f>
        <v>-</v>
      </c>
      <c r="D48" s="20"/>
      <c r="E48" s="20"/>
      <c r="F48" s="20"/>
      <c r="G48" s="38"/>
      <c r="H48" s="90">
        <v>0</v>
      </c>
      <c r="I48" s="90">
        <v>0</v>
      </c>
      <c r="J48" s="96">
        <f>IFERROR(Claims_invoices[[#This Row],[Amount Claimed (£)]]/Claims_invoices[[#This Row],[Eligible Cost on Invoice (£)]],0)</f>
        <v>0</v>
      </c>
      <c r="K48" s="20"/>
      <c r="L48" s="43"/>
      <c r="M48" s="42" t="b">
        <v>0</v>
      </c>
    </row>
    <row r="49" spans="2:13">
      <c r="B49" s="45"/>
      <c r="C49" s="4" t="str">
        <f>_xlfn.XLOOKUP(Claims_invoices[[#This Row],[Claim No.]],Claims_summary[Claim No.],Claims_summary[Financial Year],"-")</f>
        <v>-</v>
      </c>
      <c r="D49" s="20"/>
      <c r="E49" s="20"/>
      <c r="F49" s="20"/>
      <c r="G49" s="38"/>
      <c r="H49" s="90">
        <v>0</v>
      </c>
      <c r="I49" s="90">
        <v>0</v>
      </c>
      <c r="J49" s="96">
        <f>IFERROR(Claims_invoices[[#This Row],[Amount Claimed (£)]]/Claims_invoices[[#This Row],[Eligible Cost on Invoice (£)]],0)</f>
        <v>0</v>
      </c>
      <c r="K49" s="20"/>
      <c r="L49" s="43"/>
      <c r="M49" s="42" t="b">
        <v>0</v>
      </c>
    </row>
    <row r="50" spans="2:13">
      <c r="B50" s="45"/>
      <c r="C50" s="4" t="str">
        <f>_xlfn.XLOOKUP(Claims_invoices[[#This Row],[Claim No.]],Claims_summary[Claim No.],Claims_summary[Financial Year],"-")</f>
        <v>-</v>
      </c>
      <c r="D50" s="20"/>
      <c r="E50" s="20"/>
      <c r="F50" s="20"/>
      <c r="G50" s="38"/>
      <c r="H50" s="90">
        <v>0</v>
      </c>
      <c r="I50" s="90">
        <v>0</v>
      </c>
      <c r="J50" s="96">
        <f>IFERROR(Claims_invoices[[#This Row],[Amount Claimed (£)]]/Claims_invoices[[#This Row],[Eligible Cost on Invoice (£)]],0)</f>
        <v>0</v>
      </c>
      <c r="K50" s="20"/>
      <c r="L50" s="43"/>
      <c r="M50" s="42" t="b">
        <v>0</v>
      </c>
    </row>
    <row r="51" spans="2:13">
      <c r="B51" s="45"/>
      <c r="C51" s="4" t="str">
        <f>_xlfn.XLOOKUP(Claims_invoices[[#This Row],[Claim No.]],Claims_summary[Claim No.],Claims_summary[Financial Year],"-")</f>
        <v>-</v>
      </c>
      <c r="D51" s="20"/>
      <c r="E51" s="20"/>
      <c r="F51" s="20"/>
      <c r="G51" s="38"/>
      <c r="H51" s="90">
        <v>0</v>
      </c>
      <c r="I51" s="90">
        <v>0</v>
      </c>
      <c r="J51" s="96">
        <f>IFERROR(Claims_invoices[[#This Row],[Amount Claimed (£)]]/Claims_invoices[[#This Row],[Eligible Cost on Invoice (£)]],0)</f>
        <v>0</v>
      </c>
      <c r="K51" s="20"/>
      <c r="L51" s="43"/>
      <c r="M51" s="42" t="b">
        <v>0</v>
      </c>
    </row>
    <row r="52" spans="2:13">
      <c r="B52" s="45"/>
      <c r="C52" s="4" t="str">
        <f>_xlfn.XLOOKUP(Claims_invoices[[#This Row],[Claim No.]],Claims_summary[Claim No.],Claims_summary[Financial Year],"-")</f>
        <v>-</v>
      </c>
      <c r="D52" s="20"/>
      <c r="E52" s="20"/>
      <c r="F52" s="20"/>
      <c r="G52" s="38"/>
      <c r="H52" s="90">
        <v>0</v>
      </c>
      <c r="I52" s="90">
        <v>0</v>
      </c>
      <c r="J52" s="96">
        <f>IFERROR(Claims_invoices[[#This Row],[Amount Claimed (£)]]/Claims_invoices[[#This Row],[Eligible Cost on Invoice (£)]],0)</f>
        <v>0</v>
      </c>
      <c r="K52" s="20"/>
      <c r="L52" s="43"/>
      <c r="M52" s="42" t="b">
        <v>0</v>
      </c>
    </row>
    <row r="53" spans="2:13">
      <c r="B53" s="45"/>
      <c r="C53" s="4" t="str">
        <f>_xlfn.XLOOKUP(Claims_invoices[[#This Row],[Claim No.]],Claims_summary[Claim No.],Claims_summary[Financial Year],"-")</f>
        <v>-</v>
      </c>
      <c r="D53" s="20"/>
      <c r="E53" s="20"/>
      <c r="F53" s="20"/>
      <c r="G53" s="38"/>
      <c r="H53" s="90">
        <v>0</v>
      </c>
      <c r="I53" s="90">
        <v>0</v>
      </c>
      <c r="J53" s="96">
        <f>IFERROR(Claims_invoices[[#This Row],[Amount Claimed (£)]]/Claims_invoices[[#This Row],[Eligible Cost on Invoice (£)]],0)</f>
        <v>0</v>
      </c>
      <c r="K53" s="20"/>
      <c r="L53" s="43"/>
      <c r="M53" s="42" t="b">
        <v>0</v>
      </c>
    </row>
    <row r="54" spans="2:13">
      <c r="B54" s="45"/>
      <c r="C54" s="4" t="str">
        <f>_xlfn.XLOOKUP(Claims_invoices[[#This Row],[Claim No.]],Claims_summary[Claim No.],Claims_summary[Financial Year],"-")</f>
        <v>-</v>
      </c>
      <c r="D54" s="20"/>
      <c r="E54" s="20"/>
      <c r="F54" s="20"/>
      <c r="G54" s="38"/>
      <c r="H54" s="90">
        <v>0</v>
      </c>
      <c r="I54" s="90">
        <v>0</v>
      </c>
      <c r="J54" s="96">
        <f>IFERROR(Claims_invoices[[#This Row],[Amount Claimed (£)]]/Claims_invoices[[#This Row],[Eligible Cost on Invoice (£)]],0)</f>
        <v>0</v>
      </c>
      <c r="K54" s="20"/>
      <c r="L54" s="43"/>
      <c r="M54" s="42" t="b">
        <v>0</v>
      </c>
    </row>
    <row r="55" spans="2:13">
      <c r="B55" s="45"/>
      <c r="C55" s="4" t="str">
        <f>_xlfn.XLOOKUP(Claims_invoices[[#This Row],[Claim No.]],Claims_summary[Claim No.],Claims_summary[Financial Year],"-")</f>
        <v>-</v>
      </c>
      <c r="D55" s="20"/>
      <c r="E55" s="20"/>
      <c r="F55" s="20"/>
      <c r="G55" s="38"/>
      <c r="H55" s="90">
        <v>0</v>
      </c>
      <c r="I55" s="90">
        <v>0</v>
      </c>
      <c r="J55" s="96">
        <f>IFERROR(Claims_invoices[[#This Row],[Amount Claimed (£)]]/Claims_invoices[[#This Row],[Eligible Cost on Invoice (£)]],0)</f>
        <v>0</v>
      </c>
      <c r="K55" s="20"/>
      <c r="L55" s="43"/>
      <c r="M55" s="42" t="b">
        <v>0</v>
      </c>
    </row>
    <row r="56" spans="2:13">
      <c r="B56" s="45"/>
      <c r="C56" s="4" t="str">
        <f>_xlfn.XLOOKUP(Claims_invoices[[#This Row],[Claim No.]],Claims_summary[Claim No.],Claims_summary[Financial Year],"-")</f>
        <v>-</v>
      </c>
      <c r="D56" s="20"/>
      <c r="E56" s="20"/>
      <c r="F56" s="20"/>
      <c r="G56" s="38"/>
      <c r="H56" s="90">
        <v>0</v>
      </c>
      <c r="I56" s="90">
        <v>0</v>
      </c>
      <c r="J56" s="96">
        <f>IFERROR(Claims_invoices[[#This Row],[Amount Claimed (£)]]/Claims_invoices[[#This Row],[Eligible Cost on Invoice (£)]],0)</f>
        <v>0</v>
      </c>
      <c r="K56" s="20"/>
      <c r="L56" s="43"/>
      <c r="M56" s="42" t="b">
        <v>0</v>
      </c>
    </row>
    <row r="57" spans="2:13">
      <c r="B57" s="45"/>
      <c r="C57" s="4" t="str">
        <f>_xlfn.XLOOKUP(Claims_invoices[[#This Row],[Claim No.]],Claims_summary[Claim No.],Claims_summary[Financial Year],"-")</f>
        <v>-</v>
      </c>
      <c r="D57" s="20"/>
      <c r="E57" s="20"/>
      <c r="F57" s="20"/>
      <c r="G57" s="38"/>
      <c r="H57" s="90">
        <v>0</v>
      </c>
      <c r="I57" s="90">
        <v>0</v>
      </c>
      <c r="J57" s="96">
        <f>IFERROR(Claims_invoices[[#This Row],[Amount Claimed (£)]]/Claims_invoices[[#This Row],[Eligible Cost on Invoice (£)]],0)</f>
        <v>0</v>
      </c>
      <c r="K57" s="20"/>
      <c r="L57" s="43"/>
      <c r="M57" s="42" t="b">
        <v>0</v>
      </c>
    </row>
    <row r="58" spans="2:13">
      <c r="B58" s="45"/>
      <c r="C58" s="4" t="str">
        <f>_xlfn.XLOOKUP(Claims_invoices[[#This Row],[Claim No.]],Claims_summary[Claim No.],Claims_summary[Financial Year],"-")</f>
        <v>-</v>
      </c>
      <c r="D58" s="20"/>
      <c r="E58" s="20"/>
      <c r="F58" s="20"/>
      <c r="G58" s="38"/>
      <c r="H58" s="90">
        <v>0</v>
      </c>
      <c r="I58" s="90">
        <v>0</v>
      </c>
      <c r="J58" s="96">
        <f>IFERROR(Claims_invoices[[#This Row],[Amount Claimed (£)]]/Claims_invoices[[#This Row],[Eligible Cost on Invoice (£)]],0)</f>
        <v>0</v>
      </c>
      <c r="K58" s="20"/>
      <c r="L58" s="43"/>
      <c r="M58" s="42" t="b">
        <v>0</v>
      </c>
    </row>
    <row r="59" spans="2:13">
      <c r="B59" s="45"/>
      <c r="C59" s="4" t="str">
        <f>_xlfn.XLOOKUP(Claims_invoices[[#This Row],[Claim No.]],Claims_summary[Claim No.],Claims_summary[Financial Year],"-")</f>
        <v>-</v>
      </c>
      <c r="D59" s="20"/>
      <c r="E59" s="20"/>
      <c r="F59" s="20"/>
      <c r="G59" s="38"/>
      <c r="H59" s="90">
        <v>0</v>
      </c>
      <c r="I59" s="90">
        <v>0</v>
      </c>
      <c r="J59" s="96">
        <f>IFERROR(Claims_invoices[[#This Row],[Amount Claimed (£)]]/Claims_invoices[[#This Row],[Eligible Cost on Invoice (£)]],0)</f>
        <v>0</v>
      </c>
      <c r="K59" s="20"/>
      <c r="L59" s="43"/>
      <c r="M59" s="42" t="b">
        <v>0</v>
      </c>
    </row>
    <row r="60" spans="2:13">
      <c r="B60" s="45"/>
      <c r="C60" s="4" t="str">
        <f>_xlfn.XLOOKUP(Claims_invoices[[#This Row],[Claim No.]],Claims_summary[Claim No.],Claims_summary[Financial Year],"-")</f>
        <v>-</v>
      </c>
      <c r="D60" s="20"/>
      <c r="E60" s="20"/>
      <c r="F60" s="20"/>
      <c r="G60" s="38"/>
      <c r="H60" s="90">
        <v>0</v>
      </c>
      <c r="I60" s="90">
        <v>0</v>
      </c>
      <c r="J60" s="96">
        <f>IFERROR(Claims_invoices[[#This Row],[Amount Claimed (£)]]/Claims_invoices[[#This Row],[Eligible Cost on Invoice (£)]],0)</f>
        <v>0</v>
      </c>
      <c r="K60" s="20"/>
      <c r="L60" s="43"/>
      <c r="M60" s="42" t="b">
        <v>0</v>
      </c>
    </row>
    <row r="61" spans="2:13">
      <c r="B61" s="45"/>
      <c r="C61" s="4" t="str">
        <f>_xlfn.XLOOKUP(Claims_invoices[[#This Row],[Claim No.]],Claims_summary[Claim No.],Claims_summary[Financial Year],"-")</f>
        <v>-</v>
      </c>
      <c r="D61" s="20"/>
      <c r="E61" s="20"/>
      <c r="F61" s="20"/>
      <c r="G61" s="38"/>
      <c r="H61" s="90">
        <v>0</v>
      </c>
      <c r="I61" s="90">
        <v>0</v>
      </c>
      <c r="J61" s="96">
        <f>IFERROR(Claims_invoices[[#This Row],[Amount Claimed (£)]]/Claims_invoices[[#This Row],[Eligible Cost on Invoice (£)]],0)</f>
        <v>0</v>
      </c>
      <c r="K61" s="20"/>
      <c r="L61" s="43"/>
      <c r="M61" s="42" t="b">
        <v>0</v>
      </c>
    </row>
    <row r="62" spans="2:13">
      <c r="B62" s="45"/>
      <c r="C62" s="4" t="str">
        <f>_xlfn.XLOOKUP(Claims_invoices[[#This Row],[Claim No.]],Claims_summary[Claim No.],Claims_summary[Financial Year],"-")</f>
        <v>-</v>
      </c>
      <c r="D62" s="20"/>
      <c r="E62" s="20"/>
      <c r="F62" s="20"/>
      <c r="G62" s="38"/>
      <c r="H62" s="90">
        <v>0</v>
      </c>
      <c r="I62" s="90">
        <v>0</v>
      </c>
      <c r="J62" s="96">
        <f>IFERROR(Claims_invoices[[#This Row],[Amount Claimed (£)]]/Claims_invoices[[#This Row],[Eligible Cost on Invoice (£)]],0)</f>
        <v>0</v>
      </c>
      <c r="K62" s="20"/>
      <c r="L62" s="43"/>
      <c r="M62" s="42" t="b">
        <v>0</v>
      </c>
    </row>
    <row r="63" spans="2:13">
      <c r="B63" s="45"/>
      <c r="C63" s="4" t="str">
        <f>_xlfn.XLOOKUP(Claims_invoices[[#This Row],[Claim No.]],Claims_summary[Claim No.],Claims_summary[Financial Year],"-")</f>
        <v>-</v>
      </c>
      <c r="D63" s="20"/>
      <c r="E63" s="20"/>
      <c r="F63" s="20"/>
      <c r="G63" s="38"/>
      <c r="H63" s="90">
        <v>0</v>
      </c>
      <c r="I63" s="90">
        <v>0</v>
      </c>
      <c r="J63" s="96">
        <f>IFERROR(Claims_invoices[[#This Row],[Amount Claimed (£)]]/Claims_invoices[[#This Row],[Eligible Cost on Invoice (£)]],0)</f>
        <v>0</v>
      </c>
      <c r="K63" s="20"/>
      <c r="L63" s="43"/>
      <c r="M63" s="42" t="b">
        <v>0</v>
      </c>
    </row>
    <row r="64" spans="2:13">
      <c r="B64" s="45"/>
      <c r="C64" s="4" t="str">
        <f>_xlfn.XLOOKUP(Claims_invoices[[#This Row],[Claim No.]],Claims_summary[Claim No.],Claims_summary[Financial Year],"-")</f>
        <v>-</v>
      </c>
      <c r="D64" s="20"/>
      <c r="E64" s="20"/>
      <c r="F64" s="20"/>
      <c r="G64" s="38"/>
      <c r="H64" s="90">
        <v>0</v>
      </c>
      <c r="I64" s="90">
        <v>0</v>
      </c>
      <c r="J64" s="96">
        <f>IFERROR(Claims_invoices[[#This Row],[Amount Claimed (£)]]/Claims_invoices[[#This Row],[Eligible Cost on Invoice (£)]],0)</f>
        <v>0</v>
      </c>
      <c r="K64" s="20"/>
      <c r="L64" s="43"/>
      <c r="M64" s="42" t="b">
        <v>0</v>
      </c>
    </row>
    <row r="65" spans="2:13">
      <c r="B65" s="45"/>
      <c r="C65" s="4" t="str">
        <f>_xlfn.XLOOKUP(Claims_invoices[[#This Row],[Claim No.]],Claims_summary[Claim No.],Claims_summary[Financial Year],"-")</f>
        <v>-</v>
      </c>
      <c r="D65" s="20"/>
      <c r="E65" s="20"/>
      <c r="F65" s="20"/>
      <c r="G65" s="38"/>
      <c r="H65" s="90">
        <v>0</v>
      </c>
      <c r="I65" s="90">
        <v>0</v>
      </c>
      <c r="J65" s="96">
        <f>IFERROR(Claims_invoices[[#This Row],[Amount Claimed (£)]]/Claims_invoices[[#This Row],[Eligible Cost on Invoice (£)]],0)</f>
        <v>0</v>
      </c>
      <c r="K65" s="20"/>
      <c r="L65" s="43"/>
      <c r="M65" s="42" t="b">
        <v>0</v>
      </c>
    </row>
    <row r="66" spans="2:13">
      <c r="B66" s="45"/>
      <c r="C66" s="4" t="str">
        <f>_xlfn.XLOOKUP(Claims_invoices[[#This Row],[Claim No.]],Claims_summary[Claim No.],Claims_summary[Financial Year],"-")</f>
        <v>-</v>
      </c>
      <c r="D66" s="20"/>
      <c r="E66" s="20"/>
      <c r="F66" s="20"/>
      <c r="G66" s="38"/>
      <c r="H66" s="90">
        <v>0</v>
      </c>
      <c r="I66" s="90">
        <v>0</v>
      </c>
      <c r="J66" s="96">
        <f>IFERROR(Claims_invoices[[#This Row],[Amount Claimed (£)]]/Claims_invoices[[#This Row],[Eligible Cost on Invoice (£)]],0)</f>
        <v>0</v>
      </c>
      <c r="K66" s="20"/>
      <c r="L66" s="43"/>
      <c r="M66" s="42" t="b">
        <v>0</v>
      </c>
    </row>
    <row r="67" spans="2:13">
      <c r="B67" s="45"/>
      <c r="C67" s="4" t="str">
        <f>_xlfn.XLOOKUP(Claims_invoices[[#This Row],[Claim No.]],Claims_summary[Claim No.],Claims_summary[Financial Year],"-")</f>
        <v>-</v>
      </c>
      <c r="D67" s="20"/>
      <c r="E67" s="20"/>
      <c r="F67" s="20"/>
      <c r="G67" s="38"/>
      <c r="H67" s="90">
        <v>0</v>
      </c>
      <c r="I67" s="90">
        <v>0</v>
      </c>
      <c r="J67" s="96">
        <f>IFERROR(Claims_invoices[[#This Row],[Amount Claimed (£)]]/Claims_invoices[[#This Row],[Eligible Cost on Invoice (£)]],0)</f>
        <v>0</v>
      </c>
      <c r="K67" s="20"/>
      <c r="L67" s="43"/>
      <c r="M67" s="42" t="b">
        <v>0</v>
      </c>
    </row>
    <row r="68" spans="2:13">
      <c r="B68" s="45"/>
      <c r="C68" s="4" t="str">
        <f>_xlfn.XLOOKUP(Claims_invoices[[#This Row],[Claim No.]],Claims_summary[Claim No.],Claims_summary[Financial Year],"-")</f>
        <v>-</v>
      </c>
      <c r="D68" s="20"/>
      <c r="E68" s="20"/>
      <c r="F68" s="20"/>
      <c r="G68" s="38"/>
      <c r="H68" s="90">
        <v>0</v>
      </c>
      <c r="I68" s="90">
        <v>0</v>
      </c>
      <c r="J68" s="96">
        <f>IFERROR(Claims_invoices[[#This Row],[Amount Claimed (£)]]/Claims_invoices[[#This Row],[Eligible Cost on Invoice (£)]],0)</f>
        <v>0</v>
      </c>
      <c r="K68" s="20"/>
      <c r="L68" s="43"/>
      <c r="M68" s="42" t="b">
        <v>0</v>
      </c>
    </row>
    <row r="69" spans="2:13">
      <c r="B69" s="45"/>
      <c r="C69" s="4" t="str">
        <f>_xlfn.XLOOKUP(Claims_invoices[[#This Row],[Claim No.]],Claims_summary[Claim No.],Claims_summary[Financial Year],"-")</f>
        <v>-</v>
      </c>
      <c r="D69" s="20"/>
      <c r="E69" s="20"/>
      <c r="F69" s="20"/>
      <c r="G69" s="38"/>
      <c r="H69" s="90">
        <v>0</v>
      </c>
      <c r="I69" s="90">
        <v>0</v>
      </c>
      <c r="J69" s="96">
        <f>IFERROR(Claims_invoices[[#This Row],[Amount Claimed (£)]]/Claims_invoices[[#This Row],[Eligible Cost on Invoice (£)]],0)</f>
        <v>0</v>
      </c>
      <c r="K69" s="20"/>
      <c r="L69" s="43"/>
      <c r="M69" s="42" t="b">
        <v>0</v>
      </c>
    </row>
    <row r="70" spans="2:13">
      <c r="B70" s="45"/>
      <c r="C70" s="4" t="str">
        <f>_xlfn.XLOOKUP(Claims_invoices[[#This Row],[Claim No.]],Claims_summary[Claim No.],Claims_summary[Financial Year],"-")</f>
        <v>-</v>
      </c>
      <c r="D70" s="20"/>
      <c r="E70" s="20"/>
      <c r="F70" s="20"/>
      <c r="G70" s="38"/>
      <c r="H70" s="90">
        <v>0</v>
      </c>
      <c r="I70" s="90">
        <v>0</v>
      </c>
      <c r="J70" s="96">
        <f>IFERROR(Claims_invoices[[#This Row],[Amount Claimed (£)]]/Claims_invoices[[#This Row],[Eligible Cost on Invoice (£)]],0)</f>
        <v>0</v>
      </c>
      <c r="K70" s="20"/>
      <c r="L70" s="43"/>
      <c r="M70" s="42" t="b">
        <v>0</v>
      </c>
    </row>
    <row r="71" spans="2:13">
      <c r="B71" s="45"/>
      <c r="C71" s="4" t="str">
        <f>_xlfn.XLOOKUP(Claims_invoices[[#This Row],[Claim No.]],Claims_summary[Claim No.],Claims_summary[Financial Year],"-")</f>
        <v>-</v>
      </c>
      <c r="D71" s="20"/>
      <c r="E71" s="20"/>
      <c r="F71" s="20"/>
      <c r="G71" s="38"/>
      <c r="H71" s="90">
        <v>0</v>
      </c>
      <c r="I71" s="90">
        <v>0</v>
      </c>
      <c r="J71" s="96">
        <f>IFERROR(Claims_invoices[[#This Row],[Amount Claimed (£)]]/Claims_invoices[[#This Row],[Eligible Cost on Invoice (£)]],0)</f>
        <v>0</v>
      </c>
      <c r="K71" s="20"/>
      <c r="L71" s="43"/>
      <c r="M71" s="42" t="b">
        <v>0</v>
      </c>
    </row>
    <row r="72" spans="2:13">
      <c r="B72" s="45"/>
      <c r="C72" s="4" t="str">
        <f>_xlfn.XLOOKUP(Claims_invoices[[#This Row],[Claim No.]],Claims_summary[Claim No.],Claims_summary[Financial Year],"-")</f>
        <v>-</v>
      </c>
      <c r="D72" s="20"/>
      <c r="E72" s="20"/>
      <c r="F72" s="20"/>
      <c r="G72" s="38"/>
      <c r="H72" s="90">
        <v>0</v>
      </c>
      <c r="I72" s="90">
        <v>0</v>
      </c>
      <c r="J72" s="96">
        <f>IFERROR(Claims_invoices[[#This Row],[Amount Claimed (£)]]/Claims_invoices[[#This Row],[Eligible Cost on Invoice (£)]],0)</f>
        <v>0</v>
      </c>
      <c r="K72" s="20"/>
      <c r="L72" s="43"/>
      <c r="M72" s="42" t="b">
        <v>0</v>
      </c>
    </row>
    <row r="73" spans="2:13">
      <c r="B73" s="45"/>
      <c r="C73" s="4" t="str">
        <f>_xlfn.XLOOKUP(Claims_invoices[[#This Row],[Claim No.]],Claims_summary[Claim No.],Claims_summary[Financial Year],"-")</f>
        <v>-</v>
      </c>
      <c r="D73" s="20"/>
      <c r="E73" s="20"/>
      <c r="F73" s="20"/>
      <c r="G73" s="38"/>
      <c r="H73" s="90">
        <v>0</v>
      </c>
      <c r="I73" s="90">
        <v>0</v>
      </c>
      <c r="J73" s="96">
        <f>IFERROR(Claims_invoices[[#This Row],[Amount Claimed (£)]]/Claims_invoices[[#This Row],[Eligible Cost on Invoice (£)]],0)</f>
        <v>0</v>
      </c>
      <c r="K73" s="20"/>
      <c r="L73" s="43"/>
      <c r="M73" s="42" t="b">
        <v>0</v>
      </c>
    </row>
    <row r="74" spans="2:13">
      <c r="B74" s="45"/>
      <c r="C74" s="4" t="str">
        <f>_xlfn.XLOOKUP(Claims_invoices[[#This Row],[Claim No.]],Claims_summary[Claim No.],Claims_summary[Financial Year],"-")</f>
        <v>-</v>
      </c>
      <c r="D74" s="20"/>
      <c r="E74" s="20"/>
      <c r="F74" s="20"/>
      <c r="G74" s="38"/>
      <c r="H74" s="90">
        <v>0</v>
      </c>
      <c r="I74" s="90">
        <v>0</v>
      </c>
      <c r="J74" s="96">
        <f>IFERROR(Claims_invoices[[#This Row],[Amount Claimed (£)]]/Claims_invoices[[#This Row],[Eligible Cost on Invoice (£)]],0)</f>
        <v>0</v>
      </c>
      <c r="K74" s="20"/>
      <c r="L74" s="43"/>
      <c r="M74" s="42" t="b">
        <v>0</v>
      </c>
    </row>
    <row r="75" spans="2:13">
      <c r="B75" s="45"/>
      <c r="C75" s="4" t="str">
        <f>_xlfn.XLOOKUP(Claims_invoices[[#This Row],[Claim No.]],Claims_summary[Claim No.],Claims_summary[Financial Year],"-")</f>
        <v>-</v>
      </c>
      <c r="D75" s="20"/>
      <c r="E75" s="20"/>
      <c r="F75" s="20"/>
      <c r="G75" s="38"/>
      <c r="H75" s="90">
        <v>0</v>
      </c>
      <c r="I75" s="90">
        <v>0</v>
      </c>
      <c r="J75" s="96">
        <f>IFERROR(Claims_invoices[[#This Row],[Amount Claimed (£)]]/Claims_invoices[[#This Row],[Eligible Cost on Invoice (£)]],0)</f>
        <v>0</v>
      </c>
      <c r="K75" s="20"/>
      <c r="L75" s="43"/>
      <c r="M75" s="42" t="b">
        <v>0</v>
      </c>
    </row>
    <row r="76" spans="2:13">
      <c r="B76" s="45"/>
      <c r="C76" s="4" t="str">
        <f>_xlfn.XLOOKUP(Claims_invoices[[#This Row],[Claim No.]],Claims_summary[Claim No.],Claims_summary[Financial Year],"-")</f>
        <v>-</v>
      </c>
      <c r="D76" s="20"/>
      <c r="E76" s="20"/>
      <c r="F76" s="20"/>
      <c r="G76" s="38"/>
      <c r="H76" s="90">
        <v>0</v>
      </c>
      <c r="I76" s="90">
        <v>0</v>
      </c>
      <c r="J76" s="96">
        <f>IFERROR(Claims_invoices[[#This Row],[Amount Claimed (£)]]/Claims_invoices[[#This Row],[Eligible Cost on Invoice (£)]],0)</f>
        <v>0</v>
      </c>
      <c r="K76" s="20"/>
      <c r="L76" s="43"/>
      <c r="M76" s="42" t="b">
        <v>0</v>
      </c>
    </row>
    <row r="77" spans="2:13">
      <c r="B77" s="45"/>
      <c r="C77" s="4" t="str">
        <f>_xlfn.XLOOKUP(Claims_invoices[[#This Row],[Claim No.]],Claims_summary[Claim No.],Claims_summary[Financial Year],"-")</f>
        <v>-</v>
      </c>
      <c r="D77" s="20"/>
      <c r="E77" s="20"/>
      <c r="F77" s="20"/>
      <c r="G77" s="38"/>
      <c r="H77" s="90">
        <v>0</v>
      </c>
      <c r="I77" s="90">
        <v>0</v>
      </c>
      <c r="J77" s="96">
        <f>IFERROR(Claims_invoices[[#This Row],[Amount Claimed (£)]]/Claims_invoices[[#This Row],[Eligible Cost on Invoice (£)]],0)</f>
        <v>0</v>
      </c>
      <c r="K77" s="20"/>
      <c r="L77" s="43"/>
      <c r="M77" s="42" t="b">
        <v>0</v>
      </c>
    </row>
    <row r="78" spans="2:13">
      <c r="B78" s="45"/>
      <c r="C78" s="4" t="str">
        <f>_xlfn.XLOOKUP(Claims_invoices[[#This Row],[Claim No.]],Claims_summary[Claim No.],Claims_summary[Financial Year],"-")</f>
        <v>-</v>
      </c>
      <c r="D78" s="20"/>
      <c r="E78" s="20"/>
      <c r="F78" s="20"/>
      <c r="G78" s="38"/>
      <c r="H78" s="90">
        <v>0</v>
      </c>
      <c r="I78" s="90">
        <v>0</v>
      </c>
      <c r="J78" s="96">
        <f>IFERROR(Claims_invoices[[#This Row],[Amount Claimed (£)]]/Claims_invoices[[#This Row],[Eligible Cost on Invoice (£)]],0)</f>
        <v>0</v>
      </c>
      <c r="K78" s="20"/>
      <c r="L78" s="43"/>
      <c r="M78" s="42" t="b">
        <v>0</v>
      </c>
    </row>
    <row r="79" spans="2:13">
      <c r="B79" s="45"/>
      <c r="C79" s="4" t="str">
        <f>_xlfn.XLOOKUP(Claims_invoices[[#This Row],[Claim No.]],Claims_summary[Claim No.],Claims_summary[Financial Year],"-")</f>
        <v>-</v>
      </c>
      <c r="D79" s="20"/>
      <c r="E79" s="20"/>
      <c r="F79" s="20"/>
      <c r="G79" s="38"/>
      <c r="H79" s="90">
        <v>0</v>
      </c>
      <c r="I79" s="90">
        <v>0</v>
      </c>
      <c r="J79" s="96">
        <f>IFERROR(Claims_invoices[[#This Row],[Amount Claimed (£)]]/Claims_invoices[[#This Row],[Eligible Cost on Invoice (£)]],0)</f>
        <v>0</v>
      </c>
      <c r="K79" s="20"/>
      <c r="L79" s="43"/>
      <c r="M79" s="42" t="b">
        <v>0</v>
      </c>
    </row>
    <row r="80" spans="2:13">
      <c r="B80" s="45"/>
      <c r="C80" s="4" t="str">
        <f>_xlfn.XLOOKUP(Claims_invoices[[#This Row],[Claim No.]],Claims_summary[Claim No.],Claims_summary[Financial Year],"-")</f>
        <v>-</v>
      </c>
      <c r="D80" s="20"/>
      <c r="E80" s="20"/>
      <c r="F80" s="20"/>
      <c r="G80" s="38"/>
      <c r="H80" s="90">
        <v>0</v>
      </c>
      <c r="I80" s="90">
        <v>0</v>
      </c>
      <c r="J80" s="96">
        <f>IFERROR(Claims_invoices[[#This Row],[Amount Claimed (£)]]/Claims_invoices[[#This Row],[Eligible Cost on Invoice (£)]],0)</f>
        <v>0</v>
      </c>
      <c r="K80" s="20"/>
      <c r="L80" s="43"/>
      <c r="M80" s="42" t="b">
        <v>0</v>
      </c>
    </row>
    <row r="81" spans="2:13">
      <c r="B81" s="45"/>
      <c r="C81" s="4" t="str">
        <f>_xlfn.XLOOKUP(Claims_invoices[[#This Row],[Claim No.]],Claims_summary[Claim No.],Claims_summary[Financial Year],"-")</f>
        <v>-</v>
      </c>
      <c r="D81" s="20"/>
      <c r="E81" s="20"/>
      <c r="F81" s="20"/>
      <c r="G81" s="38"/>
      <c r="H81" s="90">
        <v>0</v>
      </c>
      <c r="I81" s="90">
        <v>0</v>
      </c>
      <c r="J81" s="96">
        <f>IFERROR(Claims_invoices[[#This Row],[Amount Claimed (£)]]/Claims_invoices[[#This Row],[Eligible Cost on Invoice (£)]],0)</f>
        <v>0</v>
      </c>
      <c r="K81" s="20"/>
      <c r="L81" s="43"/>
      <c r="M81" s="42" t="b">
        <v>0</v>
      </c>
    </row>
    <row r="82" spans="2:13">
      <c r="B82" s="45"/>
      <c r="C82" s="4" t="str">
        <f>_xlfn.XLOOKUP(Claims_invoices[[#This Row],[Claim No.]],Claims_summary[Claim No.],Claims_summary[Financial Year],"-")</f>
        <v>-</v>
      </c>
      <c r="D82" s="20"/>
      <c r="E82" s="20"/>
      <c r="F82" s="20"/>
      <c r="G82" s="38"/>
      <c r="H82" s="90">
        <v>0</v>
      </c>
      <c r="I82" s="90">
        <v>0</v>
      </c>
      <c r="J82" s="96">
        <f>IFERROR(Claims_invoices[[#This Row],[Amount Claimed (£)]]/Claims_invoices[[#This Row],[Eligible Cost on Invoice (£)]],0)</f>
        <v>0</v>
      </c>
      <c r="K82" s="20"/>
      <c r="L82" s="43"/>
      <c r="M82" s="42" t="b">
        <v>0</v>
      </c>
    </row>
    <row r="83" spans="2:13">
      <c r="B83" s="45"/>
      <c r="C83" s="4" t="str">
        <f>_xlfn.XLOOKUP(Claims_invoices[[#This Row],[Claim No.]],Claims_summary[Claim No.],Claims_summary[Financial Year],"-")</f>
        <v>-</v>
      </c>
      <c r="D83" s="20"/>
      <c r="E83" s="20"/>
      <c r="F83" s="20"/>
      <c r="G83" s="38"/>
      <c r="H83" s="90">
        <v>0</v>
      </c>
      <c r="I83" s="90">
        <v>0</v>
      </c>
      <c r="J83" s="96">
        <f>IFERROR(Claims_invoices[[#This Row],[Amount Claimed (£)]]/Claims_invoices[[#This Row],[Eligible Cost on Invoice (£)]],0)</f>
        <v>0</v>
      </c>
      <c r="K83" s="20"/>
      <c r="L83" s="43"/>
      <c r="M83" s="42" t="b">
        <v>0</v>
      </c>
    </row>
    <row r="84" spans="2:13">
      <c r="B84" s="45"/>
      <c r="C84" s="4" t="str">
        <f>_xlfn.XLOOKUP(Claims_invoices[[#This Row],[Claim No.]],Claims_summary[Claim No.],Claims_summary[Financial Year],"-")</f>
        <v>-</v>
      </c>
      <c r="D84" s="20"/>
      <c r="E84" s="20"/>
      <c r="F84" s="20"/>
      <c r="G84" s="38"/>
      <c r="H84" s="90">
        <v>0</v>
      </c>
      <c r="I84" s="90">
        <v>0</v>
      </c>
      <c r="J84" s="96">
        <f>IFERROR(Claims_invoices[[#This Row],[Amount Claimed (£)]]/Claims_invoices[[#This Row],[Eligible Cost on Invoice (£)]],0)</f>
        <v>0</v>
      </c>
      <c r="K84" s="20"/>
      <c r="L84" s="43"/>
      <c r="M84" s="42" t="b">
        <v>0</v>
      </c>
    </row>
    <row r="85" spans="2:13">
      <c r="B85" s="45"/>
      <c r="C85" s="4" t="str">
        <f>_xlfn.XLOOKUP(Claims_invoices[[#This Row],[Claim No.]],Claims_summary[Claim No.],Claims_summary[Financial Year],"-")</f>
        <v>-</v>
      </c>
      <c r="D85" s="20"/>
      <c r="E85" s="20"/>
      <c r="F85" s="20"/>
      <c r="G85" s="38"/>
      <c r="H85" s="90">
        <v>0</v>
      </c>
      <c r="I85" s="90">
        <v>0</v>
      </c>
      <c r="J85" s="96">
        <f>IFERROR(Claims_invoices[[#This Row],[Amount Claimed (£)]]/Claims_invoices[[#This Row],[Eligible Cost on Invoice (£)]],0)</f>
        <v>0</v>
      </c>
      <c r="K85" s="20"/>
      <c r="L85" s="43"/>
      <c r="M85" s="42" t="b">
        <v>0</v>
      </c>
    </row>
    <row r="86" spans="2:13">
      <c r="B86" s="45"/>
      <c r="C86" s="4" t="str">
        <f>_xlfn.XLOOKUP(Claims_invoices[[#This Row],[Claim No.]],Claims_summary[Claim No.],Claims_summary[Financial Year],"-")</f>
        <v>-</v>
      </c>
      <c r="D86" s="20"/>
      <c r="E86" s="20"/>
      <c r="F86" s="20"/>
      <c r="G86" s="38"/>
      <c r="H86" s="90">
        <v>0</v>
      </c>
      <c r="I86" s="90">
        <v>0</v>
      </c>
      <c r="J86" s="96">
        <f>IFERROR(Claims_invoices[[#This Row],[Amount Claimed (£)]]/Claims_invoices[[#This Row],[Eligible Cost on Invoice (£)]],0)</f>
        <v>0</v>
      </c>
      <c r="K86" s="20"/>
      <c r="L86" s="43"/>
      <c r="M86" s="42" t="b">
        <v>0</v>
      </c>
    </row>
    <row r="87" spans="2:13">
      <c r="B87" s="45"/>
      <c r="C87" s="4" t="str">
        <f>_xlfn.XLOOKUP(Claims_invoices[[#This Row],[Claim No.]],Claims_summary[Claim No.],Claims_summary[Financial Year],"-")</f>
        <v>-</v>
      </c>
      <c r="D87" s="20"/>
      <c r="E87" s="20"/>
      <c r="F87" s="20"/>
      <c r="G87" s="38"/>
      <c r="H87" s="90">
        <v>0</v>
      </c>
      <c r="I87" s="90">
        <v>0</v>
      </c>
      <c r="J87" s="96">
        <f>IFERROR(Claims_invoices[[#This Row],[Amount Claimed (£)]]/Claims_invoices[[#This Row],[Eligible Cost on Invoice (£)]],0)</f>
        <v>0</v>
      </c>
      <c r="K87" s="20"/>
      <c r="L87" s="43"/>
      <c r="M87" s="42" t="b">
        <v>0</v>
      </c>
    </row>
    <row r="88" spans="2:13">
      <c r="B88" s="45"/>
      <c r="C88" s="4" t="str">
        <f>_xlfn.XLOOKUP(Claims_invoices[[#This Row],[Claim No.]],Claims_summary[Claim No.],Claims_summary[Financial Year],"-")</f>
        <v>-</v>
      </c>
      <c r="D88" s="20"/>
      <c r="E88" s="20"/>
      <c r="F88" s="20"/>
      <c r="G88" s="38"/>
      <c r="H88" s="90">
        <v>0</v>
      </c>
      <c r="I88" s="90">
        <v>0</v>
      </c>
      <c r="J88" s="96">
        <f>IFERROR(Claims_invoices[[#This Row],[Amount Claimed (£)]]/Claims_invoices[[#This Row],[Eligible Cost on Invoice (£)]],0)</f>
        <v>0</v>
      </c>
      <c r="K88" s="20"/>
      <c r="L88" s="43"/>
      <c r="M88" s="42" t="b">
        <v>0</v>
      </c>
    </row>
    <row r="89" spans="2:13">
      <c r="B89" s="45"/>
      <c r="C89" s="4" t="str">
        <f>_xlfn.XLOOKUP(Claims_invoices[[#This Row],[Claim No.]],Claims_summary[Claim No.],Claims_summary[Financial Year],"-")</f>
        <v>-</v>
      </c>
      <c r="D89" s="20"/>
      <c r="E89" s="20"/>
      <c r="F89" s="20"/>
      <c r="G89" s="38"/>
      <c r="H89" s="90">
        <v>0</v>
      </c>
      <c r="I89" s="90">
        <v>0</v>
      </c>
      <c r="J89" s="96">
        <f>IFERROR(Claims_invoices[[#This Row],[Amount Claimed (£)]]/Claims_invoices[[#This Row],[Eligible Cost on Invoice (£)]],0)</f>
        <v>0</v>
      </c>
      <c r="K89" s="20"/>
      <c r="L89" s="43"/>
      <c r="M89" s="42" t="b">
        <v>0</v>
      </c>
    </row>
    <row r="90" spans="2:13">
      <c r="B90" s="45"/>
      <c r="C90" s="4" t="str">
        <f>_xlfn.XLOOKUP(Claims_invoices[[#This Row],[Claim No.]],Claims_summary[Claim No.],Claims_summary[Financial Year],"-")</f>
        <v>-</v>
      </c>
      <c r="D90" s="20"/>
      <c r="E90" s="20"/>
      <c r="F90" s="20"/>
      <c r="G90" s="38"/>
      <c r="H90" s="90">
        <v>0</v>
      </c>
      <c r="I90" s="90">
        <v>0</v>
      </c>
      <c r="J90" s="96">
        <f>IFERROR(Claims_invoices[[#This Row],[Amount Claimed (£)]]/Claims_invoices[[#This Row],[Eligible Cost on Invoice (£)]],0)</f>
        <v>0</v>
      </c>
      <c r="K90" s="20"/>
      <c r="L90" s="43"/>
      <c r="M90" s="42" t="b">
        <v>0</v>
      </c>
    </row>
    <row r="91" spans="2:13">
      <c r="B91" s="45"/>
      <c r="C91" s="4" t="str">
        <f>_xlfn.XLOOKUP(Claims_invoices[[#This Row],[Claim No.]],Claims_summary[Claim No.],Claims_summary[Financial Year],"-")</f>
        <v>-</v>
      </c>
      <c r="D91" s="20"/>
      <c r="E91" s="20"/>
      <c r="F91" s="20"/>
      <c r="G91" s="38"/>
      <c r="H91" s="90">
        <v>0</v>
      </c>
      <c r="I91" s="90">
        <v>0</v>
      </c>
      <c r="J91" s="96">
        <f>IFERROR(Claims_invoices[[#This Row],[Amount Claimed (£)]]/Claims_invoices[[#This Row],[Eligible Cost on Invoice (£)]],0)</f>
        <v>0</v>
      </c>
      <c r="K91" s="20"/>
      <c r="L91" s="43"/>
      <c r="M91" s="42" t="b">
        <v>0</v>
      </c>
    </row>
    <row r="92" spans="2:13">
      <c r="B92" s="45"/>
      <c r="C92" s="4" t="str">
        <f>_xlfn.XLOOKUP(Claims_invoices[[#This Row],[Claim No.]],Claims_summary[Claim No.],Claims_summary[Financial Year],"-")</f>
        <v>-</v>
      </c>
      <c r="D92" s="20"/>
      <c r="E92" s="20"/>
      <c r="F92" s="20"/>
      <c r="G92" s="38"/>
      <c r="H92" s="90">
        <v>0</v>
      </c>
      <c r="I92" s="90">
        <v>0</v>
      </c>
      <c r="J92" s="96">
        <f>IFERROR(Claims_invoices[[#This Row],[Amount Claimed (£)]]/Claims_invoices[[#This Row],[Eligible Cost on Invoice (£)]],0)</f>
        <v>0</v>
      </c>
      <c r="K92" s="20"/>
      <c r="L92" s="43"/>
      <c r="M92" s="42" t="b">
        <v>0</v>
      </c>
    </row>
    <row r="93" spans="2:13">
      <c r="B93" s="45"/>
      <c r="C93" s="4" t="str">
        <f>_xlfn.XLOOKUP(Claims_invoices[[#This Row],[Claim No.]],Claims_summary[Claim No.],Claims_summary[Financial Year],"-")</f>
        <v>-</v>
      </c>
      <c r="D93" s="20"/>
      <c r="E93" s="20"/>
      <c r="F93" s="20"/>
      <c r="G93" s="38"/>
      <c r="H93" s="90">
        <v>0</v>
      </c>
      <c r="I93" s="90">
        <v>0</v>
      </c>
      <c r="J93" s="96">
        <f>IFERROR(Claims_invoices[[#This Row],[Amount Claimed (£)]]/Claims_invoices[[#This Row],[Eligible Cost on Invoice (£)]],0)</f>
        <v>0</v>
      </c>
      <c r="K93" s="20"/>
      <c r="L93" s="43"/>
      <c r="M93" s="42" t="b">
        <v>0</v>
      </c>
    </row>
    <row r="94" spans="2:13">
      <c r="B94" s="45"/>
      <c r="C94" s="4" t="str">
        <f>_xlfn.XLOOKUP(Claims_invoices[[#This Row],[Claim No.]],Claims_summary[Claim No.],Claims_summary[Financial Year],"-")</f>
        <v>-</v>
      </c>
      <c r="D94" s="20"/>
      <c r="E94" s="20"/>
      <c r="F94" s="20"/>
      <c r="G94" s="38"/>
      <c r="H94" s="90">
        <v>0</v>
      </c>
      <c r="I94" s="90">
        <v>0</v>
      </c>
      <c r="J94" s="96">
        <f>IFERROR(Claims_invoices[[#This Row],[Amount Claimed (£)]]/Claims_invoices[[#This Row],[Eligible Cost on Invoice (£)]],0)</f>
        <v>0</v>
      </c>
      <c r="K94" s="20"/>
      <c r="L94" s="43"/>
      <c r="M94" s="42" t="b">
        <v>0</v>
      </c>
    </row>
    <row r="95" spans="2:13">
      <c r="B95" s="45"/>
      <c r="C95" s="4" t="str">
        <f>_xlfn.XLOOKUP(Claims_invoices[[#This Row],[Claim No.]],Claims_summary[Claim No.],Claims_summary[Financial Year],"-")</f>
        <v>-</v>
      </c>
      <c r="D95" s="20"/>
      <c r="E95" s="20"/>
      <c r="F95" s="20"/>
      <c r="G95" s="38"/>
      <c r="H95" s="90">
        <v>0</v>
      </c>
      <c r="I95" s="90">
        <v>0</v>
      </c>
      <c r="J95" s="96">
        <f>IFERROR(Claims_invoices[[#This Row],[Amount Claimed (£)]]/Claims_invoices[[#This Row],[Eligible Cost on Invoice (£)]],0)</f>
        <v>0</v>
      </c>
      <c r="K95" s="20"/>
      <c r="L95" s="43"/>
      <c r="M95" s="42" t="b">
        <v>0</v>
      </c>
    </row>
    <row r="96" spans="2:13">
      <c r="B96" s="45"/>
      <c r="C96" s="4" t="str">
        <f>_xlfn.XLOOKUP(Claims_invoices[[#This Row],[Claim No.]],Claims_summary[Claim No.],Claims_summary[Financial Year],"-")</f>
        <v>-</v>
      </c>
      <c r="D96" s="20"/>
      <c r="E96" s="20"/>
      <c r="F96" s="20"/>
      <c r="G96" s="38"/>
      <c r="H96" s="90">
        <v>0</v>
      </c>
      <c r="I96" s="90">
        <v>0</v>
      </c>
      <c r="J96" s="96">
        <f>IFERROR(Claims_invoices[[#This Row],[Amount Claimed (£)]]/Claims_invoices[[#This Row],[Eligible Cost on Invoice (£)]],0)</f>
        <v>0</v>
      </c>
      <c r="K96" s="20"/>
      <c r="L96" s="43"/>
      <c r="M96" s="42" t="b">
        <v>0</v>
      </c>
    </row>
    <row r="97" spans="2:13">
      <c r="B97" s="45"/>
      <c r="C97" s="4" t="str">
        <f>_xlfn.XLOOKUP(Claims_invoices[[#This Row],[Claim No.]],Claims_summary[Claim No.],Claims_summary[Financial Year],"-")</f>
        <v>-</v>
      </c>
      <c r="D97" s="20"/>
      <c r="E97" s="20"/>
      <c r="F97" s="20"/>
      <c r="G97" s="38"/>
      <c r="H97" s="90">
        <v>0</v>
      </c>
      <c r="I97" s="90">
        <v>0</v>
      </c>
      <c r="J97" s="96">
        <f>IFERROR(Claims_invoices[[#This Row],[Amount Claimed (£)]]/Claims_invoices[[#This Row],[Eligible Cost on Invoice (£)]],0)</f>
        <v>0</v>
      </c>
      <c r="K97" s="20"/>
      <c r="L97" s="43"/>
      <c r="M97" s="42" t="b">
        <v>0</v>
      </c>
    </row>
    <row r="98" spans="2:13">
      <c r="B98" s="45"/>
      <c r="C98" s="4" t="str">
        <f>_xlfn.XLOOKUP(Claims_invoices[[#This Row],[Claim No.]],Claims_summary[Claim No.],Claims_summary[Financial Year],"-")</f>
        <v>-</v>
      </c>
      <c r="D98" s="20"/>
      <c r="E98" s="20"/>
      <c r="F98" s="20"/>
      <c r="G98" s="38"/>
      <c r="H98" s="90">
        <v>0</v>
      </c>
      <c r="I98" s="90">
        <v>0</v>
      </c>
      <c r="J98" s="96">
        <f>IFERROR(Claims_invoices[[#This Row],[Amount Claimed (£)]]/Claims_invoices[[#This Row],[Eligible Cost on Invoice (£)]],0)</f>
        <v>0</v>
      </c>
      <c r="K98" s="20"/>
      <c r="L98" s="43"/>
      <c r="M98" s="42" t="b">
        <v>0</v>
      </c>
    </row>
    <row r="99" spans="2:13">
      <c r="B99" s="46"/>
      <c r="C99" s="99" t="str">
        <f>_xlfn.XLOOKUP(Claims_invoices[[#This Row],[Claim No.]],Claims_summary[Claim No.],Claims_summary[Financial Year],"-")</f>
        <v>-</v>
      </c>
      <c r="D99" s="39"/>
      <c r="E99" s="39"/>
      <c r="F99" s="39"/>
      <c r="G99" s="40"/>
      <c r="H99" s="90">
        <v>0</v>
      </c>
      <c r="I99" s="90">
        <v>0</v>
      </c>
      <c r="J99" s="97">
        <f>IFERROR(Claims_invoices[[#This Row],[Amount Claimed (£)]]/Claims_invoices[[#This Row],[Eligible Cost on Invoice (£)]],0)</f>
        <v>0</v>
      </c>
      <c r="K99" s="39"/>
      <c r="L99" s="44"/>
      <c r="M99" s="42" t="b">
        <v>0</v>
      </c>
    </row>
    <row r="100" spans="2:13">
      <c r="B100" s="53" t="s">
        <v>25</v>
      </c>
      <c r="C100" s="95"/>
      <c r="D100" s="54"/>
      <c r="E100" s="48"/>
      <c r="F100" s="48"/>
      <c r="G100" s="48"/>
      <c r="H100" s="107">
        <f>SUBTOTAL(109,Claims_invoices[Amount Claimed (£)])</f>
        <v>0</v>
      </c>
      <c r="I100" s="107"/>
      <c r="J100" s="98"/>
      <c r="K100" s="48"/>
      <c r="L100" s="50"/>
      <c r="M100" s="50">
        <f>SUBTOTAL(103,Claims_invoices[DA Checked?])</f>
        <v>94</v>
      </c>
    </row>
  </sheetData>
  <sheetProtection algorithmName="SHA-512" hashValue="V4j+/LSuReSFYehRMc6PR6E0bZdKWuhdpDNtr+4hAa0/mmrnhWl6sQl3kq+2rKiaqmqXiROvu7Bh4kOEOjJvyA==" saltValue="V89QvilEIpJnsnzukTga9w==" spinCount="100000" sheet="1" sort="0" autoFilter="0"/>
  <mergeCells count="2">
    <mergeCell ref="D4:H4"/>
    <mergeCell ref="L4:M4"/>
  </mergeCells>
  <conditionalFormatting sqref="J6:J99">
    <cfRule type="cellIs" dxfId="73" priority="1" operator="lessThanOrEqual">
      <formula>50%</formula>
    </cfRule>
    <cfRule type="cellIs" dxfId="72" priority="2" operator="greaterThan">
      <formula>0.5</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B740-54D4-4F7D-A2EF-CB5E520509F0}">
  <sheetPr>
    <tabColor rgb="FFB94700"/>
  </sheetPr>
  <dimension ref="B2:R100"/>
  <sheetViews>
    <sheetView showGridLines="0" workbookViewId="0">
      <selection activeCell="D7" sqref="D7"/>
    </sheetView>
  </sheetViews>
  <sheetFormatPr defaultRowHeight="14.45"/>
  <cols>
    <col min="1" max="1" width="2.28515625" customWidth="1"/>
    <col min="2" max="2" width="11.42578125" customWidth="1"/>
    <col min="3" max="3" width="13.140625" customWidth="1"/>
    <col min="4" max="4" width="10.28515625" customWidth="1"/>
    <col min="5" max="5" width="26" customWidth="1"/>
    <col min="6" max="6" width="27.5703125" customWidth="1"/>
    <col min="7" max="7" width="36.42578125" customWidth="1"/>
    <col min="8" max="8" width="13.85546875" customWidth="1"/>
    <col min="9" max="9" width="13.42578125" customWidth="1"/>
    <col min="10" max="10" width="14.140625" customWidth="1"/>
    <col min="11" max="11" width="12.140625" customWidth="1"/>
    <col min="12" max="12" width="11.85546875" customWidth="1"/>
    <col min="13" max="13" width="16.42578125" customWidth="1"/>
    <col min="14" max="14" width="15.5703125" customWidth="1"/>
    <col min="15" max="15" width="12.140625" customWidth="1"/>
    <col min="16" max="17" width="31.42578125" customWidth="1"/>
    <col min="18" max="18" width="14.7109375" customWidth="1"/>
    <col min="19" max="19" width="15.85546875" customWidth="1"/>
  </cols>
  <sheetData>
    <row r="2" spans="2:18" ht="30.95">
      <c r="B2" s="7" t="s">
        <v>56</v>
      </c>
      <c r="C2" s="7"/>
    </row>
    <row r="4" spans="2:18">
      <c r="B4" s="28" t="s">
        <v>12</v>
      </c>
      <c r="C4" s="56" t="s">
        <v>11</v>
      </c>
      <c r="D4" s="133" t="s">
        <v>45</v>
      </c>
      <c r="E4" s="134"/>
      <c r="F4" s="134"/>
      <c r="G4" s="134"/>
      <c r="H4" s="134"/>
      <c r="I4" s="134"/>
      <c r="J4" s="134"/>
      <c r="K4" s="134"/>
      <c r="L4" s="134"/>
      <c r="M4" s="135"/>
      <c r="N4" s="128" t="s">
        <v>11</v>
      </c>
      <c r="O4" s="128"/>
      <c r="P4" s="28" t="s">
        <v>45</v>
      </c>
      <c r="Q4" s="128" t="s">
        <v>12</v>
      </c>
      <c r="R4" s="128"/>
    </row>
    <row r="5" spans="2:18" ht="29.1">
      <c r="B5" s="35" t="s">
        <v>41</v>
      </c>
      <c r="C5" s="35" t="s">
        <v>17</v>
      </c>
      <c r="D5" s="36" t="s">
        <v>46</v>
      </c>
      <c r="E5" s="36" t="s">
        <v>57</v>
      </c>
      <c r="F5" s="36" t="s">
        <v>58</v>
      </c>
      <c r="G5" s="36" t="s">
        <v>59</v>
      </c>
      <c r="H5" s="36" t="s">
        <v>60</v>
      </c>
      <c r="I5" s="36" t="s">
        <v>61</v>
      </c>
      <c r="J5" s="36" t="s">
        <v>62</v>
      </c>
      <c r="K5" s="36" t="s">
        <v>63</v>
      </c>
      <c r="L5" s="36" t="s">
        <v>64</v>
      </c>
      <c r="M5" s="36" t="s">
        <v>65</v>
      </c>
      <c r="N5" s="36" t="s">
        <v>66</v>
      </c>
      <c r="O5" s="36" t="s">
        <v>67</v>
      </c>
      <c r="P5" s="36" t="s">
        <v>53</v>
      </c>
      <c r="Q5" s="37" t="s">
        <v>54</v>
      </c>
      <c r="R5" s="37" t="s">
        <v>55</v>
      </c>
    </row>
    <row r="6" spans="2:18">
      <c r="B6" s="45"/>
      <c r="C6" s="4" t="str">
        <f>_xlfn.XLOOKUP(Claims_timesheets[[#This Row],[Claim No.]],Claims_summary[Claim No.],Claims_summary[Financial Year],"-")</f>
        <v>-</v>
      </c>
      <c r="D6" s="20"/>
      <c r="E6" s="20"/>
      <c r="F6" s="20"/>
      <c r="G6" s="20"/>
      <c r="H6" s="38"/>
      <c r="I6" s="38"/>
      <c r="J6" s="90">
        <v>0</v>
      </c>
      <c r="K6" s="20"/>
      <c r="L6" s="20"/>
      <c r="M6" s="90">
        <v>0</v>
      </c>
      <c r="N6" s="92">
        <f>Claims_timesheets[[#This Row],[Rate (£) ]]*Claims_timesheets[[#This Row],[Quantity ]]</f>
        <v>0</v>
      </c>
      <c r="O6" s="32">
        <f>IFERROR(Claims_timesheets[[#This Row],[Amount Claimed (£) ]]/Claims_timesheets[[#This Row],[Total Cost (£) ]],0)</f>
        <v>0</v>
      </c>
      <c r="P6" s="20"/>
      <c r="Q6" s="43"/>
      <c r="R6" s="42" t="b">
        <v>0</v>
      </c>
    </row>
    <row r="7" spans="2:18">
      <c r="B7" s="46"/>
      <c r="C7" s="99" t="str">
        <f>_xlfn.XLOOKUP(Claims_timesheets[[#This Row],[Claim No.]],Claims_summary[Claim No.],Claims_summary[Financial Year],"-")</f>
        <v>-</v>
      </c>
      <c r="D7" s="39"/>
      <c r="E7" s="39"/>
      <c r="F7" s="39"/>
      <c r="G7" s="39"/>
      <c r="H7" s="40"/>
      <c r="I7" s="40"/>
      <c r="J7" s="91">
        <v>0</v>
      </c>
      <c r="K7" s="39"/>
      <c r="L7" s="39"/>
      <c r="M7" s="91">
        <v>0</v>
      </c>
      <c r="N7" s="92">
        <f>Claims_timesheets[[#This Row],[Rate (£) ]]*Claims_timesheets[[#This Row],[Quantity ]]</f>
        <v>0</v>
      </c>
      <c r="O7" s="32">
        <f>IFERROR(Claims_timesheets[[#This Row],[Amount Claimed (£) ]]/Claims_timesheets[[#This Row],[Total Cost (£) ]],0)</f>
        <v>0</v>
      </c>
      <c r="P7" s="39"/>
      <c r="Q7" s="44"/>
      <c r="R7" s="42" t="b">
        <v>0</v>
      </c>
    </row>
    <row r="8" spans="2:18">
      <c r="B8" s="45"/>
      <c r="C8" s="4" t="str">
        <f>_xlfn.XLOOKUP(Claims_timesheets[[#This Row],[Claim No.]],Claims_summary[Claim No.],Claims_summary[Financial Year],"-")</f>
        <v>-</v>
      </c>
      <c r="D8" s="20"/>
      <c r="E8" s="20"/>
      <c r="F8" s="20"/>
      <c r="G8" s="20"/>
      <c r="H8" s="38"/>
      <c r="I8" s="38"/>
      <c r="J8" s="91">
        <v>0</v>
      </c>
      <c r="K8" s="20"/>
      <c r="L8" s="20"/>
      <c r="M8" s="91">
        <v>0</v>
      </c>
      <c r="N8" s="92">
        <f>Claims_timesheets[[#This Row],[Rate (£) ]]*Claims_timesheets[[#This Row],[Quantity ]]</f>
        <v>0</v>
      </c>
      <c r="O8" s="32">
        <f>IFERROR(Claims_timesheets[[#This Row],[Amount Claimed (£) ]]/Claims_timesheets[[#This Row],[Total Cost (£) ]],0)</f>
        <v>0</v>
      </c>
      <c r="P8" s="20"/>
      <c r="Q8" s="43"/>
      <c r="R8" s="42" t="b">
        <v>0</v>
      </c>
    </row>
    <row r="9" spans="2:18">
      <c r="B9" s="45"/>
      <c r="C9" s="4" t="str">
        <f>_xlfn.XLOOKUP(Claims_timesheets[[#This Row],[Claim No.]],Claims_summary[Claim No.],Claims_summary[Financial Year],"-")</f>
        <v>-</v>
      </c>
      <c r="D9" s="20"/>
      <c r="E9" s="20"/>
      <c r="F9" s="20"/>
      <c r="G9" s="20"/>
      <c r="H9" s="38"/>
      <c r="I9" s="38"/>
      <c r="J9" s="91">
        <v>0</v>
      </c>
      <c r="K9" s="20"/>
      <c r="L9" s="20"/>
      <c r="M9" s="91">
        <v>0</v>
      </c>
      <c r="N9" s="92">
        <f>Claims_timesheets[[#This Row],[Rate (£) ]]*Claims_timesheets[[#This Row],[Quantity ]]</f>
        <v>0</v>
      </c>
      <c r="O9" s="32">
        <f>IFERROR(Claims_timesheets[[#This Row],[Amount Claimed (£) ]]/Claims_timesheets[[#This Row],[Total Cost (£) ]],0)</f>
        <v>0</v>
      </c>
      <c r="P9" s="20"/>
      <c r="Q9" s="43"/>
      <c r="R9" s="42" t="b">
        <v>0</v>
      </c>
    </row>
    <row r="10" spans="2:18">
      <c r="B10" s="45"/>
      <c r="C10" s="4" t="str">
        <f>_xlfn.XLOOKUP(Claims_timesheets[[#This Row],[Claim No.]],Claims_summary[Claim No.],Claims_summary[Financial Year],"-")</f>
        <v>-</v>
      </c>
      <c r="D10" s="20"/>
      <c r="E10" s="20"/>
      <c r="F10" s="20"/>
      <c r="G10" s="20"/>
      <c r="H10" s="38"/>
      <c r="I10" s="38"/>
      <c r="J10" s="91">
        <v>0</v>
      </c>
      <c r="K10" s="20"/>
      <c r="L10" s="20"/>
      <c r="M10" s="91">
        <v>0</v>
      </c>
      <c r="N10" s="92">
        <f>Claims_timesheets[[#This Row],[Rate (£) ]]*Claims_timesheets[[#This Row],[Quantity ]]</f>
        <v>0</v>
      </c>
      <c r="O10" s="32">
        <f>IFERROR(Claims_timesheets[[#This Row],[Amount Claimed (£) ]]/Claims_timesheets[[#This Row],[Total Cost (£) ]],0)</f>
        <v>0</v>
      </c>
      <c r="P10" s="20"/>
      <c r="Q10" s="43"/>
      <c r="R10" s="42" t="b">
        <v>0</v>
      </c>
    </row>
    <row r="11" spans="2:18">
      <c r="B11" s="45"/>
      <c r="C11" s="4" t="str">
        <f>_xlfn.XLOOKUP(Claims_timesheets[[#This Row],[Claim No.]],Claims_summary[Claim No.],Claims_summary[Financial Year],"-")</f>
        <v>-</v>
      </c>
      <c r="D11" s="20"/>
      <c r="E11" s="20"/>
      <c r="F11" s="20"/>
      <c r="G11" s="20"/>
      <c r="H11" s="38"/>
      <c r="I11" s="38"/>
      <c r="J11" s="91">
        <v>0</v>
      </c>
      <c r="K11" s="20"/>
      <c r="L11" s="20"/>
      <c r="M11" s="91">
        <v>0</v>
      </c>
      <c r="N11" s="92">
        <f>Claims_timesheets[[#This Row],[Rate (£) ]]*Claims_timesheets[[#This Row],[Quantity ]]</f>
        <v>0</v>
      </c>
      <c r="O11" s="32">
        <f>IFERROR(Claims_timesheets[[#This Row],[Amount Claimed (£) ]]/Claims_timesheets[[#This Row],[Total Cost (£) ]],0)</f>
        <v>0</v>
      </c>
      <c r="P11" s="20"/>
      <c r="Q11" s="43"/>
      <c r="R11" s="42" t="b">
        <v>0</v>
      </c>
    </row>
    <row r="12" spans="2:18">
      <c r="B12" s="45"/>
      <c r="C12" s="4" t="str">
        <f>_xlfn.XLOOKUP(Claims_timesheets[[#This Row],[Claim No.]],Claims_summary[Claim No.],Claims_summary[Financial Year],"-")</f>
        <v>-</v>
      </c>
      <c r="D12" s="20"/>
      <c r="E12" s="20"/>
      <c r="F12" s="20"/>
      <c r="G12" s="20"/>
      <c r="H12" s="38"/>
      <c r="I12" s="38"/>
      <c r="J12" s="91">
        <v>0</v>
      </c>
      <c r="K12" s="20"/>
      <c r="L12" s="20"/>
      <c r="M12" s="91">
        <v>0</v>
      </c>
      <c r="N12" s="92">
        <f>Claims_timesheets[[#This Row],[Rate (£) ]]*Claims_timesheets[[#This Row],[Quantity ]]</f>
        <v>0</v>
      </c>
      <c r="O12" s="32">
        <f>IFERROR(Claims_timesheets[[#This Row],[Amount Claimed (£) ]]/Claims_timesheets[[#This Row],[Total Cost (£) ]],0)</f>
        <v>0</v>
      </c>
      <c r="P12" s="20"/>
      <c r="Q12" s="43"/>
      <c r="R12" s="42" t="b">
        <v>0</v>
      </c>
    </row>
    <row r="13" spans="2:18">
      <c r="B13" s="45"/>
      <c r="C13" s="4" t="str">
        <f>_xlfn.XLOOKUP(Claims_timesheets[[#This Row],[Claim No.]],Claims_summary[Claim No.],Claims_summary[Financial Year],"-")</f>
        <v>-</v>
      </c>
      <c r="D13" s="20"/>
      <c r="E13" s="20"/>
      <c r="F13" s="20"/>
      <c r="G13" s="20"/>
      <c r="H13" s="38"/>
      <c r="I13" s="38"/>
      <c r="J13" s="91">
        <v>0</v>
      </c>
      <c r="K13" s="20"/>
      <c r="L13" s="20"/>
      <c r="M13" s="91">
        <v>0</v>
      </c>
      <c r="N13" s="92">
        <f>Claims_timesheets[[#This Row],[Rate (£) ]]*Claims_timesheets[[#This Row],[Quantity ]]</f>
        <v>0</v>
      </c>
      <c r="O13" s="32">
        <f>IFERROR(Claims_timesheets[[#This Row],[Amount Claimed (£) ]]/Claims_timesheets[[#This Row],[Total Cost (£) ]],0)</f>
        <v>0</v>
      </c>
      <c r="P13" s="20"/>
      <c r="Q13" s="43"/>
      <c r="R13" s="42" t="b">
        <v>0</v>
      </c>
    </row>
    <row r="14" spans="2:18">
      <c r="B14" s="45"/>
      <c r="C14" s="4" t="str">
        <f>_xlfn.XLOOKUP(Claims_timesheets[[#This Row],[Claim No.]],Claims_summary[Claim No.],Claims_summary[Financial Year],"-")</f>
        <v>-</v>
      </c>
      <c r="D14" s="20"/>
      <c r="E14" s="20"/>
      <c r="F14" s="20"/>
      <c r="G14" s="20"/>
      <c r="H14" s="38"/>
      <c r="I14" s="38"/>
      <c r="J14" s="91">
        <v>0</v>
      </c>
      <c r="K14" s="20"/>
      <c r="L14" s="20"/>
      <c r="M14" s="91">
        <v>0</v>
      </c>
      <c r="N14" s="92">
        <f>Claims_timesheets[[#This Row],[Rate (£) ]]*Claims_timesheets[[#This Row],[Quantity ]]</f>
        <v>0</v>
      </c>
      <c r="O14" s="32">
        <f>IFERROR(Claims_timesheets[[#This Row],[Amount Claimed (£) ]]/Claims_timesheets[[#This Row],[Total Cost (£) ]],0)</f>
        <v>0</v>
      </c>
      <c r="P14" s="20"/>
      <c r="Q14" s="43"/>
      <c r="R14" s="42" t="b">
        <v>0</v>
      </c>
    </row>
    <row r="15" spans="2:18">
      <c r="B15" s="45"/>
      <c r="C15" s="4" t="str">
        <f>_xlfn.XLOOKUP(Claims_timesheets[[#This Row],[Claim No.]],Claims_summary[Claim No.],Claims_summary[Financial Year],"-")</f>
        <v>-</v>
      </c>
      <c r="D15" s="20"/>
      <c r="E15" s="20"/>
      <c r="F15" s="20"/>
      <c r="G15" s="20"/>
      <c r="H15" s="38"/>
      <c r="I15" s="38"/>
      <c r="J15" s="91">
        <v>0</v>
      </c>
      <c r="K15" s="20"/>
      <c r="L15" s="20"/>
      <c r="M15" s="91">
        <v>0</v>
      </c>
      <c r="N15" s="92">
        <f>Claims_timesheets[[#This Row],[Rate (£) ]]*Claims_timesheets[[#This Row],[Quantity ]]</f>
        <v>0</v>
      </c>
      <c r="O15" s="32">
        <f>IFERROR(Claims_timesheets[[#This Row],[Amount Claimed (£) ]]/Claims_timesheets[[#This Row],[Total Cost (£) ]],0)</f>
        <v>0</v>
      </c>
      <c r="P15" s="20"/>
      <c r="Q15" s="43"/>
      <c r="R15" s="42" t="b">
        <v>0</v>
      </c>
    </row>
    <row r="16" spans="2:18">
      <c r="B16" s="45"/>
      <c r="C16" s="4" t="str">
        <f>_xlfn.XLOOKUP(Claims_timesheets[[#This Row],[Claim No.]],Claims_summary[Claim No.],Claims_summary[Financial Year],"-")</f>
        <v>-</v>
      </c>
      <c r="D16" s="20"/>
      <c r="E16" s="20"/>
      <c r="F16" s="20"/>
      <c r="G16" s="20"/>
      <c r="H16" s="38"/>
      <c r="I16" s="38"/>
      <c r="J16" s="91">
        <v>0</v>
      </c>
      <c r="K16" s="20"/>
      <c r="L16" s="20"/>
      <c r="M16" s="91">
        <v>0</v>
      </c>
      <c r="N16" s="92">
        <f>Claims_timesheets[[#This Row],[Rate (£) ]]*Claims_timesheets[[#This Row],[Quantity ]]</f>
        <v>0</v>
      </c>
      <c r="O16" s="32">
        <f>IFERROR(Claims_timesheets[[#This Row],[Amount Claimed (£) ]]/Claims_timesheets[[#This Row],[Total Cost (£) ]],0)</f>
        <v>0</v>
      </c>
      <c r="P16" s="20"/>
      <c r="Q16" s="43"/>
      <c r="R16" s="42" t="b">
        <v>0</v>
      </c>
    </row>
    <row r="17" spans="2:18">
      <c r="B17" s="45"/>
      <c r="C17" s="4" t="str">
        <f>_xlfn.XLOOKUP(Claims_timesheets[[#This Row],[Claim No.]],Claims_summary[Claim No.],Claims_summary[Financial Year],"-")</f>
        <v>-</v>
      </c>
      <c r="D17" s="20"/>
      <c r="E17" s="20"/>
      <c r="F17" s="20"/>
      <c r="G17" s="20"/>
      <c r="H17" s="38"/>
      <c r="I17" s="38"/>
      <c r="J17" s="91">
        <v>0</v>
      </c>
      <c r="K17" s="20"/>
      <c r="L17" s="20"/>
      <c r="M17" s="91">
        <v>0</v>
      </c>
      <c r="N17" s="92">
        <f>Claims_timesheets[[#This Row],[Rate (£) ]]*Claims_timesheets[[#This Row],[Quantity ]]</f>
        <v>0</v>
      </c>
      <c r="O17" s="32">
        <f>IFERROR(Claims_timesheets[[#This Row],[Amount Claimed (£) ]]/Claims_timesheets[[#This Row],[Total Cost (£) ]],0)</f>
        <v>0</v>
      </c>
      <c r="P17" s="20"/>
      <c r="Q17" s="43"/>
      <c r="R17" s="42" t="b">
        <v>0</v>
      </c>
    </row>
    <row r="18" spans="2:18">
      <c r="B18" s="45"/>
      <c r="C18" s="4" t="str">
        <f>_xlfn.XLOOKUP(Claims_timesheets[[#This Row],[Claim No.]],Claims_summary[Claim No.],Claims_summary[Financial Year],"-")</f>
        <v>-</v>
      </c>
      <c r="D18" s="20"/>
      <c r="E18" s="20"/>
      <c r="F18" s="20"/>
      <c r="G18" s="20"/>
      <c r="H18" s="38"/>
      <c r="I18" s="38"/>
      <c r="J18" s="91">
        <v>0</v>
      </c>
      <c r="K18" s="20"/>
      <c r="L18" s="20"/>
      <c r="M18" s="91">
        <v>0</v>
      </c>
      <c r="N18" s="92">
        <f>Claims_timesheets[[#This Row],[Rate (£) ]]*Claims_timesheets[[#This Row],[Quantity ]]</f>
        <v>0</v>
      </c>
      <c r="O18" s="32">
        <f>IFERROR(Claims_timesheets[[#This Row],[Amount Claimed (£) ]]/Claims_timesheets[[#This Row],[Total Cost (£) ]],0)</f>
        <v>0</v>
      </c>
      <c r="P18" s="20"/>
      <c r="Q18" s="43"/>
      <c r="R18" s="42" t="b">
        <v>0</v>
      </c>
    </row>
    <row r="19" spans="2:18">
      <c r="B19" s="45"/>
      <c r="C19" s="4" t="str">
        <f>_xlfn.XLOOKUP(Claims_timesheets[[#This Row],[Claim No.]],Claims_summary[Claim No.],Claims_summary[Financial Year],"-")</f>
        <v>-</v>
      </c>
      <c r="D19" s="20"/>
      <c r="E19" s="20"/>
      <c r="F19" s="20"/>
      <c r="G19" s="20"/>
      <c r="H19" s="38"/>
      <c r="I19" s="38"/>
      <c r="J19" s="91">
        <v>0</v>
      </c>
      <c r="K19" s="20"/>
      <c r="L19" s="20"/>
      <c r="M19" s="91">
        <v>0</v>
      </c>
      <c r="N19" s="92">
        <f>Claims_timesheets[[#This Row],[Rate (£) ]]*Claims_timesheets[[#This Row],[Quantity ]]</f>
        <v>0</v>
      </c>
      <c r="O19" s="32">
        <f>IFERROR(Claims_timesheets[[#This Row],[Amount Claimed (£) ]]/Claims_timesheets[[#This Row],[Total Cost (£) ]],0)</f>
        <v>0</v>
      </c>
      <c r="P19" s="20"/>
      <c r="Q19" s="43"/>
      <c r="R19" s="42" t="b">
        <v>0</v>
      </c>
    </row>
    <row r="20" spans="2:18">
      <c r="B20" s="45"/>
      <c r="C20" s="4" t="str">
        <f>_xlfn.XLOOKUP(Claims_timesheets[[#This Row],[Claim No.]],Claims_summary[Claim No.],Claims_summary[Financial Year],"-")</f>
        <v>-</v>
      </c>
      <c r="D20" s="20"/>
      <c r="E20" s="20"/>
      <c r="F20" s="20"/>
      <c r="G20" s="20"/>
      <c r="H20" s="38"/>
      <c r="I20" s="38"/>
      <c r="J20" s="91">
        <v>0</v>
      </c>
      <c r="K20" s="20"/>
      <c r="L20" s="20"/>
      <c r="M20" s="91">
        <v>0</v>
      </c>
      <c r="N20" s="92">
        <f>Claims_timesheets[[#This Row],[Rate (£) ]]*Claims_timesheets[[#This Row],[Quantity ]]</f>
        <v>0</v>
      </c>
      <c r="O20" s="32">
        <f>IFERROR(Claims_timesheets[[#This Row],[Amount Claimed (£) ]]/Claims_timesheets[[#This Row],[Total Cost (£) ]],0)</f>
        <v>0</v>
      </c>
      <c r="P20" s="20"/>
      <c r="Q20" s="43"/>
      <c r="R20" s="42" t="b">
        <v>0</v>
      </c>
    </row>
    <row r="21" spans="2:18">
      <c r="B21" s="45"/>
      <c r="C21" s="4" t="str">
        <f>_xlfn.XLOOKUP(Claims_timesheets[[#This Row],[Claim No.]],Claims_summary[Claim No.],Claims_summary[Financial Year],"-")</f>
        <v>-</v>
      </c>
      <c r="D21" s="20"/>
      <c r="E21" s="20"/>
      <c r="F21" s="20"/>
      <c r="G21" s="20"/>
      <c r="H21" s="38"/>
      <c r="I21" s="38"/>
      <c r="J21" s="91">
        <v>0</v>
      </c>
      <c r="K21" s="20"/>
      <c r="L21" s="20"/>
      <c r="M21" s="91">
        <v>0</v>
      </c>
      <c r="N21" s="92">
        <f>Claims_timesheets[[#This Row],[Rate (£) ]]*Claims_timesheets[[#This Row],[Quantity ]]</f>
        <v>0</v>
      </c>
      <c r="O21" s="32">
        <f>IFERROR(Claims_timesheets[[#This Row],[Amount Claimed (£) ]]/Claims_timesheets[[#This Row],[Total Cost (£) ]],0)</f>
        <v>0</v>
      </c>
      <c r="P21" s="20"/>
      <c r="Q21" s="43"/>
      <c r="R21" s="42" t="b">
        <v>0</v>
      </c>
    </row>
    <row r="22" spans="2:18">
      <c r="B22" s="46"/>
      <c r="C22" s="100" t="str">
        <f>_xlfn.XLOOKUP(Claims_timesheets[[#This Row],[Claim No.]],Claims_summary[Claim No.],Claims_summary[Financial Year],"-")</f>
        <v>-</v>
      </c>
      <c r="D22" s="39"/>
      <c r="E22" s="39"/>
      <c r="F22" s="39"/>
      <c r="G22" s="39"/>
      <c r="H22" s="40"/>
      <c r="I22" s="40"/>
      <c r="J22" s="91">
        <v>0</v>
      </c>
      <c r="K22" s="39"/>
      <c r="L22" s="39"/>
      <c r="M22" s="91">
        <v>0</v>
      </c>
      <c r="N22" s="92">
        <f>Claims_timesheets[[#This Row],[Rate (£) ]]*Claims_timesheets[[#This Row],[Quantity ]]</f>
        <v>0</v>
      </c>
      <c r="O22" s="32">
        <f>IFERROR(Claims_timesheets[[#This Row],[Amount Claimed (£) ]]/Claims_timesheets[[#This Row],[Total Cost (£) ]],0)</f>
        <v>0</v>
      </c>
      <c r="P22" s="39"/>
      <c r="Q22" s="44"/>
      <c r="R22" s="42" t="b">
        <v>0</v>
      </c>
    </row>
    <row r="23" spans="2:18" s="52" customFormat="1">
      <c r="B23" s="45"/>
      <c r="C23" s="4" t="str">
        <f>_xlfn.XLOOKUP(Claims_timesheets[[#This Row],[Claim No.]],Claims_summary[Claim No.],Claims_summary[Financial Year],"-")</f>
        <v>-</v>
      </c>
      <c r="D23" s="20"/>
      <c r="E23" s="20"/>
      <c r="F23" s="20"/>
      <c r="G23" s="20"/>
      <c r="H23" s="38"/>
      <c r="I23" s="38"/>
      <c r="J23" s="91">
        <v>0</v>
      </c>
      <c r="K23" s="20"/>
      <c r="L23" s="20"/>
      <c r="M23" s="91">
        <v>0</v>
      </c>
      <c r="N23" s="92">
        <f>Claims_timesheets[[#This Row],[Rate (£) ]]*Claims_timesheets[[#This Row],[Quantity ]]</f>
        <v>0</v>
      </c>
      <c r="O23" s="96">
        <f>IFERROR(Claims_timesheets[[#This Row],[Amount Claimed (£) ]]/Claims_timesheets[[#This Row],[Total Cost (£) ]],0)</f>
        <v>0</v>
      </c>
      <c r="P23" s="20"/>
      <c r="Q23" s="43"/>
      <c r="R23" s="42" t="b">
        <v>0</v>
      </c>
    </row>
    <row r="24" spans="2:18">
      <c r="B24" s="45"/>
      <c r="C24" s="4" t="str">
        <f>_xlfn.XLOOKUP(Claims_timesheets[[#This Row],[Claim No.]],Claims_summary[Claim No.],Claims_summary[Financial Year],"-")</f>
        <v>-</v>
      </c>
      <c r="D24" s="20"/>
      <c r="E24" s="20"/>
      <c r="F24" s="20"/>
      <c r="G24" s="20"/>
      <c r="H24" s="38"/>
      <c r="I24" s="38"/>
      <c r="J24" s="91">
        <v>0</v>
      </c>
      <c r="K24" s="20"/>
      <c r="L24" s="20"/>
      <c r="M24" s="91">
        <v>0</v>
      </c>
      <c r="N24" s="92">
        <f>Claims_timesheets[[#This Row],[Rate (£) ]]*Claims_timesheets[[#This Row],[Quantity ]]</f>
        <v>0</v>
      </c>
      <c r="O24" s="96">
        <f>IFERROR(Claims_timesheets[[#This Row],[Amount Claimed (£) ]]/Claims_timesheets[[#This Row],[Total Cost (£) ]],0)</f>
        <v>0</v>
      </c>
      <c r="P24" s="20"/>
      <c r="Q24" s="43"/>
      <c r="R24" s="42" t="b">
        <v>0</v>
      </c>
    </row>
    <row r="25" spans="2:18">
      <c r="B25" s="45"/>
      <c r="C25" s="4" t="str">
        <f>_xlfn.XLOOKUP(Claims_timesheets[[#This Row],[Claim No.]],Claims_summary[Claim No.],Claims_summary[Financial Year],"-")</f>
        <v>-</v>
      </c>
      <c r="D25" s="20"/>
      <c r="E25" s="20"/>
      <c r="F25" s="20"/>
      <c r="G25" s="20"/>
      <c r="H25" s="38"/>
      <c r="I25" s="38"/>
      <c r="J25" s="91">
        <v>0</v>
      </c>
      <c r="K25" s="20"/>
      <c r="L25" s="20"/>
      <c r="M25" s="91">
        <v>0</v>
      </c>
      <c r="N25" s="92">
        <f>Claims_timesheets[[#This Row],[Rate (£) ]]*Claims_timesheets[[#This Row],[Quantity ]]</f>
        <v>0</v>
      </c>
      <c r="O25" s="96">
        <f>IFERROR(Claims_timesheets[[#This Row],[Amount Claimed (£) ]]/Claims_timesheets[[#This Row],[Total Cost (£) ]],0)</f>
        <v>0</v>
      </c>
      <c r="P25" s="20"/>
      <c r="Q25" s="43"/>
      <c r="R25" s="42" t="b">
        <v>0</v>
      </c>
    </row>
    <row r="26" spans="2:18">
      <c r="B26" s="45"/>
      <c r="C26" s="4" t="str">
        <f>_xlfn.XLOOKUP(Claims_timesheets[[#This Row],[Claim No.]],Claims_summary[Claim No.],Claims_summary[Financial Year],"-")</f>
        <v>-</v>
      </c>
      <c r="D26" s="20"/>
      <c r="E26" s="20"/>
      <c r="F26" s="20"/>
      <c r="G26" s="20"/>
      <c r="H26" s="38"/>
      <c r="I26" s="38"/>
      <c r="J26" s="91">
        <v>0</v>
      </c>
      <c r="K26" s="20"/>
      <c r="L26" s="20"/>
      <c r="M26" s="91">
        <v>0</v>
      </c>
      <c r="N26" s="92">
        <f>Claims_timesheets[[#This Row],[Rate (£) ]]*Claims_timesheets[[#This Row],[Quantity ]]</f>
        <v>0</v>
      </c>
      <c r="O26" s="96">
        <f>IFERROR(Claims_timesheets[[#This Row],[Amount Claimed (£) ]]/Claims_timesheets[[#This Row],[Total Cost (£) ]],0)</f>
        <v>0</v>
      </c>
      <c r="P26" s="20"/>
      <c r="Q26" s="43"/>
      <c r="R26" s="42" t="b">
        <v>0</v>
      </c>
    </row>
    <row r="27" spans="2:18">
      <c r="B27" s="45"/>
      <c r="C27" s="4" t="str">
        <f>_xlfn.XLOOKUP(Claims_timesheets[[#This Row],[Claim No.]],Claims_summary[Claim No.],Claims_summary[Financial Year],"-")</f>
        <v>-</v>
      </c>
      <c r="D27" s="20"/>
      <c r="E27" s="20"/>
      <c r="F27" s="20"/>
      <c r="G27" s="20"/>
      <c r="H27" s="38"/>
      <c r="I27" s="38"/>
      <c r="J27" s="91">
        <v>0</v>
      </c>
      <c r="K27" s="20"/>
      <c r="L27" s="20"/>
      <c r="M27" s="91">
        <v>0</v>
      </c>
      <c r="N27" s="92">
        <f>Claims_timesheets[[#This Row],[Rate (£) ]]*Claims_timesheets[[#This Row],[Quantity ]]</f>
        <v>0</v>
      </c>
      <c r="O27" s="96">
        <f>IFERROR(Claims_timesheets[[#This Row],[Amount Claimed (£) ]]/Claims_timesheets[[#This Row],[Total Cost (£) ]],0)</f>
        <v>0</v>
      </c>
      <c r="P27" s="20"/>
      <c r="Q27" s="43"/>
      <c r="R27" s="42" t="b">
        <v>0</v>
      </c>
    </row>
    <row r="28" spans="2:18">
      <c r="B28" s="45"/>
      <c r="C28" s="4" t="str">
        <f>_xlfn.XLOOKUP(Claims_timesheets[[#This Row],[Claim No.]],Claims_summary[Claim No.],Claims_summary[Financial Year],"-")</f>
        <v>-</v>
      </c>
      <c r="D28" s="20"/>
      <c r="E28" s="20"/>
      <c r="F28" s="20"/>
      <c r="G28" s="20"/>
      <c r="H28" s="38"/>
      <c r="I28" s="38"/>
      <c r="J28" s="91">
        <v>0</v>
      </c>
      <c r="K28" s="20"/>
      <c r="L28" s="20"/>
      <c r="M28" s="91">
        <v>0</v>
      </c>
      <c r="N28" s="92">
        <f>Claims_timesheets[[#This Row],[Rate (£) ]]*Claims_timesheets[[#This Row],[Quantity ]]</f>
        <v>0</v>
      </c>
      <c r="O28" s="96">
        <f>IFERROR(Claims_timesheets[[#This Row],[Amount Claimed (£) ]]/Claims_timesheets[[#This Row],[Total Cost (£) ]],0)</f>
        <v>0</v>
      </c>
      <c r="P28" s="20"/>
      <c r="Q28" s="43"/>
      <c r="R28" s="42" t="b">
        <v>0</v>
      </c>
    </row>
    <row r="29" spans="2:18">
      <c r="B29" s="45"/>
      <c r="C29" s="4" t="str">
        <f>_xlfn.XLOOKUP(Claims_timesheets[[#This Row],[Claim No.]],Claims_summary[Claim No.],Claims_summary[Financial Year],"-")</f>
        <v>-</v>
      </c>
      <c r="D29" s="20"/>
      <c r="E29" s="20"/>
      <c r="F29" s="20"/>
      <c r="G29" s="20"/>
      <c r="H29" s="38"/>
      <c r="I29" s="38"/>
      <c r="J29" s="91">
        <v>0</v>
      </c>
      <c r="K29" s="20"/>
      <c r="L29" s="20"/>
      <c r="M29" s="91">
        <v>0</v>
      </c>
      <c r="N29" s="92">
        <f>Claims_timesheets[[#This Row],[Rate (£) ]]*Claims_timesheets[[#This Row],[Quantity ]]</f>
        <v>0</v>
      </c>
      <c r="O29" s="96">
        <f>IFERROR(Claims_timesheets[[#This Row],[Amount Claimed (£) ]]/Claims_timesheets[[#This Row],[Total Cost (£) ]],0)</f>
        <v>0</v>
      </c>
      <c r="P29" s="20"/>
      <c r="Q29" s="43"/>
      <c r="R29" s="42" t="b">
        <v>0</v>
      </c>
    </row>
    <row r="30" spans="2:18">
      <c r="B30" s="45"/>
      <c r="C30" s="4" t="str">
        <f>_xlfn.XLOOKUP(Claims_timesheets[[#This Row],[Claim No.]],Claims_summary[Claim No.],Claims_summary[Financial Year],"-")</f>
        <v>-</v>
      </c>
      <c r="D30" s="20"/>
      <c r="E30" s="20"/>
      <c r="F30" s="20"/>
      <c r="G30" s="20"/>
      <c r="H30" s="38"/>
      <c r="I30" s="38"/>
      <c r="J30" s="91">
        <v>0</v>
      </c>
      <c r="K30" s="20"/>
      <c r="L30" s="20"/>
      <c r="M30" s="91">
        <v>0</v>
      </c>
      <c r="N30" s="92">
        <f>Claims_timesheets[[#This Row],[Rate (£) ]]*Claims_timesheets[[#This Row],[Quantity ]]</f>
        <v>0</v>
      </c>
      <c r="O30" s="96">
        <f>IFERROR(Claims_timesheets[[#This Row],[Amount Claimed (£) ]]/Claims_timesheets[[#This Row],[Total Cost (£) ]],0)</f>
        <v>0</v>
      </c>
      <c r="P30" s="20"/>
      <c r="Q30" s="43"/>
      <c r="R30" s="42" t="b">
        <v>0</v>
      </c>
    </row>
    <row r="31" spans="2:18">
      <c r="B31" s="45"/>
      <c r="C31" s="4" t="str">
        <f>_xlfn.XLOOKUP(Claims_timesheets[[#This Row],[Claim No.]],Claims_summary[Claim No.],Claims_summary[Financial Year],"-")</f>
        <v>-</v>
      </c>
      <c r="D31" s="20"/>
      <c r="E31" s="20"/>
      <c r="F31" s="20"/>
      <c r="G31" s="20"/>
      <c r="H31" s="38"/>
      <c r="I31" s="38"/>
      <c r="J31" s="91">
        <v>0</v>
      </c>
      <c r="K31" s="20"/>
      <c r="L31" s="20"/>
      <c r="M31" s="91">
        <v>0</v>
      </c>
      <c r="N31" s="92">
        <f>Claims_timesheets[[#This Row],[Rate (£) ]]*Claims_timesheets[[#This Row],[Quantity ]]</f>
        <v>0</v>
      </c>
      <c r="O31" s="96">
        <f>IFERROR(Claims_timesheets[[#This Row],[Amount Claimed (£) ]]/Claims_timesheets[[#This Row],[Total Cost (£) ]],0)</f>
        <v>0</v>
      </c>
      <c r="P31" s="20"/>
      <c r="Q31" s="43"/>
      <c r="R31" s="42" t="b">
        <v>0</v>
      </c>
    </row>
    <row r="32" spans="2:18">
      <c r="B32" s="45"/>
      <c r="C32" s="4" t="str">
        <f>_xlfn.XLOOKUP(Claims_timesheets[[#This Row],[Claim No.]],Claims_summary[Claim No.],Claims_summary[Financial Year],"-")</f>
        <v>-</v>
      </c>
      <c r="D32" s="20"/>
      <c r="E32" s="20"/>
      <c r="F32" s="20"/>
      <c r="G32" s="20"/>
      <c r="H32" s="38"/>
      <c r="I32" s="38"/>
      <c r="J32" s="91">
        <v>0</v>
      </c>
      <c r="K32" s="20"/>
      <c r="L32" s="20"/>
      <c r="M32" s="91">
        <v>0</v>
      </c>
      <c r="N32" s="92">
        <f>Claims_timesheets[[#This Row],[Rate (£) ]]*Claims_timesheets[[#This Row],[Quantity ]]</f>
        <v>0</v>
      </c>
      <c r="O32" s="96">
        <f>IFERROR(Claims_timesheets[[#This Row],[Amount Claimed (£) ]]/Claims_timesheets[[#This Row],[Total Cost (£) ]],0)</f>
        <v>0</v>
      </c>
      <c r="P32" s="20"/>
      <c r="Q32" s="43"/>
      <c r="R32" s="42" t="b">
        <v>0</v>
      </c>
    </row>
    <row r="33" spans="2:18">
      <c r="B33" s="45"/>
      <c r="C33" s="4" t="str">
        <f>_xlfn.XLOOKUP(Claims_timesheets[[#This Row],[Claim No.]],Claims_summary[Claim No.],Claims_summary[Financial Year],"-")</f>
        <v>-</v>
      </c>
      <c r="D33" s="20"/>
      <c r="E33" s="20"/>
      <c r="F33" s="20"/>
      <c r="G33" s="20"/>
      <c r="H33" s="38"/>
      <c r="I33" s="38"/>
      <c r="J33" s="91">
        <v>0</v>
      </c>
      <c r="K33" s="20"/>
      <c r="L33" s="20"/>
      <c r="M33" s="91">
        <v>0</v>
      </c>
      <c r="N33" s="92">
        <f>Claims_timesheets[[#This Row],[Rate (£) ]]*Claims_timesheets[[#This Row],[Quantity ]]</f>
        <v>0</v>
      </c>
      <c r="O33" s="96">
        <f>IFERROR(Claims_timesheets[[#This Row],[Amount Claimed (£) ]]/Claims_timesheets[[#This Row],[Total Cost (£) ]],0)</f>
        <v>0</v>
      </c>
      <c r="P33" s="20"/>
      <c r="Q33" s="43"/>
      <c r="R33" s="42" t="b">
        <v>0</v>
      </c>
    </row>
    <row r="34" spans="2:18">
      <c r="B34" s="45"/>
      <c r="C34" s="4" t="str">
        <f>_xlfn.XLOOKUP(Claims_timesheets[[#This Row],[Claim No.]],Claims_summary[Claim No.],Claims_summary[Financial Year],"-")</f>
        <v>-</v>
      </c>
      <c r="D34" s="20"/>
      <c r="E34" s="20"/>
      <c r="F34" s="20"/>
      <c r="G34" s="20"/>
      <c r="H34" s="38"/>
      <c r="I34" s="38"/>
      <c r="J34" s="91">
        <v>0</v>
      </c>
      <c r="K34" s="20"/>
      <c r="L34" s="20"/>
      <c r="M34" s="91">
        <v>0</v>
      </c>
      <c r="N34" s="92">
        <f>Claims_timesheets[[#This Row],[Rate (£) ]]*Claims_timesheets[[#This Row],[Quantity ]]</f>
        <v>0</v>
      </c>
      <c r="O34" s="96">
        <f>IFERROR(Claims_timesheets[[#This Row],[Amount Claimed (£) ]]/Claims_timesheets[[#This Row],[Total Cost (£) ]],0)</f>
        <v>0</v>
      </c>
      <c r="P34" s="20"/>
      <c r="Q34" s="43"/>
      <c r="R34" s="42" t="b">
        <v>0</v>
      </c>
    </row>
    <row r="35" spans="2:18">
      <c r="B35" s="45"/>
      <c r="C35" s="4" t="str">
        <f>_xlfn.XLOOKUP(Claims_timesheets[[#This Row],[Claim No.]],Claims_summary[Claim No.],Claims_summary[Financial Year],"-")</f>
        <v>-</v>
      </c>
      <c r="D35" s="20"/>
      <c r="E35" s="20"/>
      <c r="F35" s="20"/>
      <c r="G35" s="20"/>
      <c r="H35" s="38"/>
      <c r="I35" s="38"/>
      <c r="J35" s="91">
        <v>0</v>
      </c>
      <c r="K35" s="20"/>
      <c r="L35" s="20"/>
      <c r="M35" s="91">
        <v>0</v>
      </c>
      <c r="N35" s="92">
        <f>Claims_timesheets[[#This Row],[Rate (£) ]]*Claims_timesheets[[#This Row],[Quantity ]]</f>
        <v>0</v>
      </c>
      <c r="O35" s="96">
        <f>IFERROR(Claims_timesheets[[#This Row],[Amount Claimed (£) ]]/Claims_timesheets[[#This Row],[Total Cost (£) ]],0)</f>
        <v>0</v>
      </c>
      <c r="P35" s="20"/>
      <c r="Q35" s="43"/>
      <c r="R35" s="42" t="b">
        <v>0</v>
      </c>
    </row>
    <row r="36" spans="2:18">
      <c r="B36" s="45"/>
      <c r="C36" s="4" t="str">
        <f>_xlfn.XLOOKUP(Claims_timesheets[[#This Row],[Claim No.]],Claims_summary[Claim No.],Claims_summary[Financial Year],"-")</f>
        <v>-</v>
      </c>
      <c r="D36" s="20"/>
      <c r="E36" s="20"/>
      <c r="F36" s="20"/>
      <c r="G36" s="20"/>
      <c r="H36" s="38"/>
      <c r="I36" s="38"/>
      <c r="J36" s="91">
        <v>0</v>
      </c>
      <c r="K36" s="20"/>
      <c r="L36" s="20"/>
      <c r="M36" s="91">
        <v>0</v>
      </c>
      <c r="N36" s="92">
        <f>Claims_timesheets[[#This Row],[Rate (£) ]]*Claims_timesheets[[#This Row],[Quantity ]]</f>
        <v>0</v>
      </c>
      <c r="O36" s="96">
        <f>IFERROR(Claims_timesheets[[#This Row],[Amount Claimed (£) ]]/Claims_timesheets[[#This Row],[Total Cost (£) ]],0)</f>
        <v>0</v>
      </c>
      <c r="P36" s="20"/>
      <c r="Q36" s="43"/>
      <c r="R36" s="42" t="b">
        <v>0</v>
      </c>
    </row>
    <row r="37" spans="2:18">
      <c r="B37" s="45"/>
      <c r="C37" s="4" t="str">
        <f>_xlfn.XLOOKUP(Claims_timesheets[[#This Row],[Claim No.]],Claims_summary[Claim No.],Claims_summary[Financial Year],"-")</f>
        <v>-</v>
      </c>
      <c r="D37" s="20"/>
      <c r="E37" s="20"/>
      <c r="F37" s="20"/>
      <c r="G37" s="20"/>
      <c r="H37" s="38"/>
      <c r="I37" s="38"/>
      <c r="J37" s="91">
        <v>0</v>
      </c>
      <c r="K37" s="20"/>
      <c r="L37" s="20"/>
      <c r="M37" s="91">
        <v>0</v>
      </c>
      <c r="N37" s="92">
        <f>Claims_timesheets[[#This Row],[Rate (£) ]]*Claims_timesheets[[#This Row],[Quantity ]]</f>
        <v>0</v>
      </c>
      <c r="O37" s="96">
        <f>IFERROR(Claims_timesheets[[#This Row],[Amount Claimed (£) ]]/Claims_timesheets[[#This Row],[Total Cost (£) ]],0)</f>
        <v>0</v>
      </c>
      <c r="P37" s="20"/>
      <c r="Q37" s="43"/>
      <c r="R37" s="42" t="b">
        <v>0</v>
      </c>
    </row>
    <row r="38" spans="2:18">
      <c r="B38" s="45"/>
      <c r="C38" s="4" t="str">
        <f>_xlfn.XLOOKUP(Claims_timesheets[[#This Row],[Claim No.]],Claims_summary[Claim No.],Claims_summary[Financial Year],"-")</f>
        <v>-</v>
      </c>
      <c r="D38" s="20"/>
      <c r="E38" s="20"/>
      <c r="F38" s="20"/>
      <c r="G38" s="20"/>
      <c r="H38" s="38"/>
      <c r="I38" s="38"/>
      <c r="J38" s="91">
        <v>0</v>
      </c>
      <c r="K38" s="20"/>
      <c r="L38" s="20"/>
      <c r="M38" s="91">
        <v>0</v>
      </c>
      <c r="N38" s="92">
        <f>Claims_timesheets[[#This Row],[Rate (£) ]]*Claims_timesheets[[#This Row],[Quantity ]]</f>
        <v>0</v>
      </c>
      <c r="O38" s="96">
        <f>IFERROR(Claims_timesheets[[#This Row],[Amount Claimed (£) ]]/Claims_timesheets[[#This Row],[Total Cost (£) ]],0)</f>
        <v>0</v>
      </c>
      <c r="P38" s="20"/>
      <c r="Q38" s="43"/>
      <c r="R38" s="42" t="b">
        <v>0</v>
      </c>
    </row>
    <row r="39" spans="2:18">
      <c r="B39" s="45"/>
      <c r="C39" s="4" t="str">
        <f>_xlfn.XLOOKUP(Claims_timesheets[[#This Row],[Claim No.]],Claims_summary[Claim No.],Claims_summary[Financial Year],"-")</f>
        <v>-</v>
      </c>
      <c r="D39" s="20"/>
      <c r="E39" s="20"/>
      <c r="F39" s="20"/>
      <c r="G39" s="20"/>
      <c r="H39" s="38"/>
      <c r="I39" s="38"/>
      <c r="J39" s="91">
        <v>0</v>
      </c>
      <c r="K39" s="20"/>
      <c r="L39" s="20"/>
      <c r="M39" s="91">
        <v>0</v>
      </c>
      <c r="N39" s="92">
        <f>Claims_timesheets[[#This Row],[Rate (£) ]]*Claims_timesheets[[#This Row],[Quantity ]]</f>
        <v>0</v>
      </c>
      <c r="O39" s="96">
        <f>IFERROR(Claims_timesheets[[#This Row],[Amount Claimed (£) ]]/Claims_timesheets[[#This Row],[Total Cost (£) ]],0)</f>
        <v>0</v>
      </c>
      <c r="P39" s="20"/>
      <c r="Q39" s="43"/>
      <c r="R39" s="42" t="b">
        <v>0</v>
      </c>
    </row>
    <row r="40" spans="2:18">
      <c r="B40" s="45"/>
      <c r="C40" s="4" t="str">
        <f>_xlfn.XLOOKUP(Claims_timesheets[[#This Row],[Claim No.]],Claims_summary[Claim No.],Claims_summary[Financial Year],"-")</f>
        <v>-</v>
      </c>
      <c r="D40" s="20"/>
      <c r="E40" s="20"/>
      <c r="F40" s="20"/>
      <c r="G40" s="20"/>
      <c r="H40" s="38"/>
      <c r="I40" s="38"/>
      <c r="J40" s="91">
        <v>0</v>
      </c>
      <c r="K40" s="20"/>
      <c r="L40" s="20"/>
      <c r="M40" s="91">
        <v>0</v>
      </c>
      <c r="N40" s="92">
        <f>Claims_timesheets[[#This Row],[Rate (£) ]]*Claims_timesheets[[#This Row],[Quantity ]]</f>
        <v>0</v>
      </c>
      <c r="O40" s="96">
        <f>IFERROR(Claims_timesheets[[#This Row],[Amount Claimed (£) ]]/Claims_timesheets[[#This Row],[Total Cost (£) ]],0)</f>
        <v>0</v>
      </c>
      <c r="P40" s="20"/>
      <c r="Q40" s="43"/>
      <c r="R40" s="42" t="b">
        <v>0</v>
      </c>
    </row>
    <row r="41" spans="2:18">
      <c r="B41" s="45"/>
      <c r="C41" s="4" t="str">
        <f>_xlfn.XLOOKUP(Claims_timesheets[[#This Row],[Claim No.]],Claims_summary[Claim No.],Claims_summary[Financial Year],"-")</f>
        <v>-</v>
      </c>
      <c r="D41" s="20"/>
      <c r="E41" s="20"/>
      <c r="F41" s="20"/>
      <c r="G41" s="20"/>
      <c r="H41" s="38"/>
      <c r="I41" s="38"/>
      <c r="J41" s="91">
        <v>0</v>
      </c>
      <c r="K41" s="20"/>
      <c r="L41" s="20"/>
      <c r="M41" s="91">
        <v>0</v>
      </c>
      <c r="N41" s="92">
        <f>Claims_timesheets[[#This Row],[Rate (£) ]]*Claims_timesheets[[#This Row],[Quantity ]]</f>
        <v>0</v>
      </c>
      <c r="O41" s="96">
        <f>IFERROR(Claims_timesheets[[#This Row],[Amount Claimed (£) ]]/Claims_timesheets[[#This Row],[Total Cost (£) ]],0)</f>
        <v>0</v>
      </c>
      <c r="P41" s="20"/>
      <c r="Q41" s="43"/>
      <c r="R41" s="42" t="b">
        <v>0</v>
      </c>
    </row>
    <row r="42" spans="2:18">
      <c r="B42" s="45"/>
      <c r="C42" s="4" t="str">
        <f>_xlfn.XLOOKUP(Claims_timesheets[[#This Row],[Claim No.]],Claims_summary[Claim No.],Claims_summary[Financial Year],"-")</f>
        <v>-</v>
      </c>
      <c r="D42" s="20"/>
      <c r="E42" s="20"/>
      <c r="F42" s="20"/>
      <c r="G42" s="20"/>
      <c r="H42" s="38"/>
      <c r="I42" s="38"/>
      <c r="J42" s="91">
        <v>0</v>
      </c>
      <c r="K42" s="20"/>
      <c r="L42" s="20"/>
      <c r="M42" s="91">
        <v>0</v>
      </c>
      <c r="N42" s="92">
        <f>Claims_timesheets[[#This Row],[Rate (£) ]]*Claims_timesheets[[#This Row],[Quantity ]]</f>
        <v>0</v>
      </c>
      <c r="O42" s="96">
        <f>IFERROR(Claims_timesheets[[#This Row],[Amount Claimed (£) ]]/Claims_timesheets[[#This Row],[Total Cost (£) ]],0)</f>
        <v>0</v>
      </c>
      <c r="P42" s="20"/>
      <c r="Q42" s="43"/>
      <c r="R42" s="42" t="b">
        <v>0</v>
      </c>
    </row>
    <row r="43" spans="2:18">
      <c r="B43" s="45"/>
      <c r="C43" s="4" t="str">
        <f>_xlfn.XLOOKUP(Claims_timesheets[[#This Row],[Claim No.]],Claims_summary[Claim No.],Claims_summary[Financial Year],"-")</f>
        <v>-</v>
      </c>
      <c r="D43" s="20"/>
      <c r="E43" s="20"/>
      <c r="F43" s="20"/>
      <c r="G43" s="20"/>
      <c r="H43" s="38"/>
      <c r="I43" s="38"/>
      <c r="J43" s="91">
        <v>0</v>
      </c>
      <c r="K43" s="20"/>
      <c r="L43" s="20"/>
      <c r="M43" s="91">
        <v>0</v>
      </c>
      <c r="N43" s="92">
        <f>Claims_timesheets[[#This Row],[Rate (£) ]]*Claims_timesheets[[#This Row],[Quantity ]]</f>
        <v>0</v>
      </c>
      <c r="O43" s="96">
        <f>IFERROR(Claims_timesheets[[#This Row],[Amount Claimed (£) ]]/Claims_timesheets[[#This Row],[Total Cost (£) ]],0)</f>
        <v>0</v>
      </c>
      <c r="P43" s="20"/>
      <c r="Q43" s="43"/>
      <c r="R43" s="42" t="b">
        <v>0</v>
      </c>
    </row>
    <row r="44" spans="2:18">
      <c r="B44" s="45"/>
      <c r="C44" s="4" t="str">
        <f>_xlfn.XLOOKUP(Claims_timesheets[[#This Row],[Claim No.]],Claims_summary[Claim No.],Claims_summary[Financial Year],"-")</f>
        <v>-</v>
      </c>
      <c r="D44" s="20"/>
      <c r="E44" s="20"/>
      <c r="F44" s="20"/>
      <c r="G44" s="20"/>
      <c r="H44" s="38"/>
      <c r="I44" s="38"/>
      <c r="J44" s="91">
        <v>0</v>
      </c>
      <c r="K44" s="20"/>
      <c r="L44" s="20"/>
      <c r="M44" s="91">
        <v>0</v>
      </c>
      <c r="N44" s="92">
        <f>Claims_timesheets[[#This Row],[Rate (£) ]]*Claims_timesheets[[#This Row],[Quantity ]]</f>
        <v>0</v>
      </c>
      <c r="O44" s="96">
        <f>IFERROR(Claims_timesheets[[#This Row],[Amount Claimed (£) ]]/Claims_timesheets[[#This Row],[Total Cost (£) ]],0)</f>
        <v>0</v>
      </c>
      <c r="P44" s="20"/>
      <c r="Q44" s="43"/>
      <c r="R44" s="42" t="b">
        <v>0</v>
      </c>
    </row>
    <row r="45" spans="2:18">
      <c r="B45" s="45"/>
      <c r="C45" s="4" t="str">
        <f>_xlfn.XLOOKUP(Claims_timesheets[[#This Row],[Claim No.]],Claims_summary[Claim No.],Claims_summary[Financial Year],"-")</f>
        <v>-</v>
      </c>
      <c r="D45" s="20"/>
      <c r="E45" s="20"/>
      <c r="F45" s="20"/>
      <c r="G45" s="20"/>
      <c r="H45" s="38"/>
      <c r="I45" s="38"/>
      <c r="J45" s="91">
        <v>0</v>
      </c>
      <c r="K45" s="20"/>
      <c r="L45" s="20"/>
      <c r="M45" s="91">
        <v>0</v>
      </c>
      <c r="N45" s="92">
        <f>Claims_timesheets[[#This Row],[Rate (£) ]]*Claims_timesheets[[#This Row],[Quantity ]]</f>
        <v>0</v>
      </c>
      <c r="O45" s="96">
        <f>IFERROR(Claims_timesheets[[#This Row],[Amount Claimed (£) ]]/Claims_timesheets[[#This Row],[Total Cost (£) ]],0)</f>
        <v>0</v>
      </c>
      <c r="P45" s="20"/>
      <c r="Q45" s="43"/>
      <c r="R45" s="42" t="b">
        <v>0</v>
      </c>
    </row>
    <row r="46" spans="2:18">
      <c r="B46" s="45"/>
      <c r="C46" s="4" t="str">
        <f>_xlfn.XLOOKUP(Claims_timesheets[[#This Row],[Claim No.]],Claims_summary[Claim No.],Claims_summary[Financial Year],"-")</f>
        <v>-</v>
      </c>
      <c r="D46" s="20"/>
      <c r="E46" s="20"/>
      <c r="F46" s="20"/>
      <c r="G46" s="20"/>
      <c r="H46" s="38"/>
      <c r="I46" s="38"/>
      <c r="J46" s="91">
        <v>0</v>
      </c>
      <c r="K46" s="20"/>
      <c r="L46" s="20"/>
      <c r="M46" s="91">
        <v>0</v>
      </c>
      <c r="N46" s="92">
        <f>Claims_timesheets[[#This Row],[Rate (£) ]]*Claims_timesheets[[#This Row],[Quantity ]]</f>
        <v>0</v>
      </c>
      <c r="O46" s="96">
        <f>IFERROR(Claims_timesheets[[#This Row],[Amount Claimed (£) ]]/Claims_timesheets[[#This Row],[Total Cost (£) ]],0)</f>
        <v>0</v>
      </c>
      <c r="P46" s="20"/>
      <c r="Q46" s="43"/>
      <c r="R46" s="42" t="b">
        <v>0</v>
      </c>
    </row>
    <row r="47" spans="2:18">
      <c r="B47" s="45"/>
      <c r="C47" s="4" t="str">
        <f>_xlfn.XLOOKUP(Claims_timesheets[[#This Row],[Claim No.]],Claims_summary[Claim No.],Claims_summary[Financial Year],"-")</f>
        <v>-</v>
      </c>
      <c r="D47" s="20"/>
      <c r="E47" s="20"/>
      <c r="F47" s="20"/>
      <c r="G47" s="20"/>
      <c r="H47" s="38"/>
      <c r="I47" s="38"/>
      <c r="J47" s="91">
        <v>0</v>
      </c>
      <c r="K47" s="20"/>
      <c r="L47" s="20"/>
      <c r="M47" s="91">
        <v>0</v>
      </c>
      <c r="N47" s="92">
        <f>Claims_timesheets[[#This Row],[Rate (£) ]]*Claims_timesheets[[#This Row],[Quantity ]]</f>
        <v>0</v>
      </c>
      <c r="O47" s="96">
        <f>IFERROR(Claims_timesheets[[#This Row],[Amount Claimed (£) ]]/Claims_timesheets[[#This Row],[Total Cost (£) ]],0)</f>
        <v>0</v>
      </c>
      <c r="P47" s="20"/>
      <c r="Q47" s="43"/>
      <c r="R47" s="42" t="b">
        <v>0</v>
      </c>
    </row>
    <row r="48" spans="2:18">
      <c r="B48" s="45"/>
      <c r="C48" s="4" t="str">
        <f>_xlfn.XLOOKUP(Claims_timesheets[[#This Row],[Claim No.]],Claims_summary[Claim No.],Claims_summary[Financial Year],"-")</f>
        <v>-</v>
      </c>
      <c r="D48" s="20"/>
      <c r="E48" s="20"/>
      <c r="F48" s="20"/>
      <c r="G48" s="20"/>
      <c r="H48" s="38"/>
      <c r="I48" s="38"/>
      <c r="J48" s="91">
        <v>0</v>
      </c>
      <c r="K48" s="20"/>
      <c r="L48" s="20"/>
      <c r="M48" s="91">
        <v>0</v>
      </c>
      <c r="N48" s="92">
        <f>Claims_timesheets[[#This Row],[Rate (£) ]]*Claims_timesheets[[#This Row],[Quantity ]]</f>
        <v>0</v>
      </c>
      <c r="O48" s="96">
        <f>IFERROR(Claims_timesheets[[#This Row],[Amount Claimed (£) ]]/Claims_timesheets[[#This Row],[Total Cost (£) ]],0)</f>
        <v>0</v>
      </c>
      <c r="P48" s="20"/>
      <c r="Q48" s="43"/>
      <c r="R48" s="42" t="b">
        <v>0</v>
      </c>
    </row>
    <row r="49" spans="2:18">
      <c r="B49" s="45"/>
      <c r="C49" s="4" t="str">
        <f>_xlfn.XLOOKUP(Claims_timesheets[[#This Row],[Claim No.]],Claims_summary[Claim No.],Claims_summary[Financial Year],"-")</f>
        <v>-</v>
      </c>
      <c r="D49" s="20"/>
      <c r="E49" s="20"/>
      <c r="F49" s="20"/>
      <c r="G49" s="20"/>
      <c r="H49" s="38"/>
      <c r="I49" s="38"/>
      <c r="J49" s="91">
        <v>0</v>
      </c>
      <c r="K49" s="20"/>
      <c r="L49" s="20"/>
      <c r="M49" s="91">
        <v>0</v>
      </c>
      <c r="N49" s="92">
        <f>Claims_timesheets[[#This Row],[Rate (£) ]]*Claims_timesheets[[#This Row],[Quantity ]]</f>
        <v>0</v>
      </c>
      <c r="O49" s="96">
        <f>IFERROR(Claims_timesheets[[#This Row],[Amount Claimed (£) ]]/Claims_timesheets[[#This Row],[Total Cost (£) ]],0)</f>
        <v>0</v>
      </c>
      <c r="P49" s="20"/>
      <c r="Q49" s="43"/>
      <c r="R49" s="42" t="b">
        <v>0</v>
      </c>
    </row>
    <row r="50" spans="2:18">
      <c r="B50" s="45"/>
      <c r="C50" s="4" t="str">
        <f>_xlfn.XLOOKUP(Claims_timesheets[[#This Row],[Claim No.]],Claims_summary[Claim No.],Claims_summary[Financial Year],"-")</f>
        <v>-</v>
      </c>
      <c r="D50" s="20"/>
      <c r="E50" s="20"/>
      <c r="F50" s="20"/>
      <c r="G50" s="20"/>
      <c r="H50" s="38"/>
      <c r="I50" s="38"/>
      <c r="J50" s="91">
        <v>0</v>
      </c>
      <c r="K50" s="20"/>
      <c r="L50" s="20"/>
      <c r="M50" s="91">
        <v>0</v>
      </c>
      <c r="N50" s="92">
        <f>Claims_timesheets[[#This Row],[Rate (£) ]]*Claims_timesheets[[#This Row],[Quantity ]]</f>
        <v>0</v>
      </c>
      <c r="O50" s="96">
        <f>IFERROR(Claims_timesheets[[#This Row],[Amount Claimed (£) ]]/Claims_timesheets[[#This Row],[Total Cost (£) ]],0)</f>
        <v>0</v>
      </c>
      <c r="P50" s="20"/>
      <c r="Q50" s="43"/>
      <c r="R50" s="42" t="b">
        <v>0</v>
      </c>
    </row>
    <row r="51" spans="2:18">
      <c r="B51" s="45"/>
      <c r="C51" s="4" t="str">
        <f>_xlfn.XLOOKUP(Claims_timesheets[[#This Row],[Claim No.]],Claims_summary[Claim No.],Claims_summary[Financial Year],"-")</f>
        <v>-</v>
      </c>
      <c r="D51" s="20"/>
      <c r="E51" s="20"/>
      <c r="F51" s="20"/>
      <c r="G51" s="20"/>
      <c r="H51" s="38"/>
      <c r="I51" s="38"/>
      <c r="J51" s="91">
        <v>0</v>
      </c>
      <c r="K51" s="20"/>
      <c r="L51" s="20"/>
      <c r="M51" s="91">
        <v>0</v>
      </c>
      <c r="N51" s="92">
        <f>Claims_timesheets[[#This Row],[Rate (£) ]]*Claims_timesheets[[#This Row],[Quantity ]]</f>
        <v>0</v>
      </c>
      <c r="O51" s="96">
        <f>IFERROR(Claims_timesheets[[#This Row],[Amount Claimed (£) ]]/Claims_timesheets[[#This Row],[Total Cost (£) ]],0)</f>
        <v>0</v>
      </c>
      <c r="P51" s="20"/>
      <c r="Q51" s="43"/>
      <c r="R51" s="42" t="b">
        <v>0</v>
      </c>
    </row>
    <row r="52" spans="2:18">
      <c r="B52" s="45"/>
      <c r="C52" s="4" t="str">
        <f>_xlfn.XLOOKUP(Claims_timesheets[[#This Row],[Claim No.]],Claims_summary[Claim No.],Claims_summary[Financial Year],"-")</f>
        <v>-</v>
      </c>
      <c r="D52" s="20"/>
      <c r="E52" s="20"/>
      <c r="F52" s="20"/>
      <c r="G52" s="20"/>
      <c r="H52" s="38"/>
      <c r="I52" s="38"/>
      <c r="J52" s="91">
        <v>0</v>
      </c>
      <c r="K52" s="20"/>
      <c r="L52" s="20"/>
      <c r="M52" s="91">
        <v>0</v>
      </c>
      <c r="N52" s="92">
        <f>Claims_timesheets[[#This Row],[Rate (£) ]]*Claims_timesheets[[#This Row],[Quantity ]]</f>
        <v>0</v>
      </c>
      <c r="O52" s="96">
        <f>IFERROR(Claims_timesheets[[#This Row],[Amount Claimed (£) ]]/Claims_timesheets[[#This Row],[Total Cost (£) ]],0)</f>
        <v>0</v>
      </c>
      <c r="P52" s="20"/>
      <c r="Q52" s="43"/>
      <c r="R52" s="42" t="b">
        <v>0</v>
      </c>
    </row>
    <row r="53" spans="2:18">
      <c r="B53" s="45"/>
      <c r="C53" s="4" t="str">
        <f>_xlfn.XLOOKUP(Claims_timesheets[[#This Row],[Claim No.]],Claims_summary[Claim No.],Claims_summary[Financial Year],"-")</f>
        <v>-</v>
      </c>
      <c r="D53" s="20"/>
      <c r="E53" s="20"/>
      <c r="F53" s="20"/>
      <c r="G53" s="20"/>
      <c r="H53" s="38"/>
      <c r="I53" s="38"/>
      <c r="J53" s="91">
        <v>0</v>
      </c>
      <c r="K53" s="20"/>
      <c r="L53" s="20"/>
      <c r="M53" s="91">
        <v>0</v>
      </c>
      <c r="N53" s="92">
        <f>Claims_timesheets[[#This Row],[Rate (£) ]]*Claims_timesheets[[#This Row],[Quantity ]]</f>
        <v>0</v>
      </c>
      <c r="O53" s="96">
        <f>IFERROR(Claims_timesheets[[#This Row],[Amount Claimed (£) ]]/Claims_timesheets[[#This Row],[Total Cost (£) ]],0)</f>
        <v>0</v>
      </c>
      <c r="P53" s="20"/>
      <c r="Q53" s="43"/>
      <c r="R53" s="42" t="b">
        <v>0</v>
      </c>
    </row>
    <row r="54" spans="2:18">
      <c r="B54" s="45"/>
      <c r="C54" s="4" t="str">
        <f>_xlfn.XLOOKUP(Claims_timesheets[[#This Row],[Claim No.]],Claims_summary[Claim No.],Claims_summary[Financial Year],"-")</f>
        <v>-</v>
      </c>
      <c r="D54" s="20"/>
      <c r="E54" s="20"/>
      <c r="F54" s="20"/>
      <c r="G54" s="20"/>
      <c r="H54" s="38"/>
      <c r="I54" s="38"/>
      <c r="J54" s="91">
        <v>0</v>
      </c>
      <c r="K54" s="20"/>
      <c r="L54" s="20"/>
      <c r="M54" s="91">
        <v>0</v>
      </c>
      <c r="N54" s="92">
        <f>Claims_timesheets[[#This Row],[Rate (£) ]]*Claims_timesheets[[#This Row],[Quantity ]]</f>
        <v>0</v>
      </c>
      <c r="O54" s="96">
        <f>IFERROR(Claims_timesheets[[#This Row],[Amount Claimed (£) ]]/Claims_timesheets[[#This Row],[Total Cost (£) ]],0)</f>
        <v>0</v>
      </c>
      <c r="P54" s="20"/>
      <c r="Q54" s="43"/>
      <c r="R54" s="42" t="b">
        <v>0</v>
      </c>
    </row>
    <row r="55" spans="2:18">
      <c r="B55" s="45"/>
      <c r="C55" s="4" t="str">
        <f>_xlfn.XLOOKUP(Claims_timesheets[[#This Row],[Claim No.]],Claims_summary[Claim No.],Claims_summary[Financial Year],"-")</f>
        <v>-</v>
      </c>
      <c r="D55" s="20"/>
      <c r="E55" s="20"/>
      <c r="F55" s="20"/>
      <c r="G55" s="20"/>
      <c r="H55" s="38"/>
      <c r="I55" s="38"/>
      <c r="J55" s="91">
        <v>0</v>
      </c>
      <c r="K55" s="20"/>
      <c r="L55" s="20"/>
      <c r="M55" s="91">
        <v>0</v>
      </c>
      <c r="N55" s="92">
        <f>Claims_timesheets[[#This Row],[Rate (£) ]]*Claims_timesheets[[#This Row],[Quantity ]]</f>
        <v>0</v>
      </c>
      <c r="O55" s="96">
        <f>IFERROR(Claims_timesheets[[#This Row],[Amount Claimed (£) ]]/Claims_timesheets[[#This Row],[Total Cost (£) ]],0)</f>
        <v>0</v>
      </c>
      <c r="P55" s="20"/>
      <c r="Q55" s="43"/>
      <c r="R55" s="42" t="b">
        <v>0</v>
      </c>
    </row>
    <row r="56" spans="2:18">
      <c r="B56" s="45"/>
      <c r="C56" s="4" t="str">
        <f>_xlfn.XLOOKUP(Claims_timesheets[[#This Row],[Claim No.]],Claims_summary[Claim No.],Claims_summary[Financial Year],"-")</f>
        <v>-</v>
      </c>
      <c r="D56" s="20"/>
      <c r="E56" s="20"/>
      <c r="F56" s="20"/>
      <c r="G56" s="20"/>
      <c r="H56" s="38"/>
      <c r="I56" s="38"/>
      <c r="J56" s="91">
        <v>0</v>
      </c>
      <c r="K56" s="20"/>
      <c r="L56" s="20"/>
      <c r="M56" s="91">
        <v>0</v>
      </c>
      <c r="N56" s="92">
        <f>Claims_timesheets[[#This Row],[Rate (£) ]]*Claims_timesheets[[#This Row],[Quantity ]]</f>
        <v>0</v>
      </c>
      <c r="O56" s="96">
        <f>IFERROR(Claims_timesheets[[#This Row],[Amount Claimed (£) ]]/Claims_timesheets[[#This Row],[Total Cost (£) ]],0)</f>
        <v>0</v>
      </c>
      <c r="P56" s="20"/>
      <c r="Q56" s="43"/>
      <c r="R56" s="42" t="b">
        <v>0</v>
      </c>
    </row>
    <row r="57" spans="2:18">
      <c r="B57" s="45"/>
      <c r="C57" s="4" t="str">
        <f>_xlfn.XLOOKUP(Claims_timesheets[[#This Row],[Claim No.]],Claims_summary[Claim No.],Claims_summary[Financial Year],"-")</f>
        <v>-</v>
      </c>
      <c r="D57" s="20"/>
      <c r="E57" s="20"/>
      <c r="F57" s="20"/>
      <c r="G57" s="20"/>
      <c r="H57" s="38"/>
      <c r="I57" s="38"/>
      <c r="J57" s="91">
        <v>0</v>
      </c>
      <c r="K57" s="20"/>
      <c r="L57" s="20"/>
      <c r="M57" s="91">
        <v>0</v>
      </c>
      <c r="N57" s="92">
        <f>Claims_timesheets[[#This Row],[Rate (£) ]]*Claims_timesheets[[#This Row],[Quantity ]]</f>
        <v>0</v>
      </c>
      <c r="O57" s="96">
        <f>IFERROR(Claims_timesheets[[#This Row],[Amount Claimed (£) ]]/Claims_timesheets[[#This Row],[Total Cost (£) ]],0)</f>
        <v>0</v>
      </c>
      <c r="P57" s="20"/>
      <c r="Q57" s="43"/>
      <c r="R57" s="42" t="b">
        <v>0</v>
      </c>
    </row>
    <row r="58" spans="2:18">
      <c r="B58" s="45"/>
      <c r="C58" s="4" t="str">
        <f>_xlfn.XLOOKUP(Claims_timesheets[[#This Row],[Claim No.]],Claims_summary[Claim No.],Claims_summary[Financial Year],"-")</f>
        <v>-</v>
      </c>
      <c r="D58" s="20"/>
      <c r="E58" s="20"/>
      <c r="F58" s="20"/>
      <c r="G58" s="20"/>
      <c r="H58" s="38"/>
      <c r="I58" s="38"/>
      <c r="J58" s="91">
        <v>0</v>
      </c>
      <c r="K58" s="20"/>
      <c r="L58" s="20"/>
      <c r="M58" s="91">
        <v>0</v>
      </c>
      <c r="N58" s="92">
        <f>Claims_timesheets[[#This Row],[Rate (£) ]]*Claims_timesheets[[#This Row],[Quantity ]]</f>
        <v>0</v>
      </c>
      <c r="O58" s="96">
        <f>IFERROR(Claims_timesheets[[#This Row],[Amount Claimed (£) ]]/Claims_timesheets[[#This Row],[Total Cost (£) ]],0)</f>
        <v>0</v>
      </c>
      <c r="P58" s="20"/>
      <c r="Q58" s="43"/>
      <c r="R58" s="42" t="b">
        <v>0</v>
      </c>
    </row>
    <row r="59" spans="2:18">
      <c r="B59" s="45"/>
      <c r="C59" s="4" t="str">
        <f>_xlfn.XLOOKUP(Claims_timesheets[[#This Row],[Claim No.]],Claims_summary[Claim No.],Claims_summary[Financial Year],"-")</f>
        <v>-</v>
      </c>
      <c r="D59" s="20"/>
      <c r="E59" s="20"/>
      <c r="F59" s="20"/>
      <c r="G59" s="20"/>
      <c r="H59" s="38"/>
      <c r="I59" s="38"/>
      <c r="J59" s="91">
        <v>0</v>
      </c>
      <c r="K59" s="20"/>
      <c r="L59" s="20"/>
      <c r="M59" s="91">
        <v>0</v>
      </c>
      <c r="N59" s="92">
        <f>Claims_timesheets[[#This Row],[Rate (£) ]]*Claims_timesheets[[#This Row],[Quantity ]]</f>
        <v>0</v>
      </c>
      <c r="O59" s="96">
        <f>IFERROR(Claims_timesheets[[#This Row],[Amount Claimed (£) ]]/Claims_timesheets[[#This Row],[Total Cost (£) ]],0)</f>
        <v>0</v>
      </c>
      <c r="P59" s="20"/>
      <c r="Q59" s="43"/>
      <c r="R59" s="42" t="b">
        <v>0</v>
      </c>
    </row>
    <row r="60" spans="2:18">
      <c r="B60" s="45"/>
      <c r="C60" s="4" t="str">
        <f>_xlfn.XLOOKUP(Claims_timesheets[[#This Row],[Claim No.]],Claims_summary[Claim No.],Claims_summary[Financial Year],"-")</f>
        <v>-</v>
      </c>
      <c r="D60" s="20"/>
      <c r="E60" s="20"/>
      <c r="F60" s="20"/>
      <c r="G60" s="20"/>
      <c r="H60" s="38"/>
      <c r="I60" s="38"/>
      <c r="J60" s="91">
        <v>0</v>
      </c>
      <c r="K60" s="20"/>
      <c r="L60" s="20"/>
      <c r="M60" s="91">
        <v>0</v>
      </c>
      <c r="N60" s="92">
        <f>Claims_timesheets[[#This Row],[Rate (£) ]]*Claims_timesheets[[#This Row],[Quantity ]]</f>
        <v>0</v>
      </c>
      <c r="O60" s="96">
        <f>IFERROR(Claims_timesheets[[#This Row],[Amount Claimed (£) ]]/Claims_timesheets[[#This Row],[Total Cost (£) ]],0)</f>
        <v>0</v>
      </c>
      <c r="P60" s="20"/>
      <c r="Q60" s="43"/>
      <c r="R60" s="42" t="b">
        <v>0</v>
      </c>
    </row>
    <row r="61" spans="2:18">
      <c r="B61" s="45"/>
      <c r="C61" s="4" t="str">
        <f>_xlfn.XLOOKUP(Claims_timesheets[[#This Row],[Claim No.]],Claims_summary[Claim No.],Claims_summary[Financial Year],"-")</f>
        <v>-</v>
      </c>
      <c r="D61" s="20"/>
      <c r="E61" s="20"/>
      <c r="F61" s="20"/>
      <c r="G61" s="20"/>
      <c r="H61" s="38"/>
      <c r="I61" s="38"/>
      <c r="J61" s="91">
        <v>0</v>
      </c>
      <c r="K61" s="20"/>
      <c r="L61" s="20"/>
      <c r="M61" s="91">
        <v>0</v>
      </c>
      <c r="N61" s="92">
        <f>Claims_timesheets[[#This Row],[Rate (£) ]]*Claims_timesheets[[#This Row],[Quantity ]]</f>
        <v>0</v>
      </c>
      <c r="O61" s="96">
        <f>IFERROR(Claims_timesheets[[#This Row],[Amount Claimed (£) ]]/Claims_timesheets[[#This Row],[Total Cost (£) ]],0)</f>
        <v>0</v>
      </c>
      <c r="P61" s="20"/>
      <c r="Q61" s="43"/>
      <c r="R61" s="42" t="b">
        <v>0</v>
      </c>
    </row>
    <row r="62" spans="2:18">
      <c r="B62" s="45"/>
      <c r="C62" s="4" t="str">
        <f>_xlfn.XLOOKUP(Claims_timesheets[[#This Row],[Claim No.]],Claims_summary[Claim No.],Claims_summary[Financial Year],"-")</f>
        <v>-</v>
      </c>
      <c r="D62" s="20"/>
      <c r="E62" s="20"/>
      <c r="F62" s="20"/>
      <c r="G62" s="20"/>
      <c r="H62" s="38"/>
      <c r="I62" s="38"/>
      <c r="J62" s="91">
        <v>0</v>
      </c>
      <c r="K62" s="20"/>
      <c r="L62" s="20"/>
      <c r="M62" s="91">
        <v>0</v>
      </c>
      <c r="N62" s="92">
        <f>Claims_timesheets[[#This Row],[Rate (£) ]]*Claims_timesheets[[#This Row],[Quantity ]]</f>
        <v>0</v>
      </c>
      <c r="O62" s="96">
        <f>IFERROR(Claims_timesheets[[#This Row],[Amount Claimed (£) ]]/Claims_timesheets[[#This Row],[Total Cost (£) ]],0)</f>
        <v>0</v>
      </c>
      <c r="P62" s="20"/>
      <c r="Q62" s="43"/>
      <c r="R62" s="42" t="b">
        <v>0</v>
      </c>
    </row>
    <row r="63" spans="2:18">
      <c r="B63" s="45"/>
      <c r="C63" s="4" t="str">
        <f>_xlfn.XLOOKUP(Claims_timesheets[[#This Row],[Claim No.]],Claims_summary[Claim No.],Claims_summary[Financial Year],"-")</f>
        <v>-</v>
      </c>
      <c r="D63" s="20"/>
      <c r="E63" s="20"/>
      <c r="F63" s="20"/>
      <c r="G63" s="20"/>
      <c r="H63" s="38"/>
      <c r="I63" s="38"/>
      <c r="J63" s="91">
        <v>0</v>
      </c>
      <c r="K63" s="20"/>
      <c r="L63" s="20"/>
      <c r="M63" s="91">
        <v>0</v>
      </c>
      <c r="N63" s="92">
        <f>Claims_timesheets[[#This Row],[Rate (£) ]]*Claims_timesheets[[#This Row],[Quantity ]]</f>
        <v>0</v>
      </c>
      <c r="O63" s="96">
        <f>IFERROR(Claims_timesheets[[#This Row],[Amount Claimed (£) ]]/Claims_timesheets[[#This Row],[Total Cost (£) ]],0)</f>
        <v>0</v>
      </c>
      <c r="P63" s="20"/>
      <c r="Q63" s="43"/>
      <c r="R63" s="42" t="b">
        <v>0</v>
      </c>
    </row>
    <row r="64" spans="2:18">
      <c r="B64" s="45"/>
      <c r="C64" s="4" t="str">
        <f>_xlfn.XLOOKUP(Claims_timesheets[[#This Row],[Claim No.]],Claims_summary[Claim No.],Claims_summary[Financial Year],"-")</f>
        <v>-</v>
      </c>
      <c r="D64" s="20"/>
      <c r="E64" s="20"/>
      <c r="F64" s="20"/>
      <c r="G64" s="20"/>
      <c r="H64" s="38"/>
      <c r="I64" s="38"/>
      <c r="J64" s="91">
        <v>0</v>
      </c>
      <c r="K64" s="20"/>
      <c r="L64" s="20"/>
      <c r="M64" s="91">
        <v>0</v>
      </c>
      <c r="N64" s="92">
        <f>Claims_timesheets[[#This Row],[Rate (£) ]]*Claims_timesheets[[#This Row],[Quantity ]]</f>
        <v>0</v>
      </c>
      <c r="O64" s="96">
        <f>IFERROR(Claims_timesheets[[#This Row],[Amount Claimed (£) ]]/Claims_timesheets[[#This Row],[Total Cost (£) ]],0)</f>
        <v>0</v>
      </c>
      <c r="P64" s="20"/>
      <c r="Q64" s="43"/>
      <c r="R64" s="42" t="b">
        <v>0</v>
      </c>
    </row>
    <row r="65" spans="2:18">
      <c r="B65" s="45"/>
      <c r="C65" s="4" t="str">
        <f>_xlfn.XLOOKUP(Claims_timesheets[[#This Row],[Claim No.]],Claims_summary[Claim No.],Claims_summary[Financial Year],"-")</f>
        <v>-</v>
      </c>
      <c r="D65" s="20"/>
      <c r="E65" s="20"/>
      <c r="F65" s="20"/>
      <c r="G65" s="20"/>
      <c r="H65" s="38"/>
      <c r="I65" s="38"/>
      <c r="J65" s="91">
        <v>0</v>
      </c>
      <c r="K65" s="20"/>
      <c r="L65" s="20"/>
      <c r="M65" s="91">
        <v>0</v>
      </c>
      <c r="N65" s="92">
        <f>Claims_timesheets[[#This Row],[Rate (£) ]]*Claims_timesheets[[#This Row],[Quantity ]]</f>
        <v>0</v>
      </c>
      <c r="O65" s="96">
        <f>IFERROR(Claims_timesheets[[#This Row],[Amount Claimed (£) ]]/Claims_timesheets[[#This Row],[Total Cost (£) ]],0)</f>
        <v>0</v>
      </c>
      <c r="P65" s="20"/>
      <c r="Q65" s="43"/>
      <c r="R65" s="42" t="b">
        <v>0</v>
      </c>
    </row>
    <row r="66" spans="2:18">
      <c r="B66" s="45"/>
      <c r="C66" s="4" t="str">
        <f>_xlfn.XLOOKUP(Claims_timesheets[[#This Row],[Claim No.]],Claims_summary[Claim No.],Claims_summary[Financial Year],"-")</f>
        <v>-</v>
      </c>
      <c r="D66" s="20"/>
      <c r="E66" s="20"/>
      <c r="F66" s="20"/>
      <c r="G66" s="20"/>
      <c r="H66" s="38"/>
      <c r="I66" s="38"/>
      <c r="J66" s="91">
        <v>0</v>
      </c>
      <c r="K66" s="20"/>
      <c r="L66" s="20"/>
      <c r="M66" s="91">
        <v>0</v>
      </c>
      <c r="N66" s="92">
        <f>Claims_timesheets[[#This Row],[Rate (£) ]]*Claims_timesheets[[#This Row],[Quantity ]]</f>
        <v>0</v>
      </c>
      <c r="O66" s="96">
        <f>IFERROR(Claims_timesheets[[#This Row],[Amount Claimed (£) ]]/Claims_timesheets[[#This Row],[Total Cost (£) ]],0)</f>
        <v>0</v>
      </c>
      <c r="P66" s="20"/>
      <c r="Q66" s="43"/>
      <c r="R66" s="42" t="b">
        <v>0</v>
      </c>
    </row>
    <row r="67" spans="2:18">
      <c r="B67" s="45"/>
      <c r="C67" s="4" t="str">
        <f>_xlfn.XLOOKUP(Claims_timesheets[[#This Row],[Claim No.]],Claims_summary[Claim No.],Claims_summary[Financial Year],"-")</f>
        <v>-</v>
      </c>
      <c r="D67" s="20"/>
      <c r="E67" s="20"/>
      <c r="F67" s="20"/>
      <c r="G67" s="20"/>
      <c r="H67" s="38"/>
      <c r="I67" s="38"/>
      <c r="J67" s="91">
        <v>0</v>
      </c>
      <c r="K67" s="20"/>
      <c r="L67" s="20"/>
      <c r="M67" s="91">
        <v>0</v>
      </c>
      <c r="N67" s="92">
        <f>Claims_timesheets[[#This Row],[Rate (£) ]]*Claims_timesheets[[#This Row],[Quantity ]]</f>
        <v>0</v>
      </c>
      <c r="O67" s="96">
        <f>IFERROR(Claims_timesheets[[#This Row],[Amount Claimed (£) ]]/Claims_timesheets[[#This Row],[Total Cost (£) ]],0)</f>
        <v>0</v>
      </c>
      <c r="P67" s="20"/>
      <c r="Q67" s="43"/>
      <c r="R67" s="42" t="b">
        <v>0</v>
      </c>
    </row>
    <row r="68" spans="2:18">
      <c r="B68" s="45"/>
      <c r="C68" s="4" t="str">
        <f>_xlfn.XLOOKUP(Claims_timesheets[[#This Row],[Claim No.]],Claims_summary[Claim No.],Claims_summary[Financial Year],"-")</f>
        <v>-</v>
      </c>
      <c r="D68" s="20"/>
      <c r="E68" s="20"/>
      <c r="F68" s="20"/>
      <c r="G68" s="20"/>
      <c r="H68" s="38"/>
      <c r="I68" s="38"/>
      <c r="J68" s="91">
        <v>0</v>
      </c>
      <c r="K68" s="20"/>
      <c r="L68" s="20"/>
      <c r="M68" s="91">
        <v>0</v>
      </c>
      <c r="N68" s="92">
        <f>Claims_timesheets[[#This Row],[Rate (£) ]]*Claims_timesheets[[#This Row],[Quantity ]]</f>
        <v>0</v>
      </c>
      <c r="O68" s="96">
        <f>IFERROR(Claims_timesheets[[#This Row],[Amount Claimed (£) ]]/Claims_timesheets[[#This Row],[Total Cost (£) ]],0)</f>
        <v>0</v>
      </c>
      <c r="P68" s="20"/>
      <c r="Q68" s="43"/>
      <c r="R68" s="42" t="b">
        <v>0</v>
      </c>
    </row>
    <row r="69" spans="2:18">
      <c r="B69" s="45"/>
      <c r="C69" s="4" t="str">
        <f>_xlfn.XLOOKUP(Claims_timesheets[[#This Row],[Claim No.]],Claims_summary[Claim No.],Claims_summary[Financial Year],"-")</f>
        <v>-</v>
      </c>
      <c r="D69" s="20"/>
      <c r="E69" s="20"/>
      <c r="F69" s="20"/>
      <c r="G69" s="20"/>
      <c r="H69" s="38"/>
      <c r="I69" s="38"/>
      <c r="J69" s="91">
        <v>0</v>
      </c>
      <c r="K69" s="20"/>
      <c r="L69" s="20"/>
      <c r="M69" s="91">
        <v>0</v>
      </c>
      <c r="N69" s="92">
        <f>Claims_timesheets[[#This Row],[Rate (£) ]]*Claims_timesheets[[#This Row],[Quantity ]]</f>
        <v>0</v>
      </c>
      <c r="O69" s="96">
        <f>IFERROR(Claims_timesheets[[#This Row],[Amount Claimed (£) ]]/Claims_timesheets[[#This Row],[Total Cost (£) ]],0)</f>
        <v>0</v>
      </c>
      <c r="P69" s="20"/>
      <c r="Q69" s="43"/>
      <c r="R69" s="42" t="b">
        <v>0</v>
      </c>
    </row>
    <row r="70" spans="2:18">
      <c r="B70" s="45"/>
      <c r="C70" s="4" t="str">
        <f>_xlfn.XLOOKUP(Claims_timesheets[[#This Row],[Claim No.]],Claims_summary[Claim No.],Claims_summary[Financial Year],"-")</f>
        <v>-</v>
      </c>
      <c r="D70" s="20"/>
      <c r="E70" s="20"/>
      <c r="F70" s="20"/>
      <c r="G70" s="20"/>
      <c r="H70" s="38"/>
      <c r="I70" s="38"/>
      <c r="J70" s="91">
        <v>0</v>
      </c>
      <c r="K70" s="20"/>
      <c r="L70" s="20"/>
      <c r="M70" s="91">
        <v>0</v>
      </c>
      <c r="N70" s="92">
        <f>Claims_timesheets[[#This Row],[Rate (£) ]]*Claims_timesheets[[#This Row],[Quantity ]]</f>
        <v>0</v>
      </c>
      <c r="O70" s="96">
        <f>IFERROR(Claims_timesheets[[#This Row],[Amount Claimed (£) ]]/Claims_timesheets[[#This Row],[Total Cost (£) ]],0)</f>
        <v>0</v>
      </c>
      <c r="P70" s="20"/>
      <c r="Q70" s="43"/>
      <c r="R70" s="42" t="b">
        <v>0</v>
      </c>
    </row>
    <row r="71" spans="2:18">
      <c r="B71" s="45"/>
      <c r="C71" s="4" t="str">
        <f>_xlfn.XLOOKUP(Claims_timesheets[[#This Row],[Claim No.]],Claims_summary[Claim No.],Claims_summary[Financial Year],"-")</f>
        <v>-</v>
      </c>
      <c r="D71" s="20"/>
      <c r="E71" s="20"/>
      <c r="F71" s="20"/>
      <c r="G71" s="20"/>
      <c r="H71" s="38"/>
      <c r="I71" s="38"/>
      <c r="J71" s="91">
        <v>0</v>
      </c>
      <c r="K71" s="20"/>
      <c r="L71" s="20"/>
      <c r="M71" s="91">
        <v>0</v>
      </c>
      <c r="N71" s="92">
        <f>Claims_timesheets[[#This Row],[Rate (£) ]]*Claims_timesheets[[#This Row],[Quantity ]]</f>
        <v>0</v>
      </c>
      <c r="O71" s="96">
        <f>IFERROR(Claims_timesheets[[#This Row],[Amount Claimed (£) ]]/Claims_timesheets[[#This Row],[Total Cost (£) ]],0)</f>
        <v>0</v>
      </c>
      <c r="P71" s="20"/>
      <c r="Q71" s="43"/>
      <c r="R71" s="42" t="b">
        <v>0</v>
      </c>
    </row>
    <row r="72" spans="2:18">
      <c r="B72" s="45"/>
      <c r="C72" s="4" t="str">
        <f>_xlfn.XLOOKUP(Claims_timesheets[[#This Row],[Claim No.]],Claims_summary[Claim No.],Claims_summary[Financial Year],"-")</f>
        <v>-</v>
      </c>
      <c r="D72" s="20"/>
      <c r="E72" s="20"/>
      <c r="F72" s="20"/>
      <c r="G72" s="20"/>
      <c r="H72" s="38"/>
      <c r="I72" s="38"/>
      <c r="J72" s="91">
        <v>0</v>
      </c>
      <c r="K72" s="20"/>
      <c r="L72" s="20"/>
      <c r="M72" s="91">
        <v>0</v>
      </c>
      <c r="N72" s="92">
        <f>Claims_timesheets[[#This Row],[Rate (£) ]]*Claims_timesheets[[#This Row],[Quantity ]]</f>
        <v>0</v>
      </c>
      <c r="O72" s="96">
        <f>IFERROR(Claims_timesheets[[#This Row],[Amount Claimed (£) ]]/Claims_timesheets[[#This Row],[Total Cost (£) ]],0)</f>
        <v>0</v>
      </c>
      <c r="P72" s="20"/>
      <c r="Q72" s="43"/>
      <c r="R72" s="42" t="b">
        <v>0</v>
      </c>
    </row>
    <row r="73" spans="2:18">
      <c r="B73" s="45"/>
      <c r="C73" s="4" t="str">
        <f>_xlfn.XLOOKUP(Claims_timesheets[[#This Row],[Claim No.]],Claims_summary[Claim No.],Claims_summary[Financial Year],"-")</f>
        <v>-</v>
      </c>
      <c r="D73" s="20"/>
      <c r="E73" s="20"/>
      <c r="F73" s="20"/>
      <c r="G73" s="20"/>
      <c r="H73" s="38"/>
      <c r="I73" s="38"/>
      <c r="J73" s="91">
        <v>0</v>
      </c>
      <c r="K73" s="20"/>
      <c r="L73" s="20"/>
      <c r="M73" s="91">
        <v>0</v>
      </c>
      <c r="N73" s="92">
        <f>Claims_timesheets[[#This Row],[Rate (£) ]]*Claims_timesheets[[#This Row],[Quantity ]]</f>
        <v>0</v>
      </c>
      <c r="O73" s="96">
        <f>IFERROR(Claims_timesheets[[#This Row],[Amount Claimed (£) ]]/Claims_timesheets[[#This Row],[Total Cost (£) ]],0)</f>
        <v>0</v>
      </c>
      <c r="P73" s="20"/>
      <c r="Q73" s="43"/>
      <c r="R73" s="42" t="b">
        <v>0</v>
      </c>
    </row>
    <row r="74" spans="2:18">
      <c r="B74" s="45"/>
      <c r="C74" s="4" t="str">
        <f>_xlfn.XLOOKUP(Claims_timesheets[[#This Row],[Claim No.]],Claims_summary[Claim No.],Claims_summary[Financial Year],"-")</f>
        <v>-</v>
      </c>
      <c r="D74" s="20"/>
      <c r="E74" s="20"/>
      <c r="F74" s="20"/>
      <c r="G74" s="20"/>
      <c r="H74" s="38"/>
      <c r="I74" s="38"/>
      <c r="J74" s="91">
        <v>0</v>
      </c>
      <c r="K74" s="20"/>
      <c r="L74" s="20"/>
      <c r="M74" s="91">
        <v>0</v>
      </c>
      <c r="N74" s="92">
        <f>Claims_timesheets[[#This Row],[Rate (£) ]]*Claims_timesheets[[#This Row],[Quantity ]]</f>
        <v>0</v>
      </c>
      <c r="O74" s="96">
        <f>IFERROR(Claims_timesheets[[#This Row],[Amount Claimed (£) ]]/Claims_timesheets[[#This Row],[Total Cost (£) ]],0)</f>
        <v>0</v>
      </c>
      <c r="P74" s="20"/>
      <c r="Q74" s="43"/>
      <c r="R74" s="42" t="b">
        <v>0</v>
      </c>
    </row>
    <row r="75" spans="2:18">
      <c r="B75" s="45"/>
      <c r="C75" s="4" t="str">
        <f>_xlfn.XLOOKUP(Claims_timesheets[[#This Row],[Claim No.]],Claims_summary[Claim No.],Claims_summary[Financial Year],"-")</f>
        <v>-</v>
      </c>
      <c r="D75" s="20"/>
      <c r="E75" s="20"/>
      <c r="F75" s="20"/>
      <c r="G75" s="20"/>
      <c r="H75" s="38"/>
      <c r="I75" s="38"/>
      <c r="J75" s="91">
        <v>0</v>
      </c>
      <c r="K75" s="20"/>
      <c r="L75" s="20"/>
      <c r="M75" s="91">
        <v>0</v>
      </c>
      <c r="N75" s="92">
        <f>Claims_timesheets[[#This Row],[Rate (£) ]]*Claims_timesheets[[#This Row],[Quantity ]]</f>
        <v>0</v>
      </c>
      <c r="O75" s="96">
        <f>IFERROR(Claims_timesheets[[#This Row],[Amount Claimed (£) ]]/Claims_timesheets[[#This Row],[Total Cost (£) ]],0)</f>
        <v>0</v>
      </c>
      <c r="P75" s="20"/>
      <c r="Q75" s="43"/>
      <c r="R75" s="42" t="b">
        <v>0</v>
      </c>
    </row>
    <row r="76" spans="2:18">
      <c r="B76" s="45"/>
      <c r="C76" s="4" t="str">
        <f>_xlfn.XLOOKUP(Claims_timesheets[[#This Row],[Claim No.]],Claims_summary[Claim No.],Claims_summary[Financial Year],"-")</f>
        <v>-</v>
      </c>
      <c r="D76" s="20"/>
      <c r="E76" s="20"/>
      <c r="F76" s="20"/>
      <c r="G76" s="20"/>
      <c r="H76" s="38"/>
      <c r="I76" s="38"/>
      <c r="J76" s="91">
        <v>0</v>
      </c>
      <c r="K76" s="20"/>
      <c r="L76" s="20"/>
      <c r="M76" s="91">
        <v>0</v>
      </c>
      <c r="N76" s="92">
        <f>Claims_timesheets[[#This Row],[Rate (£) ]]*Claims_timesheets[[#This Row],[Quantity ]]</f>
        <v>0</v>
      </c>
      <c r="O76" s="96">
        <f>IFERROR(Claims_timesheets[[#This Row],[Amount Claimed (£) ]]/Claims_timesheets[[#This Row],[Total Cost (£) ]],0)</f>
        <v>0</v>
      </c>
      <c r="P76" s="20"/>
      <c r="Q76" s="43"/>
      <c r="R76" s="42" t="b">
        <v>0</v>
      </c>
    </row>
    <row r="77" spans="2:18">
      <c r="B77" s="45"/>
      <c r="C77" s="4" t="str">
        <f>_xlfn.XLOOKUP(Claims_timesheets[[#This Row],[Claim No.]],Claims_summary[Claim No.],Claims_summary[Financial Year],"-")</f>
        <v>-</v>
      </c>
      <c r="D77" s="20"/>
      <c r="E77" s="20"/>
      <c r="F77" s="20"/>
      <c r="G77" s="20"/>
      <c r="H77" s="38"/>
      <c r="I77" s="38"/>
      <c r="J77" s="91">
        <v>0</v>
      </c>
      <c r="K77" s="20"/>
      <c r="L77" s="20"/>
      <c r="M77" s="91">
        <v>0</v>
      </c>
      <c r="N77" s="92">
        <f>Claims_timesheets[[#This Row],[Rate (£) ]]*Claims_timesheets[[#This Row],[Quantity ]]</f>
        <v>0</v>
      </c>
      <c r="O77" s="96">
        <f>IFERROR(Claims_timesheets[[#This Row],[Amount Claimed (£) ]]/Claims_timesheets[[#This Row],[Total Cost (£) ]],0)</f>
        <v>0</v>
      </c>
      <c r="P77" s="20"/>
      <c r="Q77" s="43"/>
      <c r="R77" s="42" t="b">
        <v>0</v>
      </c>
    </row>
    <row r="78" spans="2:18">
      <c r="B78" s="45"/>
      <c r="C78" s="4" t="str">
        <f>_xlfn.XLOOKUP(Claims_timesheets[[#This Row],[Claim No.]],Claims_summary[Claim No.],Claims_summary[Financial Year],"-")</f>
        <v>-</v>
      </c>
      <c r="D78" s="20"/>
      <c r="E78" s="20"/>
      <c r="F78" s="20"/>
      <c r="G78" s="20"/>
      <c r="H78" s="38"/>
      <c r="I78" s="38"/>
      <c r="J78" s="91">
        <v>0</v>
      </c>
      <c r="K78" s="20"/>
      <c r="L78" s="20"/>
      <c r="M78" s="91">
        <v>0</v>
      </c>
      <c r="N78" s="92">
        <f>Claims_timesheets[[#This Row],[Rate (£) ]]*Claims_timesheets[[#This Row],[Quantity ]]</f>
        <v>0</v>
      </c>
      <c r="O78" s="96">
        <f>IFERROR(Claims_timesheets[[#This Row],[Amount Claimed (£) ]]/Claims_timesheets[[#This Row],[Total Cost (£) ]],0)</f>
        <v>0</v>
      </c>
      <c r="P78" s="20"/>
      <c r="Q78" s="43"/>
      <c r="R78" s="42" t="b">
        <v>0</v>
      </c>
    </row>
    <row r="79" spans="2:18">
      <c r="B79" s="45"/>
      <c r="C79" s="4" t="str">
        <f>_xlfn.XLOOKUP(Claims_timesheets[[#This Row],[Claim No.]],Claims_summary[Claim No.],Claims_summary[Financial Year],"-")</f>
        <v>-</v>
      </c>
      <c r="D79" s="20"/>
      <c r="E79" s="20"/>
      <c r="F79" s="20"/>
      <c r="G79" s="20"/>
      <c r="H79" s="38"/>
      <c r="I79" s="38"/>
      <c r="J79" s="91">
        <v>0</v>
      </c>
      <c r="K79" s="20"/>
      <c r="L79" s="20"/>
      <c r="M79" s="91">
        <v>0</v>
      </c>
      <c r="N79" s="92">
        <f>Claims_timesheets[[#This Row],[Rate (£) ]]*Claims_timesheets[[#This Row],[Quantity ]]</f>
        <v>0</v>
      </c>
      <c r="O79" s="96">
        <f>IFERROR(Claims_timesheets[[#This Row],[Amount Claimed (£) ]]/Claims_timesheets[[#This Row],[Total Cost (£) ]],0)</f>
        <v>0</v>
      </c>
      <c r="P79" s="20"/>
      <c r="Q79" s="43"/>
      <c r="R79" s="42" t="b">
        <v>0</v>
      </c>
    </row>
    <row r="80" spans="2:18">
      <c r="B80" s="45"/>
      <c r="C80" s="4" t="str">
        <f>_xlfn.XLOOKUP(Claims_timesheets[[#This Row],[Claim No.]],Claims_summary[Claim No.],Claims_summary[Financial Year],"-")</f>
        <v>-</v>
      </c>
      <c r="D80" s="20"/>
      <c r="E80" s="20"/>
      <c r="F80" s="20"/>
      <c r="G80" s="20"/>
      <c r="H80" s="38"/>
      <c r="I80" s="38"/>
      <c r="J80" s="91">
        <v>0</v>
      </c>
      <c r="K80" s="20"/>
      <c r="L80" s="20"/>
      <c r="M80" s="91">
        <v>0</v>
      </c>
      <c r="N80" s="92">
        <f>Claims_timesheets[[#This Row],[Rate (£) ]]*Claims_timesheets[[#This Row],[Quantity ]]</f>
        <v>0</v>
      </c>
      <c r="O80" s="96">
        <f>IFERROR(Claims_timesheets[[#This Row],[Amount Claimed (£) ]]/Claims_timesheets[[#This Row],[Total Cost (£) ]],0)</f>
        <v>0</v>
      </c>
      <c r="P80" s="20"/>
      <c r="Q80" s="43"/>
      <c r="R80" s="42" t="b">
        <v>0</v>
      </c>
    </row>
    <row r="81" spans="2:18">
      <c r="B81" s="45"/>
      <c r="C81" s="4" t="str">
        <f>_xlfn.XLOOKUP(Claims_timesheets[[#This Row],[Claim No.]],Claims_summary[Claim No.],Claims_summary[Financial Year],"-")</f>
        <v>-</v>
      </c>
      <c r="D81" s="20"/>
      <c r="E81" s="20"/>
      <c r="F81" s="20"/>
      <c r="G81" s="20"/>
      <c r="H81" s="38"/>
      <c r="I81" s="38"/>
      <c r="J81" s="91">
        <v>0</v>
      </c>
      <c r="K81" s="20"/>
      <c r="L81" s="20"/>
      <c r="M81" s="91">
        <v>0</v>
      </c>
      <c r="N81" s="92">
        <f>Claims_timesheets[[#This Row],[Rate (£) ]]*Claims_timesheets[[#This Row],[Quantity ]]</f>
        <v>0</v>
      </c>
      <c r="O81" s="96">
        <f>IFERROR(Claims_timesheets[[#This Row],[Amount Claimed (£) ]]/Claims_timesheets[[#This Row],[Total Cost (£) ]],0)</f>
        <v>0</v>
      </c>
      <c r="P81" s="20"/>
      <c r="Q81" s="43"/>
      <c r="R81" s="42" t="b">
        <v>0</v>
      </c>
    </row>
    <row r="82" spans="2:18">
      <c r="B82" s="45"/>
      <c r="C82" s="4" t="str">
        <f>_xlfn.XLOOKUP(Claims_timesheets[[#This Row],[Claim No.]],Claims_summary[Claim No.],Claims_summary[Financial Year],"-")</f>
        <v>-</v>
      </c>
      <c r="D82" s="20"/>
      <c r="E82" s="20"/>
      <c r="F82" s="20"/>
      <c r="G82" s="20"/>
      <c r="H82" s="38"/>
      <c r="I82" s="38"/>
      <c r="J82" s="91">
        <v>0</v>
      </c>
      <c r="K82" s="20"/>
      <c r="L82" s="20"/>
      <c r="M82" s="91">
        <v>0</v>
      </c>
      <c r="N82" s="92">
        <f>Claims_timesheets[[#This Row],[Rate (£) ]]*Claims_timesheets[[#This Row],[Quantity ]]</f>
        <v>0</v>
      </c>
      <c r="O82" s="96">
        <f>IFERROR(Claims_timesheets[[#This Row],[Amount Claimed (£) ]]/Claims_timesheets[[#This Row],[Total Cost (£) ]],0)</f>
        <v>0</v>
      </c>
      <c r="P82" s="20"/>
      <c r="Q82" s="43"/>
      <c r="R82" s="42" t="b">
        <v>0</v>
      </c>
    </row>
    <row r="83" spans="2:18">
      <c r="B83" s="45"/>
      <c r="C83" s="4" t="str">
        <f>_xlfn.XLOOKUP(Claims_timesheets[[#This Row],[Claim No.]],Claims_summary[Claim No.],Claims_summary[Financial Year],"-")</f>
        <v>-</v>
      </c>
      <c r="D83" s="20"/>
      <c r="E83" s="20"/>
      <c r="F83" s="20"/>
      <c r="G83" s="20"/>
      <c r="H83" s="38"/>
      <c r="I83" s="38"/>
      <c r="J83" s="91">
        <v>0</v>
      </c>
      <c r="K83" s="20"/>
      <c r="L83" s="20"/>
      <c r="M83" s="91">
        <v>0</v>
      </c>
      <c r="N83" s="92">
        <f>Claims_timesheets[[#This Row],[Rate (£) ]]*Claims_timesheets[[#This Row],[Quantity ]]</f>
        <v>0</v>
      </c>
      <c r="O83" s="96">
        <f>IFERROR(Claims_timesheets[[#This Row],[Amount Claimed (£) ]]/Claims_timesheets[[#This Row],[Total Cost (£) ]],0)</f>
        <v>0</v>
      </c>
      <c r="P83" s="20"/>
      <c r="Q83" s="43"/>
      <c r="R83" s="42" t="b">
        <v>0</v>
      </c>
    </row>
    <row r="84" spans="2:18">
      <c r="B84" s="45"/>
      <c r="C84" s="4" t="str">
        <f>_xlfn.XLOOKUP(Claims_timesheets[[#This Row],[Claim No.]],Claims_summary[Claim No.],Claims_summary[Financial Year],"-")</f>
        <v>-</v>
      </c>
      <c r="D84" s="20"/>
      <c r="E84" s="20"/>
      <c r="F84" s="20"/>
      <c r="G84" s="20"/>
      <c r="H84" s="38"/>
      <c r="I84" s="38"/>
      <c r="J84" s="91">
        <v>0</v>
      </c>
      <c r="K84" s="20"/>
      <c r="L84" s="20"/>
      <c r="M84" s="91">
        <v>0</v>
      </c>
      <c r="N84" s="92">
        <f>Claims_timesheets[[#This Row],[Rate (£) ]]*Claims_timesheets[[#This Row],[Quantity ]]</f>
        <v>0</v>
      </c>
      <c r="O84" s="96">
        <f>IFERROR(Claims_timesheets[[#This Row],[Amount Claimed (£) ]]/Claims_timesheets[[#This Row],[Total Cost (£) ]],0)</f>
        <v>0</v>
      </c>
      <c r="P84" s="20"/>
      <c r="Q84" s="43"/>
      <c r="R84" s="42" t="b">
        <v>0</v>
      </c>
    </row>
    <row r="85" spans="2:18">
      <c r="B85" s="45"/>
      <c r="C85" s="4" t="str">
        <f>_xlfn.XLOOKUP(Claims_timesheets[[#This Row],[Claim No.]],Claims_summary[Claim No.],Claims_summary[Financial Year],"-")</f>
        <v>-</v>
      </c>
      <c r="D85" s="20"/>
      <c r="E85" s="20"/>
      <c r="F85" s="20"/>
      <c r="G85" s="20"/>
      <c r="H85" s="38"/>
      <c r="I85" s="38"/>
      <c r="J85" s="91">
        <v>0</v>
      </c>
      <c r="K85" s="20"/>
      <c r="L85" s="20"/>
      <c r="M85" s="91">
        <v>0</v>
      </c>
      <c r="N85" s="92">
        <f>Claims_timesheets[[#This Row],[Rate (£) ]]*Claims_timesheets[[#This Row],[Quantity ]]</f>
        <v>0</v>
      </c>
      <c r="O85" s="96">
        <f>IFERROR(Claims_timesheets[[#This Row],[Amount Claimed (£) ]]/Claims_timesheets[[#This Row],[Total Cost (£) ]],0)</f>
        <v>0</v>
      </c>
      <c r="P85" s="20"/>
      <c r="Q85" s="43"/>
      <c r="R85" s="42" t="b">
        <v>0</v>
      </c>
    </row>
    <row r="86" spans="2:18">
      <c r="B86" s="45"/>
      <c r="C86" s="4" t="str">
        <f>_xlfn.XLOOKUP(Claims_timesheets[[#This Row],[Claim No.]],Claims_summary[Claim No.],Claims_summary[Financial Year],"-")</f>
        <v>-</v>
      </c>
      <c r="D86" s="20"/>
      <c r="E86" s="20"/>
      <c r="F86" s="20"/>
      <c r="G86" s="20"/>
      <c r="H86" s="38"/>
      <c r="I86" s="38"/>
      <c r="J86" s="91">
        <v>0</v>
      </c>
      <c r="K86" s="20"/>
      <c r="L86" s="20"/>
      <c r="M86" s="91">
        <v>0</v>
      </c>
      <c r="N86" s="92">
        <f>Claims_timesheets[[#This Row],[Rate (£) ]]*Claims_timesheets[[#This Row],[Quantity ]]</f>
        <v>0</v>
      </c>
      <c r="O86" s="96">
        <f>IFERROR(Claims_timesheets[[#This Row],[Amount Claimed (£) ]]/Claims_timesheets[[#This Row],[Total Cost (£) ]],0)</f>
        <v>0</v>
      </c>
      <c r="P86" s="20"/>
      <c r="Q86" s="43"/>
      <c r="R86" s="42" t="b">
        <v>0</v>
      </c>
    </row>
    <row r="87" spans="2:18">
      <c r="B87" s="45"/>
      <c r="C87" s="4" t="str">
        <f>_xlfn.XLOOKUP(Claims_timesheets[[#This Row],[Claim No.]],Claims_summary[Claim No.],Claims_summary[Financial Year],"-")</f>
        <v>-</v>
      </c>
      <c r="D87" s="20"/>
      <c r="E87" s="20"/>
      <c r="F87" s="20"/>
      <c r="G87" s="20"/>
      <c r="H87" s="38"/>
      <c r="I87" s="38"/>
      <c r="J87" s="91">
        <v>0</v>
      </c>
      <c r="K87" s="20"/>
      <c r="L87" s="20"/>
      <c r="M87" s="91">
        <v>0</v>
      </c>
      <c r="N87" s="92">
        <f>Claims_timesheets[[#This Row],[Rate (£) ]]*Claims_timesheets[[#This Row],[Quantity ]]</f>
        <v>0</v>
      </c>
      <c r="O87" s="96">
        <f>IFERROR(Claims_timesheets[[#This Row],[Amount Claimed (£) ]]/Claims_timesheets[[#This Row],[Total Cost (£) ]],0)</f>
        <v>0</v>
      </c>
      <c r="P87" s="20"/>
      <c r="Q87" s="43"/>
      <c r="R87" s="42" t="b">
        <v>0</v>
      </c>
    </row>
    <row r="88" spans="2:18">
      <c r="B88" s="45"/>
      <c r="C88" s="4" t="str">
        <f>_xlfn.XLOOKUP(Claims_timesheets[[#This Row],[Claim No.]],Claims_summary[Claim No.],Claims_summary[Financial Year],"-")</f>
        <v>-</v>
      </c>
      <c r="D88" s="20"/>
      <c r="E88" s="20"/>
      <c r="F88" s="20"/>
      <c r="G88" s="20"/>
      <c r="H88" s="38"/>
      <c r="I88" s="38"/>
      <c r="J88" s="91">
        <v>0</v>
      </c>
      <c r="K88" s="20"/>
      <c r="L88" s="20"/>
      <c r="M88" s="91">
        <v>0</v>
      </c>
      <c r="N88" s="92">
        <f>Claims_timesheets[[#This Row],[Rate (£) ]]*Claims_timesheets[[#This Row],[Quantity ]]</f>
        <v>0</v>
      </c>
      <c r="O88" s="96">
        <f>IFERROR(Claims_timesheets[[#This Row],[Amount Claimed (£) ]]/Claims_timesheets[[#This Row],[Total Cost (£) ]],0)</f>
        <v>0</v>
      </c>
      <c r="P88" s="20"/>
      <c r="Q88" s="43"/>
      <c r="R88" s="42" t="b">
        <v>0</v>
      </c>
    </row>
    <row r="89" spans="2:18">
      <c r="B89" s="45"/>
      <c r="C89" s="4" t="str">
        <f>_xlfn.XLOOKUP(Claims_timesheets[[#This Row],[Claim No.]],Claims_summary[Claim No.],Claims_summary[Financial Year],"-")</f>
        <v>-</v>
      </c>
      <c r="D89" s="20"/>
      <c r="E89" s="20"/>
      <c r="F89" s="20"/>
      <c r="G89" s="20"/>
      <c r="H89" s="38"/>
      <c r="I89" s="38"/>
      <c r="J89" s="91">
        <v>0</v>
      </c>
      <c r="K89" s="20"/>
      <c r="L89" s="20"/>
      <c r="M89" s="91">
        <v>0</v>
      </c>
      <c r="N89" s="92">
        <f>Claims_timesheets[[#This Row],[Rate (£) ]]*Claims_timesheets[[#This Row],[Quantity ]]</f>
        <v>0</v>
      </c>
      <c r="O89" s="96">
        <f>IFERROR(Claims_timesheets[[#This Row],[Amount Claimed (£) ]]/Claims_timesheets[[#This Row],[Total Cost (£) ]],0)</f>
        <v>0</v>
      </c>
      <c r="P89" s="20"/>
      <c r="Q89" s="43"/>
      <c r="R89" s="42" t="b">
        <v>0</v>
      </c>
    </row>
    <row r="90" spans="2:18">
      <c r="B90" s="45"/>
      <c r="C90" s="4" t="str">
        <f>_xlfn.XLOOKUP(Claims_timesheets[[#This Row],[Claim No.]],Claims_summary[Claim No.],Claims_summary[Financial Year],"-")</f>
        <v>-</v>
      </c>
      <c r="D90" s="20"/>
      <c r="E90" s="20"/>
      <c r="F90" s="20"/>
      <c r="G90" s="20"/>
      <c r="H90" s="38"/>
      <c r="I90" s="38"/>
      <c r="J90" s="91">
        <v>0</v>
      </c>
      <c r="K90" s="20"/>
      <c r="L90" s="20"/>
      <c r="M90" s="91">
        <v>0</v>
      </c>
      <c r="N90" s="92">
        <f>Claims_timesheets[[#This Row],[Rate (£) ]]*Claims_timesheets[[#This Row],[Quantity ]]</f>
        <v>0</v>
      </c>
      <c r="O90" s="96">
        <f>IFERROR(Claims_timesheets[[#This Row],[Amount Claimed (£) ]]/Claims_timesheets[[#This Row],[Total Cost (£) ]],0)</f>
        <v>0</v>
      </c>
      <c r="P90" s="20"/>
      <c r="Q90" s="43"/>
      <c r="R90" s="42" t="b">
        <v>0</v>
      </c>
    </row>
    <row r="91" spans="2:18">
      <c r="B91" s="45"/>
      <c r="C91" s="4" t="str">
        <f>_xlfn.XLOOKUP(Claims_timesheets[[#This Row],[Claim No.]],Claims_summary[Claim No.],Claims_summary[Financial Year],"-")</f>
        <v>-</v>
      </c>
      <c r="D91" s="20"/>
      <c r="E91" s="20"/>
      <c r="F91" s="20"/>
      <c r="G91" s="20"/>
      <c r="H91" s="38"/>
      <c r="I91" s="38"/>
      <c r="J91" s="91">
        <v>0</v>
      </c>
      <c r="K91" s="20"/>
      <c r="L91" s="20"/>
      <c r="M91" s="91">
        <v>0</v>
      </c>
      <c r="N91" s="92">
        <f>Claims_timesheets[[#This Row],[Rate (£) ]]*Claims_timesheets[[#This Row],[Quantity ]]</f>
        <v>0</v>
      </c>
      <c r="O91" s="96">
        <f>IFERROR(Claims_timesheets[[#This Row],[Amount Claimed (£) ]]/Claims_timesheets[[#This Row],[Total Cost (£) ]],0)</f>
        <v>0</v>
      </c>
      <c r="P91" s="20"/>
      <c r="Q91" s="43"/>
      <c r="R91" s="42" t="b">
        <v>0</v>
      </c>
    </row>
    <row r="92" spans="2:18">
      <c r="B92" s="45"/>
      <c r="C92" s="4" t="str">
        <f>_xlfn.XLOOKUP(Claims_timesheets[[#This Row],[Claim No.]],Claims_summary[Claim No.],Claims_summary[Financial Year],"-")</f>
        <v>-</v>
      </c>
      <c r="D92" s="20"/>
      <c r="E92" s="20"/>
      <c r="F92" s="20"/>
      <c r="G92" s="20"/>
      <c r="H92" s="38"/>
      <c r="I92" s="38"/>
      <c r="J92" s="91">
        <v>0</v>
      </c>
      <c r="K92" s="20"/>
      <c r="L92" s="20"/>
      <c r="M92" s="91">
        <v>0</v>
      </c>
      <c r="N92" s="92">
        <f>Claims_timesheets[[#This Row],[Rate (£) ]]*Claims_timesheets[[#This Row],[Quantity ]]</f>
        <v>0</v>
      </c>
      <c r="O92" s="96">
        <f>IFERROR(Claims_timesheets[[#This Row],[Amount Claimed (£) ]]/Claims_timesheets[[#This Row],[Total Cost (£) ]],0)</f>
        <v>0</v>
      </c>
      <c r="P92" s="20"/>
      <c r="Q92" s="43"/>
      <c r="R92" s="42" t="b">
        <v>0</v>
      </c>
    </row>
    <row r="93" spans="2:18">
      <c r="B93" s="45"/>
      <c r="C93" s="4" t="str">
        <f>_xlfn.XLOOKUP(Claims_timesheets[[#This Row],[Claim No.]],Claims_summary[Claim No.],Claims_summary[Financial Year],"-")</f>
        <v>-</v>
      </c>
      <c r="D93" s="20"/>
      <c r="E93" s="20"/>
      <c r="F93" s="20"/>
      <c r="G93" s="20"/>
      <c r="H93" s="38"/>
      <c r="I93" s="38"/>
      <c r="J93" s="91">
        <v>0</v>
      </c>
      <c r="K93" s="20"/>
      <c r="L93" s="20"/>
      <c r="M93" s="91">
        <v>0</v>
      </c>
      <c r="N93" s="92">
        <f>Claims_timesheets[[#This Row],[Rate (£) ]]*Claims_timesheets[[#This Row],[Quantity ]]</f>
        <v>0</v>
      </c>
      <c r="O93" s="96">
        <f>IFERROR(Claims_timesheets[[#This Row],[Amount Claimed (£) ]]/Claims_timesheets[[#This Row],[Total Cost (£) ]],0)</f>
        <v>0</v>
      </c>
      <c r="P93" s="20"/>
      <c r="Q93" s="43"/>
      <c r="R93" s="42" t="b">
        <v>0</v>
      </c>
    </row>
    <row r="94" spans="2:18">
      <c r="B94" s="45"/>
      <c r="C94" s="4" t="str">
        <f>_xlfn.XLOOKUP(Claims_timesheets[[#This Row],[Claim No.]],Claims_summary[Claim No.],Claims_summary[Financial Year],"-")</f>
        <v>-</v>
      </c>
      <c r="D94" s="20"/>
      <c r="E94" s="20"/>
      <c r="F94" s="20"/>
      <c r="G94" s="20"/>
      <c r="H94" s="38"/>
      <c r="I94" s="38"/>
      <c r="J94" s="91">
        <v>0</v>
      </c>
      <c r="K94" s="20"/>
      <c r="L94" s="20"/>
      <c r="M94" s="91">
        <v>0</v>
      </c>
      <c r="N94" s="92">
        <f>Claims_timesheets[[#This Row],[Rate (£) ]]*Claims_timesheets[[#This Row],[Quantity ]]</f>
        <v>0</v>
      </c>
      <c r="O94" s="96">
        <f>IFERROR(Claims_timesheets[[#This Row],[Amount Claimed (£) ]]/Claims_timesheets[[#This Row],[Total Cost (£) ]],0)</f>
        <v>0</v>
      </c>
      <c r="P94" s="20"/>
      <c r="Q94" s="43"/>
      <c r="R94" s="42" t="b">
        <v>0</v>
      </c>
    </row>
    <row r="95" spans="2:18">
      <c r="B95" s="45"/>
      <c r="C95" s="4" t="str">
        <f>_xlfn.XLOOKUP(Claims_timesheets[[#This Row],[Claim No.]],Claims_summary[Claim No.],Claims_summary[Financial Year],"-")</f>
        <v>-</v>
      </c>
      <c r="D95" s="20"/>
      <c r="E95" s="20"/>
      <c r="F95" s="20"/>
      <c r="G95" s="20"/>
      <c r="H95" s="38"/>
      <c r="I95" s="38"/>
      <c r="J95" s="91">
        <v>0</v>
      </c>
      <c r="K95" s="20"/>
      <c r="L95" s="20"/>
      <c r="M95" s="91">
        <v>0</v>
      </c>
      <c r="N95" s="92">
        <f>Claims_timesheets[[#This Row],[Rate (£) ]]*Claims_timesheets[[#This Row],[Quantity ]]</f>
        <v>0</v>
      </c>
      <c r="O95" s="96">
        <f>IFERROR(Claims_timesheets[[#This Row],[Amount Claimed (£) ]]/Claims_timesheets[[#This Row],[Total Cost (£) ]],0)</f>
        <v>0</v>
      </c>
      <c r="P95" s="20"/>
      <c r="Q95" s="43"/>
      <c r="R95" s="42" t="b">
        <v>0</v>
      </c>
    </row>
    <row r="96" spans="2:18">
      <c r="B96" s="45"/>
      <c r="C96" s="4" t="str">
        <f>_xlfn.XLOOKUP(Claims_timesheets[[#This Row],[Claim No.]],Claims_summary[Claim No.],Claims_summary[Financial Year],"-")</f>
        <v>-</v>
      </c>
      <c r="D96" s="20"/>
      <c r="E96" s="20"/>
      <c r="F96" s="20"/>
      <c r="G96" s="20"/>
      <c r="H96" s="38"/>
      <c r="I96" s="38"/>
      <c r="J96" s="91">
        <v>0</v>
      </c>
      <c r="K96" s="20"/>
      <c r="L96" s="20"/>
      <c r="M96" s="91">
        <v>0</v>
      </c>
      <c r="N96" s="92">
        <f>Claims_timesheets[[#This Row],[Rate (£) ]]*Claims_timesheets[[#This Row],[Quantity ]]</f>
        <v>0</v>
      </c>
      <c r="O96" s="96">
        <f>IFERROR(Claims_timesheets[[#This Row],[Amount Claimed (£) ]]/Claims_timesheets[[#This Row],[Total Cost (£) ]],0)</f>
        <v>0</v>
      </c>
      <c r="P96" s="20"/>
      <c r="Q96" s="43"/>
      <c r="R96" s="42" t="b">
        <v>0</v>
      </c>
    </row>
    <row r="97" spans="2:18">
      <c r="B97" s="45"/>
      <c r="C97" s="4" t="str">
        <f>_xlfn.XLOOKUP(Claims_timesheets[[#This Row],[Claim No.]],Claims_summary[Claim No.],Claims_summary[Financial Year],"-")</f>
        <v>-</v>
      </c>
      <c r="D97" s="20"/>
      <c r="E97" s="20"/>
      <c r="F97" s="20"/>
      <c r="G97" s="20"/>
      <c r="H97" s="38"/>
      <c r="I97" s="38"/>
      <c r="J97" s="91">
        <v>0</v>
      </c>
      <c r="K97" s="20"/>
      <c r="L97" s="20"/>
      <c r="M97" s="91">
        <v>0</v>
      </c>
      <c r="N97" s="92">
        <f>Claims_timesheets[[#This Row],[Rate (£) ]]*Claims_timesheets[[#This Row],[Quantity ]]</f>
        <v>0</v>
      </c>
      <c r="O97" s="96">
        <f>IFERROR(Claims_timesheets[[#This Row],[Amount Claimed (£) ]]/Claims_timesheets[[#This Row],[Total Cost (£) ]],0)</f>
        <v>0</v>
      </c>
      <c r="P97" s="20"/>
      <c r="Q97" s="43"/>
      <c r="R97" s="42" t="b">
        <v>0</v>
      </c>
    </row>
    <row r="98" spans="2:18">
      <c r="B98" s="45"/>
      <c r="C98" s="4" t="str">
        <f>_xlfn.XLOOKUP(Claims_timesheets[[#This Row],[Claim No.]],Claims_summary[Claim No.],Claims_summary[Financial Year],"-")</f>
        <v>-</v>
      </c>
      <c r="D98" s="20"/>
      <c r="E98" s="20"/>
      <c r="F98" s="20"/>
      <c r="G98" s="20"/>
      <c r="H98" s="38"/>
      <c r="I98" s="38"/>
      <c r="J98" s="91">
        <v>0</v>
      </c>
      <c r="K98" s="20"/>
      <c r="L98" s="20"/>
      <c r="M98" s="91">
        <v>0</v>
      </c>
      <c r="N98" s="92">
        <f>Claims_timesheets[[#This Row],[Rate (£) ]]*Claims_timesheets[[#This Row],[Quantity ]]</f>
        <v>0</v>
      </c>
      <c r="O98" s="96">
        <f>IFERROR(Claims_timesheets[[#This Row],[Amount Claimed (£) ]]/Claims_timesheets[[#This Row],[Total Cost (£) ]],0)</f>
        <v>0</v>
      </c>
      <c r="P98" s="20"/>
      <c r="Q98" s="43"/>
      <c r="R98" s="42" t="b">
        <v>0</v>
      </c>
    </row>
    <row r="99" spans="2:18">
      <c r="B99" s="46"/>
      <c r="C99" s="99" t="str">
        <f>_xlfn.XLOOKUP(Claims_timesheets[[#This Row],[Claim No.]],Claims_summary[Claim No.],Claims_summary[Financial Year],"-")</f>
        <v>-</v>
      </c>
      <c r="D99" s="39"/>
      <c r="E99" s="39"/>
      <c r="F99" s="39"/>
      <c r="G99" s="39"/>
      <c r="H99" s="40"/>
      <c r="I99" s="40"/>
      <c r="J99" s="91">
        <v>0</v>
      </c>
      <c r="K99" s="39"/>
      <c r="L99" s="39"/>
      <c r="M99" s="91">
        <v>0</v>
      </c>
      <c r="N99" s="93">
        <f>Claims_timesheets[[#This Row],[Rate (£) ]]*Claims_timesheets[[#This Row],[Quantity ]]</f>
        <v>0</v>
      </c>
      <c r="O99" s="97">
        <f>IFERROR(Claims_timesheets[[#This Row],[Amount Claimed (£) ]]/Claims_timesheets[[#This Row],[Total Cost (£) ]],0)</f>
        <v>0</v>
      </c>
      <c r="P99" s="39"/>
      <c r="Q99" s="44"/>
      <c r="R99" s="77" t="b">
        <v>0</v>
      </c>
    </row>
    <row r="100" spans="2:18">
      <c r="B100" s="47" t="s">
        <v>25</v>
      </c>
      <c r="C100" s="101"/>
      <c r="D100" s="48"/>
      <c r="E100" s="48"/>
      <c r="F100" s="48"/>
      <c r="G100" s="48"/>
      <c r="H100" s="48"/>
      <c r="I100" s="48"/>
      <c r="J100" s="48"/>
      <c r="K100" s="48"/>
      <c r="L100" s="48"/>
      <c r="M100" s="49">
        <f>SUBTOTAL(109,Claims_timesheets[Amount Claimed (£) ])</f>
        <v>0</v>
      </c>
      <c r="N100" s="98"/>
      <c r="O100" s="98"/>
      <c r="P100" s="48"/>
      <c r="Q100" s="50"/>
      <c r="R100" s="51"/>
    </row>
  </sheetData>
  <sheetProtection algorithmName="SHA-512" hashValue="UvYYezQD951E4xJKptygEvrRF7qWRDJzMo91JsgOGi2iMOsQ1wT8JGOJHEZLkQlatW+u+OP+MEewBrGn8G0ctA==" saltValue="TaUXcw4ffPxzAWLAK4ZbXA==" spinCount="100000" sheet="1" sort="0" autoFilter="0"/>
  <mergeCells count="3">
    <mergeCell ref="Q4:R4"/>
    <mergeCell ref="N4:O4"/>
    <mergeCell ref="D4:M4"/>
  </mergeCells>
  <conditionalFormatting sqref="O6:O99">
    <cfRule type="cellIs" dxfId="41" priority="1" operator="lessThanOrEqual">
      <formula>0.5</formula>
    </cfRule>
    <cfRule type="cellIs" dxfId="40" priority="2" operator="greaterThan">
      <formula>0.5</formula>
    </cfRule>
  </conditionalFormatting>
  <dataValidations count="1">
    <dataValidation type="list" allowBlank="1" showInputMessage="1" showErrorMessage="1" sqref="K6:K99" xr:uid="{472B1104-34FD-4314-98E1-C05962E35D8E}">
      <formula1>"day,hour"</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9FC27-94C1-40D2-BC30-41452D888F0C}">
  <sheetPr>
    <tabColor rgb="FF862041"/>
  </sheetPr>
  <dimension ref="B2:D12"/>
  <sheetViews>
    <sheetView showGridLines="0" workbookViewId="0">
      <selection activeCell="D7" sqref="D7"/>
    </sheetView>
  </sheetViews>
  <sheetFormatPr defaultRowHeight="14.45"/>
  <cols>
    <col min="1" max="1" width="3.28515625" customWidth="1"/>
    <col min="3" max="3" width="13.42578125" customWidth="1"/>
    <col min="4" max="4" width="52.42578125" customWidth="1"/>
  </cols>
  <sheetData>
    <row r="2" spans="2:4" ht="18.600000000000001">
      <c r="B2" s="6" t="s">
        <v>68</v>
      </c>
    </row>
    <row r="4" spans="2:4" ht="30.6" customHeight="1">
      <c r="B4" s="16" t="s">
        <v>69</v>
      </c>
      <c r="C4" s="16" t="s">
        <v>70</v>
      </c>
      <c r="D4" s="16" t="s">
        <v>71</v>
      </c>
    </row>
    <row r="5" spans="2:4">
      <c r="B5" s="20"/>
      <c r="C5" s="20"/>
      <c r="D5" s="21"/>
    </row>
    <row r="6" spans="2:4">
      <c r="B6" s="20"/>
      <c r="C6" s="20"/>
      <c r="D6" s="21"/>
    </row>
    <row r="7" spans="2:4">
      <c r="B7" s="20"/>
      <c r="C7" s="20"/>
      <c r="D7" s="21"/>
    </row>
    <row r="8" spans="2:4">
      <c r="B8" s="20"/>
      <c r="C8" s="20"/>
      <c r="D8" s="21"/>
    </row>
    <row r="9" spans="2:4">
      <c r="B9" s="20"/>
      <c r="C9" s="20"/>
      <c r="D9" s="21"/>
    </row>
    <row r="10" spans="2:4">
      <c r="B10" s="20"/>
      <c r="C10" s="20"/>
      <c r="D10" s="21"/>
    </row>
    <row r="11" spans="2:4">
      <c r="B11" s="20"/>
      <c r="C11" s="20"/>
      <c r="D11" s="21"/>
    </row>
    <row r="12" spans="2:4">
      <c r="B12" s="20"/>
      <c r="C12" s="20"/>
      <c r="D12" s="21"/>
    </row>
  </sheetData>
  <sheetProtection algorithmName="SHA-512" hashValue="bHCaz9LGqrOlzOnkQeQQfQL2uGxJDPBLhYEy/WGiZIJwhWLYE9QQWoxayly1aHqzCo8zQ2gOPzrs4CVt4WHaUw==" saltValue="wOCiarOsYGQEVBPXgn/bC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c0eb733-1c82-4680-97fe-a45799771161" xsi:nil="true"/>
    <lcf76f155ced4ddcb4097134ff3c332f xmlns="1b57343c-ba07-4104-8c20-ee9a84ac86b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CAC9269F7EB34CA5FB1C7F5295D240" ma:contentTypeVersion="15" ma:contentTypeDescription="Create a new document." ma:contentTypeScope="" ma:versionID="51aeecfe792bbe27df89fcf76ddb7ff0">
  <xsd:schema xmlns:xsd="http://www.w3.org/2001/XMLSchema" xmlns:xs="http://www.w3.org/2001/XMLSchema" xmlns:p="http://schemas.microsoft.com/office/2006/metadata/properties" xmlns:ns2="1b57343c-ba07-4104-8c20-ee9a84ac86ba" xmlns:ns3="8c0eb733-1c82-4680-97fe-a45799771161" targetNamespace="http://schemas.microsoft.com/office/2006/metadata/properties" ma:root="true" ma:fieldsID="069d5bd6f00b720c72675d4efb3027d1" ns2:_="" ns3:_="">
    <xsd:import namespace="1b57343c-ba07-4104-8c20-ee9a84ac86ba"/>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57343c-ba07-4104-8c20-ee9a84ac86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F202F80-C23D-4A54-818E-BAAA11FF85A1}"/>
</file>

<file path=customXml/itemProps2.xml><?xml version="1.0" encoding="utf-8"?>
<ds:datastoreItem xmlns:ds="http://schemas.openxmlformats.org/officeDocument/2006/customXml" ds:itemID="{AD02E424-8610-47D7-9554-AE7BC1C3DCD5}"/>
</file>

<file path=customXml/itemProps3.xml><?xml version="1.0" encoding="utf-8"?>
<ds:datastoreItem xmlns:ds="http://schemas.openxmlformats.org/officeDocument/2006/customXml" ds:itemID="{CA3F70B0-ED9C-480C-8A4C-2ACF42443692}"/>
</file>

<file path=docMetadata/LabelInfo.xml><?xml version="1.0" encoding="utf-8"?>
<clbl:labelList xmlns:clbl="http://schemas.microsoft.com/office/2020/mipLabelMetadata">
  <clbl:label id="{5ad63538-a7d0-4d63-95ef-ceb71aab01ba}" enabled="1" method="Standard" siteId="{05c525e9-f9e4-4ca2-8c55-e4740272c3b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2022-04-05T14:15:34Z</dcterms:created>
  <dcterms:modified xsi:type="dcterms:W3CDTF">2026-05-01T10:57:35Z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0x0101004BCAC9269F7EB34CA5FB1C7F5295D240</vt:lpwstr>
  </property>
  <property fmtid="{D5CDD505-2E9C-101B-9397-08002B2CF9AE}" pid="3" name="InformationType">
    <vt:lpwstr/>
  </property>
  <property fmtid="{D5CDD505-2E9C-101B-9397-08002B2CF9AE}" pid="4" name="Distribution">
    <vt:lpwstr>9;#External|1104eb68-55d8-494f-b6ba-c5473579de73</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10;#Work Delivery|388f4f80-46e6-4bcd-8bd1-cea0059da8bd</vt:lpwstr>
  </property>
  <property fmtid="{D5CDD505-2E9C-101B-9397-08002B2CF9AE}" pid="8" name="OrganisationalUnit">
    <vt:lpwstr>8;#Core Defra|026223dd-2e56-4615-868d-7c5bfd566810</vt:lpwstr>
  </property>
  <property fmtid="{D5CDD505-2E9C-101B-9397-08002B2CF9AE}" pid="9" name="MediaServiceImageTags">
    <vt:lpwstr/>
  </property>
  <property fmtid="{D5CDD505-2E9C-101B-9397-08002B2CF9AE}" pid="10" name="MSIP_Label_5ad63538-a7d0-4d63-95ef-ceb71aab01ba_Enabled">
    <vt:lpwstr>true</vt:lpwstr>
  </property>
  <property fmtid="{D5CDD505-2E9C-101B-9397-08002B2CF9AE}" pid="11" name="MSIP_Label_5ad63538-a7d0-4d63-95ef-ceb71aab01ba_SetDate">
    <vt:lpwstr>2024-11-20T13:24:12Z</vt:lpwstr>
  </property>
  <property fmtid="{D5CDD505-2E9C-101B-9397-08002B2CF9AE}" pid="12" name="MSIP_Label_5ad63538-a7d0-4d63-95ef-ceb71aab01ba_Method">
    <vt:lpwstr>Standard</vt:lpwstr>
  </property>
  <property fmtid="{D5CDD505-2E9C-101B-9397-08002B2CF9AE}" pid="13" name="MSIP_Label_5ad63538-a7d0-4d63-95ef-ceb71aab01ba_Name">
    <vt:lpwstr>Official</vt:lpwstr>
  </property>
  <property fmtid="{D5CDD505-2E9C-101B-9397-08002B2CF9AE}" pid="14" name="MSIP_Label_5ad63538-a7d0-4d63-95ef-ceb71aab01ba_SiteId">
    <vt:lpwstr>05c525e9-f9e4-4ca2-8c55-e4740272c3bc</vt:lpwstr>
  </property>
  <property fmtid="{D5CDD505-2E9C-101B-9397-08002B2CF9AE}" pid="15" name="MSIP_Label_5ad63538-a7d0-4d63-95ef-ceb71aab01ba_ActionId">
    <vt:lpwstr>b1776fd4-5479-4694-90a1-f377968e349c</vt:lpwstr>
  </property>
  <property fmtid="{D5CDD505-2E9C-101B-9397-08002B2CF9AE}" pid="16" name="MSIP_Label_5ad63538-a7d0-4d63-95ef-ceb71aab01ba_ContentBits">
    <vt:lpwstr>0</vt:lpwstr>
  </property>
</Properties>
</file>