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ris42-my.sharepoint.com/personal/carol_campling_hmtreasury_gov_uk/Documents/Custom Office Templates/Carols stuff/"/>
    </mc:Choice>
  </mc:AlternateContent>
  <xr:revisionPtr revIDLastSave="0" documentId="8_{2D7B864B-92AE-4FF7-A8B1-85BB2044A233}" xr6:coauthVersionLast="47" xr6:coauthVersionMax="47" xr10:uidLastSave="{00000000-0000-0000-0000-000000000000}"/>
  <bookViews>
    <workbookView xWindow="-1950" yWindow="-21720" windowWidth="38640" windowHeight="21120" activeTab="3" xr2:uid="{00000000-000D-0000-FFFF-FFFF00000000}"/>
  </bookViews>
  <sheets>
    <sheet name="Title Sheet" sheetId="1" r:id="rId1"/>
    <sheet name="About" sheetId="2" r:id="rId2"/>
    <sheet name="Framing" sheetId="3" r:id="rId3"/>
    <sheet name="Theme 1 - Governance of Debt" sheetId="4" r:id="rId4"/>
    <sheet name="Theme 2 - The Debt Lifecycle" sheetId="5" r:id="rId5"/>
    <sheet name="Theme 3 - Debt Management Pract" sheetId="6" r:id="rId6"/>
    <sheet name="Raw Data"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6SxL6hhqQKslOJS5soe78k5MVqlJ/tzBlRIcEsnaj3U="/>
    </ext>
  </extLst>
</workbook>
</file>

<file path=xl/calcChain.xml><?xml version="1.0" encoding="utf-8"?>
<calcChain xmlns="http://schemas.openxmlformats.org/spreadsheetml/2006/main">
  <c r="F92" i="5" l="1"/>
  <c r="F91" i="5"/>
  <c r="F90" i="5"/>
  <c r="F89" i="5"/>
  <c r="F88" i="5"/>
  <c r="F87" i="5"/>
  <c r="F86" i="5"/>
  <c r="F71" i="6"/>
  <c r="F70" i="6"/>
  <c r="F69" i="6"/>
  <c r="F68" i="6"/>
  <c r="F67" i="6"/>
  <c r="F66" i="6"/>
  <c r="F57" i="6"/>
  <c r="F56" i="6"/>
  <c r="F55" i="6"/>
  <c r="F54" i="6"/>
  <c r="F53" i="6"/>
  <c r="F52" i="6"/>
  <c r="F51" i="6"/>
  <c r="F50" i="6"/>
  <c r="F49" i="6"/>
  <c r="F48" i="6"/>
  <c r="F39" i="6"/>
  <c r="F38" i="6"/>
  <c r="F37" i="6"/>
  <c r="F36" i="6"/>
  <c r="F35" i="6"/>
  <c r="F34" i="6"/>
  <c r="F33" i="6"/>
  <c r="F32" i="6"/>
  <c r="F31" i="6"/>
  <c r="F30" i="6"/>
  <c r="F29" i="6"/>
  <c r="F20" i="6"/>
  <c r="F19" i="6"/>
  <c r="F18" i="6"/>
  <c r="F17" i="6"/>
  <c r="F16" i="6"/>
  <c r="F72" i="5"/>
  <c r="F17" i="4"/>
  <c r="G15" i="7" s="1"/>
  <c r="F18" i="4"/>
  <c r="G16" i="7" s="1"/>
  <c r="F19" i="4"/>
  <c r="F20" i="4"/>
  <c r="G18" i="7" s="1"/>
  <c r="F16" i="4"/>
  <c r="G14" i="7" s="1"/>
  <c r="G174" i="7"/>
  <c r="G166" i="7"/>
  <c r="F135" i="7"/>
  <c r="G187" i="7" s="1"/>
  <c r="F134" i="7"/>
  <c r="F133" i="7"/>
  <c r="F132" i="7"/>
  <c r="F131" i="7"/>
  <c r="F130" i="7"/>
  <c r="G185" i="7" s="1"/>
  <c r="F129" i="7"/>
  <c r="F128" i="7"/>
  <c r="F127" i="7"/>
  <c r="F126" i="7"/>
  <c r="F125" i="7"/>
  <c r="F124" i="7"/>
  <c r="G183" i="7" s="1"/>
  <c r="F123" i="7"/>
  <c r="F122" i="7"/>
  <c r="F121" i="7"/>
  <c r="F120" i="7"/>
  <c r="G182" i="7" s="1"/>
  <c r="F119" i="7"/>
  <c r="F118" i="7"/>
  <c r="F117" i="7"/>
  <c r="F180" i="7" s="1"/>
  <c r="F116" i="7"/>
  <c r="F115" i="7"/>
  <c r="F114" i="7"/>
  <c r="F113" i="7"/>
  <c r="F112" i="7"/>
  <c r="F111" i="7"/>
  <c r="F110" i="7"/>
  <c r="F109" i="7"/>
  <c r="F108" i="7"/>
  <c r="F107" i="7"/>
  <c r="F106" i="7"/>
  <c r="F105" i="7"/>
  <c r="F104" i="7"/>
  <c r="F176" i="7" s="1"/>
  <c r="G103" i="7"/>
  <c r="F103" i="7"/>
  <c r="G175" i="7" s="1"/>
  <c r="F102" i="7"/>
  <c r="F174" i="7" s="1"/>
  <c r="F101" i="7"/>
  <c r="F100" i="7"/>
  <c r="F99" i="7"/>
  <c r="F98" i="7"/>
  <c r="F97" i="7"/>
  <c r="G173" i="7" s="1"/>
  <c r="F96" i="7"/>
  <c r="F95" i="7"/>
  <c r="F94" i="7"/>
  <c r="F93" i="7"/>
  <c r="F92" i="7"/>
  <c r="G172" i="7" s="1"/>
  <c r="F91" i="7"/>
  <c r="F90" i="7"/>
  <c r="G89" i="7"/>
  <c r="F89" i="7"/>
  <c r="F88" i="7"/>
  <c r="G171" i="7" s="1"/>
  <c r="F87" i="7"/>
  <c r="F86" i="7"/>
  <c r="G85" i="7"/>
  <c r="F85" i="7"/>
  <c r="F84" i="7"/>
  <c r="F83" i="7"/>
  <c r="F82" i="7"/>
  <c r="F81" i="7"/>
  <c r="F80" i="7"/>
  <c r="F79" i="7"/>
  <c r="F78" i="7"/>
  <c r="F77" i="7"/>
  <c r="G76" i="7"/>
  <c r="F76" i="7"/>
  <c r="F75" i="7"/>
  <c r="F74" i="7"/>
  <c r="F169" i="7" s="1"/>
  <c r="F73" i="7"/>
  <c r="F72" i="7"/>
  <c r="F168" i="7" s="1"/>
  <c r="F71" i="7"/>
  <c r="F70" i="7"/>
  <c r="F69" i="7"/>
  <c r="F68" i="7"/>
  <c r="F67" i="7"/>
  <c r="F66" i="7"/>
  <c r="F65" i="7"/>
  <c r="F64" i="7"/>
  <c r="F63" i="7"/>
  <c r="F62" i="7"/>
  <c r="F61" i="7"/>
  <c r="F60" i="7"/>
  <c r="F59" i="7"/>
  <c r="F58" i="7"/>
  <c r="F166" i="7" s="1"/>
  <c r="F57" i="7"/>
  <c r="F165" i="7" s="1"/>
  <c r="F56" i="7"/>
  <c r="G165" i="7" s="1"/>
  <c r="F55" i="7"/>
  <c r="F54" i="7"/>
  <c r="F53" i="7"/>
  <c r="F52" i="7"/>
  <c r="F51" i="7"/>
  <c r="G164" i="7" s="1"/>
  <c r="F50" i="7"/>
  <c r="G163" i="7" s="1"/>
  <c r="F49" i="7"/>
  <c r="F162" i="7" s="1"/>
  <c r="F48" i="7"/>
  <c r="F47" i="7"/>
  <c r="F46" i="7"/>
  <c r="F45" i="7"/>
  <c r="F44" i="7"/>
  <c r="F43" i="7"/>
  <c r="F42" i="7"/>
  <c r="G159" i="7" s="1"/>
  <c r="F41" i="7"/>
  <c r="F40" i="7"/>
  <c r="G158" i="7" s="1"/>
  <c r="F39" i="7"/>
  <c r="F38" i="7"/>
  <c r="F37" i="7"/>
  <c r="F156" i="7" s="1"/>
  <c r="F36" i="7"/>
  <c r="F35" i="7"/>
  <c r="F34" i="7"/>
  <c r="F33" i="7"/>
  <c r="F32" i="7"/>
  <c r="F31" i="7"/>
  <c r="F30" i="7"/>
  <c r="F29" i="7"/>
  <c r="F153" i="7" s="1"/>
  <c r="F28" i="7"/>
  <c r="F27" i="7"/>
  <c r="F26" i="7"/>
  <c r="F25" i="7"/>
  <c r="F24" i="7"/>
  <c r="F23" i="7"/>
  <c r="F22" i="7"/>
  <c r="F21" i="7"/>
  <c r="F20" i="7"/>
  <c r="F19" i="7"/>
  <c r="F18" i="7"/>
  <c r="G17" i="7"/>
  <c r="F17" i="7"/>
  <c r="G151" i="7" s="1"/>
  <c r="F16" i="7"/>
  <c r="G150" i="7" s="1"/>
  <c r="F15" i="7"/>
  <c r="F14" i="7"/>
  <c r="G73" i="6"/>
  <c r="F72" i="6" s="1"/>
  <c r="G135" i="7"/>
  <c r="G134" i="7"/>
  <c r="G133" i="7"/>
  <c r="G132" i="7"/>
  <c r="G131" i="7"/>
  <c r="G130" i="7"/>
  <c r="G59" i="6"/>
  <c r="G129" i="7"/>
  <c r="G128" i="7"/>
  <c r="G127" i="7"/>
  <c r="G126" i="7"/>
  <c r="G125" i="7"/>
  <c r="G124" i="7"/>
  <c r="G123" i="7"/>
  <c r="G122" i="7"/>
  <c r="G121" i="7"/>
  <c r="G120" i="7"/>
  <c r="G41" i="6"/>
  <c r="G119" i="7"/>
  <c r="G118" i="7"/>
  <c r="G117" i="7"/>
  <c r="G116" i="7"/>
  <c r="G115" i="7"/>
  <c r="G114" i="7"/>
  <c r="G113" i="7"/>
  <c r="G112" i="7"/>
  <c r="G110" i="7"/>
  <c r="G109" i="7"/>
  <c r="G22" i="6"/>
  <c r="F21" i="6" s="1"/>
  <c r="G108" i="7"/>
  <c r="G107" i="7"/>
  <c r="G106" i="7"/>
  <c r="G105" i="7"/>
  <c r="G104" i="7"/>
  <c r="G94" i="5"/>
  <c r="G102" i="7"/>
  <c r="G101" i="7"/>
  <c r="G100" i="7"/>
  <c r="G99" i="7"/>
  <c r="G98" i="7"/>
  <c r="G97" i="7"/>
  <c r="G79" i="5"/>
  <c r="F78" i="5" s="1"/>
  <c r="F77" i="5"/>
  <c r="G96" i="7" s="1"/>
  <c r="F76" i="5"/>
  <c r="G95" i="7" s="1"/>
  <c r="F75" i="5"/>
  <c r="G94" i="7" s="1"/>
  <c r="F74" i="5"/>
  <c r="G93" i="7" s="1"/>
  <c r="F73" i="5"/>
  <c r="G92" i="7" s="1"/>
  <c r="F71" i="5"/>
  <c r="G91" i="7" s="1"/>
  <c r="F70" i="5"/>
  <c r="F69" i="5"/>
  <c r="G88" i="7" s="1"/>
  <c r="F68" i="5"/>
  <c r="G87" i="7" s="1"/>
  <c r="F67" i="5"/>
  <c r="G86" i="7" s="1"/>
  <c r="F66" i="5"/>
  <c r="F65" i="5"/>
  <c r="G84" i="7" s="1"/>
  <c r="F64" i="5"/>
  <c r="G83" i="7" s="1"/>
  <c r="F63" i="5"/>
  <c r="G82" i="7" s="1"/>
  <c r="F62" i="5"/>
  <c r="G81" i="7" s="1"/>
  <c r="F61" i="5"/>
  <c r="G80" i="7" s="1"/>
  <c r="F60" i="5"/>
  <c r="F59" i="5"/>
  <c r="G78" i="7" s="1"/>
  <c r="G52" i="5"/>
  <c r="F50" i="5"/>
  <c r="G77" i="7" s="1"/>
  <c r="F49" i="5"/>
  <c r="F48" i="5"/>
  <c r="G75" i="7" s="1"/>
  <c r="F47" i="5"/>
  <c r="G74" i="7" s="1"/>
  <c r="F46" i="5"/>
  <c r="G73" i="7" s="1"/>
  <c r="F45" i="5"/>
  <c r="G72" i="7" s="1"/>
  <c r="F44" i="5"/>
  <c r="G71" i="7" s="1"/>
  <c r="F43" i="5"/>
  <c r="G70" i="7" s="1"/>
  <c r="F42" i="5"/>
  <c r="G69" i="7" s="1"/>
  <c r="F41" i="5"/>
  <c r="G68" i="7" s="1"/>
  <c r="F40" i="5"/>
  <c r="G67" i="7" s="1"/>
  <c r="F39" i="5"/>
  <c r="G66" i="7" s="1"/>
  <c r="F38" i="5"/>
  <c r="G65" i="7" s="1"/>
  <c r="F37" i="5"/>
  <c r="G64" i="7" s="1"/>
  <c r="F36" i="5"/>
  <c r="G63" i="7" s="1"/>
  <c r="F35" i="5"/>
  <c r="G62" i="7" s="1"/>
  <c r="F34" i="5"/>
  <c r="G61" i="7" s="1"/>
  <c r="G27" i="5"/>
  <c r="F25" i="5"/>
  <c r="G60" i="7" s="1"/>
  <c r="F24" i="5"/>
  <c r="G59" i="7" s="1"/>
  <c r="F23" i="5"/>
  <c r="G58" i="7" s="1"/>
  <c r="F22" i="5"/>
  <c r="G57" i="7" s="1"/>
  <c r="F21" i="5"/>
  <c r="G56" i="7" s="1"/>
  <c r="F20" i="5"/>
  <c r="G55" i="7" s="1"/>
  <c r="F19" i="5"/>
  <c r="G54" i="7" s="1"/>
  <c r="F18" i="5"/>
  <c r="F17" i="5"/>
  <c r="G52" i="7" s="1"/>
  <c r="F16" i="5"/>
  <c r="G51" i="7" s="1"/>
  <c r="G86" i="4"/>
  <c r="F84" i="4"/>
  <c r="G50" i="7" s="1"/>
  <c r="F83" i="4"/>
  <c r="G49" i="7" s="1"/>
  <c r="F82" i="4"/>
  <c r="G48" i="7" s="1"/>
  <c r="F81" i="4"/>
  <c r="G47" i="7" s="1"/>
  <c r="F80" i="4"/>
  <c r="G46" i="7" s="1"/>
  <c r="F79" i="4"/>
  <c r="G45" i="7" s="1"/>
  <c r="G72" i="4"/>
  <c r="F71" i="4" s="1"/>
  <c r="F70" i="4"/>
  <c r="G44" i="7" s="1"/>
  <c r="F69" i="4"/>
  <c r="F68" i="4"/>
  <c r="G42" i="7" s="1"/>
  <c r="F67" i="4"/>
  <c r="G41" i="7" s="1"/>
  <c r="F66" i="4"/>
  <c r="G40" i="7" s="1"/>
  <c r="G59" i="4"/>
  <c r="F57" i="4"/>
  <c r="G39" i="7" s="1"/>
  <c r="F56" i="4"/>
  <c r="G38" i="7" s="1"/>
  <c r="F55" i="4"/>
  <c r="G37" i="7" s="1"/>
  <c r="F54" i="4"/>
  <c r="G36" i="7" s="1"/>
  <c r="F53" i="4"/>
  <c r="G35" i="7" s="1"/>
  <c r="F52" i="4"/>
  <c r="G34" i="7" s="1"/>
  <c r="G45" i="4"/>
  <c r="F44" i="4" s="1"/>
  <c r="F43" i="4"/>
  <c r="G33" i="7" s="1"/>
  <c r="F42" i="4"/>
  <c r="G32" i="7" s="1"/>
  <c r="F41" i="4"/>
  <c r="G31" i="7" s="1"/>
  <c r="F40" i="4"/>
  <c r="G30" i="7" s="1"/>
  <c r="F39" i="4"/>
  <c r="G29" i="7" s="1"/>
  <c r="F38" i="4"/>
  <c r="G28" i="7" s="1"/>
  <c r="F37" i="4"/>
  <c r="G27" i="7" s="1"/>
  <c r="F36" i="4"/>
  <c r="G26" i="7" s="1"/>
  <c r="F35" i="4"/>
  <c r="G25" i="7" s="1"/>
  <c r="F34" i="4"/>
  <c r="G24" i="7" s="1"/>
  <c r="F33" i="4"/>
  <c r="G23" i="7" s="1"/>
  <c r="F32" i="4"/>
  <c r="G22" i="7" s="1"/>
  <c r="F31" i="4"/>
  <c r="G21" i="7" s="1"/>
  <c r="F30" i="4"/>
  <c r="G20" i="7" s="1"/>
  <c r="F29" i="4"/>
  <c r="G22" i="4"/>
  <c r="F21" i="4" s="1"/>
  <c r="H14" i="7" s="1"/>
  <c r="F22" i="6" l="1"/>
  <c r="G152" i="7"/>
  <c r="F154" i="7"/>
  <c r="G154" i="7"/>
  <c r="G157" i="7"/>
  <c r="F157" i="7"/>
  <c r="F160" i="7"/>
  <c r="G160" i="7"/>
  <c r="F178" i="7"/>
  <c r="G178" i="7"/>
  <c r="G181" i="7"/>
  <c r="F181" i="7"/>
  <c r="F183" i="7"/>
  <c r="F184" i="7"/>
  <c r="G184" i="7"/>
  <c r="F186" i="7"/>
  <c r="G186" i="7"/>
  <c r="G177" i="7"/>
  <c r="H104" i="7"/>
  <c r="F177" i="7"/>
  <c r="G176" i="7"/>
  <c r="F149" i="7"/>
  <c r="F173" i="7"/>
  <c r="F73" i="6"/>
  <c r="F59" i="6"/>
  <c r="F41" i="6"/>
  <c r="F40" i="6"/>
  <c r="H109" i="7" s="1"/>
  <c r="G179" i="7"/>
  <c r="G180" i="7"/>
  <c r="F179" i="7"/>
  <c r="F175" i="7"/>
  <c r="F94" i="5"/>
  <c r="G170" i="7"/>
  <c r="H78" i="7"/>
  <c r="F79" i="5"/>
  <c r="G169" i="7"/>
  <c r="G168" i="7"/>
  <c r="G167" i="7"/>
  <c r="F51" i="5"/>
  <c r="H61" i="7" s="1"/>
  <c r="F27" i="5"/>
  <c r="F163" i="7"/>
  <c r="G162" i="7"/>
  <c r="G161" i="7"/>
  <c r="F161" i="7"/>
  <c r="E142" i="7"/>
  <c r="F86" i="4"/>
  <c r="H40" i="7"/>
  <c r="F155" i="7"/>
  <c r="D142" i="7"/>
  <c r="G156" i="7"/>
  <c r="G155" i="7"/>
  <c r="G153" i="7"/>
  <c r="F152" i="7"/>
  <c r="F45" i="4"/>
  <c r="G149" i="7"/>
  <c r="F22" i="4"/>
  <c r="H19" i="7"/>
  <c r="F93" i="5"/>
  <c r="H97" i="7" s="1"/>
  <c r="G90" i="7"/>
  <c r="C141" i="7"/>
  <c r="F142" i="7"/>
  <c r="D150" i="7"/>
  <c r="D152" i="7"/>
  <c r="D154" i="7"/>
  <c r="D156" i="7"/>
  <c r="D158" i="7"/>
  <c r="D160" i="7"/>
  <c r="D162" i="7"/>
  <c r="D164" i="7"/>
  <c r="D166" i="7"/>
  <c r="D168" i="7"/>
  <c r="D170" i="7"/>
  <c r="D172" i="7"/>
  <c r="D174" i="7"/>
  <c r="D176" i="7"/>
  <c r="D178" i="7"/>
  <c r="D180" i="7"/>
  <c r="D182" i="7"/>
  <c r="D184" i="7"/>
  <c r="D186" i="7"/>
  <c r="F85" i="4"/>
  <c r="H45" i="7" s="1"/>
  <c r="D141" i="7"/>
  <c r="E150" i="7"/>
  <c r="E152" i="7"/>
  <c r="E154" i="7"/>
  <c r="E156" i="7"/>
  <c r="E158" i="7"/>
  <c r="E160" i="7"/>
  <c r="E162" i="7"/>
  <c r="E164" i="7"/>
  <c r="E166" i="7"/>
  <c r="E168" i="7"/>
  <c r="E170" i="7"/>
  <c r="E172" i="7"/>
  <c r="E174" i="7"/>
  <c r="E176" i="7"/>
  <c r="E178" i="7"/>
  <c r="E180" i="7"/>
  <c r="E182" i="7"/>
  <c r="E184" i="7"/>
  <c r="E186" i="7"/>
  <c r="G79" i="7"/>
  <c r="E141" i="7"/>
  <c r="C143" i="7"/>
  <c r="F150" i="7"/>
  <c r="F158" i="7"/>
  <c r="F164" i="7"/>
  <c r="F170" i="7"/>
  <c r="F172" i="7"/>
  <c r="F182" i="7"/>
  <c r="F58" i="4"/>
  <c r="H34" i="7" s="1"/>
  <c r="F72" i="4"/>
  <c r="F52" i="5"/>
  <c r="G19" i="7"/>
  <c r="D143" i="7"/>
  <c r="F59" i="4"/>
  <c r="F58" i="6"/>
  <c r="H120" i="7" s="1"/>
  <c r="F141" i="7"/>
  <c r="H130" i="7"/>
  <c r="G53" i="7"/>
  <c r="E143" i="7"/>
  <c r="D149" i="7"/>
  <c r="D151" i="7"/>
  <c r="D153" i="7"/>
  <c r="D155" i="7"/>
  <c r="D157" i="7"/>
  <c r="D159" i="7"/>
  <c r="D161" i="7"/>
  <c r="D163" i="7"/>
  <c r="D165" i="7"/>
  <c r="D167" i="7"/>
  <c r="D169" i="7"/>
  <c r="D171" i="7"/>
  <c r="D173" i="7"/>
  <c r="D175" i="7"/>
  <c r="D177" i="7"/>
  <c r="D179" i="7"/>
  <c r="D181" i="7"/>
  <c r="D183" i="7"/>
  <c r="D185" i="7"/>
  <c r="D187" i="7"/>
  <c r="G111" i="7"/>
  <c r="C142" i="7"/>
  <c r="F143" i="7"/>
  <c r="E149" i="7"/>
  <c r="E151" i="7"/>
  <c r="E153" i="7"/>
  <c r="E155" i="7"/>
  <c r="E157" i="7"/>
  <c r="E159" i="7"/>
  <c r="E161" i="7"/>
  <c r="E163" i="7"/>
  <c r="E165" i="7"/>
  <c r="E167" i="7"/>
  <c r="E169" i="7"/>
  <c r="E171" i="7"/>
  <c r="E173" i="7"/>
  <c r="E175" i="7"/>
  <c r="E177" i="7"/>
  <c r="E179" i="7"/>
  <c r="E181" i="7"/>
  <c r="E183" i="7"/>
  <c r="E185" i="7"/>
  <c r="E187" i="7"/>
  <c r="F26" i="5"/>
  <c r="H51" i="7" s="1"/>
  <c r="G43" i="7"/>
  <c r="F151" i="7"/>
  <c r="F159" i="7"/>
  <c r="F167" i="7"/>
  <c r="F171" i="7"/>
  <c r="F185" i="7"/>
  <c r="F187" i="7"/>
  <c r="F144" i="7" l="1"/>
  <c r="G142" i="7"/>
  <c r="E144" i="7"/>
  <c r="C144" i="7"/>
  <c r="G141" i="7"/>
  <c r="D144" i="7"/>
  <c r="G143" i="7"/>
  <c r="G144" i="7" l="1"/>
</calcChain>
</file>

<file path=xl/sharedStrings.xml><?xml version="1.0" encoding="utf-8"?>
<sst xmlns="http://schemas.openxmlformats.org/spreadsheetml/2006/main" count="1008" uniqueCount="246">
  <si>
    <t>GovS 014: Debt Functional Standard</t>
  </si>
  <si>
    <t>Continuous Improvement Assessment Framework Tool</t>
  </si>
  <si>
    <t>Version: 2.1</t>
  </si>
  <si>
    <t>Status: Approved for internal use</t>
  </si>
  <si>
    <t>Date Issued:</t>
  </si>
  <si>
    <t>About</t>
  </si>
  <si>
    <t>This spreadsheet is a tool to help you with recording an assessment against the functional standard GovS 014: Debt in a way which is consistent across all departments and arm's length bodies.</t>
  </si>
  <si>
    <t>This tool should be used in conjuction with:</t>
  </si>
  <si>
    <t>i) GovS 014: Debt Functional Standard version 2.1</t>
  </si>
  <si>
    <t>ii) Debt Continuous Improvement Assessment Framework Version 2.1</t>
  </si>
  <si>
    <t>As a minimum organisations should complete the assessment annually, however there is scope for organisations to complete additional assessment as is required.</t>
  </si>
  <si>
    <t>How to complete this assessment</t>
  </si>
  <si>
    <t>The assessment framework is split into 3 themes, consisting of 13 practice areas. Each theme can be accessed via an individual tab. Work your way through each practice area under the three themes. Answer every criteria for each practice area.</t>
  </si>
  <si>
    <t xml:space="preserve">For the results to show, you must provide a response for each criteria, otherwise it will show "not completed". </t>
  </si>
  <si>
    <t>As set out in the Continuous Improvement Assessment Framework for Debt, results are shown as either 'In development', 'Good', 'Better' or 'Best'. To achieve a rating you must meet all of the criteria that correspond to that rating in full.</t>
  </si>
  <si>
    <t>To better understand the level of criteria met under a rating, a percentage of criteria met is also provided. A 'Met' or 'N/A' equals a 1 and a 'Partially met' equals a 0.5 for these calculations.</t>
  </si>
  <si>
    <t>These percentage criteria should be helpful to quickly identify the scale of improvement work needed. For example, an 'In development' rating with 90% criteria met score would indicate a small number of basic areas needing to be improved.</t>
  </si>
  <si>
    <t>Raw Data</t>
  </si>
  <si>
    <t>The raw data tab will populate automatically based on what you enter in the theme tabs. This is here for you to complete your own analysis should you wish to do so.</t>
  </si>
  <si>
    <t>Contact</t>
  </si>
  <si>
    <t>For any help with this tool, please contact gdmfcentre@hmtreasury.gov.uk</t>
  </si>
  <si>
    <t>Framing</t>
  </si>
  <si>
    <t>Provide the scope and context for your commentary, including defining the boundaries of the organisation being assessed. Please also provide some background on your organisation e.g. an overview of your debt including any significant debt books within your organisation and if appropriate, any challenges faced by your organisation. Include in your framing a list of the debts you recover and the recovery strategies you use.</t>
  </si>
  <si>
    <t>Theme 1 - Governance of Debt</t>
  </si>
  <si>
    <t>The purpose of governance is to authorise, direct, empower and oversee management to ensure the objectives of the organisation are met within the defined constraints.</t>
  </si>
  <si>
    <t>Practice Area 1.1: Governance</t>
  </si>
  <si>
    <t>Appropriate and proportionate governance and management of debt is defined, established and integrated with the organisation's overall governance framework.</t>
  </si>
  <si>
    <t>Level</t>
  </si>
  <si>
    <t>Ref.</t>
  </si>
  <si>
    <t>Criteria</t>
  </si>
  <si>
    <t>Met?</t>
  </si>
  <si>
    <t>Rating for calculations</t>
  </si>
  <si>
    <t>Supporting Commentary</t>
  </si>
  <si>
    <t>Good</t>
  </si>
  <si>
    <t>a)</t>
  </si>
  <si>
    <t>A governance and management framework for the management of debt within your organisation is defined and established</t>
  </si>
  <si>
    <t>b)</t>
  </si>
  <si>
    <t>Your organisation's governance, management frameworks and controls are proportionate and appropriate to the debt and the level of prevailing risk [P2]</t>
  </si>
  <si>
    <t>Better</t>
  </si>
  <si>
    <t>c)</t>
  </si>
  <si>
    <t>Guidelines and criteria are defined and established to enable those responsible for debt to apply the organisation’s governance and management frameworks appropriately and proportionately</t>
  </si>
  <si>
    <t>Best</t>
  </si>
  <si>
    <t>d)</t>
  </si>
  <si>
    <t>Your organisation uses agreed metrics to monitor compliance with the governance, management frameworks and controls</t>
  </si>
  <si>
    <t>e)</t>
  </si>
  <si>
    <t>The governance of debt related activities is integrated with the organisation’s overall governance approach</t>
  </si>
  <si>
    <t>Practice area result</t>
  </si>
  <si>
    <t>Percentage of practice area criteria met</t>
  </si>
  <si>
    <t>Practice Area 1.2: Strategy and Planning</t>
  </si>
  <si>
    <t>There are strategic objectives for the management of debt within the organisation, and how debt should be managed to achieve these objectives is outlined.</t>
  </si>
  <si>
    <t>Your organisation has developed a debt management strategy</t>
  </si>
  <si>
    <t>Your organisation’s debt management strategy is consistent with the cross government debt strategy</t>
  </si>
  <si>
    <t>Your organisation's debt management strategy is consistent with Managing Public Money and Consolidated Budgeting Guidance</t>
  </si>
  <si>
    <t>Your organisation’s debt management strategy has been reviewed and approved by HMT</t>
  </si>
  <si>
    <t>Your organisation's strategic debt management objectives align to government policy and organisational objectives [P1]</t>
  </si>
  <si>
    <t>f)</t>
  </si>
  <si>
    <t>Your organisation's debt management practices tackle current 'aged debt' and reduce the aging of debt [P5]</t>
  </si>
  <si>
    <t>g)</t>
  </si>
  <si>
    <t>Your organisation's debt management practices prevent the creation of avoidable overdue debt [P5]</t>
  </si>
  <si>
    <t>h)</t>
  </si>
  <si>
    <t>Your organisation’s debt management strategy covers a minimum period of 3 years from the date of draft/ refresh</t>
  </si>
  <si>
    <t>i)</t>
  </si>
  <si>
    <t>There is an established annual review process for your organisation's debt management strategy</t>
  </si>
  <si>
    <t>j)</t>
  </si>
  <si>
    <t>Your organisations has appropriate board(s), executive committees or operational leads who approved your organisation’s debt management strategy. Please provide their names in the supporting commentary.</t>
  </si>
  <si>
    <t>k)</t>
  </si>
  <si>
    <t xml:space="preserve">Your organisations debt management strategy is discussed with stakeholders to ensure it supports collaborative, inclusive, fair and proportionate processes and practices </t>
  </si>
  <si>
    <t>l)</t>
  </si>
  <si>
    <t>Your organisation's debt management strategy has been developed into a detailed but sufficiently flexible plan covering its key elements to ensure implementation  </t>
  </si>
  <si>
    <t>m)</t>
  </si>
  <si>
    <t>Your organisation is an active member of centrally coordinated forums and knowledge networks e.g. Fairness Group</t>
  </si>
  <si>
    <t>n)</t>
  </si>
  <si>
    <t>Your organisation's debt management strategy is published on the Debt Centre of Excellence</t>
  </si>
  <si>
    <t>o)</t>
  </si>
  <si>
    <t>Your organisation references the use of common
government management platforms in your debt management strategy e.g. Notify and Pay</t>
  </si>
  <si>
    <t>Practice Area 1.3: Assurance</t>
  </si>
  <si>
    <t>The systematic set of actions necessary to provide confidence to senior stakeholders that work is controlled, on track to deliver and aligned with policy or the organisation’s strategy.</t>
  </si>
  <si>
    <t>Your organisation's debt management assurance processes are established, documented and planned to minimise disruption and duplication</t>
  </si>
  <si>
    <t>Your organisation's debt management assurance processes are aligned to the organisation’s integrated assurance strategy</t>
  </si>
  <si>
    <t>Your organisation documents and acts on recommendations identified by assurance reviews in a timely fashion</t>
  </si>
  <si>
    <t>A ‘three lines of defence’ model is defined and established across your organisation</t>
  </si>
  <si>
    <t>Your organisation's assurance processes are shared with other organisations</t>
  </si>
  <si>
    <t>Your organisation's assurance approach is regularly reviewed and updated to reflect the prevailing organisational risks</t>
  </si>
  <si>
    <t>Practice Area 1.4: Decision Making</t>
  </si>
  <si>
    <t>The process for making decisions relating to debt management.</t>
  </si>
  <si>
    <t>Your organisation has a defined and documented approach to decision making in relation to debt management activity</t>
  </si>
  <si>
    <t xml:space="preserve">Decisions are made by assessing options against defined criteria and in consultation with stakeholders and subject matter experts </t>
  </si>
  <si>
    <t xml:space="preserve">Your organisations approach to decision making (in relation to debt management activity) is regularly reviewed </t>
  </si>
  <si>
    <t>Your organisations approach to decision making (in relation to debt management activity) had been assured by a third party</t>
  </si>
  <si>
    <t>Your organisation follows all relevant cross-government guidance when designing or employing a debt management tool that features Artificial Intelligence </t>
  </si>
  <si>
    <t xml:space="preserve">Practice Area 1.5: Roles and Accountabilities </t>
  </si>
  <si>
    <t>The organisation structure and roles are defined in a way that is appropriate to the work needed and so that the individuals and cross-functional teams needed to achieve the objectives can be identified.</t>
  </si>
  <si>
    <t>Accountabilities and responsibilities for debt management are defined, mutually consistent and traceable across all levels of management within your organisation [P3]</t>
  </si>
  <si>
    <t>Public service codes of conduct and ethics, and those of associated professions, are upheld by those who work within your organisation [P9]</t>
  </si>
  <si>
    <t>Your organisation has an accountable individual at board level who is responsible for debt. Please provide their name in the supporting commentary.</t>
  </si>
  <si>
    <t>Your organisation has an senior lead with day-to-day responsibility for debt. Please provide their name in the supporting commentary.</t>
  </si>
  <si>
    <t>Definitions of roles and accountabilities include what activities, outputs or outcomes individuals are responsible for. This should include those defined in clause 4.5.4 and 4.5.5</t>
  </si>
  <si>
    <t>Roles and accountabilities are defined within a Target Operating Model or similar document</t>
  </si>
  <si>
    <t>Theme 2 - The Debt Lifecycle</t>
  </si>
  <si>
    <t>The debt management process, from the raising of new debt, through collection, to write off and remission.</t>
  </si>
  <si>
    <t>Practice Area 2.1: New Debt</t>
  </si>
  <si>
    <t>The process of raising debt or receiving debt referrals.</t>
  </si>
  <si>
    <t>Your organisation's debt management application(s) facilitates the raising of debt, either directly within the application or via a referral from another party</t>
  </si>
  <si>
    <t>The process your organisation uses to raise debt or receive debt referrals is documented</t>
  </si>
  <si>
    <t>Where appropriate your organisation ensures the process for raising debt is kept up to date with legislation</t>
  </si>
  <si>
    <t>Your organisation has appropriate SLAs (or equivalent) in place to cover the debt referral process</t>
  </si>
  <si>
    <t>Your organisation documents the cause of debt and ensures it is accessible to system users</t>
  </si>
  <si>
    <t>All hand-offs and interfaces with other debt management applications within your organisation are defined and documented</t>
  </si>
  <si>
    <t>Your organisation documents the process for interacting with debt referring bodies and / or steps needed to raise a debt</t>
  </si>
  <si>
    <t>Your organisation regularly reviews the process for interacting with debt referring bodies and / or steps needed to raise a debt</t>
  </si>
  <si>
    <t xml:space="preserve">Your organisation monitors all hand-offs and interactions between systems and reports these where appropriate </t>
  </si>
  <si>
    <t>Your organisation uses a single application to account for all debt</t>
  </si>
  <si>
    <t>Practice Area 2.2: Collection and Repayment</t>
  </si>
  <si>
    <t>Includes the negotiation and appropriate management of repayment, and an organisation’s approach to debtor segmentation.</t>
  </si>
  <si>
    <t>Your organisation's ability to recover debt is regularly reviewed and optimised [P4]</t>
  </si>
  <si>
    <t>Your organisation offers proactive and flexible support to debtors whenever it is appropriate [P6]</t>
  </si>
  <si>
    <t>Your organisation’s debt management practices are proportionate and promote sustainable repayment [P7]</t>
  </si>
  <si>
    <t>Your organisation’s debt management practices support the deterrence of fraudulent or criminal activity [P8]</t>
  </si>
  <si>
    <t>Your organisation uses relevant data sources to support negotiations and inform affordability decisions</t>
  </si>
  <si>
    <t xml:space="preserve">Your organisation uses a repayment framework, including an income &amp; expenditure assessment, to support ability to pay decisions and inform debtors of the outcome of any decisions made </t>
  </si>
  <si>
    <t>Your organisation has a clear, documented priority recovery order to drive payment attribution in cases where multiple debts are owed by the same individual or business</t>
  </si>
  <si>
    <t>Your organisation has established and documented a maximum period of time within which any cleared payments, either directly from the debtor or a third-party collection agent, shall be attributed to the debtors account</t>
  </si>
  <si>
    <t>Your organisation has established and documented a maximum period of time within which any payments which cannot be attributed to debtor accounts are moved into a suspense account </t>
  </si>
  <si>
    <t>Your organisation's debt repayment framework is supplemented with a documented range of communication channels</t>
  </si>
  <si>
    <t>Your organisation's debt repayment framework is supplemented with a documented range of payment options</t>
  </si>
  <si>
    <t>Your organisation uses automated debtor or debt segmentation to drive work priorities, optimise interventions and trigger debtor communication, or alternative collections strategies</t>
  </si>
  <si>
    <t>All the financial data relating to any given debtor is able to be viewed in one place within your organisation</t>
  </si>
  <si>
    <t xml:space="preserve">Your organisation has a Strategic Design Authority in place to review collection strategies and processes. </t>
  </si>
  <si>
    <t>Your organisation uses data analytics to inform and develop debtor or debt segmentation strategies</t>
  </si>
  <si>
    <t>p)</t>
  </si>
  <si>
    <t>Your organisation uses behavioural insight to inform debtor or debt segmentation and influence debtor communications</t>
  </si>
  <si>
    <t>q)</t>
  </si>
  <si>
    <t>Testing and trialling of new capabilities and alternative collections strategies is fully supported by your organisation's debt management application</t>
  </si>
  <si>
    <t>Practice Area 2.3: Managing hard to collect debt</t>
  </si>
  <si>
    <t>Debt practices include dealing with non-compliance, use of third parties and enforcement.</t>
  </si>
  <si>
    <t>Your organisation encourages debtors to voluntarily repay their debts in line with any legislative requirements</t>
  </si>
  <si>
    <t>Your organisations clearly defines and documents practices that can be used to deal with non-compliant debtors</t>
  </si>
  <si>
    <t>A local rate telephone number is available for debtors (and non-fee debt advice services) to use to interact with your organisation</t>
  </si>
  <si>
    <t>All interactions with debtors and/or their representatives are recorded within your organisations debt management application</t>
  </si>
  <si>
    <t>Your organisation annotates debtor accounts to indicate instances where enforcement activity has been undertaken</t>
  </si>
  <si>
    <t>Your organisation annotates debtor accounts to indicate instances where the account has been referred to, or from, a third party</t>
  </si>
  <si>
    <t>Your organisation clearly defines supporting rationale and value limits for enforcement activities</t>
  </si>
  <si>
    <t>All interactions with debtors are date stamped within your organisations debt management application</t>
  </si>
  <si>
    <t>Policies within your organisation set out how
-  debt, which has occurred through fraudulent or criminal activity
- fines
- penalties
 can be recovered</t>
  </si>
  <si>
    <t xml:space="preserve">Where appropriate your organisation contracts with providers of third party services relating to: 
- debt collection
- analytics
- behavioural insight
through government managed frameworks
</t>
  </si>
  <si>
    <t>Where your organisation uses third party debt collection services, you have systems in place to monitor the activities of this third party, making it aware of cross-government toolkits and guidance on debt management where necessary </t>
  </si>
  <si>
    <t>Your organisation makes readily accessible a customer charter detailing relevant debt management policies and processes in simple language.</t>
  </si>
  <si>
    <t>Within your organisation, enforcement action is undertaken by / in consultation with specialist enforcement teams</t>
  </si>
  <si>
    <t xml:space="preserve">Your organisation defines and documents a maximum time for updating debtor accounts after enforcement or third party activity </t>
  </si>
  <si>
    <t>When contacting debtors your organisation considers whether the times of contact are reasonable in relation to their personal circumstances  </t>
  </si>
  <si>
    <t>Situations where access to third party services should be considered are automatically identified within your organisations debt management system</t>
  </si>
  <si>
    <t>Situations where access enforcement action should be considered are automatically identified within your organisations debt management system</t>
  </si>
  <si>
    <t>r)</t>
  </si>
  <si>
    <t>Your organisation procures specialist enforcement services, where not readily available</t>
  </si>
  <si>
    <t>s)</t>
  </si>
  <si>
    <t>Your organisation uses qualified lawyers to support specialist enforcement teams where appropriate</t>
  </si>
  <si>
    <t>Practice Area 2.4: Write-off and remission</t>
  </si>
  <si>
    <t>Organisations should have clear practices in place surrounding the write off and remission of debt.</t>
  </si>
  <si>
    <t>Your organisation has clear, documented, write-off and remission policies and practices that are in line with HM Treasury guidance and legislation</t>
  </si>
  <si>
    <t>Your organisation undertakes write-off / remission as a specific manual exercise</t>
  </si>
  <si>
    <t>Non-automated write-offs are subject to approval by those responsible for debt within your organisation</t>
  </si>
  <si>
    <t>Your organisation records reasons supporting write-off and remission on the debtor’s account prior to any activity</t>
  </si>
  <si>
    <t>Write-off / remission policies and practices are regularly updated to reflect changes within your organisation's overarching policies and practices</t>
  </si>
  <si>
    <t>Automated write-off / remission is built into your organisation's debt collection process</t>
  </si>
  <si>
    <t>Your organisation's debt management application inhibits write-off / remission activity until rationale / reasons for the activity are recorded</t>
  </si>
  <si>
    <t>Theme 3 - Debt Management Practices</t>
  </si>
  <si>
    <t>Debt management practices can be used throughout the debt life cycle.</t>
  </si>
  <si>
    <t>Practice Area 3.1: Debt management in a crisis</t>
  </si>
  <si>
    <t>Organisations should have clear arrangements in place for managing debt and the treatment of debtors in defined crisis situations.</t>
  </si>
  <si>
    <t>Your organisation has clear arrangements in place for managing debt in defined crisis situations.</t>
  </si>
  <si>
    <t>Your organisation has clear arrangements in place for managing the treatment of debtors in defined crisis situations.</t>
  </si>
  <si>
    <t>Your organisation monitors the Debt Centre of Excellence for debt management related guidance.</t>
  </si>
  <si>
    <t>Your organisation follows all toolkits and guidance provided by the Debt Centre of Excellence when designing policies and processes for managing debt in a crisis </t>
  </si>
  <si>
    <t>Your organisation assesses and forecasts when a crisis may occur along with the potential impacts of a crisis on debt management activity.</t>
  </si>
  <si>
    <t>Practice Area 3.2: Vulnerable debtors</t>
  </si>
  <si>
    <t>Organisations should ensure a proportionate approach to individual circumstances is taken where appropriate.</t>
  </si>
  <si>
    <t>Your organisation has specific policies and practices in place to help identify those who are considered vulnerable, or in hardship</t>
  </si>
  <si>
    <t>Your organisation has specific policies and practices in place to help support those who are considered vulnerable, or in hardship</t>
  </si>
  <si>
    <t xml:space="preserve">Debtors circumstances are proactively assessed during every contact and drive ability to pay decisions </t>
  </si>
  <si>
    <t>Your organisation has signposting mechanisms in place to direct vulnerable debtors to internal or external support</t>
  </si>
  <si>
    <t>Your organisations debt management policies consider additional costs and if these are passed on to the debtor</t>
  </si>
  <si>
    <t>Caseworkers within your organisation receive specific training to help identify vulnerable debtors</t>
  </si>
  <si>
    <t>Caseworkers within your organisation receive specific training to help support vulnerable debtors</t>
  </si>
  <si>
    <t>Your organisation has documented, clearly understood indicators of vulnerability, including financial vulnerability</t>
  </si>
  <si>
    <t>The public sector toolkits and guidance published by the Government Management Debt Function Functional Centre are embedded into your organisations policies and practices</t>
  </si>
  <si>
    <t>Your organisation engages with the Debt Advice Sector to ensure best practice is shared and used</t>
  </si>
  <si>
    <t>There is a specifically trained, internal support team within your organisation who can spend more time supporting vulnerable debtors, or those in hardship, and offer a more personalised service</t>
  </si>
  <si>
    <t>Practice Area 3.3: Management information and data</t>
  </si>
  <si>
    <t>The appropriate management of information and data.</t>
  </si>
  <si>
    <t>Your organisation undertakes data enrichment (supported by appropriate data sharing agreements, utilising the legislative cover provided through the Digital Economy Act where needed)</t>
  </si>
  <si>
    <t xml:space="preserve">Data is validated as part of your organisation's new debt process, to identify/ resolve anomalies </t>
  </si>
  <si>
    <t>Da</t>
  </si>
  <si>
    <t>A referral receipting or handshake process for electronic referrals is agreed and in place within your organisation</t>
  </si>
  <si>
    <t>A documented 'mandatory' data requirement specific to your organisation is used within the debt creation process</t>
  </si>
  <si>
    <t>Your organisation rejects referrals or new debts which do not include the mandatory data and returns them to source for remedial activity.</t>
  </si>
  <si>
    <t>Data validation processes are documented</t>
  </si>
  <si>
    <t xml:space="preserve">A referral receipting or handshake process for electronic referrals is documented </t>
  </si>
  <si>
    <t>A single data source supports all financial reporting and MI within your organisation</t>
  </si>
  <si>
    <t>The process for validating data within your organisation is regularly reviewed and updated</t>
  </si>
  <si>
    <t>A documented 'optional' data requirement specific to your organisation is used within the debt creation process</t>
  </si>
  <si>
    <t>Practice Area 3.4: Reporting</t>
  </si>
  <si>
    <t>The regular reporting of debt management activity.</t>
  </si>
  <si>
    <t>Your organisation meets the data provision requirements set out in the cross-government governance and management framework</t>
  </si>
  <si>
    <t>Your organisation meets the data provision timescales set out in the cross-government governance and management framework</t>
  </si>
  <si>
    <t>Your organisation regularly reports on debt management activity to an appropriate Internal Board and HM Treasury spending teams</t>
  </si>
  <si>
    <t>Your organisation's debt reporting includes an agreed set of key performance indicators (KPIs), focused wider than cash recoveries e.g. KPI's relating to vulnerability, complaint handling or monitoring of financial/reputational risks</t>
  </si>
  <si>
    <t>Your organisation's debt reporting catalogue is reviewed regularly and redundant or duplicate reports removed</t>
  </si>
  <si>
    <t>Your organisation's debt reporting is updated in real-time, or within an acceptable period set by those responsible for debt</t>
  </si>
  <si>
    <t>Assessment Raw Data</t>
  </si>
  <si>
    <t>This raw data is linked to the other tabs in this spreadsheet and will update automatically. It can be used by organisations to complete their own analysis.</t>
  </si>
  <si>
    <t>Theme</t>
  </si>
  <si>
    <t>Practice Area</t>
  </si>
  <si>
    <t>Criteria Ref</t>
  </si>
  <si>
    <t>Rating</t>
  </si>
  <si>
    <t>Score</t>
  </si>
  <si>
    <t>Overall Practice Area Result</t>
  </si>
  <si>
    <t>Governance of Debt</t>
  </si>
  <si>
    <t>Governance</t>
  </si>
  <si>
    <t>Strategy and Planning</t>
  </si>
  <si>
    <t>Assurance</t>
  </si>
  <si>
    <t>Decision Making</t>
  </si>
  <si>
    <t>Roles and Accountabilities</t>
  </si>
  <si>
    <t>The Debt Lifecycle</t>
  </si>
  <si>
    <t>New debt</t>
  </si>
  <si>
    <t>Collection and repayment</t>
  </si>
  <si>
    <t>Managing hard to collect debt</t>
  </si>
  <si>
    <t>Write off and remission</t>
  </si>
  <si>
    <t>Debt Management Practices</t>
  </si>
  <si>
    <t>Debt management in a crisis</t>
  </si>
  <si>
    <t>Vulnerable debtors</t>
  </si>
  <si>
    <t>Management information and data</t>
  </si>
  <si>
    <t>Reporting</t>
  </si>
  <si>
    <t>Overall Ratings</t>
  </si>
  <si>
    <t>Met</t>
  </si>
  <si>
    <t>Not met</t>
  </si>
  <si>
    <t>In progress</t>
  </si>
  <si>
    <t>N/A</t>
  </si>
  <si>
    <t>Total</t>
  </si>
  <si>
    <t>Ratings split by practice area</t>
  </si>
  <si>
    <t>New Debt</t>
  </si>
  <si>
    <t>Collection and Repayment</t>
  </si>
  <si>
    <t>Managing Hard to Collect Debt</t>
  </si>
  <si>
    <t>Write off and Remission</t>
  </si>
  <si>
    <t>Debt Management in a Crisis</t>
  </si>
  <si>
    <t>Vulnerable Debtors</t>
  </si>
  <si>
    <t>MI &amp;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</si>
</sst>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8"/>
      <color rgb="FF5B0F00"/>
      <name val="Arial"/>
    </font>
    <font>
      <sz val="10"/>
      <color theme="1"/>
      <name val="Arial"/>
    </font>
    <font>
      <b/>
      <sz val="18"/>
      <color rgb="FF562A32"/>
      <name val="Arial"/>
    </font>
    <font>
      <b/>
      <sz val="36"/>
      <color rgb="FF562A32"/>
      <name val="Arial"/>
    </font>
    <font>
      <b/>
      <sz val="20"/>
      <color rgb="FF562A32"/>
      <name val="Arial"/>
    </font>
    <font>
      <sz val="12"/>
      <color rgb="FF562A32"/>
      <name val="Arial"/>
    </font>
    <font>
      <b/>
      <sz val="12"/>
      <color rgb="FF562A32"/>
      <name val="Arial"/>
    </font>
    <font>
      <b/>
      <sz val="14"/>
      <color rgb="FF5B0F00"/>
      <name val="Arial"/>
    </font>
    <font>
      <sz val="11"/>
      <color rgb="FF575756"/>
      <name val="Arial"/>
    </font>
    <font>
      <b/>
      <sz val="10"/>
      <color theme="1"/>
      <name val="Arial"/>
    </font>
    <font>
      <sz val="10"/>
      <color rgb="FF000000"/>
      <name val="Arial"/>
    </font>
    <font>
      <sz val="10"/>
      <name val="Arial"/>
    </font>
    <font>
      <sz val="18"/>
      <color theme="1"/>
      <name val="Arial"/>
    </font>
    <font>
      <b/>
      <sz val="10"/>
      <color rgb="FF5B0F00"/>
      <name val="Arial"/>
    </font>
    <font>
      <b/>
      <sz val="12"/>
      <color rgb="FF5B0F00"/>
      <name val="Arial"/>
    </font>
    <font>
      <sz val="10"/>
      <color rgb="FF990000"/>
      <name val="Arial"/>
    </font>
    <font>
      <u/>
      <sz val="10"/>
      <color theme="10"/>
      <name val="Arial"/>
    </font>
    <font>
      <b/>
      <sz val="10"/>
      <color rgb="FF000000"/>
      <name val="Arial"/>
    </font>
    <font>
      <sz val="12"/>
      <color rgb="FF000000"/>
      <name val="Arial"/>
    </font>
    <font>
      <sz val="8"/>
      <color rgb="FF000000"/>
      <name val="Times New Roman"/>
    </font>
    <font>
      <sz val="10"/>
      <color rgb="FFFF0000"/>
      <name val="Arial"/>
    </font>
    <font>
      <sz val="11"/>
      <color theme="1"/>
      <name val="Inconsolata"/>
    </font>
  </fonts>
  <fills count="4">
    <fill>
      <patternFill patternType="none"/>
    </fill>
    <fill>
      <patternFill patternType="gray125"/>
    </fill>
    <fill>
      <patternFill patternType="solid">
        <fgColor rgb="FF5B0F00"/>
        <bgColor rgb="FF5B0F00"/>
      </patternFill>
    </fill>
    <fill>
      <patternFill patternType="solid">
        <fgColor rgb="FFFFFFFF"/>
        <bgColor rgb="FFFFFFFF"/>
      </patternFill>
    </fill>
  </fills>
  <borders count="91">
    <border>
      <left/>
      <right/>
      <top/>
      <bottom/>
      <diagonal/>
    </border>
    <border>
      <left/>
      <right/>
      <top/>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right style="medium">
        <color rgb="FF999999"/>
      </right>
      <top/>
      <bottom/>
      <diagonal/>
    </border>
    <border>
      <left style="medium">
        <color rgb="FF999999"/>
      </left>
      <right/>
      <top/>
      <bottom style="medium">
        <color rgb="FF999999"/>
      </bottom>
      <diagonal/>
    </border>
    <border>
      <left/>
      <right/>
      <top/>
      <bottom style="medium">
        <color rgb="FF999999"/>
      </bottom>
      <diagonal/>
    </border>
    <border>
      <left/>
      <right style="medium">
        <color rgb="FF999999"/>
      </right>
      <top/>
      <bottom style="medium">
        <color rgb="FF999999"/>
      </bottom>
      <diagonal/>
    </border>
    <border>
      <left style="medium">
        <color rgb="FF999999"/>
      </left>
      <right style="thin">
        <color rgb="FF999999"/>
      </right>
      <top style="medium">
        <color rgb="FF999999"/>
      </top>
      <bottom/>
      <diagonal/>
    </border>
    <border>
      <left/>
      <right style="thin">
        <color rgb="FF999999"/>
      </right>
      <top style="medium">
        <color rgb="FF999999"/>
      </top>
      <bottom/>
      <diagonal/>
    </border>
    <border>
      <left style="thin">
        <color rgb="FF999999"/>
      </left>
      <right style="thin">
        <color rgb="FF999999"/>
      </right>
      <top style="medium">
        <color rgb="FF999999"/>
      </top>
      <bottom/>
      <diagonal/>
    </border>
    <border>
      <left style="thin">
        <color rgb="FF999999"/>
      </left>
      <right/>
      <top style="medium">
        <color rgb="FF999999"/>
      </top>
      <bottom/>
      <diagonal/>
    </border>
    <border>
      <left style="thin">
        <color rgb="FF999999"/>
      </left>
      <right style="medium">
        <color rgb="FF999999"/>
      </right>
      <top style="medium">
        <color rgb="FF999999"/>
      </top>
      <bottom/>
      <diagonal/>
    </border>
    <border>
      <left style="thin">
        <color rgb="FF999999"/>
      </left>
      <right style="thin">
        <color rgb="FF999999"/>
      </right>
      <top style="medium">
        <color rgb="FF999999"/>
      </top>
      <bottom style="thin">
        <color rgb="FF999999"/>
      </bottom>
      <diagonal/>
    </border>
    <border>
      <left style="thin">
        <color rgb="FF999999"/>
      </left>
      <right style="medium">
        <color rgb="FF999999"/>
      </right>
      <top style="medium">
        <color rgb="FF999999"/>
      </top>
      <bottom style="thin">
        <color rgb="FF999999"/>
      </bottom>
      <diagonal/>
    </border>
    <border>
      <left style="medium">
        <color rgb="FF999999"/>
      </left>
      <right style="thin">
        <color rgb="FF999999"/>
      </right>
      <top/>
      <bottom style="medium">
        <color rgb="FF999999"/>
      </bottom>
      <diagonal/>
    </border>
    <border>
      <left/>
      <right style="thin">
        <color rgb="FF999999"/>
      </right>
      <top style="thin">
        <color rgb="FF999999"/>
      </top>
      <bottom style="medium">
        <color rgb="FF999999"/>
      </bottom>
      <diagonal/>
    </border>
    <border>
      <left style="thin">
        <color rgb="FF999999"/>
      </left>
      <right style="thin">
        <color rgb="FF999999"/>
      </right>
      <top style="thin">
        <color rgb="FF999999"/>
      </top>
      <bottom style="medium">
        <color rgb="FF999999"/>
      </bottom>
      <diagonal/>
    </border>
    <border>
      <left style="thin">
        <color rgb="FF999999"/>
      </left>
      <right style="medium">
        <color rgb="FF999999"/>
      </right>
      <top style="thin">
        <color rgb="FF999999"/>
      </top>
      <bottom style="medium">
        <color rgb="FF999999"/>
      </bottom>
      <diagonal/>
    </border>
    <border>
      <left/>
      <right style="thin">
        <color rgb="FF999999"/>
      </right>
      <top/>
      <bottom style="medium">
        <color rgb="FF999999"/>
      </bottom>
      <diagonal/>
    </border>
    <border>
      <left style="thin">
        <color rgb="FF999999"/>
      </left>
      <right style="thin">
        <color rgb="FF999999"/>
      </right>
      <top/>
      <bottom style="medium">
        <color rgb="FF999999"/>
      </bottom>
      <diagonal/>
    </border>
    <border>
      <left style="thin">
        <color rgb="FF999999"/>
      </left>
      <right style="medium">
        <color rgb="FF999999"/>
      </right>
      <top/>
      <bottom style="medium">
        <color rgb="FF999999"/>
      </bottom>
      <diagonal/>
    </border>
    <border>
      <left style="medium">
        <color rgb="FF999999"/>
      </left>
      <right style="thin">
        <color rgb="FF999999"/>
      </right>
      <top/>
      <bottom/>
      <diagonal/>
    </border>
    <border>
      <left/>
      <right style="thin">
        <color rgb="FF999999"/>
      </right>
      <top/>
      <bottom style="thin">
        <color rgb="FF999999"/>
      </bottom>
      <diagonal/>
    </border>
    <border>
      <left style="thin">
        <color rgb="FF999999"/>
      </left>
      <right style="medium">
        <color rgb="FF999999"/>
      </right>
      <top/>
      <bottom/>
      <diagonal/>
    </border>
    <border>
      <left style="thin">
        <color rgb="FF999999"/>
      </left>
      <right style="thin">
        <color rgb="FF999999"/>
      </right>
      <top style="thin">
        <color rgb="FF999999"/>
      </top>
      <bottom style="thin">
        <color rgb="FF999999"/>
      </bottom>
      <diagonal/>
    </border>
    <border>
      <left style="thin">
        <color rgb="FF999999"/>
      </left>
      <right style="medium">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top style="thin">
        <color rgb="FF999999"/>
      </top>
      <bottom style="thin">
        <color rgb="FF999999"/>
      </bottom>
      <diagonal/>
    </border>
    <border>
      <left style="thin">
        <color rgb="FF999999"/>
      </left>
      <right style="medium">
        <color rgb="FF999999"/>
      </right>
      <top/>
      <bottom style="thin">
        <color rgb="FF999999"/>
      </bottom>
      <diagonal/>
    </border>
    <border>
      <left/>
      <right style="thin">
        <color rgb="FF999999"/>
      </right>
      <top style="thin">
        <color rgb="FF999999"/>
      </top>
      <bottom style="thin">
        <color rgb="FF999999"/>
      </bottom>
      <diagonal/>
    </border>
    <border>
      <left style="thin">
        <color rgb="FF999999"/>
      </left>
      <right/>
      <top style="medium">
        <color rgb="FF999999"/>
      </top>
      <bottom style="thin">
        <color rgb="FF999999"/>
      </bottom>
      <diagonal/>
    </border>
    <border>
      <left style="thin">
        <color rgb="FF999999"/>
      </left>
      <right style="thin">
        <color rgb="FF999999"/>
      </right>
      <top/>
      <bottom/>
      <diagonal/>
    </border>
    <border>
      <left style="thin">
        <color rgb="FF999999"/>
      </left>
      <right style="thin">
        <color rgb="FF999999"/>
      </right>
      <top style="thin">
        <color rgb="FF999999"/>
      </top>
      <bottom/>
      <diagonal/>
    </border>
    <border>
      <left style="thin">
        <color rgb="FF999999"/>
      </left>
      <right style="medium">
        <color rgb="FF999999"/>
      </right>
      <top style="thin">
        <color rgb="FF999999"/>
      </top>
      <bottom/>
      <diagonal/>
    </border>
    <border>
      <left style="thin">
        <color rgb="FF999999"/>
      </left>
      <right/>
      <top style="medium">
        <color rgb="FF999999"/>
      </top>
      <bottom style="medium">
        <color rgb="FF999999"/>
      </bottom>
      <diagonal/>
    </border>
    <border>
      <left style="thin">
        <color rgb="FF999999"/>
      </left>
      <right style="thin">
        <color rgb="FF999999"/>
      </right>
      <top style="medium">
        <color rgb="FF999999"/>
      </top>
      <bottom style="medium">
        <color rgb="FF999999"/>
      </bottom>
      <diagonal/>
    </border>
    <border>
      <left style="thin">
        <color rgb="FF999999"/>
      </left>
      <right style="medium">
        <color rgb="FF999999"/>
      </right>
      <top style="medium">
        <color rgb="FF999999"/>
      </top>
      <bottom style="medium">
        <color rgb="FF999999"/>
      </bottom>
      <diagonal/>
    </border>
    <border>
      <left/>
      <right style="thin">
        <color rgb="FF999999"/>
      </right>
      <top style="medium">
        <color rgb="FF999999"/>
      </top>
      <bottom style="medium">
        <color rgb="FF999999"/>
      </bottom>
      <diagonal/>
    </border>
    <border>
      <left style="thin">
        <color rgb="FF999999"/>
      </left>
      <right style="thin">
        <color rgb="FF999999"/>
      </right>
      <top/>
      <bottom style="thin">
        <color rgb="FF999999"/>
      </bottom>
      <diagonal/>
    </border>
    <border>
      <left style="medium">
        <color rgb="FF999999"/>
      </left>
      <right style="thin">
        <color rgb="FF999999"/>
      </right>
      <top style="medium">
        <color rgb="FF999999"/>
      </top>
      <bottom style="medium">
        <color rgb="FF999999"/>
      </bottom>
      <diagonal/>
    </border>
    <border>
      <left/>
      <right style="thin">
        <color rgb="FF999999"/>
      </right>
      <top style="medium">
        <color rgb="FF999999"/>
      </top>
      <bottom style="thin">
        <color rgb="FF999999"/>
      </bottom>
      <diagonal/>
    </border>
    <border>
      <left style="medium">
        <color rgb="FF999999"/>
      </left>
      <right/>
      <top style="medium">
        <color rgb="FF999999"/>
      </top>
      <bottom style="medium">
        <color rgb="FF999999"/>
      </bottom>
      <diagonal/>
    </border>
    <border>
      <left style="thin">
        <color rgb="FFB7B7B7"/>
      </left>
      <right style="thin">
        <color rgb="FF999999"/>
      </right>
      <top style="medium">
        <color rgb="FF999999"/>
      </top>
      <bottom style="thin">
        <color rgb="FF999999"/>
      </bottom>
      <diagonal/>
    </border>
    <border>
      <left style="thin">
        <color rgb="FFB7B7B7"/>
      </left>
      <right style="thin">
        <color rgb="FF999999"/>
      </right>
      <top style="thin">
        <color rgb="FF999999"/>
      </top>
      <bottom style="medium">
        <color rgb="FF999999"/>
      </bottom>
      <diagonal/>
    </border>
    <border>
      <left style="medium">
        <color rgb="FF999999"/>
      </left>
      <right style="thin">
        <color rgb="FF999999"/>
      </right>
      <top/>
      <bottom style="thin">
        <color rgb="FF999999"/>
      </bottom>
      <diagonal/>
    </border>
    <border>
      <left style="thin">
        <color rgb="FF999999"/>
      </left>
      <right/>
      <top style="thin">
        <color rgb="FF999999"/>
      </top>
      <bottom style="medium">
        <color rgb="FF999999"/>
      </bottom>
      <diagonal/>
    </border>
    <border>
      <left style="thin">
        <color rgb="FF999999"/>
      </left>
      <right/>
      <top/>
      <bottom style="thin">
        <color rgb="FF999999"/>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style="thin">
        <color rgb="FF000000"/>
      </left>
      <right style="thin">
        <color rgb="FF000000"/>
      </right>
      <top/>
      <bottom/>
      <diagonal/>
    </border>
    <border>
      <left style="thin">
        <color rgb="FF999999"/>
      </left>
      <right/>
      <top/>
      <bottom style="medium">
        <color rgb="FF999999"/>
      </bottom>
      <diagonal/>
    </border>
    <border>
      <left style="thin">
        <color rgb="FF999999"/>
      </left>
      <right/>
      <top style="thin">
        <color rgb="FF999999"/>
      </top>
      <bottom style="medium">
        <color theme="0" tint="-0.34998626667073579"/>
      </bottom>
      <diagonal/>
    </border>
    <border>
      <left style="thin">
        <color rgb="FF999999"/>
      </left>
      <right style="thin">
        <color rgb="FF999999"/>
      </right>
      <top style="thin">
        <color rgb="FF999999"/>
      </top>
      <bottom style="medium">
        <color theme="0" tint="-0.34998626667073579"/>
      </bottom>
      <diagonal/>
    </border>
    <border>
      <left style="thin">
        <color rgb="FF999999"/>
      </left>
      <right style="medium">
        <color rgb="FF999999"/>
      </right>
      <top style="thin">
        <color rgb="FF999999"/>
      </top>
      <bottom style="medium">
        <color theme="0" tint="-0.34998626667073579"/>
      </bottom>
      <diagonal/>
    </border>
    <border>
      <left style="medium">
        <color rgb="FF999999"/>
      </left>
      <right style="thin">
        <color rgb="FF999999"/>
      </right>
      <top/>
      <bottom style="medium">
        <color theme="0" tint="-0.34998626667073579"/>
      </bottom>
      <diagonal/>
    </border>
    <border>
      <left/>
      <right style="medium">
        <color rgb="FF999999"/>
      </right>
      <top/>
      <bottom style="thin">
        <color rgb="FF99999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rgb="FF999999"/>
      </right>
      <top/>
      <bottom/>
      <diagonal/>
    </border>
  </borders>
  <cellStyleXfs count="1">
    <xf numFmtId="0" fontId="0" fillId="0" borderId="0"/>
  </cellStyleXfs>
  <cellXfs count="247">
    <xf numFmtId="0" fontId="0" fillId="0" borderId="0" xfId="0"/>
    <xf numFmtId="0" fontId="1" fillId="0" borderId="0" xfId="0" applyFont="1"/>
    <xf numFmtId="0" fontId="2" fillId="2" borderId="1" xfId="0" applyFont="1" applyFill="1" applyBorder="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2" fillId="0" borderId="0" xfId="0" applyFont="1" applyAlignment="1">
      <alignment vertical="center"/>
    </xf>
    <xf numFmtId="0" fontId="9" fillId="0" borderId="0" xfId="0" applyFont="1"/>
    <xf numFmtId="0" fontId="2" fillId="0" borderId="0" xfId="0" applyFont="1"/>
    <xf numFmtId="0" fontId="10" fillId="0" borderId="0" xfId="0" applyFont="1" applyAlignment="1">
      <alignment vertical="center"/>
    </xf>
    <xf numFmtId="0" fontId="9" fillId="0" borderId="0" xfId="0" applyFont="1" applyAlignment="1">
      <alignment vertical="center" wrapText="1"/>
    </xf>
    <xf numFmtId="0" fontId="10" fillId="0" borderId="0" xfId="0" applyFont="1"/>
    <xf numFmtId="0" fontId="11" fillId="0" borderId="0" xfId="0" applyFont="1"/>
    <xf numFmtId="0" fontId="8" fillId="2" borderId="1" xfId="0" applyFont="1" applyFill="1" applyBorder="1"/>
    <xf numFmtId="0" fontId="13" fillId="0" borderId="0" xfId="0" applyFont="1"/>
    <xf numFmtId="0" fontId="14" fillId="0" borderId="0" xfId="0" applyFont="1"/>
    <xf numFmtId="0" fontId="15" fillId="0" borderId="0" xfId="0" applyFont="1"/>
    <xf numFmtId="0" fontId="14" fillId="0" borderId="0" xfId="0" applyFont="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vertical="center" wrapText="1"/>
    </xf>
    <xf numFmtId="0" fontId="2" fillId="0" borderId="0" xfId="0" applyFont="1" applyAlignment="1">
      <alignment vertical="center" wrapText="1"/>
    </xf>
    <xf numFmtId="0" fontId="11" fillId="0" borderId="11" xfId="0" applyFont="1" applyBorder="1" applyAlignment="1">
      <alignment vertical="center" wrapText="1"/>
    </xf>
    <xf numFmtId="0" fontId="11" fillId="0" borderId="15"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xf>
    <xf numFmtId="0" fontId="11" fillId="0" borderId="18" xfId="0" applyFont="1" applyBorder="1" applyAlignment="1">
      <alignment vertical="center" wrapText="1"/>
    </xf>
    <xf numFmtId="0" fontId="11" fillId="0" borderId="19" xfId="0" applyFont="1" applyBorder="1" applyAlignment="1">
      <alignment vertical="center" wrapText="1"/>
    </xf>
    <xf numFmtId="0" fontId="2" fillId="0" borderId="20" xfId="0" applyFont="1" applyBorder="1" applyAlignment="1">
      <alignment vertical="center"/>
    </xf>
    <xf numFmtId="0" fontId="10" fillId="0" borderId="17"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2" fillId="0" borderId="23" xfId="0" applyFont="1" applyBorder="1" applyAlignment="1">
      <alignment vertical="center"/>
    </xf>
    <xf numFmtId="0" fontId="11" fillId="0" borderId="25" xfId="0" applyFont="1" applyBorder="1" applyAlignment="1">
      <alignment vertical="center" wrapText="1"/>
    </xf>
    <xf numFmtId="0" fontId="11" fillId="3" borderId="1" xfId="0" applyFont="1" applyFill="1" applyBorder="1" applyAlignment="1">
      <alignment vertical="center" wrapText="1"/>
    </xf>
    <xf numFmtId="0" fontId="2" fillId="0" borderId="26" xfId="0" applyFont="1" applyBorder="1" applyAlignment="1">
      <alignment vertical="center"/>
    </xf>
    <xf numFmtId="0" fontId="16" fillId="0" borderId="20" xfId="0" applyFont="1" applyBorder="1" applyAlignment="1">
      <alignment vertical="center"/>
    </xf>
    <xf numFmtId="0" fontId="2" fillId="0" borderId="0" xfId="0" applyFont="1" applyAlignment="1">
      <alignment wrapText="1"/>
    </xf>
    <xf numFmtId="0" fontId="10" fillId="0" borderId="0" xfId="0" applyFont="1" applyAlignment="1">
      <alignment horizontal="right" vertical="center"/>
    </xf>
    <xf numFmtId="0" fontId="2"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vertical="center"/>
    </xf>
    <xf numFmtId="0" fontId="2" fillId="0" borderId="27" xfId="0" applyFont="1" applyBorder="1" applyAlignment="1">
      <alignment horizontal="center" vertical="center" wrapText="1"/>
    </xf>
    <xf numFmtId="0" fontId="2" fillId="0" borderId="15" xfId="0" applyFont="1" applyBorder="1" applyAlignment="1">
      <alignment horizontal="center" vertical="center"/>
    </xf>
    <xf numFmtId="0" fontId="16" fillId="0" borderId="16" xfId="0" applyFont="1" applyBorder="1" applyAlignment="1">
      <alignment vertical="center" wrapText="1"/>
    </xf>
    <xf numFmtId="0" fontId="11" fillId="0" borderId="27" xfId="0" applyFont="1" applyBorder="1" applyAlignment="1">
      <alignment vertical="center" wrapText="1"/>
    </xf>
    <xf numFmtId="0" fontId="2" fillId="0" borderId="27" xfId="0" applyFont="1" applyBorder="1" applyAlignment="1">
      <alignment horizontal="center" vertical="center"/>
    </xf>
    <xf numFmtId="0" fontId="16" fillId="0" borderId="28" xfId="0" applyFont="1" applyBorder="1" applyAlignment="1">
      <alignment vertical="center"/>
    </xf>
    <xf numFmtId="0" fontId="2" fillId="0" borderId="29" xfId="0" applyFont="1" applyBorder="1" applyAlignment="1">
      <alignment vertical="center" wrapText="1"/>
    </xf>
    <xf numFmtId="0" fontId="11" fillId="0" borderId="28"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wrapText="1"/>
    </xf>
    <xf numFmtId="0" fontId="2" fillId="0" borderId="19" xfId="0" applyFont="1" applyBorder="1" applyAlignment="1">
      <alignment horizontal="center" vertical="center"/>
    </xf>
    <xf numFmtId="0" fontId="2" fillId="0" borderId="31" xfId="0" applyFont="1" applyBorder="1" applyAlignment="1">
      <alignment vertical="center"/>
    </xf>
    <xf numFmtId="0" fontId="2" fillId="0" borderId="28" xfId="0" applyFont="1" applyBorder="1" applyAlignment="1">
      <alignment vertical="center" wrapText="1"/>
    </xf>
    <xf numFmtId="0" fontId="11" fillId="0" borderId="32" xfId="0" applyFont="1" applyBorder="1" applyAlignment="1">
      <alignment vertical="center" wrapText="1"/>
    </xf>
    <xf numFmtId="0" fontId="17" fillId="0" borderId="32"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vertical="center" wrapText="1"/>
    </xf>
    <xf numFmtId="0" fontId="18" fillId="0" borderId="0" xfId="0" applyFont="1"/>
    <xf numFmtId="0" fontId="2" fillId="0" borderId="30" xfId="0" applyFont="1" applyBorder="1" applyAlignment="1">
      <alignment horizontal="center" vertical="center"/>
    </xf>
    <xf numFmtId="0" fontId="2" fillId="3" borderId="33" xfId="0" applyFont="1" applyFill="1" applyBorder="1" applyAlignment="1">
      <alignment horizontal="left" vertical="center" wrapText="1"/>
    </xf>
    <xf numFmtId="0" fontId="2" fillId="0" borderId="31" xfId="0" applyFont="1" applyBorder="1" applyAlignment="1">
      <alignment vertical="center" wrapText="1"/>
    </xf>
    <xf numFmtId="0" fontId="11" fillId="0" borderId="34" xfId="0" applyFont="1" applyBorder="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vertical="center" wrapText="1"/>
    </xf>
    <xf numFmtId="0" fontId="10" fillId="0" borderId="17" xfId="0" applyFont="1" applyBorder="1" applyAlignment="1">
      <alignment vertical="center"/>
    </xf>
    <xf numFmtId="0" fontId="11" fillId="0" borderId="37" xfId="0" applyFont="1" applyBorder="1" applyAlignment="1">
      <alignment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38"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16" fillId="0" borderId="23" xfId="0" applyFont="1" applyBorder="1" applyAlignment="1">
      <alignment vertical="center" wrapText="1"/>
    </xf>
    <xf numFmtId="0" fontId="2" fillId="0" borderId="22" xfId="0" applyFont="1" applyBorder="1" applyAlignment="1">
      <alignment horizontal="center" vertical="center" wrapText="1"/>
    </xf>
    <xf numFmtId="0" fontId="14" fillId="0" borderId="0" xfId="0" applyFont="1" applyAlignment="1">
      <alignment vertical="center"/>
    </xf>
    <xf numFmtId="0" fontId="16" fillId="0" borderId="28" xfId="0" applyFont="1" applyBorder="1" applyAlignment="1">
      <alignment vertical="center" wrapText="1"/>
    </xf>
    <xf numFmtId="0" fontId="16" fillId="0" borderId="20" xfId="0" applyFont="1" applyBorder="1" applyAlignment="1">
      <alignment vertical="center" wrapText="1"/>
    </xf>
    <xf numFmtId="0" fontId="18" fillId="0" borderId="0" xfId="0" applyFont="1" applyAlignment="1">
      <alignment vertical="center"/>
    </xf>
    <xf numFmtId="0" fontId="2" fillId="3" borderId="41" xfId="0" applyFont="1" applyFill="1" applyBorder="1" applyAlignment="1">
      <alignment horizontal="left" vertical="center" wrapText="1"/>
    </xf>
    <xf numFmtId="0" fontId="16" fillId="0" borderId="31" xfId="0" applyFont="1" applyBorder="1" applyAlignment="1">
      <alignment vertical="center"/>
    </xf>
    <xf numFmtId="0" fontId="2" fillId="0" borderId="19" xfId="0" applyFont="1" applyBorder="1" applyAlignment="1">
      <alignment vertical="center" wrapText="1"/>
    </xf>
    <xf numFmtId="0" fontId="10" fillId="0" borderId="3" xfId="0" applyFont="1" applyBorder="1" applyAlignment="1">
      <alignment horizontal="right"/>
    </xf>
    <xf numFmtId="0" fontId="2" fillId="0" borderId="3" xfId="0" applyFont="1" applyBorder="1" applyAlignment="1">
      <alignment horizontal="center"/>
    </xf>
    <xf numFmtId="0" fontId="2" fillId="0" borderId="3" xfId="0" applyFont="1" applyBorder="1"/>
    <xf numFmtId="0" fontId="10" fillId="0" borderId="0" xfId="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2" fillId="0" borderId="15" xfId="0" applyFont="1" applyBorder="1" applyAlignment="1">
      <alignment horizontal="center"/>
    </xf>
    <xf numFmtId="0" fontId="2" fillId="0" borderId="16" xfId="0" applyFont="1" applyBorder="1"/>
    <xf numFmtId="0" fontId="2" fillId="0" borderId="27" xfId="0" applyFont="1" applyBorder="1" applyAlignment="1">
      <alignment horizontal="center"/>
    </xf>
    <xf numFmtId="0" fontId="2" fillId="0" borderId="28" xfId="0" applyFont="1" applyBorder="1"/>
    <xf numFmtId="0" fontId="2" fillId="0" borderId="27" xfId="0" applyFont="1" applyBorder="1" applyAlignment="1">
      <alignment vertical="center" wrapText="1"/>
    </xf>
    <xf numFmtId="0" fontId="10" fillId="0" borderId="42" xfId="0" applyFont="1" applyBorder="1" applyAlignment="1">
      <alignment vertical="center" wrapText="1"/>
    </xf>
    <xf numFmtId="0" fontId="2" fillId="3" borderId="38" xfId="0" applyFont="1" applyFill="1" applyBorder="1" applyAlignment="1">
      <alignment horizontal="left" vertical="center" wrapText="1"/>
    </xf>
    <xf numFmtId="0" fontId="11" fillId="0" borderId="12" xfId="0" applyFont="1" applyBorder="1" applyAlignment="1">
      <alignment vertical="center" wrapText="1"/>
    </xf>
    <xf numFmtId="0" fontId="2" fillId="0" borderId="12" xfId="0" applyFont="1" applyBorder="1" applyAlignment="1">
      <alignment horizontal="center" vertical="center" wrapText="1"/>
    </xf>
    <xf numFmtId="0" fontId="2" fillId="0" borderId="14" xfId="0" applyFont="1" applyBorder="1"/>
    <xf numFmtId="0" fontId="11" fillId="0" borderId="35" xfId="0" applyFont="1" applyBorder="1" applyAlignment="1">
      <alignment vertical="center" wrapText="1"/>
    </xf>
    <xf numFmtId="0" fontId="2" fillId="0" borderId="19" xfId="0" applyFont="1" applyBorder="1" applyAlignment="1">
      <alignment horizontal="center"/>
    </xf>
    <xf numFmtId="0" fontId="2" fillId="0" borderId="20" xfId="0" applyFont="1" applyBorder="1"/>
    <xf numFmtId="0" fontId="10" fillId="0" borderId="2" xfId="0" applyFont="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horizontal="center" vertical="center"/>
    </xf>
    <xf numFmtId="0" fontId="2" fillId="0" borderId="36" xfId="0" applyFont="1" applyBorder="1"/>
    <xf numFmtId="0" fontId="19" fillId="0" borderId="0" xfId="0" applyFont="1"/>
    <xf numFmtId="0" fontId="20" fillId="0" borderId="0" xfId="0" applyFont="1" applyAlignment="1">
      <alignment vertical="center"/>
    </xf>
    <xf numFmtId="0" fontId="2" fillId="0" borderId="31" xfId="0" applyFont="1" applyBorder="1"/>
    <xf numFmtId="0" fontId="2" fillId="0" borderId="5" xfId="0" applyFont="1" applyBorder="1"/>
    <xf numFmtId="0" fontId="2" fillId="0" borderId="15" xfId="0" applyFont="1" applyBorder="1" applyAlignment="1">
      <alignment vertical="center" wrapText="1"/>
    </xf>
    <xf numFmtId="0" fontId="2" fillId="0" borderId="43" xfId="0" applyFont="1" applyBorder="1" applyAlignment="1">
      <alignment vertical="center" wrapText="1"/>
    </xf>
    <xf numFmtId="0" fontId="2" fillId="3" borderId="27" xfId="0" applyFont="1" applyFill="1" applyBorder="1" applyAlignment="1">
      <alignment horizontal="left" vertical="center" wrapText="1"/>
    </xf>
    <xf numFmtId="0" fontId="2" fillId="0" borderId="32" xfId="0" applyFont="1" applyBorder="1" applyAlignment="1">
      <alignment vertical="center" wrapText="1"/>
    </xf>
    <xf numFmtId="0" fontId="2" fillId="0" borderId="32" xfId="0" applyFont="1" applyBorder="1" applyAlignment="1">
      <alignment wrapText="1"/>
    </xf>
    <xf numFmtId="0" fontId="2" fillId="0" borderId="18" xfId="0" applyFont="1" applyBorder="1" applyAlignment="1">
      <alignment vertical="center" wrapText="1"/>
    </xf>
    <xf numFmtId="0" fontId="10" fillId="0" borderId="44" xfId="0" applyFont="1" applyBorder="1"/>
    <xf numFmtId="0" fontId="2" fillId="0" borderId="23" xfId="0" applyFont="1" applyBorder="1"/>
    <xf numFmtId="0" fontId="10" fillId="0" borderId="44" xfId="0" applyFont="1" applyBorder="1" applyAlignment="1">
      <alignment vertical="center" wrapText="1"/>
    </xf>
    <xf numFmtId="0" fontId="2" fillId="0" borderId="16" xfId="0" applyFont="1" applyBorder="1" applyAlignment="1">
      <alignment wrapText="1"/>
    </xf>
    <xf numFmtId="0" fontId="2" fillId="0" borderId="28" xfId="0" applyFont="1" applyBorder="1" applyAlignment="1">
      <alignment wrapText="1"/>
    </xf>
    <xf numFmtId="0" fontId="10" fillId="0" borderId="7" xfId="0" applyFont="1" applyBorder="1"/>
    <xf numFmtId="0" fontId="2" fillId="0" borderId="46" xfId="0" applyFont="1" applyBorder="1" applyAlignment="1">
      <alignment vertical="center" wrapText="1"/>
    </xf>
    <xf numFmtId="0" fontId="2" fillId="0" borderId="36" xfId="0" applyFont="1" applyBorder="1" applyAlignment="1">
      <alignment wrapText="1"/>
    </xf>
    <xf numFmtId="0" fontId="21" fillId="0" borderId="28" xfId="0" applyFont="1" applyBorder="1" applyAlignment="1">
      <alignment wrapText="1"/>
    </xf>
    <xf numFmtId="0" fontId="21" fillId="0" borderId="20" xfId="0" applyFont="1" applyBorder="1" applyAlignment="1">
      <alignment wrapText="1"/>
    </xf>
    <xf numFmtId="0" fontId="2" fillId="3" borderId="27" xfId="0" applyFont="1" applyFill="1" applyBorder="1" applyAlignment="1">
      <alignment horizontal="left" wrapText="1"/>
    </xf>
    <xf numFmtId="0" fontId="2" fillId="3" borderId="48" xfId="0" applyFont="1" applyFill="1" applyBorder="1" applyAlignment="1">
      <alignment horizontal="left" wrapText="1"/>
    </xf>
    <xf numFmtId="0" fontId="2" fillId="3" borderId="19" xfId="0" applyFont="1" applyFill="1" applyBorder="1" applyAlignment="1">
      <alignment horizontal="left" wrapText="1"/>
    </xf>
    <xf numFmtId="0" fontId="2" fillId="0" borderId="49" xfId="0" applyFont="1" applyBorder="1" applyAlignment="1">
      <alignment vertical="center" wrapText="1"/>
    </xf>
    <xf numFmtId="0" fontId="10" fillId="0" borderId="50" xfId="0" applyFont="1" applyBorder="1"/>
    <xf numFmtId="0" fontId="10" fillId="0" borderId="51" xfId="0" applyFont="1" applyBorder="1"/>
    <xf numFmtId="0" fontId="10" fillId="0" borderId="52" xfId="0" applyFont="1" applyBorder="1"/>
    <xf numFmtId="0" fontId="10" fillId="0" borderId="53" xfId="0" applyFont="1" applyBorder="1" applyAlignment="1">
      <alignment wrapText="1"/>
    </xf>
    <xf numFmtId="0" fontId="2" fillId="0" borderId="54" xfId="0" applyFont="1" applyBorder="1"/>
    <xf numFmtId="0" fontId="2" fillId="0" borderId="55" xfId="0" applyFont="1" applyBorder="1"/>
    <xf numFmtId="0" fontId="2" fillId="0" borderId="56" xfId="0" applyFont="1" applyBorder="1"/>
    <xf numFmtId="0" fontId="2" fillId="0" borderId="58" xfId="0" applyFont="1" applyBorder="1"/>
    <xf numFmtId="0" fontId="2" fillId="0" borderId="59" xfId="0" applyFont="1" applyBorder="1"/>
    <xf numFmtId="0" fontId="2" fillId="0" borderId="60" xfId="0" applyFont="1" applyBorder="1"/>
    <xf numFmtId="0" fontId="2" fillId="0" borderId="62" xfId="0" applyFont="1" applyBorder="1"/>
    <xf numFmtId="0" fontId="2" fillId="0" borderId="63" xfId="0" applyFont="1" applyBorder="1"/>
    <xf numFmtId="0" fontId="2" fillId="0" borderId="64" xfId="0" applyFont="1" applyBorder="1"/>
    <xf numFmtId="0" fontId="2" fillId="0" borderId="65" xfId="0" applyFont="1" applyBorder="1"/>
    <xf numFmtId="0" fontId="2" fillId="0" borderId="67" xfId="0" applyFont="1" applyBorder="1"/>
    <xf numFmtId="0" fontId="2" fillId="0" borderId="68" xfId="0" applyFont="1" applyBorder="1"/>
    <xf numFmtId="0" fontId="2" fillId="0" borderId="69" xfId="0" applyFont="1" applyBorder="1"/>
    <xf numFmtId="0" fontId="2" fillId="0" borderId="70" xfId="0" applyFont="1" applyBorder="1"/>
    <xf numFmtId="0" fontId="2" fillId="0" borderId="71" xfId="0" applyFont="1" applyBorder="1"/>
    <xf numFmtId="0" fontId="2" fillId="0" borderId="72" xfId="0" applyFont="1" applyBorder="1"/>
    <xf numFmtId="0" fontId="2" fillId="0" borderId="74" xfId="0" applyFont="1" applyBorder="1"/>
    <xf numFmtId="0" fontId="2" fillId="0" borderId="76" xfId="0" applyFont="1" applyBorder="1"/>
    <xf numFmtId="0" fontId="2" fillId="0" borderId="78" xfId="0" applyFont="1" applyBorder="1"/>
    <xf numFmtId="0" fontId="2" fillId="0" borderId="79" xfId="0" applyFont="1" applyBorder="1"/>
    <xf numFmtId="0" fontId="10" fillId="0" borderId="80" xfId="0" applyFont="1" applyBorder="1"/>
    <xf numFmtId="0" fontId="2" fillId="0" borderId="80" xfId="0" applyFont="1" applyBorder="1"/>
    <xf numFmtId="0" fontId="10" fillId="0" borderId="68" xfId="0" applyFont="1" applyBorder="1"/>
    <xf numFmtId="0" fontId="10" fillId="0" borderId="59" xfId="0" applyFont="1" applyBorder="1"/>
    <xf numFmtId="0" fontId="2" fillId="0" borderId="59" xfId="0" applyFont="1" applyBorder="1" applyAlignment="1">
      <alignment horizontal="right"/>
    </xf>
    <xf numFmtId="0" fontId="10" fillId="0" borderId="59" xfId="0" applyFont="1" applyBorder="1" applyAlignment="1">
      <alignment horizontal="right"/>
    </xf>
    <xf numFmtId="0" fontId="10" fillId="0" borderId="68" xfId="0" applyFont="1" applyBorder="1" applyAlignment="1">
      <alignment horizontal="center"/>
    </xf>
    <xf numFmtId="0" fontId="2" fillId="3" borderId="59" xfId="0" applyFont="1" applyFill="1" applyBorder="1" applyAlignment="1">
      <alignment horizontal="center"/>
    </xf>
    <xf numFmtId="0" fontId="22" fillId="3" borderId="59" xfId="0" applyFont="1" applyFill="1" applyBorder="1" applyAlignment="1">
      <alignment horizontal="center"/>
    </xf>
    <xf numFmtId="0" fontId="2" fillId="0" borderId="59" xfId="0" applyFont="1" applyBorder="1" applyAlignment="1">
      <alignment horizontal="center"/>
    </xf>
    <xf numFmtId="0" fontId="2" fillId="0" borderId="33" xfId="0" applyFont="1" applyBorder="1" applyAlignment="1">
      <alignment horizontal="center" vertical="center"/>
    </xf>
    <xf numFmtId="0" fontId="2" fillId="0" borderId="33" xfId="0" applyFont="1" applyBorder="1" applyAlignment="1">
      <alignment vertical="center" wrapText="1"/>
    </xf>
    <xf numFmtId="0" fontId="2" fillId="3" borderId="30" xfId="0" applyFont="1" applyFill="1" applyBorder="1" applyAlignment="1">
      <alignment horizontal="left" vertical="center" wrapText="1"/>
    </xf>
    <xf numFmtId="0" fontId="2" fillId="0" borderId="48" xfId="0" applyFont="1" applyBorder="1" applyAlignment="1">
      <alignment vertical="center" wrapText="1"/>
    </xf>
    <xf numFmtId="0" fontId="11" fillId="0" borderId="41" xfId="0" applyFont="1" applyBorder="1" applyAlignment="1">
      <alignment vertical="center" wrapText="1"/>
    </xf>
    <xf numFmtId="0" fontId="2" fillId="0" borderId="41" xfId="0" applyFont="1" applyBorder="1" applyAlignment="1">
      <alignment horizontal="center" vertical="center"/>
    </xf>
    <xf numFmtId="0" fontId="2" fillId="0" borderId="41" xfId="0" applyFont="1" applyBorder="1" applyAlignment="1">
      <alignment horizontal="center" vertical="center" wrapText="1"/>
    </xf>
    <xf numFmtId="0" fontId="2" fillId="3" borderId="37" xfId="0" applyFont="1" applyFill="1" applyBorder="1" applyAlignment="1">
      <alignment horizontal="left" vertical="center" wrapText="1"/>
    </xf>
    <xf numFmtId="0" fontId="11" fillId="0" borderId="27" xfId="0" applyFont="1" applyBorder="1" applyAlignment="1">
      <alignment horizontal="center"/>
    </xf>
    <xf numFmtId="0" fontId="11" fillId="0" borderId="41" xfId="0" applyFont="1" applyBorder="1" applyAlignment="1">
      <alignment horizontal="center"/>
    </xf>
    <xf numFmtId="0" fontId="2" fillId="0" borderId="41" xfId="0" applyFont="1" applyBorder="1" applyAlignment="1">
      <alignment vertical="center" wrapText="1"/>
    </xf>
    <xf numFmtId="0" fontId="2" fillId="0" borderId="33" xfId="0" applyFont="1" applyBorder="1" applyAlignment="1">
      <alignment horizontal="center"/>
    </xf>
    <xf numFmtId="0" fontId="17" fillId="0" borderId="45" xfId="0" applyFont="1" applyBorder="1" applyAlignment="1">
      <alignment horizontal="left" wrapText="1"/>
    </xf>
    <xf numFmtId="0" fontId="2" fillId="3" borderId="30" xfId="0" applyFont="1" applyFill="1" applyBorder="1" applyAlignment="1">
      <alignment horizontal="left" wrapText="1"/>
    </xf>
    <xf numFmtId="0" fontId="0" fillId="0" borderId="27" xfId="0" applyBorder="1" applyAlignment="1">
      <alignment vertical="center" wrapText="1"/>
    </xf>
    <xf numFmtId="0" fontId="2" fillId="3" borderId="82" xfId="0" applyFont="1" applyFill="1" applyBorder="1" applyAlignment="1">
      <alignment horizontal="left" vertical="center" wrapText="1"/>
    </xf>
    <xf numFmtId="0" fontId="10" fillId="0" borderId="7" xfId="0" applyFont="1" applyBorder="1" applyAlignment="1">
      <alignment vertical="center" wrapText="1"/>
    </xf>
    <xf numFmtId="0" fontId="2" fillId="3" borderId="83" xfId="0" applyFont="1" applyFill="1" applyBorder="1" applyAlignment="1">
      <alignment horizontal="left" vertical="center" wrapText="1"/>
    </xf>
    <xf numFmtId="0" fontId="2" fillId="3" borderId="84" xfId="0" applyFont="1" applyFill="1" applyBorder="1" applyAlignment="1">
      <alignment horizontal="left" vertical="center" wrapText="1"/>
    </xf>
    <xf numFmtId="0" fontId="2" fillId="0" borderId="84" xfId="0" applyFont="1" applyBorder="1" applyAlignment="1">
      <alignment horizontal="center" vertical="center" wrapText="1"/>
    </xf>
    <xf numFmtId="0" fontId="2" fillId="0" borderId="85" xfId="0" applyFont="1" applyBorder="1" applyAlignment="1">
      <alignment vertical="center"/>
    </xf>
    <xf numFmtId="0" fontId="2" fillId="0" borderId="87" xfId="0" applyFont="1" applyBorder="1"/>
    <xf numFmtId="0" fontId="2" fillId="0" borderId="12" xfId="0" applyFont="1" applyBorder="1" applyAlignment="1">
      <alignment horizontal="center" vertical="center"/>
    </xf>
    <xf numFmtId="0" fontId="11" fillId="0" borderId="49" xfId="0" applyFont="1" applyBorder="1" applyAlignment="1">
      <alignment vertical="center" wrapText="1"/>
    </xf>
    <xf numFmtId="0" fontId="2" fillId="0" borderId="89" xfId="0" applyFont="1" applyBorder="1" applyAlignment="1">
      <alignment horizontal="center" vertical="center"/>
    </xf>
    <xf numFmtId="0" fontId="2" fillId="0" borderId="88" xfId="0" applyFont="1" applyBorder="1" applyAlignment="1">
      <alignment horizontal="center" vertical="center" wrapText="1"/>
    </xf>
    <xf numFmtId="0" fontId="10" fillId="0" borderId="24" xfId="0" applyFont="1" applyBorder="1" applyAlignment="1">
      <alignment vertical="center" wrapText="1"/>
    </xf>
    <xf numFmtId="0" fontId="8" fillId="0" borderId="0" xfId="0" applyFont="1" applyAlignment="1">
      <alignment horizontal="left"/>
    </xf>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4" fillId="0" borderId="0" xfId="0" applyFont="1" applyAlignment="1">
      <alignment horizontal="left"/>
    </xf>
    <xf numFmtId="0" fontId="15" fillId="0" borderId="0" xfId="0" applyFont="1" applyAlignment="1">
      <alignment horizontal="left"/>
    </xf>
    <xf numFmtId="0" fontId="11" fillId="0" borderId="0" xfId="0" applyFont="1" applyAlignment="1">
      <alignment horizontal="left"/>
    </xf>
    <xf numFmtId="0" fontId="0" fillId="0" borderId="1" xfId="0" applyBorder="1"/>
    <xf numFmtId="0" fontId="2" fillId="0" borderId="1" xfId="0" applyFont="1" applyBorder="1" applyAlignment="1">
      <alignment vertical="center"/>
    </xf>
    <xf numFmtId="0" fontId="2" fillId="0" borderId="43" xfId="0" applyFont="1" applyBorder="1" applyAlignment="1">
      <alignment horizontal="center" vertical="center" wrapText="1"/>
    </xf>
    <xf numFmtId="0" fontId="10" fillId="0" borderId="1" xfId="0" applyFont="1" applyBorder="1" applyAlignment="1">
      <alignment horizontal="right" vertical="center"/>
    </xf>
    <xf numFmtId="0" fontId="11" fillId="0" borderId="59" xfId="0" applyFont="1" applyBorder="1" applyAlignment="1">
      <alignment vertical="center" wrapText="1"/>
    </xf>
    <xf numFmtId="0" fontId="11" fillId="0" borderId="90"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11" fillId="0" borderId="48" xfId="0" applyFont="1" applyBorder="1" applyAlignment="1">
      <alignment vertical="center" wrapText="1"/>
    </xf>
    <xf numFmtId="0" fontId="11" fillId="0" borderId="0" xfId="0" applyFont="1"/>
    <xf numFmtId="0" fontId="0" fillId="0" borderId="0" xfId="0"/>
    <xf numFmtId="0" fontId="11" fillId="0" borderId="0" xfId="0" applyFont="1" applyAlignment="1">
      <alignment wrapText="1"/>
    </xf>
    <xf numFmtId="0" fontId="2" fillId="0" borderId="0" xfId="0" applyFont="1" applyAlignment="1">
      <alignment vertical="center"/>
    </xf>
    <xf numFmtId="0" fontId="8" fillId="0" borderId="0" xfId="0" applyFont="1"/>
    <xf numFmtId="0" fontId="10" fillId="0" borderId="0" xfId="0" applyFont="1" applyAlignment="1">
      <alignment wrapText="1"/>
    </xf>
    <xf numFmtId="0" fontId="10" fillId="0" borderId="2" xfId="0" applyFont="1" applyBorder="1" applyAlignment="1">
      <alignment horizontal="left" vertical="center" wrapText="1"/>
    </xf>
    <xf numFmtId="0" fontId="12" fillId="0" borderId="3" xfId="0" applyFont="1" applyBorder="1"/>
    <xf numFmtId="0" fontId="12" fillId="0" borderId="4" xfId="0" applyFont="1" applyBorder="1"/>
    <xf numFmtId="0" fontId="12" fillId="0" borderId="5" xfId="0" applyFont="1" applyBorder="1"/>
    <xf numFmtId="0" fontId="12" fillId="0" borderId="6" xfId="0" applyFont="1" applyBorder="1"/>
    <xf numFmtId="0" fontId="12" fillId="0" borderId="7" xfId="0" applyFont="1" applyBorder="1"/>
    <xf numFmtId="0" fontId="12" fillId="0" borderId="8" xfId="0" applyFont="1" applyBorder="1"/>
    <xf numFmtId="0" fontId="12" fillId="0" borderId="9" xfId="0" applyFont="1" applyBorder="1"/>
    <xf numFmtId="0" fontId="10" fillId="0" borderId="10" xfId="0" applyFont="1" applyBorder="1" applyAlignment="1">
      <alignment horizontal="left" vertical="center" wrapText="1"/>
    </xf>
    <xf numFmtId="0" fontId="12" fillId="0" borderId="17" xfId="0" applyFont="1" applyBorder="1"/>
    <xf numFmtId="0" fontId="10" fillId="0" borderId="10" xfId="0" applyFont="1" applyBorder="1" applyAlignment="1">
      <alignment vertical="center" wrapText="1"/>
    </xf>
    <xf numFmtId="0" fontId="12" fillId="0" borderId="24" xfId="0" applyFont="1" applyBorder="1"/>
    <xf numFmtId="0" fontId="10" fillId="0" borderId="24" xfId="0" applyFont="1" applyBorder="1" applyAlignment="1">
      <alignment vertical="center"/>
    </xf>
    <xf numFmtId="0" fontId="10" fillId="0" borderId="2" xfId="0" applyFont="1" applyBorder="1" applyAlignment="1">
      <alignment vertical="center" wrapText="1"/>
    </xf>
    <xf numFmtId="0" fontId="10" fillId="0" borderId="24" xfId="0" applyFont="1" applyBorder="1" applyAlignment="1">
      <alignment vertical="center" wrapText="1"/>
    </xf>
    <xf numFmtId="0" fontId="12" fillId="0" borderId="86" xfId="0" applyFont="1" applyBorder="1"/>
    <xf numFmtId="0" fontId="12" fillId="0" borderId="47" xfId="0" applyFont="1" applyBorder="1"/>
    <xf numFmtId="0" fontId="2" fillId="0" borderId="57" xfId="0" applyFont="1" applyBorder="1" applyAlignment="1">
      <alignment horizontal="center" wrapText="1"/>
    </xf>
    <xf numFmtId="0" fontId="12" fillId="0" borderId="61" xfId="0" applyFont="1" applyBorder="1"/>
    <xf numFmtId="0" fontId="12" fillId="0" borderId="66" xfId="0" applyFont="1" applyBorder="1"/>
    <xf numFmtId="0" fontId="2" fillId="0" borderId="73" xfId="0" applyFont="1" applyBorder="1" applyAlignment="1">
      <alignment horizontal="center" wrapText="1"/>
    </xf>
    <xf numFmtId="0" fontId="12" fillId="0" borderId="75" xfId="0" applyFont="1" applyBorder="1"/>
    <xf numFmtId="0" fontId="12" fillId="0" borderId="77" xfId="0" applyFont="1" applyBorder="1"/>
    <xf numFmtId="0" fontId="2" fillId="0" borderId="64" xfId="0" applyFont="1" applyBorder="1" applyAlignment="1">
      <alignment horizontal="center"/>
    </xf>
    <xf numFmtId="0" fontId="12" fillId="0" borderId="81" xfId="0" applyFont="1" applyBorder="1"/>
    <xf numFmtId="0" fontId="12" fillId="0" borderId="6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57150</xdr:rowOff>
    </xdr:from>
    <xdr:ext cx="1809750" cy="10477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0</xdr:rowOff>
    </xdr:from>
    <xdr:ext cx="1809750" cy="10477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gff.civilservice.gov.uk/debt-management-profess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hyperlink" Target="https://www.gff.civilservice.gov.uk/debt-management-profession/"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00"/>
  <sheetViews>
    <sheetView showGridLines="0" topLeftCell="A3" workbookViewId="0">
      <selection activeCell="E33" sqref="E33"/>
    </sheetView>
  </sheetViews>
  <sheetFormatPr defaultColWidth="12.54296875" defaultRowHeight="15" customHeight="1" x14ac:dyDescent="0.25"/>
  <cols>
    <col min="1" max="1" width="2.81640625" customWidth="1"/>
    <col min="2" max="6" width="12.54296875" customWidth="1"/>
  </cols>
  <sheetData>
    <row r="1" spans="1:14" ht="15.75" customHeight="1" x14ac:dyDescent="0.5">
      <c r="C1" s="1"/>
    </row>
    <row r="2" spans="1:14" ht="15.75" customHeight="1" x14ac:dyDescent="0.5">
      <c r="C2" s="1"/>
    </row>
    <row r="3" spans="1:14" ht="15.75" customHeight="1" x14ac:dyDescent="0.5">
      <c r="C3" s="1"/>
    </row>
    <row r="4" spans="1:14" ht="15.75" customHeight="1" x14ac:dyDescent="0.25"/>
    <row r="5" spans="1:14" ht="15.75" customHeight="1" x14ac:dyDescent="0.25"/>
    <row r="6" spans="1:14" ht="15.75" customHeight="1" x14ac:dyDescent="0.25"/>
    <row r="7" spans="1:14" ht="15.75" customHeight="1" x14ac:dyDescent="0.25">
      <c r="A7" s="2"/>
      <c r="B7" s="2"/>
      <c r="C7" s="2"/>
      <c r="D7" s="2"/>
      <c r="E7" s="2"/>
      <c r="F7" s="2"/>
      <c r="G7" s="2"/>
      <c r="H7" s="2"/>
      <c r="I7" s="2"/>
      <c r="J7" s="2"/>
      <c r="K7" s="2"/>
      <c r="L7" s="2"/>
      <c r="M7" s="2"/>
      <c r="N7" s="2"/>
    </row>
    <row r="8" spans="1:14" ht="15.75" customHeight="1" x14ac:dyDescent="0.25"/>
    <row r="9" spans="1:14" ht="15.75" customHeight="1" x14ac:dyDescent="0.5">
      <c r="A9" s="3"/>
      <c r="B9" s="3"/>
    </row>
    <row r="10" spans="1:14" ht="58.5" customHeight="1" x14ac:dyDescent="0.9">
      <c r="A10" s="3"/>
      <c r="B10" s="4" t="s">
        <v>0</v>
      </c>
    </row>
    <row r="11" spans="1:14" ht="36.75" customHeight="1" x14ac:dyDescent="0.5">
      <c r="A11" s="3"/>
      <c r="B11" s="5" t="s">
        <v>1</v>
      </c>
    </row>
    <row r="12" spans="1:14" ht="15.75" customHeight="1" x14ac:dyDescent="0.25"/>
    <row r="13" spans="1:14" ht="15.75" customHeight="1" x14ac:dyDescent="0.25"/>
    <row r="14" spans="1:14" ht="15.75" customHeight="1" x14ac:dyDescent="0.25"/>
    <row r="15" spans="1:14" ht="15.75" customHeight="1" x14ac:dyDescent="0.25"/>
    <row r="16" spans="1:14" ht="15.75" customHeight="1" x14ac:dyDescent="0.35">
      <c r="B16" s="6" t="s">
        <v>2</v>
      </c>
    </row>
    <row r="17" spans="2:2" ht="15.75" customHeight="1" x14ac:dyDescent="0.35">
      <c r="B17" s="6" t="s">
        <v>3</v>
      </c>
    </row>
    <row r="18" spans="2:2" ht="15.75" customHeight="1" x14ac:dyDescent="0.35">
      <c r="B18" s="6" t="s">
        <v>4</v>
      </c>
    </row>
    <row r="19" spans="2:2" ht="15.75" customHeight="1" x14ac:dyDescent="0.35">
      <c r="B19" s="7"/>
    </row>
    <row r="20" spans="2:2" ht="15.75" customHeight="1" x14ac:dyDescent="0.25"/>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000"/>
  <sheetViews>
    <sheetView showGridLines="0" topLeftCell="A6" workbookViewId="0"/>
  </sheetViews>
  <sheetFormatPr defaultColWidth="12.54296875" defaultRowHeight="15" customHeight="1" x14ac:dyDescent="0.25"/>
  <cols>
    <col min="1" max="1" width="2.54296875" customWidth="1"/>
    <col min="2" max="3" width="12.54296875" customWidth="1"/>
    <col min="4" max="4" width="21.54296875" customWidth="1"/>
    <col min="5" max="6" width="12.54296875" customWidth="1"/>
    <col min="13" max="13" width="34.81640625" customWidth="1"/>
  </cols>
  <sheetData>
    <row r="1" spans="1:14" ht="15.75" customHeight="1" x14ac:dyDescent="0.5">
      <c r="B1" s="1"/>
    </row>
    <row r="2" spans="1:14" ht="15.75" customHeight="1" x14ac:dyDescent="0.5">
      <c r="B2" s="1"/>
    </row>
    <row r="3" spans="1:14" ht="15.75" customHeight="1" x14ac:dyDescent="0.5">
      <c r="B3" s="1"/>
    </row>
    <row r="4" spans="1:14" ht="15.75" customHeight="1" x14ac:dyDescent="0.25"/>
    <row r="5" spans="1:14" ht="15.75" customHeight="1" x14ac:dyDescent="0.25"/>
    <row r="6" spans="1:14" ht="15.75" customHeight="1" x14ac:dyDescent="0.25"/>
    <row r="7" spans="1:14" ht="15.75" customHeight="1" x14ac:dyDescent="0.25">
      <c r="A7" s="2"/>
      <c r="B7" s="2"/>
      <c r="C7" s="2"/>
      <c r="D7" s="2"/>
      <c r="E7" s="2"/>
      <c r="F7" s="2"/>
      <c r="G7" s="2"/>
      <c r="H7" s="2"/>
      <c r="I7" s="2"/>
      <c r="J7" s="2"/>
      <c r="K7" s="2"/>
      <c r="L7" s="2"/>
      <c r="M7" s="2"/>
      <c r="N7" s="2"/>
    </row>
    <row r="8" spans="1:14" ht="15.75" customHeight="1" x14ac:dyDescent="0.25"/>
    <row r="9" spans="1:14" ht="15.75" customHeight="1" x14ac:dyDescent="0.5">
      <c r="B9" s="1" t="s">
        <v>1</v>
      </c>
      <c r="J9" s="6"/>
    </row>
    <row r="10" spans="1:14" ht="15.75" customHeight="1" x14ac:dyDescent="0.35">
      <c r="J10" s="6"/>
    </row>
    <row r="11" spans="1:14" ht="15.75" customHeight="1" x14ac:dyDescent="0.4">
      <c r="B11" s="8" t="s">
        <v>5</v>
      </c>
      <c r="J11" s="8"/>
    </row>
    <row r="12" spans="1:14" ht="15.75" customHeight="1" x14ac:dyDescent="0.25">
      <c r="B12" s="218" t="s">
        <v>6</v>
      </c>
      <c r="C12" s="216"/>
      <c r="D12" s="216"/>
      <c r="E12" s="216"/>
      <c r="F12" s="216"/>
      <c r="G12" s="216"/>
      <c r="H12" s="216"/>
      <c r="I12" s="216"/>
      <c r="J12" s="216"/>
      <c r="K12" s="216"/>
      <c r="L12" s="216"/>
      <c r="M12" s="216"/>
    </row>
    <row r="13" spans="1:14" ht="15.75" customHeight="1" x14ac:dyDescent="0.3">
      <c r="J13" s="10"/>
    </row>
    <row r="14" spans="1:14" ht="15.75" customHeight="1" x14ac:dyDescent="0.3">
      <c r="B14" s="11" t="s">
        <v>7</v>
      </c>
      <c r="J14" s="10"/>
    </row>
    <row r="15" spans="1:14" ht="15.75" customHeight="1" x14ac:dyDescent="0.25">
      <c r="B15" s="12" t="s">
        <v>8</v>
      </c>
      <c r="D15" s="13"/>
      <c r="E15" s="13"/>
      <c r="F15" s="13"/>
      <c r="G15" s="13"/>
      <c r="H15" s="13"/>
      <c r="I15" s="13"/>
      <c r="J15" s="13"/>
      <c r="K15" s="13"/>
    </row>
    <row r="16" spans="1:14" ht="15.75" customHeight="1" x14ac:dyDescent="0.3">
      <c r="B16" s="14" t="s">
        <v>9</v>
      </c>
    </row>
    <row r="17" spans="2:13" ht="21.75" customHeight="1" x14ac:dyDescent="0.25">
      <c r="B17" s="11" t="s">
        <v>10</v>
      </c>
    </row>
    <row r="18" spans="2:13" ht="15.75" customHeight="1" x14ac:dyDescent="0.25"/>
    <row r="19" spans="2:13" ht="15.75" customHeight="1" x14ac:dyDescent="0.4">
      <c r="B19" s="219" t="s">
        <v>11</v>
      </c>
      <c r="C19" s="216"/>
      <c r="D19" s="216"/>
    </row>
    <row r="20" spans="2:13" ht="28.5" customHeight="1" x14ac:dyDescent="0.25">
      <c r="B20" s="217" t="s">
        <v>12</v>
      </c>
      <c r="C20" s="216"/>
      <c r="D20" s="216"/>
      <c r="E20" s="216"/>
      <c r="F20" s="216"/>
      <c r="G20" s="216"/>
      <c r="H20" s="216"/>
      <c r="I20" s="216"/>
      <c r="J20" s="216"/>
      <c r="K20" s="216"/>
      <c r="L20" s="216"/>
      <c r="M20" s="216"/>
    </row>
    <row r="21" spans="2:13" ht="15.75" customHeight="1" x14ac:dyDescent="0.25">
      <c r="B21" s="215" t="s">
        <v>13</v>
      </c>
      <c r="C21" s="216"/>
      <c r="D21" s="216"/>
      <c r="E21" s="216"/>
      <c r="F21" s="216"/>
      <c r="G21" s="216"/>
      <c r="H21" s="216"/>
    </row>
    <row r="22" spans="2:13" ht="5.25" customHeight="1" x14ac:dyDescent="0.25"/>
    <row r="23" spans="2:13" ht="30" customHeight="1" x14ac:dyDescent="0.25">
      <c r="B23" s="217" t="s">
        <v>14</v>
      </c>
      <c r="C23" s="216"/>
      <c r="D23" s="216"/>
      <c r="E23" s="216"/>
      <c r="F23" s="216"/>
      <c r="G23" s="216"/>
      <c r="H23" s="216"/>
      <c r="I23" s="216"/>
      <c r="J23" s="216"/>
      <c r="K23" s="216"/>
      <c r="L23" s="216"/>
      <c r="M23" s="216"/>
    </row>
    <row r="24" spans="2:13" ht="3" customHeight="1" x14ac:dyDescent="0.25"/>
    <row r="25" spans="2:13" ht="15.75" customHeight="1" x14ac:dyDescent="0.25">
      <c r="B25" s="215" t="s">
        <v>15</v>
      </c>
      <c r="C25" s="216"/>
      <c r="D25" s="216"/>
      <c r="E25" s="216"/>
      <c r="F25" s="216"/>
      <c r="G25" s="216"/>
      <c r="H25" s="216"/>
      <c r="I25" s="216"/>
      <c r="J25" s="216"/>
      <c r="K25" s="216"/>
      <c r="L25" s="216"/>
      <c r="M25" s="216"/>
    </row>
    <row r="26" spans="2:13" ht="30.75" customHeight="1" x14ac:dyDescent="0.25">
      <c r="B26" s="217" t="s">
        <v>16</v>
      </c>
      <c r="C26" s="216"/>
      <c r="D26" s="216"/>
      <c r="E26" s="216"/>
      <c r="F26" s="216"/>
      <c r="G26" s="216"/>
      <c r="H26" s="216"/>
      <c r="I26" s="216"/>
      <c r="J26" s="216"/>
      <c r="K26" s="216"/>
      <c r="L26" s="216"/>
      <c r="M26" s="216"/>
    </row>
    <row r="27" spans="2:13" ht="15.75" customHeight="1" x14ac:dyDescent="0.25">
      <c r="B27" s="215"/>
      <c r="C27" s="216"/>
      <c r="D27" s="216"/>
      <c r="E27" s="216"/>
      <c r="F27" s="216"/>
      <c r="G27" s="216"/>
      <c r="H27" s="216"/>
      <c r="I27" s="216"/>
    </row>
    <row r="28" spans="2:13" ht="15.75" customHeight="1" x14ac:dyDescent="0.4">
      <c r="B28" s="8" t="s">
        <v>17</v>
      </c>
      <c r="C28" s="11"/>
      <c r="D28" s="11"/>
      <c r="E28" s="11"/>
      <c r="F28" s="11"/>
      <c r="G28" s="11"/>
      <c r="H28" s="11"/>
      <c r="I28" s="11"/>
    </row>
    <row r="29" spans="2:13" ht="15.75" customHeight="1" x14ac:dyDescent="0.25">
      <c r="B29" s="11" t="s">
        <v>18</v>
      </c>
      <c r="C29" s="11"/>
      <c r="D29" s="11"/>
      <c r="E29" s="11"/>
      <c r="F29" s="11"/>
      <c r="G29" s="11"/>
      <c r="H29" s="11"/>
      <c r="I29" s="11"/>
    </row>
    <row r="30" spans="2:13" ht="15.75" customHeight="1" x14ac:dyDescent="0.25">
      <c r="B30" s="11"/>
      <c r="C30" s="11"/>
      <c r="D30" s="11"/>
      <c r="E30" s="11"/>
      <c r="F30" s="11"/>
      <c r="G30" s="11"/>
      <c r="H30" s="11"/>
      <c r="I30" s="11"/>
    </row>
    <row r="31" spans="2:13" ht="15.75" customHeight="1" x14ac:dyDescent="0.4">
      <c r="B31" s="8" t="s">
        <v>19</v>
      </c>
    </row>
    <row r="32" spans="2:13" ht="15.75" customHeight="1" x14ac:dyDescent="0.25">
      <c r="B32" s="11" t="s">
        <v>20</v>
      </c>
      <c r="J32" s="11"/>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B25:M25"/>
    <mergeCell ref="B26:M26"/>
    <mergeCell ref="B27:I27"/>
    <mergeCell ref="B12:M12"/>
    <mergeCell ref="B19:D19"/>
    <mergeCell ref="B20:M20"/>
    <mergeCell ref="B21:H21"/>
    <mergeCell ref="B23:M2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1000"/>
  <sheetViews>
    <sheetView showGridLines="0" workbookViewId="0"/>
  </sheetViews>
  <sheetFormatPr defaultColWidth="12.54296875" defaultRowHeight="15" customHeight="1" x14ac:dyDescent="0.25"/>
  <cols>
    <col min="1" max="1" width="3" customWidth="1"/>
    <col min="2" max="6" width="12.54296875" customWidth="1"/>
    <col min="14" max="14" width="35.26953125" customWidth="1"/>
  </cols>
  <sheetData>
    <row r="1" spans="1:14" ht="15.75" customHeight="1" x14ac:dyDescent="0.5">
      <c r="B1" s="1"/>
    </row>
    <row r="2" spans="1:14" ht="15.75" customHeight="1" x14ac:dyDescent="0.5">
      <c r="B2" s="1"/>
    </row>
    <row r="3" spans="1:14" ht="15.75" customHeight="1" x14ac:dyDescent="0.5">
      <c r="B3" s="1"/>
    </row>
    <row r="4" spans="1:14" ht="15.75" customHeight="1" x14ac:dyDescent="0.25"/>
    <row r="5" spans="1:14" ht="15.75" customHeight="1" x14ac:dyDescent="0.25"/>
    <row r="6" spans="1:14" ht="15.75" customHeight="1" x14ac:dyDescent="0.25"/>
    <row r="7" spans="1:14" ht="15.75" customHeight="1" x14ac:dyDescent="0.25">
      <c r="A7" s="2"/>
      <c r="B7" s="2"/>
      <c r="C7" s="2"/>
      <c r="D7" s="2"/>
      <c r="E7" s="2"/>
      <c r="F7" s="2"/>
      <c r="G7" s="2"/>
      <c r="H7" s="2"/>
      <c r="I7" s="2"/>
      <c r="J7" s="2"/>
      <c r="K7" s="2"/>
      <c r="L7" s="2"/>
      <c r="M7" s="2"/>
      <c r="N7" s="2"/>
    </row>
    <row r="8" spans="1:14" ht="15.75" customHeight="1" x14ac:dyDescent="0.25"/>
    <row r="9" spans="1:14" ht="24" customHeight="1" x14ac:dyDescent="0.5">
      <c r="B9" s="1" t="s">
        <v>21</v>
      </c>
    </row>
    <row r="10" spans="1:14" ht="15.75" customHeight="1" x14ac:dyDescent="0.3">
      <c r="B10" s="220"/>
      <c r="C10" s="216"/>
      <c r="D10" s="216"/>
      <c r="E10" s="216"/>
      <c r="F10" s="216"/>
      <c r="G10" s="216"/>
      <c r="H10" s="216"/>
      <c r="I10" s="216"/>
      <c r="J10" s="216"/>
      <c r="K10" s="216"/>
    </row>
    <row r="11" spans="1:14" ht="15.75" customHeight="1" x14ac:dyDescent="0.25"/>
    <row r="12" spans="1:14" ht="15.75" customHeight="1" x14ac:dyDescent="0.25">
      <c r="B12" s="221" t="s">
        <v>22</v>
      </c>
      <c r="C12" s="222"/>
      <c r="D12" s="222"/>
      <c r="E12" s="222"/>
      <c r="F12" s="222"/>
      <c r="G12" s="222"/>
      <c r="H12" s="222"/>
      <c r="I12" s="222"/>
      <c r="J12" s="222"/>
      <c r="K12" s="223"/>
    </row>
    <row r="13" spans="1:14" ht="15.75" customHeight="1" x14ac:dyDescent="0.25">
      <c r="B13" s="224"/>
      <c r="C13" s="216"/>
      <c r="D13" s="216"/>
      <c r="E13" s="216"/>
      <c r="F13" s="216"/>
      <c r="G13" s="216"/>
      <c r="H13" s="216"/>
      <c r="I13" s="216"/>
      <c r="J13" s="216"/>
      <c r="K13" s="225"/>
    </row>
    <row r="14" spans="1:14" ht="15.75" customHeight="1" x14ac:dyDescent="0.25">
      <c r="B14" s="224"/>
      <c r="C14" s="216"/>
      <c r="D14" s="216"/>
      <c r="E14" s="216"/>
      <c r="F14" s="216"/>
      <c r="G14" s="216"/>
      <c r="H14" s="216"/>
      <c r="I14" s="216"/>
      <c r="J14" s="216"/>
      <c r="K14" s="225"/>
    </row>
    <row r="15" spans="1:14" ht="15.75" customHeight="1" x14ac:dyDescent="0.25">
      <c r="B15" s="224"/>
      <c r="C15" s="216"/>
      <c r="D15" s="216"/>
      <c r="E15" s="216"/>
      <c r="F15" s="216"/>
      <c r="G15" s="216"/>
      <c r="H15" s="216"/>
      <c r="I15" s="216"/>
      <c r="J15" s="216"/>
      <c r="K15" s="225"/>
    </row>
    <row r="16" spans="1:14" ht="15.75" customHeight="1" x14ac:dyDescent="0.25">
      <c r="B16" s="224"/>
      <c r="C16" s="216"/>
      <c r="D16" s="216"/>
      <c r="E16" s="216"/>
      <c r="F16" s="216"/>
      <c r="G16" s="216"/>
      <c r="H16" s="216"/>
      <c r="I16" s="216"/>
      <c r="J16" s="216"/>
      <c r="K16" s="225"/>
    </row>
    <row r="17" spans="2:11" ht="15.75" customHeight="1" x14ac:dyDescent="0.25">
      <c r="B17" s="224"/>
      <c r="C17" s="216"/>
      <c r="D17" s="216"/>
      <c r="E17" s="216"/>
      <c r="F17" s="216"/>
      <c r="G17" s="216"/>
      <c r="H17" s="216"/>
      <c r="I17" s="216"/>
      <c r="J17" s="216"/>
      <c r="K17" s="225"/>
    </row>
    <row r="18" spans="2:11" ht="15.75" customHeight="1" x14ac:dyDescent="0.25">
      <c r="B18" s="224"/>
      <c r="C18" s="216"/>
      <c r="D18" s="216"/>
      <c r="E18" s="216"/>
      <c r="F18" s="216"/>
      <c r="G18" s="216"/>
      <c r="H18" s="216"/>
      <c r="I18" s="216"/>
      <c r="J18" s="216"/>
      <c r="K18" s="225"/>
    </row>
    <row r="19" spans="2:11" ht="15.75" customHeight="1" x14ac:dyDescent="0.25">
      <c r="B19" s="224"/>
      <c r="C19" s="216"/>
      <c r="D19" s="216"/>
      <c r="E19" s="216"/>
      <c r="F19" s="216"/>
      <c r="G19" s="216"/>
      <c r="H19" s="216"/>
      <c r="I19" s="216"/>
      <c r="J19" s="216"/>
      <c r="K19" s="225"/>
    </row>
    <row r="20" spans="2:11" ht="15.75" customHeight="1" x14ac:dyDescent="0.25">
      <c r="B20" s="224"/>
      <c r="C20" s="216"/>
      <c r="D20" s="216"/>
      <c r="E20" s="216"/>
      <c r="F20" s="216"/>
      <c r="G20" s="216"/>
      <c r="H20" s="216"/>
      <c r="I20" s="216"/>
      <c r="J20" s="216"/>
      <c r="K20" s="225"/>
    </row>
    <row r="21" spans="2:11" ht="15.75" customHeight="1" x14ac:dyDescent="0.25">
      <c r="B21" s="226"/>
      <c r="C21" s="227"/>
      <c r="D21" s="227"/>
      <c r="E21" s="227"/>
      <c r="F21" s="227"/>
      <c r="G21" s="227"/>
      <c r="H21" s="227"/>
      <c r="I21" s="227"/>
      <c r="J21" s="227"/>
      <c r="K21" s="228"/>
    </row>
    <row r="22" spans="2:11" ht="15.75" customHeight="1" x14ac:dyDescent="0.25"/>
    <row r="23" spans="2:11" ht="15.75" customHeight="1" x14ac:dyDescent="0.25"/>
    <row r="24" spans="2:11" ht="15.75" customHeight="1" x14ac:dyDescent="0.25"/>
    <row r="25" spans="2:11" ht="15.75" customHeight="1" x14ac:dyDescent="0.25"/>
    <row r="26" spans="2:11" ht="15.75" customHeight="1" x14ac:dyDescent="0.25"/>
    <row r="27" spans="2:11" ht="15.75" customHeight="1" x14ac:dyDescent="0.25"/>
    <row r="28" spans="2:11" ht="15.75" customHeight="1" x14ac:dyDescent="0.25"/>
    <row r="29" spans="2:11" ht="15.75" customHeight="1" x14ac:dyDescent="0.25"/>
    <row r="30" spans="2:11" ht="15.75" customHeight="1" x14ac:dyDescent="0.25"/>
    <row r="31" spans="2:11" ht="15.75" customHeight="1" x14ac:dyDescent="0.25"/>
    <row r="32" spans="2: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0:K10"/>
    <mergeCell ref="B12:K21"/>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V1001"/>
  <sheetViews>
    <sheetView showGridLines="0" tabSelected="1" workbookViewId="0">
      <selection activeCell="D2" sqref="D2"/>
    </sheetView>
  </sheetViews>
  <sheetFormatPr defaultColWidth="12.54296875" defaultRowHeight="15" customHeight="1" x14ac:dyDescent="0.25"/>
  <cols>
    <col min="1" max="1" width="2.453125" customWidth="1"/>
    <col min="2" max="2" width="11.453125" customWidth="1"/>
    <col min="3" max="3" width="4.7265625" customWidth="1"/>
    <col min="4" max="4" width="54.1796875" customWidth="1"/>
    <col min="5" max="5" width="12.26953125" customWidth="1"/>
    <col min="6" max="6" width="11" customWidth="1"/>
    <col min="7" max="7" width="39" customWidth="1"/>
  </cols>
  <sheetData>
    <row r="1" spans="1:22" ht="15.75" customHeight="1" x14ac:dyDescent="0.4">
      <c r="A1" s="8"/>
      <c r="B1" s="8"/>
    </row>
    <row r="2" spans="1:22" ht="15.75" customHeight="1" x14ac:dyDescent="0.4">
      <c r="A2" s="8"/>
      <c r="B2" s="8"/>
    </row>
    <row r="3" spans="1:22" ht="15.75" customHeight="1" x14ac:dyDescent="0.4">
      <c r="A3" s="8"/>
      <c r="B3" s="8"/>
    </row>
    <row r="4" spans="1:22" ht="15.75" customHeight="1" x14ac:dyDescent="0.4">
      <c r="A4" s="8"/>
      <c r="B4" s="8"/>
    </row>
    <row r="5" spans="1:22" ht="15.75" customHeight="1" x14ac:dyDescent="0.4">
      <c r="A5" s="8"/>
      <c r="B5" s="8"/>
    </row>
    <row r="6" spans="1:22" ht="15.75" customHeight="1" x14ac:dyDescent="0.4">
      <c r="A6" s="8"/>
      <c r="B6" s="8"/>
    </row>
    <row r="7" spans="1:22" ht="15.75" customHeight="1" x14ac:dyDescent="0.4">
      <c r="A7" s="16"/>
      <c r="B7" s="16"/>
      <c r="C7" s="2"/>
      <c r="D7" s="2"/>
      <c r="E7" s="2"/>
      <c r="F7" s="2"/>
      <c r="G7" s="2"/>
      <c r="H7" s="2"/>
      <c r="I7" s="2"/>
      <c r="J7" s="2"/>
      <c r="K7" s="2"/>
      <c r="L7" s="2"/>
      <c r="M7" s="2"/>
      <c r="N7" s="2"/>
      <c r="O7" s="2"/>
      <c r="P7" s="2"/>
      <c r="Q7" s="2"/>
      <c r="R7" s="2"/>
      <c r="S7" s="2"/>
      <c r="T7" s="2"/>
      <c r="U7" s="2"/>
      <c r="V7" s="2"/>
    </row>
    <row r="8" spans="1:22" ht="15" customHeight="1" x14ac:dyDescent="0.4">
      <c r="A8" s="8"/>
      <c r="B8" s="8"/>
    </row>
    <row r="9" spans="1:22" ht="26.25" customHeight="1" x14ac:dyDescent="0.5">
      <c r="A9" s="8"/>
      <c r="B9" s="1" t="s">
        <v>23</v>
      </c>
      <c r="C9" s="17"/>
      <c r="D9" s="17"/>
    </row>
    <row r="10" spans="1:22" ht="22.5" x14ac:dyDescent="0.45">
      <c r="A10" s="8"/>
      <c r="B10" s="15" t="s">
        <v>24</v>
      </c>
      <c r="C10" s="17"/>
      <c r="D10" s="17"/>
    </row>
    <row r="11" spans="1:22" ht="15.75" customHeight="1" x14ac:dyDescent="0.25"/>
    <row r="12" spans="1:22" ht="15.75" customHeight="1" x14ac:dyDescent="0.35">
      <c r="A12" s="18"/>
      <c r="B12" s="19" t="s">
        <v>25</v>
      </c>
      <c r="C12" s="18"/>
      <c r="D12" s="18"/>
    </row>
    <row r="13" spans="1:22" ht="15.75" customHeight="1" x14ac:dyDescent="0.25">
      <c r="A13" s="11"/>
      <c r="B13" s="11" t="s">
        <v>26</v>
      </c>
    </row>
    <row r="14" spans="1:22" ht="15.75" customHeight="1" x14ac:dyDescent="0.25"/>
    <row r="15" spans="1:22" ht="28.5" customHeight="1" thickBot="1" x14ac:dyDescent="0.3">
      <c r="A15" s="20"/>
      <c r="B15" s="21" t="s">
        <v>27</v>
      </c>
      <c r="C15" s="22" t="s">
        <v>28</v>
      </c>
      <c r="D15" s="23" t="s">
        <v>29</v>
      </c>
      <c r="E15" s="24" t="s">
        <v>30</v>
      </c>
      <c r="F15" s="25" t="s">
        <v>31</v>
      </c>
      <c r="G15" s="26" t="s">
        <v>32</v>
      </c>
    </row>
    <row r="16" spans="1:22" ht="31.5" customHeight="1" x14ac:dyDescent="0.25">
      <c r="A16" s="27"/>
      <c r="B16" s="231" t="s">
        <v>33</v>
      </c>
      <c r="C16" s="28" t="s">
        <v>34</v>
      </c>
      <c r="D16" s="29" t="s">
        <v>35</v>
      </c>
      <c r="E16" s="30"/>
      <c r="F16" s="49">
        <f t="shared" ref="F16:F20" si="0">IF(E16="Met",1,IF(E16="In Progress",0.5,IF(E16="N/A",1,0)))</f>
        <v>0</v>
      </c>
      <c r="G16" s="31"/>
    </row>
    <row r="17" spans="1:11" ht="40.5" customHeight="1" x14ac:dyDescent="0.25">
      <c r="A17" s="27"/>
      <c r="B17" s="230"/>
      <c r="C17" s="32" t="s">
        <v>36</v>
      </c>
      <c r="D17" s="33" t="s">
        <v>37</v>
      </c>
      <c r="E17" s="30"/>
      <c r="F17" s="49">
        <f t="shared" si="0"/>
        <v>0</v>
      </c>
      <c r="G17" s="34"/>
    </row>
    <row r="18" spans="1:11" ht="43.5" customHeight="1" x14ac:dyDescent="0.25">
      <c r="A18" s="27"/>
      <c r="B18" s="198" t="s">
        <v>38</v>
      </c>
      <c r="C18" s="211" t="s">
        <v>39</v>
      </c>
      <c r="D18" s="37" t="s">
        <v>40</v>
      </c>
      <c r="E18" s="30"/>
      <c r="F18" s="49">
        <f t="shared" si="0"/>
        <v>0</v>
      </c>
      <c r="G18" s="38"/>
    </row>
    <row r="19" spans="1:11" ht="31.5" customHeight="1" x14ac:dyDescent="0.25">
      <c r="A19" s="212"/>
      <c r="B19" s="229" t="s">
        <v>41</v>
      </c>
      <c r="C19" s="61" t="s">
        <v>42</v>
      </c>
      <c r="D19" s="40" t="s">
        <v>43</v>
      </c>
      <c r="E19" s="30"/>
      <c r="F19" s="49">
        <f t="shared" si="0"/>
        <v>0</v>
      </c>
      <c r="G19" s="41"/>
    </row>
    <row r="20" spans="1:11" ht="31.5" customHeight="1" x14ac:dyDescent="0.25">
      <c r="A20" s="212"/>
      <c r="B20" s="230"/>
      <c r="C20" s="214" t="s">
        <v>44</v>
      </c>
      <c r="D20" s="210" t="s">
        <v>45</v>
      </c>
      <c r="E20" s="208"/>
      <c r="F20" s="49">
        <f t="shared" si="0"/>
        <v>0</v>
      </c>
      <c r="G20" s="42"/>
    </row>
    <row r="21" spans="1:11" ht="15.75" customHeight="1" x14ac:dyDescent="0.25">
      <c r="A21" s="213"/>
      <c r="B21" s="212"/>
      <c r="C21" s="207"/>
      <c r="D21" s="207"/>
      <c r="E21" s="209" t="s">
        <v>46</v>
      </c>
      <c r="F21" s="45" t="str">
        <f>IF(COUNTA(E16:E20)=G22,IF(SUM(F16:F20)= 5,"Best",IF(SUM(F16:F18)=3,"Better",IF(SUM(F16:F17)=2,"Good","In development"))),"Not completed")</f>
        <v>Not completed</v>
      </c>
      <c r="G21" s="9"/>
    </row>
    <row r="22" spans="1:11" ht="15.75" customHeight="1" x14ac:dyDescent="0.25">
      <c r="A22" s="213"/>
      <c r="B22" s="212"/>
      <c r="C22" s="207"/>
      <c r="D22" s="206"/>
      <c r="E22" s="209" t="s">
        <v>47</v>
      </c>
      <c r="F22" s="45">
        <f>SUM(F16:F20)/G22*100</f>
        <v>0</v>
      </c>
      <c r="G22" s="9">
        <f>ROWS(F16:F20)</f>
        <v>5</v>
      </c>
    </row>
    <row r="23" spans="1:11" ht="15.75" customHeight="1" x14ac:dyDescent="0.25">
      <c r="A23" s="43"/>
      <c r="B23" s="212"/>
      <c r="C23" s="207"/>
      <c r="D23" s="207"/>
      <c r="E23" s="9"/>
      <c r="F23" s="9"/>
      <c r="G23" s="9"/>
    </row>
    <row r="24" spans="1:11" ht="15.75" customHeight="1" x14ac:dyDescent="0.25">
      <c r="B24" s="9"/>
      <c r="C24" s="9"/>
      <c r="D24" s="9"/>
      <c r="E24" s="9"/>
      <c r="F24" s="9"/>
      <c r="G24" s="9"/>
      <c r="J24" s="206"/>
    </row>
    <row r="25" spans="1:11" ht="15.75" customHeight="1" x14ac:dyDescent="0.3">
      <c r="A25" s="18"/>
      <c r="B25" s="46" t="s">
        <v>48</v>
      </c>
      <c r="C25" s="9"/>
      <c r="D25" s="9"/>
      <c r="E25" s="9"/>
      <c r="F25" s="9"/>
      <c r="G25" s="9"/>
      <c r="I25" s="206"/>
      <c r="J25" s="206"/>
      <c r="K25" s="206"/>
    </row>
    <row r="26" spans="1:11" ht="15.75" customHeight="1" x14ac:dyDescent="0.25">
      <c r="A26" s="15"/>
      <c r="B26" s="47" t="s">
        <v>49</v>
      </c>
      <c r="C26" s="9"/>
      <c r="D26" s="9"/>
      <c r="E26" s="9"/>
      <c r="F26" s="9"/>
      <c r="G26" s="9"/>
      <c r="J26" s="206"/>
    </row>
    <row r="27" spans="1:11" ht="15.75" customHeight="1" x14ac:dyDescent="0.25">
      <c r="B27" s="9"/>
      <c r="C27" s="9"/>
      <c r="D27" s="9"/>
      <c r="E27" s="9"/>
      <c r="F27" s="9"/>
      <c r="G27" s="9"/>
      <c r="J27" s="206"/>
    </row>
    <row r="28" spans="1:11" ht="25.5" customHeight="1" x14ac:dyDescent="0.25">
      <c r="A28" s="20"/>
      <c r="B28" s="21" t="s">
        <v>27</v>
      </c>
      <c r="C28" s="22" t="s">
        <v>28</v>
      </c>
      <c r="D28" s="23" t="s">
        <v>29</v>
      </c>
      <c r="E28" s="24" t="s">
        <v>30</v>
      </c>
      <c r="F28" s="25" t="s">
        <v>31</v>
      </c>
      <c r="G28" s="26" t="s">
        <v>32</v>
      </c>
      <c r="J28" s="206"/>
    </row>
    <row r="29" spans="1:11" ht="15.75" customHeight="1" x14ac:dyDescent="0.25">
      <c r="A29" s="27"/>
      <c r="B29" s="231" t="s">
        <v>33</v>
      </c>
      <c r="C29" s="173" t="s">
        <v>34</v>
      </c>
      <c r="D29" s="29" t="s">
        <v>50</v>
      </c>
      <c r="E29" s="48"/>
      <c r="F29" s="49">
        <f t="shared" ref="F29:F43" si="1">IF(E29="Met",1,IF(E29="In Progress",0.5,IF(E29="N/A",1,0)))</f>
        <v>0</v>
      </c>
      <c r="G29" s="50"/>
    </row>
    <row r="30" spans="1:11" ht="40.5" customHeight="1" x14ac:dyDescent="0.25">
      <c r="A30" s="27"/>
      <c r="B30" s="232"/>
      <c r="C30" s="174" t="s">
        <v>36</v>
      </c>
      <c r="D30" s="51" t="s">
        <v>51</v>
      </c>
      <c r="E30" s="48"/>
      <c r="F30" s="52">
        <f t="shared" si="1"/>
        <v>0</v>
      </c>
      <c r="G30" s="53"/>
    </row>
    <row r="31" spans="1:11" ht="34.5" customHeight="1" x14ac:dyDescent="0.25">
      <c r="A31" s="27"/>
      <c r="B31" s="232"/>
      <c r="C31" s="54" t="s">
        <v>39</v>
      </c>
      <c r="D31" s="51" t="s">
        <v>52</v>
      </c>
      <c r="E31" s="48"/>
      <c r="F31" s="52">
        <f t="shared" si="1"/>
        <v>0</v>
      </c>
      <c r="G31" s="53"/>
    </row>
    <row r="32" spans="1:11" ht="34.5" customHeight="1" x14ac:dyDescent="0.25">
      <c r="A32" s="27"/>
      <c r="B32" s="232"/>
      <c r="C32" s="54" t="s">
        <v>42</v>
      </c>
      <c r="D32" s="51" t="s">
        <v>53</v>
      </c>
      <c r="E32" s="48"/>
      <c r="F32" s="52">
        <f t="shared" si="1"/>
        <v>0</v>
      </c>
      <c r="G32" s="53"/>
    </row>
    <row r="33" spans="1:7" ht="39.75" customHeight="1" x14ac:dyDescent="0.25">
      <c r="A33" s="27"/>
      <c r="B33" s="232"/>
      <c r="C33" s="54" t="s">
        <v>44</v>
      </c>
      <c r="D33" s="51" t="s">
        <v>54</v>
      </c>
      <c r="E33" s="48"/>
      <c r="F33" s="52">
        <f t="shared" si="1"/>
        <v>0</v>
      </c>
      <c r="G33" s="53"/>
    </row>
    <row r="34" spans="1:7" ht="24" customHeight="1" x14ac:dyDescent="0.25">
      <c r="A34" s="27"/>
      <c r="B34" s="232"/>
      <c r="C34" s="54" t="s">
        <v>55</v>
      </c>
      <c r="D34" s="51" t="s">
        <v>56</v>
      </c>
      <c r="E34" s="48"/>
      <c r="F34" s="52">
        <f t="shared" si="1"/>
        <v>0</v>
      </c>
      <c r="G34" s="55"/>
    </row>
    <row r="35" spans="1:7" ht="27.75" customHeight="1" x14ac:dyDescent="0.25">
      <c r="A35" s="27"/>
      <c r="B35" s="232"/>
      <c r="C35" s="54" t="s">
        <v>57</v>
      </c>
      <c r="D35" s="51" t="s">
        <v>58</v>
      </c>
      <c r="E35" s="48"/>
      <c r="F35" s="52">
        <f t="shared" si="1"/>
        <v>0</v>
      </c>
      <c r="G35" s="56"/>
    </row>
    <row r="36" spans="1:7" ht="24.75" customHeight="1" x14ac:dyDescent="0.25">
      <c r="A36" s="27"/>
      <c r="B36" s="232"/>
      <c r="C36" s="54" t="s">
        <v>59</v>
      </c>
      <c r="D36" s="51" t="s">
        <v>60</v>
      </c>
      <c r="E36" s="48"/>
      <c r="F36" s="52">
        <f t="shared" si="1"/>
        <v>0</v>
      </c>
      <c r="G36" s="56"/>
    </row>
    <row r="37" spans="1:7" ht="24.75" customHeight="1" x14ac:dyDescent="0.25">
      <c r="A37" s="27"/>
      <c r="B37" s="232"/>
      <c r="C37" s="57" t="s">
        <v>61</v>
      </c>
      <c r="D37" s="51" t="s">
        <v>62</v>
      </c>
      <c r="E37" s="48"/>
      <c r="F37" s="52">
        <f t="shared" si="1"/>
        <v>0</v>
      </c>
      <c r="G37" s="56"/>
    </row>
    <row r="38" spans="1:7" ht="48" customHeight="1" x14ac:dyDescent="0.25">
      <c r="A38" s="9"/>
      <c r="B38" s="230"/>
      <c r="C38" s="175" t="s">
        <v>63</v>
      </c>
      <c r="D38" s="33" t="s">
        <v>64</v>
      </c>
      <c r="E38" s="48"/>
      <c r="F38" s="58">
        <f t="shared" si="1"/>
        <v>0</v>
      </c>
      <c r="G38" s="34"/>
    </row>
    <row r="39" spans="1:7" ht="36.75" customHeight="1" x14ac:dyDescent="0.25">
      <c r="A39" s="9"/>
      <c r="B39" s="233" t="s">
        <v>38</v>
      </c>
      <c r="C39" s="176" t="s">
        <v>65</v>
      </c>
      <c r="D39" s="176" t="s">
        <v>66</v>
      </c>
      <c r="E39" s="48"/>
      <c r="F39" s="177">
        <f t="shared" si="1"/>
        <v>0</v>
      </c>
      <c r="G39" s="59"/>
    </row>
    <row r="40" spans="1:7" ht="36" customHeight="1" x14ac:dyDescent="0.25">
      <c r="A40" s="9"/>
      <c r="B40" s="232"/>
      <c r="C40" s="51" t="s">
        <v>67</v>
      </c>
      <c r="D40" s="51" t="s">
        <v>68</v>
      </c>
      <c r="E40" s="48"/>
      <c r="F40" s="52">
        <f t="shared" si="1"/>
        <v>0</v>
      </c>
      <c r="G40" s="60"/>
    </row>
    <row r="41" spans="1:7" ht="33" customHeight="1" x14ac:dyDescent="0.25">
      <c r="A41" s="9"/>
      <c r="B41" s="232"/>
      <c r="C41" s="33" t="s">
        <v>69</v>
      </c>
      <c r="D41" s="51" t="s">
        <v>70</v>
      </c>
      <c r="E41" s="48"/>
      <c r="F41" s="52">
        <f t="shared" si="1"/>
        <v>0</v>
      </c>
      <c r="G41" s="60"/>
    </row>
    <row r="42" spans="1:7" ht="28.5" customHeight="1" x14ac:dyDescent="0.25">
      <c r="A42" s="9"/>
      <c r="B42" s="229" t="s">
        <v>41</v>
      </c>
      <c r="C42" s="61" t="s">
        <v>71</v>
      </c>
      <c r="D42" s="62" t="s">
        <v>72</v>
      </c>
      <c r="E42" s="48"/>
      <c r="F42" s="52">
        <f t="shared" si="1"/>
        <v>0</v>
      </c>
      <c r="G42" s="60"/>
    </row>
    <row r="43" spans="1:7" ht="33" customHeight="1" x14ac:dyDescent="0.25">
      <c r="A43" s="9"/>
      <c r="B43" s="230"/>
      <c r="C43" s="33" t="s">
        <v>73</v>
      </c>
      <c r="D43" s="33" t="s">
        <v>74</v>
      </c>
      <c r="E43" s="63"/>
      <c r="F43" s="58">
        <f t="shared" si="1"/>
        <v>0</v>
      </c>
      <c r="G43" s="64"/>
    </row>
    <row r="44" spans="1:7" ht="15.75" customHeight="1" x14ac:dyDescent="0.3">
      <c r="A44" s="65"/>
      <c r="B44" s="9"/>
      <c r="C44" s="12"/>
      <c r="D44" s="12"/>
      <c r="E44" s="44" t="s">
        <v>46</v>
      </c>
      <c r="F44" s="45" t="str">
        <f>IF(COUNTA(E29:E43)=G45,IF(SUM(F29:F43)= 15,"Best",IF(SUM(F29:F41)=13,"Better",IF(SUM(F29:F38)=10,"Good","In development"))),"Not completed")</f>
        <v>Not completed</v>
      </c>
      <c r="G44" s="9"/>
    </row>
    <row r="45" spans="1:7" ht="15.75" customHeight="1" x14ac:dyDescent="0.3">
      <c r="A45" s="65"/>
      <c r="B45" s="9"/>
      <c r="C45" s="12"/>
      <c r="D45" s="12"/>
      <c r="E45" s="44" t="s">
        <v>47</v>
      </c>
      <c r="F45" s="45">
        <f>SUM(F29:F43)/G45*100</f>
        <v>0</v>
      </c>
      <c r="G45" s="9">
        <f>ROWS(F29:F43)</f>
        <v>15</v>
      </c>
    </row>
    <row r="46" spans="1:7" ht="15.75" customHeight="1" x14ac:dyDescent="0.3">
      <c r="A46" s="65"/>
      <c r="B46" s="9"/>
      <c r="C46" s="12"/>
      <c r="D46" s="12"/>
      <c r="E46" s="12"/>
      <c r="F46" s="9"/>
      <c r="G46" s="12"/>
    </row>
    <row r="47" spans="1:7" ht="15.75" customHeight="1" x14ac:dyDescent="0.25">
      <c r="B47" s="9"/>
      <c r="C47" s="9"/>
      <c r="D47" s="9"/>
      <c r="E47" s="9"/>
      <c r="F47" s="9"/>
      <c r="G47" s="9"/>
    </row>
    <row r="48" spans="1:7" ht="15.75" customHeight="1" x14ac:dyDescent="0.3">
      <c r="A48" s="18"/>
      <c r="B48" s="46" t="s">
        <v>75</v>
      </c>
      <c r="C48" s="9"/>
      <c r="D48" s="9"/>
      <c r="E48" s="9"/>
      <c r="F48" s="9"/>
      <c r="G48" s="9"/>
    </row>
    <row r="49" spans="1:7" ht="15.75" customHeight="1" x14ac:dyDescent="0.25">
      <c r="A49" s="15"/>
      <c r="B49" s="47" t="s">
        <v>76</v>
      </c>
      <c r="C49" s="9"/>
      <c r="D49" s="9"/>
      <c r="E49" s="9"/>
      <c r="F49" s="9"/>
      <c r="G49" s="9"/>
    </row>
    <row r="50" spans="1:7" ht="15.75" customHeight="1" x14ac:dyDescent="0.25">
      <c r="B50" s="9"/>
      <c r="C50" s="9"/>
      <c r="D50" s="9"/>
      <c r="E50" s="9"/>
      <c r="F50" s="9"/>
      <c r="G50" s="9"/>
    </row>
    <row r="51" spans="1:7" ht="15.75" customHeight="1" x14ac:dyDescent="0.25">
      <c r="A51" s="20"/>
      <c r="B51" s="21" t="s">
        <v>27</v>
      </c>
      <c r="C51" s="22" t="s">
        <v>28</v>
      </c>
      <c r="D51" s="23" t="s">
        <v>29</v>
      </c>
      <c r="E51" s="24" t="s">
        <v>30</v>
      </c>
      <c r="F51" s="25" t="s">
        <v>31</v>
      </c>
      <c r="G51" s="26" t="s">
        <v>32</v>
      </c>
    </row>
    <row r="52" spans="1:7" ht="39" customHeight="1" x14ac:dyDescent="0.25">
      <c r="A52" s="27"/>
      <c r="B52" s="231" t="s">
        <v>33</v>
      </c>
      <c r="C52" s="173" t="s">
        <v>34</v>
      </c>
      <c r="D52" s="29" t="s">
        <v>77</v>
      </c>
      <c r="E52" s="30"/>
      <c r="F52" s="172">
        <f t="shared" ref="F52:F57" si="2">IF(E52="Met",1,IF(E52="In Progress",0.5,IF(E52="N/A",1,0)))</f>
        <v>0</v>
      </c>
      <c r="G52" s="31"/>
    </row>
    <row r="53" spans="1:7" ht="33.75" customHeight="1" x14ac:dyDescent="0.25">
      <c r="A53" s="27"/>
      <c r="B53" s="232"/>
      <c r="C53" s="174" t="s">
        <v>36</v>
      </c>
      <c r="D53" s="51" t="s">
        <v>78</v>
      </c>
      <c r="E53" s="48"/>
      <c r="F53" s="66">
        <f t="shared" si="2"/>
        <v>0</v>
      </c>
      <c r="G53" s="56"/>
    </row>
    <row r="54" spans="1:7" ht="33.75" customHeight="1" x14ac:dyDescent="0.25">
      <c r="A54" s="27"/>
      <c r="B54" s="230"/>
      <c r="C54" s="54" t="s">
        <v>39</v>
      </c>
      <c r="D54" s="33" t="s">
        <v>79</v>
      </c>
      <c r="E54" s="63"/>
      <c r="F54" s="66">
        <f t="shared" si="2"/>
        <v>0</v>
      </c>
      <c r="G54" s="34"/>
    </row>
    <row r="55" spans="1:7" ht="25" x14ac:dyDescent="0.25">
      <c r="A55" s="9"/>
      <c r="B55" s="233" t="s">
        <v>38</v>
      </c>
      <c r="C55" s="67" t="s">
        <v>42</v>
      </c>
      <c r="D55" s="176" t="s">
        <v>80</v>
      </c>
      <c r="E55" s="178"/>
      <c r="F55" s="172">
        <f t="shared" si="2"/>
        <v>0</v>
      </c>
      <c r="G55" s="68"/>
    </row>
    <row r="56" spans="1:7" ht="25" x14ac:dyDescent="0.25">
      <c r="A56" s="9"/>
      <c r="B56" s="230"/>
      <c r="C56" s="54" t="s">
        <v>44</v>
      </c>
      <c r="D56" s="69" t="s">
        <v>81</v>
      </c>
      <c r="E56" s="70"/>
      <c r="F56" s="66">
        <f t="shared" si="2"/>
        <v>0</v>
      </c>
      <c r="G56" s="71"/>
    </row>
    <row r="57" spans="1:7" ht="25" x14ac:dyDescent="0.25">
      <c r="A57" s="9"/>
      <c r="B57" s="72" t="s">
        <v>41</v>
      </c>
      <c r="C57" s="179" t="s">
        <v>55</v>
      </c>
      <c r="D57" s="73" t="s">
        <v>82</v>
      </c>
      <c r="E57" s="74"/>
      <c r="F57" s="75">
        <f t="shared" si="2"/>
        <v>0</v>
      </c>
      <c r="G57" s="76"/>
    </row>
    <row r="58" spans="1:7" ht="15.75" customHeight="1" x14ac:dyDescent="0.25">
      <c r="B58" s="9"/>
      <c r="C58" s="9"/>
      <c r="D58" s="9"/>
      <c r="E58" s="44" t="s">
        <v>46</v>
      </c>
      <c r="F58" s="45" t="str">
        <f>IF(COUNTA(E52:E57)=G59,IF(SUM(F52:F57)= 6,"Best",IF(SUM(F52:F56)=5,"Better",IF(SUM(F52:F54)=3,"Good","In development"))),"Not completed")</f>
        <v>Not completed</v>
      </c>
      <c r="G58" s="9"/>
    </row>
    <row r="59" spans="1:7" ht="15.75" customHeight="1" x14ac:dyDescent="0.25">
      <c r="B59" s="9"/>
      <c r="C59" s="9"/>
      <c r="D59" s="9"/>
      <c r="E59" s="44" t="s">
        <v>47</v>
      </c>
      <c r="F59" s="45">
        <f>SUM(F52:F57)/G59*100</f>
        <v>0</v>
      </c>
      <c r="G59" s="9">
        <f>ROWS(F52:F57)</f>
        <v>6</v>
      </c>
    </row>
    <row r="60" spans="1:7" ht="15.75" customHeight="1" x14ac:dyDescent="0.25">
      <c r="B60" s="9"/>
      <c r="C60" s="9"/>
      <c r="D60" s="9"/>
      <c r="E60" s="9"/>
      <c r="F60" s="9"/>
      <c r="G60" s="9"/>
    </row>
    <row r="61" spans="1:7" ht="15.75" customHeight="1" x14ac:dyDescent="0.25">
      <c r="B61" s="9"/>
      <c r="C61" s="9"/>
      <c r="D61" s="9"/>
      <c r="E61" s="9"/>
      <c r="F61" s="9"/>
      <c r="G61" s="9"/>
    </row>
    <row r="62" spans="1:7" ht="15.75" customHeight="1" x14ac:dyDescent="0.25">
      <c r="B62" s="46" t="s">
        <v>83</v>
      </c>
      <c r="C62" s="9"/>
      <c r="D62" s="9"/>
      <c r="E62" s="9"/>
      <c r="F62" s="9"/>
      <c r="G62" s="9"/>
    </row>
    <row r="63" spans="1:7" ht="15.75" customHeight="1" x14ac:dyDescent="0.25">
      <c r="B63" s="9" t="s">
        <v>84</v>
      </c>
      <c r="C63" s="9"/>
      <c r="D63" s="9"/>
      <c r="E63" s="9"/>
      <c r="F63" s="9"/>
      <c r="G63" s="9"/>
    </row>
    <row r="64" spans="1:7" ht="15.75" customHeight="1" x14ac:dyDescent="0.25">
      <c r="B64" s="9"/>
      <c r="C64" s="9"/>
      <c r="D64" s="9"/>
      <c r="E64" s="9"/>
      <c r="F64" s="9"/>
      <c r="G64" s="9"/>
    </row>
    <row r="65" spans="1:7" ht="15.75" customHeight="1" x14ac:dyDescent="0.25">
      <c r="B65" s="21" t="s">
        <v>27</v>
      </c>
      <c r="C65" s="22" t="s">
        <v>28</v>
      </c>
      <c r="D65" s="23" t="s">
        <v>29</v>
      </c>
      <c r="E65" s="24" t="s">
        <v>30</v>
      </c>
      <c r="F65" s="25" t="s">
        <v>31</v>
      </c>
      <c r="G65" s="26" t="s">
        <v>32</v>
      </c>
    </row>
    <row r="66" spans="1:7" ht="25" x14ac:dyDescent="0.25">
      <c r="B66" s="229" t="s">
        <v>33</v>
      </c>
      <c r="C66" s="77" t="s">
        <v>34</v>
      </c>
      <c r="D66" s="78" t="s">
        <v>85</v>
      </c>
      <c r="E66" s="180"/>
      <c r="F66" s="75">
        <f t="shared" ref="F66:F70" si="3">IF(E66="Met",1,IF(E66="In Progress",0.5,IF(E66="N/A",1,0)))</f>
        <v>0</v>
      </c>
      <c r="G66" s="76"/>
    </row>
    <row r="67" spans="1:7" ht="42" customHeight="1" x14ac:dyDescent="0.25">
      <c r="B67" s="230"/>
      <c r="C67" s="79" t="s">
        <v>36</v>
      </c>
      <c r="D67" s="80" t="s">
        <v>86</v>
      </c>
      <c r="E67" s="181"/>
      <c r="F67" s="75">
        <f t="shared" si="3"/>
        <v>0</v>
      </c>
      <c r="G67" s="81"/>
    </row>
    <row r="68" spans="1:7" ht="25" x14ac:dyDescent="0.25">
      <c r="B68" s="35" t="s">
        <v>38</v>
      </c>
      <c r="C68" s="79" t="s">
        <v>39</v>
      </c>
      <c r="D68" s="80" t="s">
        <v>87</v>
      </c>
      <c r="E68" s="181"/>
      <c r="F68" s="172">
        <f t="shared" si="3"/>
        <v>0</v>
      </c>
      <c r="G68" s="82"/>
    </row>
    <row r="69" spans="1:7" ht="29.25" customHeight="1" x14ac:dyDescent="0.25">
      <c r="B69" s="229" t="s">
        <v>41</v>
      </c>
      <c r="C69" s="173" t="s">
        <v>42</v>
      </c>
      <c r="D69" s="80" t="s">
        <v>88</v>
      </c>
      <c r="E69" s="83"/>
      <c r="F69" s="172">
        <f t="shared" si="3"/>
        <v>0</v>
      </c>
      <c r="G69" s="82"/>
    </row>
    <row r="70" spans="1:7" ht="37.5" x14ac:dyDescent="0.25">
      <c r="B70" s="230"/>
      <c r="C70" s="79" t="s">
        <v>44</v>
      </c>
      <c r="D70" s="80" t="s">
        <v>89</v>
      </c>
      <c r="E70" s="83"/>
      <c r="F70" s="75">
        <f t="shared" si="3"/>
        <v>0</v>
      </c>
      <c r="G70" s="38"/>
    </row>
    <row r="71" spans="1:7" ht="15.75" customHeight="1" x14ac:dyDescent="0.25">
      <c r="B71" s="9"/>
      <c r="C71" s="9"/>
      <c r="D71" s="9"/>
      <c r="E71" s="44" t="s">
        <v>46</v>
      </c>
      <c r="F71" s="45" t="str">
        <f>IF(COUNTA(E66:E70)=G72,IF(SUM(F66:F70)=5,"Best",IF(SUM(F66:F68)=3,"Better",IF(SUM(F66:F67)=2,"Good","In development"))),"Not completed")</f>
        <v>Not completed</v>
      </c>
      <c r="G71" s="9"/>
    </row>
    <row r="72" spans="1:7" ht="15.75" customHeight="1" x14ac:dyDescent="0.25">
      <c r="B72" s="9"/>
      <c r="C72" s="9"/>
      <c r="D72" s="9"/>
      <c r="E72" s="44" t="s">
        <v>47</v>
      </c>
      <c r="F72" s="45">
        <f>SUM(F66:F70)/G72*100</f>
        <v>0</v>
      </c>
      <c r="G72" s="9">
        <f>ROWS(F66:F70)</f>
        <v>5</v>
      </c>
    </row>
    <row r="73" spans="1:7" ht="15.75" customHeight="1" x14ac:dyDescent="0.25">
      <c r="B73" s="9"/>
      <c r="C73" s="9"/>
      <c r="D73" s="9"/>
      <c r="E73" s="9"/>
      <c r="F73" s="9"/>
      <c r="G73" s="9"/>
    </row>
    <row r="74" spans="1:7" ht="15.75" customHeight="1" x14ac:dyDescent="0.25">
      <c r="B74" s="9"/>
      <c r="C74" s="9"/>
      <c r="D74" s="9"/>
      <c r="E74" s="9"/>
      <c r="F74" s="9"/>
      <c r="G74" s="9"/>
    </row>
    <row r="75" spans="1:7" ht="15.75" customHeight="1" x14ac:dyDescent="0.3">
      <c r="A75" s="18"/>
      <c r="B75" s="46" t="s">
        <v>90</v>
      </c>
      <c r="C75" s="84"/>
      <c r="D75" s="84"/>
      <c r="E75" s="9"/>
      <c r="F75" s="9"/>
      <c r="G75" s="9"/>
    </row>
    <row r="76" spans="1:7" ht="15.75" customHeight="1" x14ac:dyDescent="0.25">
      <c r="A76" s="15"/>
      <c r="B76" s="47" t="s">
        <v>91</v>
      </c>
      <c r="C76" s="9"/>
      <c r="D76" s="9"/>
      <c r="E76" s="9"/>
      <c r="F76" s="9"/>
      <c r="G76" s="9"/>
    </row>
    <row r="77" spans="1:7" ht="15.75" customHeight="1" x14ac:dyDescent="0.25">
      <c r="A77" s="15"/>
      <c r="B77" s="47"/>
      <c r="C77" s="9"/>
      <c r="D77" s="9"/>
      <c r="E77" s="9"/>
      <c r="F77" s="9"/>
      <c r="G77" s="9"/>
    </row>
    <row r="78" spans="1:7" ht="15.75" customHeight="1" x14ac:dyDescent="0.25">
      <c r="A78" s="20"/>
      <c r="B78" s="21" t="s">
        <v>27</v>
      </c>
      <c r="C78" s="22" t="s">
        <v>28</v>
      </c>
      <c r="D78" s="23" t="s">
        <v>29</v>
      </c>
      <c r="E78" s="24" t="s">
        <v>30</v>
      </c>
      <c r="F78" s="25" t="s">
        <v>31</v>
      </c>
      <c r="G78" s="26" t="s">
        <v>32</v>
      </c>
    </row>
    <row r="79" spans="1:7" ht="37.5" x14ac:dyDescent="0.25">
      <c r="A79" s="27"/>
      <c r="B79" s="231" t="s">
        <v>33</v>
      </c>
      <c r="C79" s="173" t="s">
        <v>34</v>
      </c>
      <c r="D79" s="29" t="s">
        <v>92</v>
      </c>
      <c r="E79" s="30"/>
      <c r="F79" s="49">
        <f t="shared" ref="F79:F84" si="4">IF(E79="Met",1,IF(E79="In Progress",0.5,IF(E79="N/A",1,0)))</f>
        <v>0</v>
      </c>
      <c r="G79" s="31"/>
    </row>
    <row r="80" spans="1:7" ht="37.5" x14ac:dyDescent="0.25">
      <c r="A80" s="27"/>
      <c r="B80" s="232"/>
      <c r="C80" s="174" t="s">
        <v>36</v>
      </c>
      <c r="D80" s="51" t="s">
        <v>93</v>
      </c>
      <c r="E80" s="48"/>
      <c r="F80" s="52">
        <f t="shared" si="4"/>
        <v>0</v>
      </c>
      <c r="G80" s="56"/>
    </row>
    <row r="81" spans="1:7" ht="37.5" x14ac:dyDescent="0.25">
      <c r="A81" s="27"/>
      <c r="B81" s="232"/>
      <c r="C81" s="57" t="s">
        <v>39</v>
      </c>
      <c r="D81" s="51" t="s">
        <v>94</v>
      </c>
      <c r="E81" s="48"/>
      <c r="F81" s="52">
        <f t="shared" si="4"/>
        <v>0</v>
      </c>
      <c r="G81" s="85"/>
    </row>
    <row r="82" spans="1:7" ht="37.5" x14ac:dyDescent="0.25">
      <c r="A82" s="27"/>
      <c r="B82" s="230"/>
      <c r="C82" s="36" t="s">
        <v>42</v>
      </c>
      <c r="D82" s="33" t="s">
        <v>95</v>
      </c>
      <c r="E82" s="63"/>
      <c r="F82" s="52">
        <f t="shared" si="4"/>
        <v>0</v>
      </c>
      <c r="G82" s="86"/>
    </row>
    <row r="83" spans="1:7" ht="37.5" x14ac:dyDescent="0.25">
      <c r="A83" s="27"/>
      <c r="B83" s="35" t="s">
        <v>38</v>
      </c>
      <c r="C83" s="36" t="s">
        <v>44</v>
      </c>
      <c r="D83" s="37" t="s">
        <v>96</v>
      </c>
      <c r="E83" s="83"/>
      <c r="F83" s="172">
        <f t="shared" si="4"/>
        <v>0</v>
      </c>
      <c r="G83" s="82"/>
    </row>
    <row r="84" spans="1:7" ht="25" x14ac:dyDescent="0.25">
      <c r="A84" s="27"/>
      <c r="B84" s="35" t="s">
        <v>41</v>
      </c>
      <c r="C84" s="36" t="s">
        <v>55</v>
      </c>
      <c r="D84" s="37" t="s">
        <v>97</v>
      </c>
      <c r="E84" s="83"/>
      <c r="F84" s="75">
        <f t="shared" si="4"/>
        <v>0</v>
      </c>
      <c r="G84" s="38"/>
    </row>
    <row r="85" spans="1:7" ht="15.75" customHeight="1" x14ac:dyDescent="0.25">
      <c r="B85" s="9"/>
      <c r="C85" s="9"/>
      <c r="D85" s="9"/>
      <c r="E85" s="44" t="s">
        <v>46</v>
      </c>
      <c r="F85" s="45" t="str">
        <f>IF(COUNTA(E79:E84)=G86,IF(SUM(F79:F84)= 6,"Best",IF(SUM(F79:F83)=5,"Better",IF(SUM(F79:F82)=4,"Good","In development"))),"Not completed")</f>
        <v>Not completed</v>
      </c>
      <c r="G85" s="9"/>
    </row>
    <row r="86" spans="1:7" ht="15.75" customHeight="1" x14ac:dyDescent="0.3">
      <c r="A86" s="14"/>
      <c r="B86" s="12"/>
      <c r="C86" s="12"/>
      <c r="D86" s="12"/>
      <c r="E86" s="44" t="s">
        <v>47</v>
      </c>
      <c r="F86" s="45">
        <f>SUM(F79:F84)/G86*100</f>
        <v>0</v>
      </c>
      <c r="G86" s="9">
        <f>ROWS(F79:F84)</f>
        <v>6</v>
      </c>
    </row>
    <row r="87" spans="1:7" ht="15.75" customHeight="1" x14ac:dyDescent="0.3">
      <c r="A87" s="65"/>
      <c r="B87" s="87"/>
      <c r="C87" s="12"/>
      <c r="D87" s="12"/>
      <c r="E87" s="9"/>
      <c r="F87" s="9"/>
      <c r="G87" s="9"/>
    </row>
    <row r="88" spans="1:7" ht="15.75" customHeight="1" x14ac:dyDescent="0.25">
      <c r="B88" s="9"/>
      <c r="C88" s="9"/>
      <c r="D88" s="9"/>
      <c r="E88" s="9"/>
      <c r="F88" s="9"/>
      <c r="G88" s="9"/>
    </row>
    <row r="89" spans="1:7" ht="15.75" customHeight="1" x14ac:dyDescent="0.25">
      <c r="B89" s="9"/>
      <c r="C89" s="9"/>
      <c r="D89" s="9"/>
      <c r="E89" s="9"/>
      <c r="F89" s="9"/>
      <c r="G89" s="9"/>
    </row>
    <row r="90" spans="1:7" ht="15.75" customHeight="1" x14ac:dyDescent="0.25">
      <c r="B90" s="9"/>
      <c r="C90" s="9"/>
      <c r="D90" s="9"/>
      <c r="E90" s="9"/>
      <c r="F90" s="9"/>
      <c r="G90" s="9"/>
    </row>
    <row r="91" spans="1:7" ht="15.75" customHeight="1" x14ac:dyDescent="0.25">
      <c r="B91" s="9"/>
      <c r="C91" s="9"/>
      <c r="D91" s="9"/>
      <c r="E91" s="9"/>
      <c r="F91" s="9"/>
      <c r="G91" s="9"/>
    </row>
    <row r="92" spans="1:7" ht="15.75" customHeight="1" x14ac:dyDescent="0.25">
      <c r="B92" s="9"/>
      <c r="C92" s="9"/>
      <c r="D92" s="9"/>
      <c r="E92" s="9"/>
      <c r="F92" s="9"/>
      <c r="G92" s="9"/>
    </row>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0">
    <mergeCell ref="B66:B67"/>
    <mergeCell ref="B69:B70"/>
    <mergeCell ref="B79:B82"/>
    <mergeCell ref="B16:B17"/>
    <mergeCell ref="B19:B20"/>
    <mergeCell ref="B29:B38"/>
    <mergeCell ref="B39:B41"/>
    <mergeCell ref="B42:B43"/>
    <mergeCell ref="B52:B54"/>
    <mergeCell ref="B55:B56"/>
  </mergeCells>
  <dataValidations count="1">
    <dataValidation type="list" allowBlank="1" sqref="E16:E20 E29:E43 E52:E57 E66:E70 E79:E84" xr:uid="{00000000-0002-0000-0300-000000000000}">
      <formula1>"Met,Not Met,In Progress,N/A"</formula1>
    </dataValidation>
  </dataValidations>
  <hyperlinks>
    <hyperlink ref="D42" r:id="rId1" xr:uid="{00000000-0004-0000-0300-000000000000}"/>
  </hyperlinks>
  <printOptions horizontalCentered="1" gridLines="1"/>
  <pageMargins left="0.7" right="0.7" top="0.75" bottom="0.75" header="0" footer="0"/>
  <pageSetup paperSize="9" fitToHeight="0" pageOrder="overThenDown" orientation="landscape" cellComments="atEnd"/>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1000"/>
  <sheetViews>
    <sheetView showGridLines="0" workbookViewId="0">
      <selection activeCell="D2" sqref="D2"/>
    </sheetView>
  </sheetViews>
  <sheetFormatPr defaultColWidth="12.54296875" defaultRowHeight="15" customHeight="1" x14ac:dyDescent="0.25"/>
  <cols>
    <col min="1" max="1" width="2.453125" customWidth="1"/>
    <col min="2" max="2" width="11.453125" customWidth="1"/>
    <col min="3" max="3" width="4.7265625" customWidth="1"/>
    <col min="4" max="4" width="54.1796875" customWidth="1"/>
    <col min="5" max="5" width="8.453125" customWidth="1"/>
    <col min="6" max="6" width="11" customWidth="1"/>
    <col min="7" max="7" width="37.81640625" customWidth="1"/>
  </cols>
  <sheetData>
    <row r="1" spans="1:11" ht="15.75" customHeight="1" x14ac:dyDescent="0.4">
      <c r="A1" s="8"/>
      <c r="B1" s="8"/>
    </row>
    <row r="2" spans="1:11" ht="15.75" customHeight="1" x14ac:dyDescent="0.4">
      <c r="A2" s="8"/>
      <c r="B2" s="8"/>
    </row>
    <row r="3" spans="1:11" ht="15.75" customHeight="1" x14ac:dyDescent="0.4">
      <c r="A3" s="8"/>
      <c r="B3" s="8"/>
    </row>
    <row r="4" spans="1:11" ht="15.75" customHeight="1" x14ac:dyDescent="0.4">
      <c r="A4" s="8"/>
      <c r="B4" s="8"/>
    </row>
    <row r="5" spans="1:11" ht="15.75" customHeight="1" x14ac:dyDescent="0.4">
      <c r="A5" s="8"/>
      <c r="B5" s="8"/>
    </row>
    <row r="6" spans="1:11" ht="15.75" customHeight="1" x14ac:dyDescent="0.4">
      <c r="A6" s="8"/>
      <c r="B6" s="8"/>
    </row>
    <row r="7" spans="1:11" ht="15.75" customHeight="1" x14ac:dyDescent="0.4">
      <c r="A7" s="16"/>
      <c r="B7" s="16"/>
      <c r="C7" s="2"/>
      <c r="D7" s="2"/>
      <c r="E7" s="2"/>
      <c r="F7" s="2"/>
      <c r="G7" s="2"/>
      <c r="H7" s="2"/>
      <c r="I7" s="2"/>
      <c r="J7" s="2"/>
      <c r="K7" s="2"/>
    </row>
    <row r="8" spans="1:11" ht="15.75" customHeight="1" x14ac:dyDescent="0.4">
      <c r="A8" s="8"/>
      <c r="B8" s="8"/>
    </row>
    <row r="9" spans="1:11" ht="24.75" customHeight="1" x14ac:dyDescent="0.5">
      <c r="A9" s="199"/>
      <c r="B9" s="200" t="s">
        <v>98</v>
      </c>
    </row>
    <row r="10" spans="1:11" ht="15.75" customHeight="1" x14ac:dyDescent="0.25">
      <c r="A10" s="201"/>
      <c r="B10" s="201" t="s">
        <v>99</v>
      </c>
    </row>
    <row r="11" spans="1:11" ht="15.75" customHeight="1" x14ac:dyDescent="0.25">
      <c r="A11" s="202"/>
      <c r="B11" s="202"/>
    </row>
    <row r="12" spans="1:11" ht="15.75" customHeight="1" x14ac:dyDescent="0.35">
      <c r="A12" s="203"/>
      <c r="B12" s="204" t="s">
        <v>100</v>
      </c>
      <c r="C12" s="18"/>
      <c r="D12" s="18"/>
    </row>
    <row r="13" spans="1:11" ht="15.75" customHeight="1" x14ac:dyDescent="0.25">
      <c r="A13" s="205"/>
      <c r="B13" s="205" t="s">
        <v>101</v>
      </c>
    </row>
    <row r="14" spans="1:11" ht="15.75" customHeight="1" x14ac:dyDescent="0.25">
      <c r="A14" s="15"/>
      <c r="B14" s="15"/>
    </row>
    <row r="15" spans="1:11" ht="25.5" customHeight="1" x14ac:dyDescent="0.25">
      <c r="A15" s="20"/>
      <c r="B15" s="21" t="s">
        <v>27</v>
      </c>
      <c r="C15" s="22" t="s">
        <v>28</v>
      </c>
      <c r="D15" s="23" t="s">
        <v>29</v>
      </c>
      <c r="E15" s="24" t="s">
        <v>30</v>
      </c>
      <c r="F15" s="25" t="s">
        <v>31</v>
      </c>
      <c r="G15" s="26" t="s">
        <v>32</v>
      </c>
    </row>
    <row r="16" spans="1:11" ht="40.5" customHeight="1" x14ac:dyDescent="0.25">
      <c r="A16" s="27"/>
      <c r="B16" s="231" t="s">
        <v>33</v>
      </c>
      <c r="C16" s="173" t="s">
        <v>34</v>
      </c>
      <c r="D16" s="29" t="s">
        <v>102</v>
      </c>
      <c r="E16" s="30"/>
      <c r="F16" s="49">
        <f t="shared" ref="F16:F25" si="0">IF(E16="Met",1,IF(E16="In Progress",0.5,IF(E16="N/A",1,0)))</f>
        <v>0</v>
      </c>
      <c r="G16" s="31"/>
    </row>
    <row r="17" spans="1:7" ht="24" customHeight="1" x14ac:dyDescent="0.25">
      <c r="A17" s="27"/>
      <c r="B17" s="232"/>
      <c r="C17" s="174" t="s">
        <v>36</v>
      </c>
      <c r="D17" s="51" t="s">
        <v>103</v>
      </c>
      <c r="E17" s="48"/>
      <c r="F17" s="52">
        <f t="shared" si="0"/>
        <v>0</v>
      </c>
      <c r="G17" s="53"/>
    </row>
    <row r="18" spans="1:7" ht="24" customHeight="1" x14ac:dyDescent="0.25">
      <c r="A18" s="27"/>
      <c r="B18" s="232"/>
      <c r="C18" s="57" t="s">
        <v>39</v>
      </c>
      <c r="D18" s="51" t="s">
        <v>104</v>
      </c>
      <c r="E18" s="48"/>
      <c r="F18" s="52">
        <f t="shared" si="0"/>
        <v>0</v>
      </c>
      <c r="G18" s="60"/>
    </row>
    <row r="19" spans="1:7" ht="24" customHeight="1" x14ac:dyDescent="0.25">
      <c r="A19" s="27"/>
      <c r="B19" s="232"/>
      <c r="C19" s="174" t="s">
        <v>42</v>
      </c>
      <c r="D19" s="51" t="s">
        <v>105</v>
      </c>
      <c r="E19" s="48"/>
      <c r="F19" s="52">
        <f t="shared" si="0"/>
        <v>0</v>
      </c>
      <c r="G19" s="56"/>
    </row>
    <row r="20" spans="1:7" ht="24" customHeight="1" x14ac:dyDescent="0.25">
      <c r="A20" s="27"/>
      <c r="B20" s="230"/>
      <c r="C20" s="175" t="s">
        <v>44</v>
      </c>
      <c r="D20" s="33" t="s">
        <v>106</v>
      </c>
      <c r="E20" s="63"/>
      <c r="F20" s="58">
        <f t="shared" si="0"/>
        <v>0</v>
      </c>
      <c r="G20" s="34"/>
    </row>
    <row r="21" spans="1:7" ht="38.25" customHeight="1" x14ac:dyDescent="0.25">
      <c r="A21" s="27"/>
      <c r="B21" s="231" t="s">
        <v>38</v>
      </c>
      <c r="C21" s="88" t="s">
        <v>55</v>
      </c>
      <c r="D21" s="39" t="s">
        <v>107</v>
      </c>
      <c r="E21" s="178"/>
      <c r="F21" s="177">
        <f t="shared" si="0"/>
        <v>0</v>
      </c>
      <c r="G21" s="89"/>
    </row>
    <row r="22" spans="1:7" ht="24" customHeight="1" x14ac:dyDescent="0.25">
      <c r="A22" s="27"/>
      <c r="B22" s="230"/>
      <c r="C22" s="90" t="s">
        <v>57</v>
      </c>
      <c r="D22" s="32" t="s">
        <v>108</v>
      </c>
      <c r="E22" s="63"/>
      <c r="F22" s="58">
        <f t="shared" si="0"/>
        <v>0</v>
      </c>
      <c r="G22" s="34"/>
    </row>
    <row r="23" spans="1:7" ht="24" customHeight="1" x14ac:dyDescent="0.25">
      <c r="A23" s="27"/>
      <c r="B23" s="235" t="s">
        <v>41</v>
      </c>
      <c r="C23" s="182" t="s">
        <v>59</v>
      </c>
      <c r="D23" s="39" t="s">
        <v>109</v>
      </c>
      <c r="E23" s="178"/>
      <c r="F23" s="177">
        <f t="shared" si="0"/>
        <v>0</v>
      </c>
      <c r="G23" s="59"/>
    </row>
    <row r="24" spans="1:7" ht="24" customHeight="1" x14ac:dyDescent="0.25">
      <c r="A24" s="27"/>
      <c r="B24" s="232"/>
      <c r="C24" s="57" t="s">
        <v>61</v>
      </c>
      <c r="D24" s="51" t="s">
        <v>110</v>
      </c>
      <c r="E24" s="48"/>
      <c r="F24" s="52">
        <f t="shared" si="0"/>
        <v>0</v>
      </c>
      <c r="G24" s="56"/>
    </row>
    <row r="25" spans="1:7" ht="24" customHeight="1" x14ac:dyDescent="0.25">
      <c r="A25" s="27"/>
      <c r="B25" s="230"/>
      <c r="C25" s="175" t="s">
        <v>63</v>
      </c>
      <c r="D25" s="33" t="s">
        <v>111</v>
      </c>
      <c r="E25" s="58"/>
      <c r="F25" s="58">
        <f t="shared" si="0"/>
        <v>0</v>
      </c>
      <c r="G25" s="42"/>
    </row>
    <row r="26" spans="1:7" ht="15.75" customHeight="1" x14ac:dyDescent="0.3">
      <c r="E26" s="91" t="s">
        <v>46</v>
      </c>
      <c r="F26" s="92" t="str">
        <f>IF(COUNTA(E16:E25)=G27,IF(SUM(F16:F25)= 10,"Best",IF(SUM(F16:F22)=7,"Better",IF(SUM(F16:F20)=5,"Good","In development"))),"Not completed")</f>
        <v>Not completed</v>
      </c>
      <c r="G26" s="93"/>
    </row>
    <row r="27" spans="1:7" ht="15.75" customHeight="1" x14ac:dyDescent="0.3">
      <c r="E27" s="94" t="s">
        <v>47</v>
      </c>
      <c r="F27" s="95">
        <f>SUM(F16:F25)/G27*100</f>
        <v>0</v>
      </c>
      <c r="G27" s="96">
        <f>ROWS(F16:F25)</f>
        <v>10</v>
      </c>
    </row>
    <row r="28" spans="1:7" ht="15.75" customHeight="1" x14ac:dyDescent="0.35">
      <c r="A28" s="18"/>
      <c r="B28" s="19"/>
      <c r="C28" s="18"/>
      <c r="D28" s="18"/>
    </row>
    <row r="29" spans="1:7" ht="15.75" customHeight="1" x14ac:dyDescent="0.35">
      <c r="A29" s="18"/>
      <c r="B29" s="19"/>
      <c r="C29" s="18"/>
      <c r="D29" s="18"/>
    </row>
    <row r="30" spans="1:7" ht="15.75" customHeight="1" x14ac:dyDescent="0.35">
      <c r="A30" s="18"/>
      <c r="B30" s="19" t="s">
        <v>112</v>
      </c>
      <c r="C30" s="18"/>
      <c r="D30" s="18"/>
      <c r="E30" s="11"/>
    </row>
    <row r="31" spans="1:7" ht="15.75" customHeight="1" x14ac:dyDescent="0.25">
      <c r="A31" s="15"/>
      <c r="B31" s="15" t="s">
        <v>113</v>
      </c>
      <c r="E31" s="11"/>
    </row>
    <row r="32" spans="1:7" ht="15.75" customHeight="1" x14ac:dyDescent="0.25">
      <c r="E32" s="11"/>
    </row>
    <row r="33" spans="1:7" ht="15.75" customHeight="1" x14ac:dyDescent="0.25">
      <c r="A33" s="20"/>
      <c r="B33" s="21" t="s">
        <v>27</v>
      </c>
      <c r="C33" s="22" t="s">
        <v>28</v>
      </c>
      <c r="D33" s="23" t="s">
        <v>29</v>
      </c>
      <c r="E33" s="24" t="s">
        <v>30</v>
      </c>
      <c r="F33" s="25" t="s">
        <v>31</v>
      </c>
      <c r="G33" s="26" t="s">
        <v>32</v>
      </c>
    </row>
    <row r="34" spans="1:7" ht="25" x14ac:dyDescent="0.25">
      <c r="A34" s="27"/>
      <c r="B34" s="231" t="s">
        <v>33</v>
      </c>
      <c r="C34" s="173" t="s">
        <v>34</v>
      </c>
      <c r="D34" s="29" t="s">
        <v>114</v>
      </c>
      <c r="E34" s="30"/>
      <c r="F34" s="97">
        <f t="shared" ref="F34:F50" si="1">IF(E34="Met",1,IF(E34="In Progress",0.5,IF(E34="N/A",1,0)))</f>
        <v>0</v>
      </c>
      <c r="G34" s="98"/>
    </row>
    <row r="35" spans="1:7" ht="25" x14ac:dyDescent="0.25">
      <c r="A35" s="27"/>
      <c r="B35" s="232"/>
      <c r="C35" s="174" t="s">
        <v>36</v>
      </c>
      <c r="D35" s="51" t="s">
        <v>115</v>
      </c>
      <c r="E35" s="48"/>
      <c r="F35" s="99">
        <f t="shared" si="1"/>
        <v>0</v>
      </c>
      <c r="G35" s="100"/>
    </row>
    <row r="36" spans="1:7" ht="25" x14ac:dyDescent="0.25">
      <c r="A36" s="27"/>
      <c r="B36" s="232"/>
      <c r="C36" s="57" t="s">
        <v>39</v>
      </c>
      <c r="D36" s="101" t="s">
        <v>116</v>
      </c>
      <c r="E36" s="48"/>
      <c r="F36" s="99">
        <f t="shared" si="1"/>
        <v>0</v>
      </c>
      <c r="G36" s="100"/>
    </row>
    <row r="37" spans="1:7" ht="25" x14ac:dyDescent="0.25">
      <c r="A37" s="27"/>
      <c r="B37" s="232"/>
      <c r="C37" s="174" t="s">
        <v>42</v>
      </c>
      <c r="D37" s="101" t="s">
        <v>117</v>
      </c>
      <c r="E37" s="48"/>
      <c r="F37" s="99">
        <f t="shared" si="1"/>
        <v>0</v>
      </c>
      <c r="G37" s="100"/>
    </row>
    <row r="38" spans="1:7" ht="25" x14ac:dyDescent="0.25">
      <c r="A38" s="27"/>
      <c r="B38" s="232"/>
      <c r="C38" s="57" t="s">
        <v>44</v>
      </c>
      <c r="D38" s="101" t="s">
        <v>118</v>
      </c>
      <c r="E38" s="48"/>
      <c r="F38" s="99">
        <f t="shared" si="1"/>
        <v>0</v>
      </c>
      <c r="G38" s="100"/>
    </row>
    <row r="39" spans="1:7" ht="49.5" customHeight="1" x14ac:dyDescent="0.25">
      <c r="A39" s="27"/>
      <c r="B39" s="232"/>
      <c r="C39" s="174" t="s">
        <v>55</v>
      </c>
      <c r="D39" s="51" t="s">
        <v>119</v>
      </c>
      <c r="E39" s="48"/>
      <c r="F39" s="99">
        <f t="shared" si="1"/>
        <v>0</v>
      </c>
      <c r="G39" s="100"/>
    </row>
    <row r="40" spans="1:7" ht="37.5" x14ac:dyDescent="0.25">
      <c r="A40" s="27"/>
      <c r="B40" s="232"/>
      <c r="C40" s="57" t="s">
        <v>57</v>
      </c>
      <c r="D40" s="51" t="s">
        <v>120</v>
      </c>
      <c r="E40" s="48"/>
      <c r="F40" s="99">
        <f t="shared" si="1"/>
        <v>0</v>
      </c>
      <c r="G40" s="100"/>
    </row>
    <row r="41" spans="1:7" ht="50" x14ac:dyDescent="0.25">
      <c r="A41" s="27"/>
      <c r="B41" s="232"/>
      <c r="C41" s="57" t="s">
        <v>59</v>
      </c>
      <c r="D41" s="51" t="s">
        <v>121</v>
      </c>
      <c r="E41" s="48"/>
      <c r="F41" s="99">
        <f t="shared" si="1"/>
        <v>0</v>
      </c>
      <c r="G41" s="100"/>
    </row>
    <row r="42" spans="1:7" ht="45.75" customHeight="1" x14ac:dyDescent="0.25">
      <c r="A42" s="27"/>
      <c r="B42" s="232"/>
      <c r="C42" s="57" t="s">
        <v>61</v>
      </c>
      <c r="D42" s="51" t="s">
        <v>122</v>
      </c>
      <c r="E42" s="48"/>
      <c r="F42" s="99">
        <f t="shared" si="1"/>
        <v>0</v>
      </c>
      <c r="G42" s="100"/>
    </row>
    <row r="43" spans="1:7" ht="36.75" customHeight="1" x14ac:dyDescent="0.25">
      <c r="A43" s="27"/>
      <c r="B43" s="232"/>
      <c r="C43" s="54" t="s">
        <v>63</v>
      </c>
      <c r="D43" s="186" t="s">
        <v>123</v>
      </c>
      <c r="E43" s="48"/>
      <c r="F43" s="99">
        <f t="shared" si="1"/>
        <v>0</v>
      </c>
      <c r="G43" s="100"/>
    </row>
    <row r="44" spans="1:7" ht="27" customHeight="1" thickBot="1" x14ac:dyDescent="0.3">
      <c r="A44" s="27"/>
      <c r="B44" s="232"/>
      <c r="C44" s="51" t="s">
        <v>65</v>
      </c>
      <c r="D44" s="51" t="s">
        <v>124</v>
      </c>
      <c r="E44" s="48"/>
      <c r="F44" s="99">
        <f t="shared" si="1"/>
        <v>0</v>
      </c>
      <c r="G44" s="100"/>
    </row>
    <row r="45" spans="1:7" ht="37.5" x14ac:dyDescent="0.25">
      <c r="A45" s="27"/>
      <c r="B45" s="102" t="s">
        <v>38</v>
      </c>
      <c r="C45" s="103" t="s">
        <v>67</v>
      </c>
      <c r="D45" s="104" t="s">
        <v>125</v>
      </c>
      <c r="E45" s="105"/>
      <c r="F45" s="183">
        <f t="shared" si="1"/>
        <v>0</v>
      </c>
      <c r="G45" s="106"/>
    </row>
    <row r="46" spans="1:7" ht="27" customHeight="1" x14ac:dyDescent="0.25">
      <c r="A46" s="27"/>
      <c r="B46" s="235" t="s">
        <v>41</v>
      </c>
      <c r="C46" s="107" t="s">
        <v>69</v>
      </c>
      <c r="D46" s="29" t="s">
        <v>126</v>
      </c>
      <c r="E46" s="30"/>
      <c r="F46" s="97">
        <f t="shared" si="1"/>
        <v>0</v>
      </c>
      <c r="G46" s="98"/>
    </row>
    <row r="47" spans="1:7" ht="27" customHeight="1" x14ac:dyDescent="0.25">
      <c r="A47" s="27"/>
      <c r="B47" s="232"/>
      <c r="C47" s="61" t="s">
        <v>71</v>
      </c>
      <c r="D47" s="51" t="s">
        <v>127</v>
      </c>
      <c r="E47" s="48"/>
      <c r="F47" s="99">
        <f t="shared" si="1"/>
        <v>0</v>
      </c>
      <c r="G47" s="100"/>
    </row>
    <row r="48" spans="1:7" ht="24.75" customHeight="1" x14ac:dyDescent="0.25">
      <c r="A48" s="27"/>
      <c r="B48" s="232"/>
      <c r="C48" s="51" t="s">
        <v>73</v>
      </c>
      <c r="D48" s="51" t="s">
        <v>128</v>
      </c>
      <c r="E48" s="48"/>
      <c r="F48" s="99">
        <f t="shared" si="1"/>
        <v>0</v>
      </c>
      <c r="G48" s="100"/>
    </row>
    <row r="49" spans="1:7" ht="26.25" customHeight="1" x14ac:dyDescent="0.25">
      <c r="A49" s="27"/>
      <c r="B49" s="232"/>
      <c r="C49" s="61" t="s">
        <v>129</v>
      </c>
      <c r="D49" s="51" t="s">
        <v>130</v>
      </c>
      <c r="E49" s="48"/>
      <c r="F49" s="99">
        <f t="shared" si="1"/>
        <v>0</v>
      </c>
      <c r="G49" s="100"/>
    </row>
    <row r="50" spans="1:7" ht="37.5" x14ac:dyDescent="0.25">
      <c r="A50" s="27"/>
      <c r="B50" s="230"/>
      <c r="C50" s="32" t="s">
        <v>131</v>
      </c>
      <c r="D50" s="33" t="s">
        <v>132</v>
      </c>
      <c r="E50" s="63"/>
      <c r="F50" s="108">
        <f t="shared" si="1"/>
        <v>0</v>
      </c>
      <c r="G50" s="109"/>
    </row>
    <row r="51" spans="1:7" ht="15.75" customHeight="1" x14ac:dyDescent="0.3">
      <c r="E51" s="91" t="s">
        <v>46</v>
      </c>
      <c r="F51" s="92" t="str">
        <f>IF(COUNTA(E34:E50)=G52,IF(SUM(F34:F50)= 17,"Best",IF(SUM(F34:F45)=12,"Better",IF(SUM(F34:F44)=11,"Good","In development"))),"Not completed")</f>
        <v>Not completed</v>
      </c>
      <c r="G51" s="93"/>
    </row>
    <row r="52" spans="1:7" ht="15.75" customHeight="1" x14ac:dyDescent="0.3">
      <c r="E52" s="94" t="s">
        <v>47</v>
      </c>
      <c r="F52" s="95">
        <f>SUM(F34:F50)/G52*100</f>
        <v>0</v>
      </c>
      <c r="G52" s="96">
        <f>ROWS(F34:F50)</f>
        <v>17</v>
      </c>
    </row>
    <row r="53" spans="1:7" ht="15.75" customHeight="1" x14ac:dyDescent="0.25"/>
    <row r="54" spans="1:7" ht="15.75" customHeight="1" x14ac:dyDescent="0.25"/>
    <row r="55" spans="1:7" ht="15.75" customHeight="1" x14ac:dyDescent="0.35">
      <c r="A55" s="18"/>
      <c r="B55" s="19" t="s">
        <v>133</v>
      </c>
      <c r="C55" s="18"/>
      <c r="D55" s="18"/>
    </row>
    <row r="56" spans="1:7" ht="15.75" customHeight="1" x14ac:dyDescent="0.25">
      <c r="A56" s="15"/>
      <c r="B56" s="15" t="s">
        <v>134</v>
      </c>
    </row>
    <row r="57" spans="1:7" ht="15.75" customHeight="1" x14ac:dyDescent="0.25">
      <c r="A57" s="15"/>
      <c r="B57" s="15"/>
    </row>
    <row r="58" spans="1:7" ht="15.75" customHeight="1" x14ac:dyDescent="0.25">
      <c r="A58" s="20"/>
      <c r="B58" s="21" t="s">
        <v>27</v>
      </c>
      <c r="C58" s="22" t="s">
        <v>28</v>
      </c>
      <c r="D58" s="23" t="s">
        <v>29</v>
      </c>
      <c r="E58" s="24" t="s">
        <v>30</v>
      </c>
      <c r="F58" s="25" t="s">
        <v>31</v>
      </c>
      <c r="G58" s="26" t="s">
        <v>32</v>
      </c>
    </row>
    <row r="59" spans="1:7" ht="25" x14ac:dyDescent="0.25">
      <c r="A59" s="27"/>
      <c r="B59" s="234" t="s">
        <v>33</v>
      </c>
      <c r="C59" s="173" t="s">
        <v>34</v>
      </c>
      <c r="D59" s="29" t="s">
        <v>135</v>
      </c>
      <c r="E59" s="30"/>
      <c r="F59" s="49">
        <f t="shared" ref="F59:F72" si="2">IF(E59="Met",1,IF(E59="In Progress",0.5,IF(E59="N/A",1,0)))</f>
        <v>0</v>
      </c>
      <c r="G59" s="98"/>
    </row>
    <row r="60" spans="1:7" ht="25" x14ac:dyDescent="0.25">
      <c r="A60" s="27"/>
      <c r="B60" s="224"/>
      <c r="C60" s="174" t="s">
        <v>36</v>
      </c>
      <c r="D60" s="51" t="s">
        <v>136</v>
      </c>
      <c r="E60" s="48"/>
      <c r="F60" s="52">
        <f t="shared" si="2"/>
        <v>0</v>
      </c>
      <c r="G60" s="100"/>
    </row>
    <row r="61" spans="1:7" ht="39" customHeight="1" x14ac:dyDescent="0.25">
      <c r="A61" s="27"/>
      <c r="B61" s="224"/>
      <c r="C61" s="57" t="s">
        <v>39</v>
      </c>
      <c r="D61" s="51" t="s">
        <v>137</v>
      </c>
      <c r="E61" s="48"/>
      <c r="F61" s="52">
        <f t="shared" si="2"/>
        <v>0</v>
      </c>
      <c r="G61" s="100"/>
    </row>
    <row r="62" spans="1:7" ht="41.25" customHeight="1" x14ac:dyDescent="0.25">
      <c r="A62" s="27"/>
      <c r="B62" s="224"/>
      <c r="C62" s="174" t="s">
        <v>42</v>
      </c>
      <c r="D62" s="51" t="s">
        <v>138</v>
      </c>
      <c r="E62" s="48"/>
      <c r="F62" s="52">
        <f t="shared" si="2"/>
        <v>0</v>
      </c>
      <c r="G62" s="100"/>
    </row>
    <row r="63" spans="1:7" ht="25" x14ac:dyDescent="0.25">
      <c r="A63" s="27"/>
      <c r="B63" s="224"/>
      <c r="C63" s="57" t="s">
        <v>44</v>
      </c>
      <c r="D63" s="51" t="s">
        <v>139</v>
      </c>
      <c r="E63" s="48"/>
      <c r="F63" s="52">
        <f t="shared" si="2"/>
        <v>0</v>
      </c>
      <c r="G63" s="100"/>
    </row>
    <row r="64" spans="1:7" ht="38.25" customHeight="1" x14ac:dyDescent="0.25">
      <c r="A64" s="27"/>
      <c r="B64" s="224"/>
      <c r="C64" s="174" t="s">
        <v>55</v>
      </c>
      <c r="D64" s="51" t="s">
        <v>140</v>
      </c>
      <c r="E64" s="48"/>
      <c r="F64" s="52">
        <f t="shared" si="2"/>
        <v>0</v>
      </c>
      <c r="G64" s="100"/>
    </row>
    <row r="65" spans="1:10" ht="23.25" customHeight="1" x14ac:dyDescent="0.25">
      <c r="A65" s="27"/>
      <c r="B65" s="224"/>
      <c r="C65" s="57" t="s">
        <v>57</v>
      </c>
      <c r="D65" s="51" t="s">
        <v>141</v>
      </c>
      <c r="E65" s="48"/>
      <c r="F65" s="52">
        <f t="shared" si="2"/>
        <v>0</v>
      </c>
      <c r="G65" s="100"/>
    </row>
    <row r="66" spans="1:10" ht="25.5" customHeight="1" x14ac:dyDescent="0.25">
      <c r="A66" s="27"/>
      <c r="B66" s="224"/>
      <c r="C66" s="57" t="s">
        <v>59</v>
      </c>
      <c r="D66" s="51" t="s">
        <v>142</v>
      </c>
      <c r="E66" s="48"/>
      <c r="F66" s="52">
        <f t="shared" si="2"/>
        <v>0</v>
      </c>
      <c r="G66" s="100"/>
    </row>
    <row r="67" spans="1:10" ht="84.75" customHeight="1" x14ac:dyDescent="0.25">
      <c r="A67" s="27"/>
      <c r="B67" s="224"/>
      <c r="C67" s="57" t="s">
        <v>61</v>
      </c>
      <c r="D67" s="51" t="s">
        <v>143</v>
      </c>
      <c r="E67" s="48"/>
      <c r="F67" s="52">
        <f t="shared" si="2"/>
        <v>0</v>
      </c>
      <c r="G67" s="100"/>
    </row>
    <row r="68" spans="1:10" ht="100" x14ac:dyDescent="0.35">
      <c r="A68" s="27"/>
      <c r="B68" s="224"/>
      <c r="C68" s="54" t="s">
        <v>63</v>
      </c>
      <c r="D68" s="111" t="s">
        <v>144</v>
      </c>
      <c r="E68" s="70"/>
      <c r="F68" s="112">
        <f t="shared" si="2"/>
        <v>0</v>
      </c>
      <c r="G68" s="113"/>
      <c r="J68" s="114"/>
    </row>
    <row r="69" spans="1:10" ht="51" customHeight="1" x14ac:dyDescent="0.25">
      <c r="A69" s="27"/>
      <c r="B69" s="234" t="s">
        <v>38</v>
      </c>
      <c r="C69" s="29" t="s">
        <v>65</v>
      </c>
      <c r="D69" s="29" t="s">
        <v>145</v>
      </c>
      <c r="E69" s="105"/>
      <c r="F69" s="194">
        <f t="shared" si="2"/>
        <v>0</v>
      </c>
      <c r="G69" s="98"/>
      <c r="J69" s="115"/>
    </row>
    <row r="70" spans="1:10" ht="38.25" customHeight="1" x14ac:dyDescent="0.25">
      <c r="A70" s="27"/>
      <c r="B70" s="224"/>
      <c r="C70" s="57" t="s">
        <v>67</v>
      </c>
      <c r="D70" s="195" t="s">
        <v>146</v>
      </c>
      <c r="E70" s="197"/>
      <c r="F70" s="196">
        <f t="shared" si="2"/>
        <v>0</v>
      </c>
      <c r="G70" s="193"/>
    </row>
    <row r="71" spans="1:10" ht="35.25" customHeight="1" x14ac:dyDescent="0.25">
      <c r="A71" s="27"/>
      <c r="B71" s="224"/>
      <c r="C71" s="176" t="s">
        <v>69</v>
      </c>
      <c r="D71" s="51" t="s">
        <v>147</v>
      </c>
      <c r="E71" s="178"/>
      <c r="F71" s="177">
        <f t="shared" si="2"/>
        <v>0</v>
      </c>
      <c r="G71" s="100"/>
    </row>
    <row r="72" spans="1:10" ht="36" customHeight="1" x14ac:dyDescent="0.25">
      <c r="A72" s="27"/>
      <c r="B72" s="117"/>
      <c r="C72" s="176" t="s">
        <v>71</v>
      </c>
      <c r="D72" s="176" t="s">
        <v>148</v>
      </c>
      <c r="E72" s="178"/>
      <c r="F72" s="52">
        <f t="shared" si="2"/>
        <v>0</v>
      </c>
      <c r="G72" s="116"/>
    </row>
    <row r="73" spans="1:10" ht="37.5" x14ac:dyDescent="0.25">
      <c r="A73" s="27"/>
      <c r="B73" s="234" t="s">
        <v>41</v>
      </c>
      <c r="C73" s="29" t="s">
        <v>73</v>
      </c>
      <c r="D73" s="29" t="s">
        <v>149</v>
      </c>
      <c r="E73" s="30"/>
      <c r="F73" s="49">
        <f t="shared" ref="F73:F77" si="3">IF(E73="Met",1,IF(E73="In Progress",0.5,IF(E73="N/A",1,0)))</f>
        <v>0</v>
      </c>
      <c r="G73" s="98"/>
    </row>
    <row r="74" spans="1:10" ht="37.5" x14ac:dyDescent="0.25">
      <c r="A74" s="27"/>
      <c r="B74" s="224"/>
      <c r="C74" s="51" t="s">
        <v>129</v>
      </c>
      <c r="D74" s="51" t="s">
        <v>150</v>
      </c>
      <c r="E74" s="48"/>
      <c r="F74" s="52">
        <f t="shared" si="3"/>
        <v>0</v>
      </c>
      <c r="G74" s="100"/>
      <c r="J74" s="15"/>
    </row>
    <row r="75" spans="1:10" ht="37.5" x14ac:dyDescent="0.25">
      <c r="A75" s="27"/>
      <c r="B75" s="224"/>
      <c r="C75" s="51" t="s">
        <v>131</v>
      </c>
      <c r="D75" s="51" t="s">
        <v>151</v>
      </c>
      <c r="E75" s="48"/>
      <c r="F75" s="52">
        <f t="shared" si="3"/>
        <v>0</v>
      </c>
      <c r="G75" s="100"/>
    </row>
    <row r="76" spans="1:10" ht="25" x14ac:dyDescent="0.25">
      <c r="A76" s="27"/>
      <c r="B76" s="224"/>
      <c r="C76" s="51" t="s">
        <v>152</v>
      </c>
      <c r="D76" s="51" t="s">
        <v>153</v>
      </c>
      <c r="E76" s="48"/>
      <c r="F76" s="52">
        <f t="shared" si="3"/>
        <v>0</v>
      </c>
      <c r="G76" s="100"/>
    </row>
    <row r="77" spans="1:10" ht="25" x14ac:dyDescent="0.25">
      <c r="A77" s="27"/>
      <c r="B77" s="226"/>
      <c r="C77" s="33" t="s">
        <v>154</v>
      </c>
      <c r="D77" s="33" t="s">
        <v>155</v>
      </c>
      <c r="E77" s="63"/>
      <c r="F77" s="58">
        <f t="shared" si="3"/>
        <v>0</v>
      </c>
      <c r="G77" s="109"/>
    </row>
    <row r="78" spans="1:10" ht="15.75" customHeight="1" x14ac:dyDescent="0.3">
      <c r="B78" s="14"/>
      <c r="E78" s="91" t="s">
        <v>46</v>
      </c>
      <c r="F78" s="92" t="str">
        <f>IF(COUNTA(E59:E77)=G79,IF(SUM(F59:F77)= 19,"Best",IF(SUM(F59:F72)=14,"Better",IF(SUM(F59:F68)=10,"Good","In development"))),"Not completed")</f>
        <v>Not completed</v>
      </c>
      <c r="G78" s="93"/>
    </row>
    <row r="79" spans="1:10" ht="15.75" customHeight="1" x14ac:dyDescent="0.3">
      <c r="B79" s="14"/>
      <c r="E79" s="94" t="s">
        <v>47</v>
      </c>
      <c r="F79" s="95">
        <f>SUM(F59:F77)/G79*100</f>
        <v>0</v>
      </c>
      <c r="G79" s="96">
        <f>ROWS(F59:F77)</f>
        <v>19</v>
      </c>
    </row>
    <row r="80" spans="1:10" ht="15.75" customHeight="1" x14ac:dyDescent="0.3">
      <c r="B80" s="14"/>
    </row>
    <row r="81" spans="1:7" ht="15.75" customHeight="1" x14ac:dyDescent="0.25"/>
    <row r="82" spans="1:7" ht="15.75" customHeight="1" x14ac:dyDescent="0.35">
      <c r="A82" s="18"/>
      <c r="B82" s="19" t="s">
        <v>156</v>
      </c>
      <c r="C82" s="18"/>
      <c r="D82" s="18"/>
    </row>
    <row r="83" spans="1:7" ht="15.75" customHeight="1" x14ac:dyDescent="0.25">
      <c r="A83" s="15"/>
      <c r="B83" s="15" t="s">
        <v>157</v>
      </c>
    </row>
    <row r="84" spans="1:7" ht="15.75" customHeight="1" x14ac:dyDescent="0.25">
      <c r="A84" s="15"/>
      <c r="B84" s="15"/>
    </row>
    <row r="85" spans="1:7" ht="15.75" customHeight="1" x14ac:dyDescent="0.25">
      <c r="A85" s="20"/>
      <c r="B85" s="21" t="s">
        <v>27</v>
      </c>
      <c r="C85" s="22" t="s">
        <v>28</v>
      </c>
      <c r="D85" s="23" t="s">
        <v>29</v>
      </c>
      <c r="E85" s="24" t="s">
        <v>30</v>
      </c>
      <c r="F85" s="25" t="s">
        <v>31</v>
      </c>
      <c r="G85" s="26" t="s">
        <v>32</v>
      </c>
    </row>
    <row r="86" spans="1:7" ht="35.25" customHeight="1" x14ac:dyDescent="0.25">
      <c r="A86" s="27"/>
      <c r="B86" s="234" t="s">
        <v>33</v>
      </c>
      <c r="C86" s="118" t="s">
        <v>34</v>
      </c>
      <c r="D86" s="119" t="s">
        <v>158</v>
      </c>
      <c r="E86" s="30"/>
      <c r="F86" s="172">
        <f t="shared" ref="F86:F92" si="4">IF(E86="Met",1,IF(E86="In Progress",0.5,IF(E86="N/A",1,0)))</f>
        <v>0</v>
      </c>
      <c r="G86" s="98"/>
    </row>
    <row r="87" spans="1:7" ht="36" customHeight="1" x14ac:dyDescent="0.25">
      <c r="A87" s="27"/>
      <c r="B87" s="224"/>
      <c r="C87" s="120" t="s">
        <v>36</v>
      </c>
      <c r="D87" s="121" t="s">
        <v>159</v>
      </c>
      <c r="E87" s="48"/>
      <c r="F87" s="52">
        <f t="shared" si="4"/>
        <v>0</v>
      </c>
      <c r="G87" s="100"/>
    </row>
    <row r="88" spans="1:7" ht="35.25" customHeight="1" x14ac:dyDescent="0.25">
      <c r="A88" s="27"/>
      <c r="B88" s="224"/>
      <c r="C88" s="101" t="s">
        <v>39</v>
      </c>
      <c r="D88" s="122" t="s">
        <v>160</v>
      </c>
      <c r="E88" s="48"/>
      <c r="F88" s="52">
        <f t="shared" si="4"/>
        <v>0</v>
      </c>
      <c r="G88" s="100"/>
    </row>
    <row r="89" spans="1:7" ht="32.25" customHeight="1" x14ac:dyDescent="0.25">
      <c r="A89" s="27"/>
      <c r="B89" s="224"/>
      <c r="C89" s="120" t="s">
        <v>42</v>
      </c>
      <c r="D89" s="122" t="s">
        <v>161</v>
      </c>
      <c r="E89" s="48"/>
      <c r="F89" s="52">
        <f t="shared" si="4"/>
        <v>0</v>
      </c>
      <c r="G89" s="100"/>
    </row>
    <row r="90" spans="1:7" ht="42" customHeight="1" x14ac:dyDescent="0.25">
      <c r="A90" s="27"/>
      <c r="B90" s="226"/>
      <c r="C90" s="111" t="s">
        <v>44</v>
      </c>
      <c r="D90" s="123" t="s">
        <v>162</v>
      </c>
      <c r="E90" s="63"/>
      <c r="F90" s="52">
        <f t="shared" si="4"/>
        <v>0</v>
      </c>
      <c r="G90" s="109"/>
    </row>
    <row r="91" spans="1:7" ht="31.5" customHeight="1" x14ac:dyDescent="0.3">
      <c r="A91" s="27"/>
      <c r="B91" s="124" t="s">
        <v>38</v>
      </c>
      <c r="C91" s="103" t="s">
        <v>55</v>
      </c>
      <c r="D91" s="79" t="s">
        <v>163</v>
      </c>
      <c r="E91" s="83"/>
      <c r="F91" s="75">
        <f t="shared" si="4"/>
        <v>0</v>
      </c>
      <c r="G91" s="125"/>
    </row>
    <row r="92" spans="1:7" ht="33.75" customHeight="1" x14ac:dyDescent="0.25">
      <c r="A92" s="27"/>
      <c r="B92" s="126" t="s">
        <v>41</v>
      </c>
      <c r="C92" s="80" t="s">
        <v>57</v>
      </c>
      <c r="D92" s="79" t="s">
        <v>164</v>
      </c>
      <c r="E92" s="83"/>
      <c r="F92" s="75">
        <f t="shared" si="4"/>
        <v>0</v>
      </c>
      <c r="G92" s="125"/>
    </row>
    <row r="93" spans="1:7" ht="15.75" customHeight="1" x14ac:dyDescent="0.3">
      <c r="E93" s="91" t="s">
        <v>46</v>
      </c>
      <c r="F93" s="92" t="str">
        <f>IF(COUNTA(E86:E92)=G94,IF(SUM(F86:F92)= 7,"Best",IF(SUM(F86:F91)=6,"Better",IF(SUM(F86:F90)=5,"Good","In development"))),"Not completed")</f>
        <v>Not completed</v>
      </c>
      <c r="G93" s="93"/>
    </row>
    <row r="94" spans="1:7" ht="15.75" customHeight="1" x14ac:dyDescent="0.3">
      <c r="E94" s="94" t="s">
        <v>47</v>
      </c>
      <c r="F94" s="95">
        <f>SUM(F86:F92)/G94*100</f>
        <v>0</v>
      </c>
      <c r="G94" s="96">
        <f>ROWS(F86:F92)</f>
        <v>7</v>
      </c>
    </row>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B73:B77"/>
    <mergeCell ref="B86:B90"/>
    <mergeCell ref="B16:B20"/>
    <mergeCell ref="B21:B22"/>
    <mergeCell ref="B23:B25"/>
    <mergeCell ref="B34:B44"/>
    <mergeCell ref="B46:B50"/>
    <mergeCell ref="B59:B68"/>
    <mergeCell ref="B69:B71"/>
  </mergeCells>
  <dataValidations count="1">
    <dataValidation type="list" allowBlank="1" sqref="E16:E25 E34:E50 E59:E77 E86:E92" xr:uid="{00000000-0002-0000-0400-000000000000}">
      <formula1>"Met,Not Met,In Progress,N/A"</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1000"/>
  <sheetViews>
    <sheetView showGridLines="0" workbookViewId="0">
      <selection activeCell="D2" sqref="D2"/>
    </sheetView>
  </sheetViews>
  <sheetFormatPr defaultColWidth="12.54296875" defaultRowHeight="15" customHeight="1" x14ac:dyDescent="0.25"/>
  <cols>
    <col min="1" max="1" width="2.453125" customWidth="1"/>
    <col min="2" max="2" width="11.453125" customWidth="1"/>
    <col min="3" max="3" width="5.7265625" customWidth="1"/>
    <col min="4" max="4" width="54.1796875" customWidth="1"/>
    <col min="5" max="5" width="12.7265625" customWidth="1"/>
    <col min="6" max="6" width="16.54296875" customWidth="1"/>
    <col min="7" max="7" width="37.81640625" customWidth="1"/>
  </cols>
  <sheetData>
    <row r="1" spans="1:11" ht="15.75" customHeight="1" x14ac:dyDescent="0.4">
      <c r="A1" s="8"/>
      <c r="B1" s="8"/>
    </row>
    <row r="2" spans="1:11" ht="15.75" customHeight="1" x14ac:dyDescent="0.4">
      <c r="A2" s="8"/>
      <c r="B2" s="8"/>
    </row>
    <row r="3" spans="1:11" ht="15.75" customHeight="1" x14ac:dyDescent="0.4">
      <c r="A3" s="8"/>
      <c r="B3" s="8"/>
    </row>
    <row r="4" spans="1:11" ht="15.75" customHeight="1" x14ac:dyDescent="0.4">
      <c r="A4" s="8"/>
      <c r="B4" s="8"/>
    </row>
    <row r="5" spans="1:11" ht="15.75" customHeight="1" x14ac:dyDescent="0.4">
      <c r="A5" s="8"/>
      <c r="B5" s="8"/>
    </row>
    <row r="6" spans="1:11" ht="15.75" customHeight="1" x14ac:dyDescent="0.4">
      <c r="A6" s="8"/>
      <c r="B6" s="8"/>
    </row>
    <row r="7" spans="1:11" ht="15.75" customHeight="1" x14ac:dyDescent="0.4">
      <c r="A7" s="16"/>
      <c r="B7" s="16"/>
      <c r="C7" s="2"/>
      <c r="D7" s="2"/>
      <c r="E7" s="2"/>
      <c r="F7" s="2"/>
      <c r="G7" s="2"/>
      <c r="H7" s="2"/>
      <c r="I7" s="2"/>
      <c r="J7" s="2"/>
      <c r="K7" s="2"/>
    </row>
    <row r="8" spans="1:11" ht="15.75" customHeight="1" x14ac:dyDescent="0.4">
      <c r="A8" s="8"/>
      <c r="B8" s="8"/>
    </row>
    <row r="9" spans="1:11" ht="19.5" customHeight="1" x14ac:dyDescent="0.5">
      <c r="A9" s="8"/>
      <c r="B9" s="1" t="s">
        <v>165</v>
      </c>
    </row>
    <row r="10" spans="1:11" ht="15.75" customHeight="1" x14ac:dyDescent="0.25">
      <c r="A10" s="11"/>
      <c r="B10" s="11" t="s">
        <v>166</v>
      </c>
    </row>
    <row r="11" spans="1:11" ht="15.75" customHeight="1" x14ac:dyDescent="0.25"/>
    <row r="12" spans="1:11" ht="15.75" customHeight="1" x14ac:dyDescent="0.35">
      <c r="A12" s="18"/>
      <c r="B12" s="19" t="s">
        <v>167</v>
      </c>
      <c r="C12" s="18"/>
      <c r="D12" s="18"/>
    </row>
    <row r="13" spans="1:11" ht="15.75" customHeight="1" x14ac:dyDescent="0.25">
      <c r="A13" s="11"/>
      <c r="B13" s="11" t="s">
        <v>168</v>
      </c>
    </row>
    <row r="14" spans="1:11" ht="15.75" customHeight="1" x14ac:dyDescent="0.25"/>
    <row r="15" spans="1:11" ht="15.75" customHeight="1" x14ac:dyDescent="0.25">
      <c r="A15" s="20"/>
      <c r="B15" s="21" t="s">
        <v>27</v>
      </c>
      <c r="C15" s="22" t="s">
        <v>28</v>
      </c>
      <c r="D15" s="23" t="s">
        <v>29</v>
      </c>
      <c r="E15" s="24" t="s">
        <v>30</v>
      </c>
      <c r="F15" s="25" t="s">
        <v>31</v>
      </c>
      <c r="G15" s="26" t="s">
        <v>32</v>
      </c>
    </row>
    <row r="16" spans="1:11" ht="24" customHeight="1" x14ac:dyDescent="0.25">
      <c r="A16" s="27"/>
      <c r="B16" s="234" t="s">
        <v>33</v>
      </c>
      <c r="C16" s="173" t="s">
        <v>34</v>
      </c>
      <c r="D16" s="118" t="s">
        <v>169</v>
      </c>
      <c r="E16" s="30"/>
      <c r="F16" s="30">
        <f t="shared" ref="F16:F20" si="0">IF(E16="Met",1,IF(E16="In Progress",0.5,IF(E16="N/A",1,0)))</f>
        <v>0</v>
      </c>
      <c r="G16" s="127"/>
    </row>
    <row r="17" spans="1:10" ht="24" customHeight="1" x14ac:dyDescent="0.25">
      <c r="A17" s="27"/>
      <c r="B17" s="224"/>
      <c r="C17" s="174" t="s">
        <v>36</v>
      </c>
      <c r="D17" s="101" t="s">
        <v>170</v>
      </c>
      <c r="E17" s="48"/>
      <c r="F17" s="48">
        <f t="shared" si="0"/>
        <v>0</v>
      </c>
      <c r="G17" s="128"/>
    </row>
    <row r="18" spans="1:10" ht="30" customHeight="1" x14ac:dyDescent="0.25">
      <c r="A18" s="27"/>
      <c r="B18" s="234" t="s">
        <v>38</v>
      </c>
      <c r="C18" s="67" t="s">
        <v>39</v>
      </c>
      <c r="D18" s="184" t="s">
        <v>171</v>
      </c>
      <c r="E18" s="30"/>
      <c r="F18" s="30">
        <f t="shared" si="0"/>
        <v>0</v>
      </c>
      <c r="G18" s="98"/>
      <c r="H18" s="15"/>
    </row>
    <row r="19" spans="1:10" ht="48.75" customHeight="1" x14ac:dyDescent="0.25">
      <c r="A19" s="27"/>
      <c r="B19" s="226"/>
      <c r="C19" s="80" t="s">
        <v>42</v>
      </c>
      <c r="D19" s="90" t="s">
        <v>172</v>
      </c>
      <c r="E19" s="63"/>
      <c r="F19" s="48">
        <f t="shared" si="0"/>
        <v>0</v>
      </c>
      <c r="G19" s="109"/>
      <c r="H19" s="15"/>
    </row>
    <row r="20" spans="1:10" ht="39.75" customHeight="1" x14ac:dyDescent="0.3">
      <c r="A20" s="27"/>
      <c r="B20" s="129" t="s">
        <v>41</v>
      </c>
      <c r="C20" s="80" t="s">
        <v>44</v>
      </c>
      <c r="D20" s="130" t="s">
        <v>173</v>
      </c>
      <c r="E20" s="63"/>
      <c r="F20" s="63">
        <f t="shared" si="0"/>
        <v>0</v>
      </c>
      <c r="G20" s="109"/>
      <c r="J20" s="15"/>
    </row>
    <row r="21" spans="1:10" ht="15.75" customHeight="1" x14ac:dyDescent="0.3">
      <c r="A21" s="43"/>
      <c r="B21" s="43"/>
      <c r="E21" s="91" t="s">
        <v>46</v>
      </c>
      <c r="F21" s="92" t="str">
        <f>IF(COUNTA(E16:E20)=G22,IF(SUM(F16:F20)= 5,"Best",IF(SUM(F16:F19)=4,"Better",IF(SUM(F16:F17)=2,"Good","In development"))),"Not completed")</f>
        <v>Not completed</v>
      </c>
      <c r="G21" s="93"/>
    </row>
    <row r="22" spans="1:10" ht="15.75" customHeight="1" x14ac:dyDescent="0.3">
      <c r="A22" s="43"/>
      <c r="B22" s="43"/>
      <c r="E22" s="94" t="s">
        <v>47</v>
      </c>
      <c r="F22" s="95">
        <f>SUM(F16:F20)/G22*100</f>
        <v>0</v>
      </c>
      <c r="G22" s="96">
        <f>ROWS(F16:F20)</f>
        <v>5</v>
      </c>
    </row>
    <row r="23" spans="1:10" ht="15.75" customHeight="1" x14ac:dyDescent="0.25">
      <c r="A23" s="43"/>
      <c r="B23" s="43"/>
    </row>
    <row r="24" spans="1:10" ht="15.75" customHeight="1" x14ac:dyDescent="0.25">
      <c r="A24" s="43"/>
      <c r="B24" s="43"/>
    </row>
    <row r="25" spans="1:10" ht="15.75" customHeight="1" x14ac:dyDescent="0.35">
      <c r="A25" s="18"/>
      <c r="B25" s="19" t="s">
        <v>174</v>
      </c>
      <c r="C25" s="18"/>
      <c r="D25" s="18"/>
    </row>
    <row r="26" spans="1:10" ht="15.75" customHeight="1" x14ac:dyDescent="0.25">
      <c r="A26" s="15"/>
      <c r="B26" s="15" t="s">
        <v>175</v>
      </c>
    </row>
    <row r="27" spans="1:10" ht="15.75" customHeight="1" x14ac:dyDescent="0.25"/>
    <row r="28" spans="1:10" ht="15.75" customHeight="1" x14ac:dyDescent="0.25">
      <c r="A28" s="20"/>
      <c r="B28" s="21" t="s">
        <v>27</v>
      </c>
      <c r="C28" s="22" t="s">
        <v>28</v>
      </c>
      <c r="D28" s="23" t="s">
        <v>29</v>
      </c>
      <c r="E28" s="24" t="s">
        <v>30</v>
      </c>
      <c r="F28" s="25" t="s">
        <v>31</v>
      </c>
      <c r="G28" s="26" t="s">
        <v>32</v>
      </c>
    </row>
    <row r="29" spans="1:10" ht="36.75" customHeight="1" x14ac:dyDescent="0.25">
      <c r="A29" s="27"/>
      <c r="B29" s="234" t="s">
        <v>33</v>
      </c>
      <c r="C29" s="173" t="s">
        <v>34</v>
      </c>
      <c r="D29" s="29" t="s">
        <v>176</v>
      </c>
      <c r="E29" s="30"/>
      <c r="F29" s="30">
        <f t="shared" ref="F29:F39" si="1">IF(E29="Met",1,IF(E29="In Progress",0.5,IF(E29="N/A",1,0)))</f>
        <v>0</v>
      </c>
      <c r="G29" s="98"/>
    </row>
    <row r="30" spans="1:10" ht="35.25" customHeight="1" x14ac:dyDescent="0.25">
      <c r="A30" s="27"/>
      <c r="B30" s="224"/>
      <c r="C30" s="57" t="s">
        <v>36</v>
      </c>
      <c r="D30" s="51" t="s">
        <v>177</v>
      </c>
      <c r="E30" s="48"/>
      <c r="F30" s="48">
        <f t="shared" si="1"/>
        <v>0</v>
      </c>
      <c r="G30" s="100"/>
    </row>
    <row r="31" spans="1:10" ht="25" x14ac:dyDescent="0.25">
      <c r="A31" s="27"/>
      <c r="B31" s="224"/>
      <c r="C31" s="57" t="s">
        <v>39</v>
      </c>
      <c r="D31" s="51" t="s">
        <v>178</v>
      </c>
      <c r="E31" s="48"/>
      <c r="F31" s="48">
        <f t="shared" si="1"/>
        <v>0</v>
      </c>
      <c r="G31" s="100"/>
    </row>
    <row r="32" spans="1:10" ht="25" x14ac:dyDescent="0.25">
      <c r="A32" s="27"/>
      <c r="B32" s="224"/>
      <c r="C32" s="57" t="s">
        <v>42</v>
      </c>
      <c r="D32" s="51" t="s">
        <v>179</v>
      </c>
      <c r="E32" s="48"/>
      <c r="F32" s="48">
        <f t="shared" si="1"/>
        <v>0</v>
      </c>
      <c r="G32" s="100"/>
    </row>
    <row r="33" spans="1:7" ht="25" x14ac:dyDescent="0.25">
      <c r="A33" s="27"/>
      <c r="B33" s="224"/>
      <c r="C33" s="57" t="s">
        <v>44</v>
      </c>
      <c r="D33" s="51" t="s">
        <v>180</v>
      </c>
      <c r="E33" s="48"/>
      <c r="F33" s="48">
        <f t="shared" si="1"/>
        <v>0</v>
      </c>
      <c r="G33" s="100"/>
    </row>
    <row r="34" spans="1:7" ht="25" x14ac:dyDescent="0.25">
      <c r="A34" s="27"/>
      <c r="B34" s="224"/>
      <c r="C34" s="185" t="s">
        <v>55</v>
      </c>
      <c r="D34" s="51" t="s">
        <v>181</v>
      </c>
      <c r="E34" s="48"/>
      <c r="F34" s="48">
        <f t="shared" si="1"/>
        <v>0</v>
      </c>
      <c r="G34" s="100"/>
    </row>
    <row r="35" spans="1:7" ht="25" x14ac:dyDescent="0.25">
      <c r="A35" s="27"/>
      <c r="B35" s="224"/>
      <c r="C35" s="185" t="s">
        <v>57</v>
      </c>
      <c r="D35" s="51" t="s">
        <v>182</v>
      </c>
      <c r="E35" s="48"/>
      <c r="F35" s="48">
        <f t="shared" si="1"/>
        <v>0</v>
      </c>
      <c r="G35" s="128"/>
    </row>
    <row r="36" spans="1:7" ht="25" x14ac:dyDescent="0.25">
      <c r="A36" s="27"/>
      <c r="B36" s="226"/>
      <c r="C36" s="54" t="s">
        <v>59</v>
      </c>
      <c r="D36" s="107" t="s">
        <v>183</v>
      </c>
      <c r="E36" s="70"/>
      <c r="F36" s="70">
        <f t="shared" si="1"/>
        <v>0</v>
      </c>
      <c r="G36" s="131"/>
    </row>
    <row r="37" spans="1:7" ht="37.5" x14ac:dyDescent="0.25">
      <c r="A37" s="27"/>
      <c r="B37" s="110" t="s">
        <v>38</v>
      </c>
      <c r="C37" s="173" t="s">
        <v>61</v>
      </c>
      <c r="D37" s="29" t="s">
        <v>184</v>
      </c>
      <c r="E37" s="30"/>
      <c r="F37" s="30">
        <f t="shared" si="1"/>
        <v>0</v>
      </c>
      <c r="G37" s="127"/>
    </row>
    <row r="38" spans="1:7" ht="25" x14ac:dyDescent="0.25">
      <c r="A38" s="27"/>
      <c r="B38" s="234" t="s">
        <v>41</v>
      </c>
      <c r="C38" s="173" t="s">
        <v>63</v>
      </c>
      <c r="D38" s="29" t="s">
        <v>185</v>
      </c>
      <c r="E38" s="30"/>
      <c r="F38" s="30">
        <f t="shared" si="1"/>
        <v>0</v>
      </c>
      <c r="G38" s="127"/>
    </row>
    <row r="39" spans="1:7" ht="50" x14ac:dyDescent="0.25">
      <c r="A39" s="27"/>
      <c r="B39" s="226"/>
      <c r="C39" s="80" t="s">
        <v>65</v>
      </c>
      <c r="D39" s="33" t="s">
        <v>186</v>
      </c>
      <c r="E39" s="63"/>
      <c r="F39" s="63">
        <f t="shared" si="1"/>
        <v>0</v>
      </c>
      <c r="G39" s="109"/>
    </row>
    <row r="40" spans="1:7" ht="15.75" customHeight="1" x14ac:dyDescent="0.3">
      <c r="A40" s="43"/>
      <c r="B40" s="43"/>
      <c r="E40" s="91" t="s">
        <v>46</v>
      </c>
      <c r="F40" s="92" t="str">
        <f>IF(COUNTA(E29:E39)=G41,IF(SUM(F29:F39)= 11,"Best",IF(SUM(F29:F37)=9,"Better",IF(SUM(F29:F36)=8,"Good","In development"))),"Not completed")</f>
        <v>Not completed</v>
      </c>
      <c r="G40" s="93"/>
    </row>
    <row r="41" spans="1:7" ht="15.75" customHeight="1" x14ac:dyDescent="0.3">
      <c r="A41" s="43"/>
      <c r="B41" s="43"/>
      <c r="E41" s="94" t="s">
        <v>47</v>
      </c>
      <c r="F41" s="95">
        <f>SUM(F29:F39)/G41*100</f>
        <v>0</v>
      </c>
      <c r="G41" s="96">
        <f>ROWS(F29:F39)</f>
        <v>11</v>
      </c>
    </row>
    <row r="42" spans="1:7" ht="15.75" customHeight="1" x14ac:dyDescent="0.35">
      <c r="A42" s="18"/>
      <c r="B42" s="19"/>
      <c r="C42" s="18"/>
    </row>
    <row r="43" spans="1:7" ht="15.75" customHeight="1" x14ac:dyDescent="0.35">
      <c r="A43" s="18"/>
      <c r="B43" s="19"/>
      <c r="C43" s="18"/>
    </row>
    <row r="44" spans="1:7" ht="15.75" customHeight="1" x14ac:dyDescent="0.35">
      <c r="A44" s="18"/>
      <c r="B44" s="19" t="s">
        <v>187</v>
      </c>
      <c r="C44" s="18"/>
    </row>
    <row r="45" spans="1:7" ht="15.75" customHeight="1" x14ac:dyDescent="0.25">
      <c r="A45" s="15"/>
      <c r="B45" s="15" t="s">
        <v>188</v>
      </c>
    </row>
    <row r="46" spans="1:7" ht="15.75" customHeight="1" x14ac:dyDescent="0.25"/>
    <row r="47" spans="1:7" ht="15.75" customHeight="1" x14ac:dyDescent="0.25">
      <c r="A47" s="20"/>
      <c r="B47" s="21" t="s">
        <v>27</v>
      </c>
      <c r="C47" s="22" t="s">
        <v>28</v>
      </c>
      <c r="D47" s="23" t="s">
        <v>29</v>
      </c>
      <c r="E47" s="24" t="s">
        <v>30</v>
      </c>
      <c r="F47" s="25" t="s">
        <v>31</v>
      </c>
      <c r="G47" s="26" t="s">
        <v>32</v>
      </c>
    </row>
    <row r="48" spans="1:7" ht="49.5" customHeight="1" x14ac:dyDescent="0.25">
      <c r="A48" s="27"/>
      <c r="B48" s="231" t="s">
        <v>33</v>
      </c>
      <c r="C48" s="173" t="s">
        <v>34</v>
      </c>
      <c r="D48" s="118" t="s">
        <v>189</v>
      </c>
      <c r="E48" s="30"/>
      <c r="F48" s="30">
        <f t="shared" ref="F48:F57" si="2">IF(E48="Met",1,IF(E48="In Progress",0.5,IF(E48="N/A",1,0)))</f>
        <v>0</v>
      </c>
      <c r="G48" s="98"/>
    </row>
    <row r="49" spans="1:7" ht="25" x14ac:dyDescent="0.25">
      <c r="A49" s="27"/>
      <c r="B49" s="232"/>
      <c r="C49" s="57" t="s">
        <v>36</v>
      </c>
      <c r="D49" s="101" t="s">
        <v>190</v>
      </c>
      <c r="E49" s="48"/>
      <c r="F49" s="48">
        <f t="shared" si="2"/>
        <v>0</v>
      </c>
      <c r="G49" s="100"/>
    </row>
    <row r="50" spans="1:7" ht="24.75" customHeight="1" x14ac:dyDescent="0.25">
      <c r="A50" s="27" t="s">
        <v>191</v>
      </c>
      <c r="B50" s="232"/>
      <c r="C50" s="57" t="s">
        <v>39</v>
      </c>
      <c r="D50" s="101" t="s">
        <v>192</v>
      </c>
      <c r="E50" s="48"/>
      <c r="F50" s="48">
        <f t="shared" si="2"/>
        <v>0</v>
      </c>
      <c r="G50" s="132"/>
    </row>
    <row r="51" spans="1:7" ht="25" x14ac:dyDescent="0.25">
      <c r="A51" s="27"/>
      <c r="B51" s="237"/>
      <c r="C51" s="54" t="s">
        <v>42</v>
      </c>
      <c r="D51" s="90" t="s">
        <v>193</v>
      </c>
      <c r="E51" s="63"/>
      <c r="F51" s="63">
        <f t="shared" si="2"/>
        <v>0</v>
      </c>
      <c r="G51" s="133"/>
    </row>
    <row r="52" spans="1:7" ht="35.25" customHeight="1" x14ac:dyDescent="0.25">
      <c r="A52" s="27"/>
      <c r="B52" s="231" t="s">
        <v>38</v>
      </c>
      <c r="C52" s="173" t="s">
        <v>44</v>
      </c>
      <c r="D52" s="182" t="s">
        <v>194</v>
      </c>
      <c r="E52" s="178"/>
      <c r="F52" s="178">
        <f t="shared" si="2"/>
        <v>0</v>
      </c>
      <c r="G52" s="116"/>
    </row>
    <row r="53" spans="1:7" ht="15.75" customHeight="1" x14ac:dyDescent="0.25">
      <c r="A53" s="27"/>
      <c r="B53" s="232"/>
      <c r="C53" s="185" t="s">
        <v>55</v>
      </c>
      <c r="D53" s="134" t="s">
        <v>195</v>
      </c>
      <c r="E53" s="48"/>
      <c r="F53" s="48">
        <f t="shared" si="2"/>
        <v>0</v>
      </c>
      <c r="G53" s="100"/>
    </row>
    <row r="54" spans="1:7" ht="27" customHeight="1" x14ac:dyDescent="0.25">
      <c r="A54" s="27"/>
      <c r="B54" s="230"/>
      <c r="C54" s="135" t="s">
        <v>57</v>
      </c>
      <c r="D54" s="136" t="s">
        <v>196</v>
      </c>
      <c r="E54" s="63"/>
      <c r="F54" s="63">
        <f t="shared" si="2"/>
        <v>0</v>
      </c>
      <c r="G54" s="109"/>
    </row>
    <row r="55" spans="1:7" ht="29.25" customHeight="1" x14ac:dyDescent="0.25">
      <c r="A55" s="27"/>
      <c r="B55" s="235" t="s">
        <v>41</v>
      </c>
      <c r="C55" s="137" t="s">
        <v>59</v>
      </c>
      <c r="D55" s="182" t="s">
        <v>197</v>
      </c>
      <c r="E55" s="178"/>
      <c r="F55" s="178">
        <f t="shared" si="2"/>
        <v>0</v>
      </c>
      <c r="G55" s="116"/>
    </row>
    <row r="56" spans="1:7" ht="27.75" customHeight="1" x14ac:dyDescent="0.25">
      <c r="A56" s="27"/>
      <c r="B56" s="232"/>
      <c r="C56" s="57" t="s">
        <v>61</v>
      </c>
      <c r="D56" s="101" t="s">
        <v>198</v>
      </c>
      <c r="E56" s="48"/>
      <c r="F56" s="48">
        <f t="shared" si="2"/>
        <v>0</v>
      </c>
      <c r="G56" s="100"/>
    </row>
    <row r="57" spans="1:7" ht="24.75" customHeight="1" x14ac:dyDescent="0.25">
      <c r="A57" s="27"/>
      <c r="B57" s="230"/>
      <c r="C57" s="175" t="s">
        <v>63</v>
      </c>
      <c r="D57" s="90" t="s">
        <v>199</v>
      </c>
      <c r="E57" s="63"/>
      <c r="F57" s="63">
        <f t="shared" si="2"/>
        <v>0</v>
      </c>
      <c r="G57" s="109"/>
    </row>
    <row r="58" spans="1:7" ht="15.75" customHeight="1" x14ac:dyDescent="0.3">
      <c r="A58" s="43"/>
      <c r="B58" s="43"/>
      <c r="E58" s="91" t="s">
        <v>46</v>
      </c>
      <c r="F58" s="92" t="str">
        <f>IF(COUNTA(E48:E57)=G59,IF(SUM(F48:F57)= 10,"Best",IF(SUM(F48:F54)=7,"Better",IF(SUM(F48:F51)=4,"Good","In development"))),"Not completed")</f>
        <v>Not completed</v>
      </c>
      <c r="G58" s="93"/>
    </row>
    <row r="59" spans="1:7" ht="15.75" customHeight="1" x14ac:dyDescent="0.3">
      <c r="A59" s="43"/>
      <c r="B59" s="43"/>
      <c r="E59" s="94" t="s">
        <v>47</v>
      </c>
      <c r="F59" s="95">
        <f>SUM(F48:F57)/G59*100</f>
        <v>0</v>
      </c>
      <c r="G59" s="96">
        <f>ROWS(F48:F57)</f>
        <v>10</v>
      </c>
    </row>
    <row r="60" spans="1:7" ht="15.75" customHeight="1" x14ac:dyDescent="0.25">
      <c r="A60" s="43"/>
      <c r="B60" s="43"/>
    </row>
    <row r="61" spans="1:7" ht="15.75" customHeight="1" x14ac:dyDescent="0.25">
      <c r="A61" s="43"/>
      <c r="B61" s="43"/>
    </row>
    <row r="62" spans="1:7" ht="15.75" customHeight="1" x14ac:dyDescent="0.35">
      <c r="A62" s="18"/>
      <c r="B62" s="19" t="s">
        <v>200</v>
      </c>
      <c r="C62" s="18"/>
      <c r="D62" s="18"/>
    </row>
    <row r="63" spans="1:7" ht="15.75" customHeight="1" x14ac:dyDescent="0.25">
      <c r="A63" s="15"/>
      <c r="B63" s="15" t="s">
        <v>201</v>
      </c>
    </row>
    <row r="64" spans="1:7" ht="15.75" customHeight="1" x14ac:dyDescent="0.25"/>
    <row r="65" spans="1:7" ht="15.75" customHeight="1" x14ac:dyDescent="0.25">
      <c r="A65" s="20"/>
      <c r="B65" s="21" t="s">
        <v>27</v>
      </c>
      <c r="C65" s="23" t="s">
        <v>28</v>
      </c>
      <c r="D65" s="23" t="s">
        <v>29</v>
      </c>
      <c r="E65" s="24" t="s">
        <v>30</v>
      </c>
      <c r="F65" s="25" t="s">
        <v>31</v>
      </c>
      <c r="G65" s="26" t="s">
        <v>32</v>
      </c>
    </row>
    <row r="66" spans="1:7" ht="36" customHeight="1" x14ac:dyDescent="0.25">
      <c r="A66" s="27"/>
      <c r="B66" s="231" t="s">
        <v>33</v>
      </c>
      <c r="C66" s="173" t="s">
        <v>34</v>
      </c>
      <c r="D66" s="118" t="s">
        <v>202</v>
      </c>
      <c r="E66" s="30"/>
      <c r="F66" s="30">
        <f t="shared" ref="F66:F71" si="3">IF(E66="Met",1,IF(E66="In Progress",0.5,IF(E66="N/A",1,0)))</f>
        <v>0</v>
      </c>
      <c r="G66" s="31"/>
    </row>
    <row r="67" spans="1:7" ht="39.75" customHeight="1" x14ac:dyDescent="0.25">
      <c r="A67" s="27"/>
      <c r="B67" s="232"/>
      <c r="C67" s="174" t="s">
        <v>36</v>
      </c>
      <c r="D67" s="120" t="s">
        <v>203</v>
      </c>
      <c r="E67" s="48"/>
      <c r="F67" s="48">
        <f t="shared" si="3"/>
        <v>0</v>
      </c>
      <c r="G67" s="56"/>
    </row>
    <row r="68" spans="1:7" ht="35.25" customHeight="1" x14ac:dyDescent="0.25">
      <c r="A68" s="27"/>
      <c r="B68" s="230"/>
      <c r="C68" s="54" t="s">
        <v>39</v>
      </c>
      <c r="D68" s="90" t="s">
        <v>204</v>
      </c>
      <c r="E68" s="63"/>
      <c r="F68" s="63">
        <f t="shared" si="3"/>
        <v>0</v>
      </c>
      <c r="G68" s="34"/>
    </row>
    <row r="69" spans="1:7" ht="48" customHeight="1" x14ac:dyDescent="0.25">
      <c r="A69" s="27"/>
      <c r="B69" s="231" t="s">
        <v>38</v>
      </c>
      <c r="C69" s="173" t="s">
        <v>42</v>
      </c>
      <c r="D69" s="118" t="s">
        <v>205</v>
      </c>
      <c r="E69" s="48"/>
      <c r="F69" s="30">
        <f t="shared" si="3"/>
        <v>0</v>
      </c>
      <c r="G69" s="31"/>
    </row>
    <row r="70" spans="1:7" ht="45.75" customHeight="1" x14ac:dyDescent="0.25">
      <c r="A70" s="27"/>
      <c r="B70" s="236"/>
      <c r="C70" s="189" t="s">
        <v>44</v>
      </c>
      <c r="D70" s="190" t="s">
        <v>206</v>
      </c>
      <c r="E70" s="191"/>
      <c r="F70" s="191">
        <f t="shared" si="3"/>
        <v>0</v>
      </c>
      <c r="G70" s="192"/>
    </row>
    <row r="71" spans="1:7" ht="24.75" customHeight="1" x14ac:dyDescent="0.25">
      <c r="A71" s="27"/>
      <c r="B71" s="188" t="s">
        <v>41</v>
      </c>
      <c r="C71" s="187" t="s">
        <v>55</v>
      </c>
      <c r="D71" s="80" t="s">
        <v>207</v>
      </c>
      <c r="E71" s="83"/>
      <c r="F71" s="83">
        <f t="shared" si="3"/>
        <v>0</v>
      </c>
      <c r="G71" s="38"/>
    </row>
    <row r="72" spans="1:7" ht="15.75" customHeight="1" x14ac:dyDescent="0.3">
      <c r="E72" s="91" t="s">
        <v>46</v>
      </c>
      <c r="F72" s="92" t="str">
        <f>IF(COUNTA(E66:E71)=G73,IF(SUM(F66:F71)= 6,"Best",IF(SUM(F66:F70)=5,"Better",IF(SUM(F66:F68)=3,"Good","In development"))),"Not completed")</f>
        <v>Not completed</v>
      </c>
      <c r="G72" s="93"/>
    </row>
    <row r="73" spans="1:7" ht="15.75" customHeight="1" x14ac:dyDescent="0.3">
      <c r="E73" s="94" t="s">
        <v>47</v>
      </c>
      <c r="F73" s="95">
        <f>SUM(F66:F71)/G73*100</f>
        <v>0</v>
      </c>
      <c r="G73" s="96">
        <f>ROWS(F66:F71)</f>
        <v>6</v>
      </c>
    </row>
    <row r="74" spans="1:7" ht="15.75" customHeight="1" x14ac:dyDescent="0.25"/>
    <row r="75" spans="1:7" ht="15.75" customHeight="1" x14ac:dyDescent="0.25"/>
    <row r="76" spans="1:7" ht="15.75" customHeight="1" x14ac:dyDescent="0.25"/>
    <row r="77" spans="1:7" ht="15.75" customHeight="1" x14ac:dyDescent="0.25"/>
    <row r="78" spans="1:7" ht="15.75" customHeight="1" x14ac:dyDescent="0.25"/>
    <row r="79" spans="1:7" ht="15.75" customHeight="1" x14ac:dyDescent="0.25"/>
    <row r="80" spans="1: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B66:B68"/>
    <mergeCell ref="B69:B70"/>
    <mergeCell ref="B16:B17"/>
    <mergeCell ref="B18:B19"/>
    <mergeCell ref="B29:B36"/>
    <mergeCell ref="B38:B39"/>
    <mergeCell ref="B48:B51"/>
    <mergeCell ref="B52:B54"/>
    <mergeCell ref="B55:B57"/>
  </mergeCells>
  <dataValidations count="1">
    <dataValidation type="list" allowBlank="1" sqref="E16:E20 E29:E39 E48:E57 E66:E71" xr:uid="{00000000-0002-0000-0500-000000000000}">
      <formula1>"Met,Not Met,In Progress,N/A"</formula1>
    </dataValidation>
  </dataValidations>
  <hyperlinks>
    <hyperlink ref="D18" r:id="rId1" xr:uid="{00000000-0004-0000-0500-000000000000}"/>
  </hyperlinks>
  <pageMargins left="0.7" right="0.7" top="0.75" bottom="0.75" header="0" footer="0"/>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1000"/>
  <sheetViews>
    <sheetView showGridLines="0" workbookViewId="0"/>
  </sheetViews>
  <sheetFormatPr defaultColWidth="12.54296875" defaultRowHeight="15" customHeight="1" x14ac:dyDescent="0.25"/>
  <cols>
    <col min="1" max="1" width="2.81640625" customWidth="1"/>
    <col min="2" max="2" width="22.81640625" customWidth="1"/>
    <col min="3" max="3" width="30.81640625" customWidth="1"/>
    <col min="4" max="6" width="12.54296875" customWidth="1"/>
  </cols>
  <sheetData>
    <row r="1" spans="1:14" ht="15.75" customHeight="1" x14ac:dyDescent="0.5">
      <c r="C1" s="1"/>
    </row>
    <row r="2" spans="1:14" ht="15.75" customHeight="1" x14ac:dyDescent="0.5">
      <c r="C2" s="1"/>
    </row>
    <row r="3" spans="1:14" ht="15.75" customHeight="1" x14ac:dyDescent="0.5">
      <c r="C3" s="1"/>
    </row>
    <row r="4" spans="1:14" ht="15.75" customHeight="1" x14ac:dyDescent="0.25"/>
    <row r="5" spans="1:14" ht="15.75" customHeight="1" x14ac:dyDescent="0.25"/>
    <row r="6" spans="1:14" ht="15.75" customHeight="1" x14ac:dyDescent="0.25"/>
    <row r="7" spans="1:14" ht="15.75" customHeight="1" x14ac:dyDescent="0.25">
      <c r="A7" s="2"/>
      <c r="B7" s="2"/>
      <c r="C7" s="2"/>
      <c r="D7" s="2"/>
      <c r="E7" s="2"/>
      <c r="F7" s="2"/>
      <c r="G7" s="2"/>
      <c r="H7" s="2"/>
      <c r="I7" s="2"/>
      <c r="J7" s="2"/>
      <c r="K7" s="2"/>
      <c r="L7" s="2"/>
      <c r="M7" s="2"/>
      <c r="N7" s="2"/>
    </row>
    <row r="8" spans="1:14" ht="15.75" customHeight="1" x14ac:dyDescent="0.25"/>
    <row r="9" spans="1:14" ht="15.75" customHeight="1" x14ac:dyDescent="0.5">
      <c r="A9" s="3"/>
      <c r="B9" s="3"/>
    </row>
    <row r="10" spans="1:14" ht="24.75" customHeight="1" x14ac:dyDescent="0.5">
      <c r="A10" s="3"/>
      <c r="B10" s="3" t="s">
        <v>208</v>
      </c>
    </row>
    <row r="11" spans="1:14" ht="15.75" customHeight="1" x14ac:dyDescent="0.5">
      <c r="A11" s="3"/>
      <c r="B11" s="15" t="s">
        <v>209</v>
      </c>
    </row>
    <row r="12" spans="1:14" ht="15.75" customHeight="1" x14ac:dyDescent="0.25"/>
    <row r="13" spans="1:14" ht="15.75" customHeight="1" x14ac:dyDescent="0.3">
      <c r="B13" s="138" t="s">
        <v>210</v>
      </c>
      <c r="C13" s="139" t="s">
        <v>211</v>
      </c>
      <c r="D13" s="139" t="s">
        <v>27</v>
      </c>
      <c r="E13" s="139" t="s">
        <v>212</v>
      </c>
      <c r="F13" s="139" t="s">
        <v>213</v>
      </c>
      <c r="G13" s="140" t="s">
        <v>214</v>
      </c>
      <c r="H13" s="141" t="s">
        <v>215</v>
      </c>
    </row>
    <row r="14" spans="1:14" ht="15.75" customHeight="1" x14ac:dyDescent="0.25">
      <c r="B14" s="142" t="s">
        <v>216</v>
      </c>
      <c r="C14" s="143" t="s">
        <v>217</v>
      </c>
      <c r="D14" s="143" t="s">
        <v>33</v>
      </c>
      <c r="E14" s="143" t="s">
        <v>34</v>
      </c>
      <c r="F14" s="143">
        <f>'Theme 1 - Governance of Debt'!E16</f>
        <v>0</v>
      </c>
      <c r="G14" s="144">
        <f>'Theme 1 - Governance of Debt'!F16</f>
        <v>0</v>
      </c>
      <c r="H14" s="238" t="str">
        <f>'Theme 1 - Governance of Debt'!F21</f>
        <v>Not completed</v>
      </c>
    </row>
    <row r="15" spans="1:14" ht="15.75" customHeight="1" x14ac:dyDescent="0.25">
      <c r="B15" s="145" t="s">
        <v>216</v>
      </c>
      <c r="C15" s="146" t="s">
        <v>217</v>
      </c>
      <c r="D15" s="146" t="s">
        <v>33</v>
      </c>
      <c r="E15" s="146" t="s">
        <v>36</v>
      </c>
      <c r="F15" s="146">
        <f>'Theme 1 - Governance of Debt'!E17</f>
        <v>0</v>
      </c>
      <c r="G15" s="147">
        <f>'Theme 1 - Governance of Debt'!F17</f>
        <v>0</v>
      </c>
      <c r="H15" s="239"/>
    </row>
    <row r="16" spans="1:14" ht="15.75" customHeight="1" x14ac:dyDescent="0.25">
      <c r="B16" s="145" t="s">
        <v>216</v>
      </c>
      <c r="C16" s="146" t="s">
        <v>217</v>
      </c>
      <c r="D16" s="146" t="s">
        <v>38</v>
      </c>
      <c r="E16" s="146" t="s">
        <v>39</v>
      </c>
      <c r="F16" s="146">
        <f>'Theme 1 - Governance of Debt'!E18</f>
        <v>0</v>
      </c>
      <c r="G16" s="147">
        <f>'Theme 1 - Governance of Debt'!F18</f>
        <v>0</v>
      </c>
      <c r="H16" s="239"/>
    </row>
    <row r="17" spans="2:8" ht="15.75" customHeight="1" x14ac:dyDescent="0.25">
      <c r="B17" s="145" t="s">
        <v>216</v>
      </c>
      <c r="C17" s="146" t="s">
        <v>217</v>
      </c>
      <c r="D17" s="146" t="s">
        <v>41</v>
      </c>
      <c r="E17" s="146" t="s">
        <v>42</v>
      </c>
      <c r="F17" s="146">
        <f>'Theme 1 - Governance of Debt'!E19</f>
        <v>0</v>
      </c>
      <c r="G17" s="147">
        <f>'Theme 1 - Governance of Debt'!F19</f>
        <v>0</v>
      </c>
      <c r="H17" s="239"/>
    </row>
    <row r="18" spans="2:8" ht="15.75" customHeight="1" x14ac:dyDescent="0.25">
      <c r="B18" s="148" t="s">
        <v>216</v>
      </c>
      <c r="C18" s="149" t="s">
        <v>217</v>
      </c>
      <c r="D18" s="149" t="s">
        <v>41</v>
      </c>
      <c r="E18" s="149" t="s">
        <v>44</v>
      </c>
      <c r="F18" s="150">
        <f>'Theme 1 - Governance of Debt'!E20</f>
        <v>0</v>
      </c>
      <c r="G18" s="151">
        <f>'Theme 1 - Governance of Debt'!F20</f>
        <v>0</v>
      </c>
      <c r="H18" s="240"/>
    </row>
    <row r="19" spans="2:8" ht="15.75" customHeight="1" x14ac:dyDescent="0.25">
      <c r="B19" s="152" t="s">
        <v>216</v>
      </c>
      <c r="C19" s="153" t="s">
        <v>218</v>
      </c>
      <c r="D19" s="146" t="s">
        <v>33</v>
      </c>
      <c r="E19" s="153" t="s">
        <v>34</v>
      </c>
      <c r="F19" s="143">
        <f>'Theme 1 - Governance of Debt'!E29</f>
        <v>0</v>
      </c>
      <c r="G19" s="144">
        <f>'Theme 1 - Governance of Debt'!F29</f>
        <v>0</v>
      </c>
      <c r="H19" s="238" t="str">
        <f>'Theme 1 - Governance of Debt'!F44</f>
        <v>Not completed</v>
      </c>
    </row>
    <row r="20" spans="2:8" ht="15.75" customHeight="1" x14ac:dyDescent="0.25">
      <c r="B20" s="145" t="s">
        <v>216</v>
      </c>
      <c r="C20" s="146" t="s">
        <v>218</v>
      </c>
      <c r="D20" s="146" t="s">
        <v>33</v>
      </c>
      <c r="E20" s="146" t="s">
        <v>36</v>
      </c>
      <c r="F20" s="146">
        <f>'Theme 1 - Governance of Debt'!E30</f>
        <v>0</v>
      </c>
      <c r="G20" s="147">
        <f>'Theme 1 - Governance of Debt'!F30</f>
        <v>0</v>
      </c>
      <c r="H20" s="239"/>
    </row>
    <row r="21" spans="2:8" ht="15.75" customHeight="1" x14ac:dyDescent="0.25">
      <c r="B21" s="145" t="s">
        <v>216</v>
      </c>
      <c r="C21" s="146" t="s">
        <v>218</v>
      </c>
      <c r="D21" s="146" t="s">
        <v>33</v>
      </c>
      <c r="E21" s="146" t="s">
        <v>39</v>
      </c>
      <c r="F21" s="146">
        <f>'Theme 1 - Governance of Debt'!E31</f>
        <v>0</v>
      </c>
      <c r="G21" s="147">
        <f>'Theme 1 - Governance of Debt'!F31</f>
        <v>0</v>
      </c>
      <c r="H21" s="239"/>
    </row>
    <row r="22" spans="2:8" ht="15.75" customHeight="1" x14ac:dyDescent="0.25">
      <c r="B22" s="145" t="s">
        <v>216</v>
      </c>
      <c r="C22" s="146" t="s">
        <v>218</v>
      </c>
      <c r="D22" s="146" t="s">
        <v>33</v>
      </c>
      <c r="E22" s="146" t="s">
        <v>42</v>
      </c>
      <c r="F22" s="146">
        <f>'Theme 1 - Governance of Debt'!E32</f>
        <v>0</v>
      </c>
      <c r="G22" s="147">
        <f>'Theme 1 - Governance of Debt'!F32</f>
        <v>0</v>
      </c>
      <c r="H22" s="239"/>
    </row>
    <row r="23" spans="2:8" ht="15.75" customHeight="1" x14ac:dyDescent="0.25">
      <c r="B23" s="145" t="s">
        <v>216</v>
      </c>
      <c r="C23" s="146" t="s">
        <v>218</v>
      </c>
      <c r="D23" s="146" t="s">
        <v>33</v>
      </c>
      <c r="E23" s="146" t="s">
        <v>44</v>
      </c>
      <c r="F23" s="146">
        <f>'Theme 1 - Governance of Debt'!E33</f>
        <v>0</v>
      </c>
      <c r="G23" s="147">
        <f>'Theme 1 - Governance of Debt'!F33</f>
        <v>0</v>
      </c>
      <c r="H23" s="239"/>
    </row>
    <row r="24" spans="2:8" ht="15.75" customHeight="1" x14ac:dyDescent="0.25">
      <c r="B24" s="145" t="s">
        <v>216</v>
      </c>
      <c r="C24" s="146" t="s">
        <v>218</v>
      </c>
      <c r="D24" s="146" t="s">
        <v>33</v>
      </c>
      <c r="E24" s="146" t="s">
        <v>55</v>
      </c>
      <c r="F24" s="146">
        <f>'Theme 1 - Governance of Debt'!E34</f>
        <v>0</v>
      </c>
      <c r="G24" s="147">
        <f>'Theme 1 - Governance of Debt'!F34</f>
        <v>0</v>
      </c>
      <c r="H24" s="239"/>
    </row>
    <row r="25" spans="2:8" ht="15.75" customHeight="1" x14ac:dyDescent="0.25">
      <c r="B25" s="145" t="s">
        <v>216</v>
      </c>
      <c r="C25" s="146" t="s">
        <v>218</v>
      </c>
      <c r="D25" s="146" t="s">
        <v>33</v>
      </c>
      <c r="E25" s="146" t="s">
        <v>57</v>
      </c>
      <c r="F25" s="146">
        <f>'Theme 1 - Governance of Debt'!E35</f>
        <v>0</v>
      </c>
      <c r="G25" s="147">
        <f>'Theme 1 - Governance of Debt'!F35</f>
        <v>0</v>
      </c>
      <c r="H25" s="239"/>
    </row>
    <row r="26" spans="2:8" ht="15.75" customHeight="1" x14ac:dyDescent="0.25">
      <c r="B26" s="145" t="s">
        <v>216</v>
      </c>
      <c r="C26" s="146" t="s">
        <v>218</v>
      </c>
      <c r="D26" s="146" t="s">
        <v>33</v>
      </c>
      <c r="E26" s="146" t="s">
        <v>59</v>
      </c>
      <c r="F26" s="146">
        <f>'Theme 1 - Governance of Debt'!E36</f>
        <v>0</v>
      </c>
      <c r="G26" s="147">
        <f>'Theme 1 - Governance of Debt'!F36</f>
        <v>0</v>
      </c>
      <c r="H26" s="239"/>
    </row>
    <row r="27" spans="2:8" ht="15.75" customHeight="1" x14ac:dyDescent="0.25">
      <c r="B27" s="145" t="s">
        <v>216</v>
      </c>
      <c r="C27" s="146" t="s">
        <v>218</v>
      </c>
      <c r="D27" s="146" t="s">
        <v>33</v>
      </c>
      <c r="E27" s="146" t="s">
        <v>61</v>
      </c>
      <c r="F27" s="146">
        <f>'Theme 1 - Governance of Debt'!E37</f>
        <v>0</v>
      </c>
      <c r="G27" s="147">
        <f>'Theme 1 - Governance of Debt'!F37</f>
        <v>0</v>
      </c>
      <c r="H27" s="239"/>
    </row>
    <row r="28" spans="2:8" ht="15.75" customHeight="1" x14ac:dyDescent="0.25">
      <c r="B28" s="145" t="s">
        <v>216</v>
      </c>
      <c r="C28" s="146" t="s">
        <v>218</v>
      </c>
      <c r="D28" s="146" t="s">
        <v>33</v>
      </c>
      <c r="E28" s="146" t="s">
        <v>63</v>
      </c>
      <c r="F28" s="146">
        <f>'Theme 1 - Governance of Debt'!E38</f>
        <v>0</v>
      </c>
      <c r="G28" s="147">
        <f>'Theme 1 - Governance of Debt'!F38</f>
        <v>0</v>
      </c>
      <c r="H28" s="239"/>
    </row>
    <row r="29" spans="2:8" ht="15.75" customHeight="1" x14ac:dyDescent="0.25">
      <c r="B29" s="145" t="s">
        <v>216</v>
      </c>
      <c r="C29" s="146" t="s">
        <v>218</v>
      </c>
      <c r="D29" s="146" t="s">
        <v>38</v>
      </c>
      <c r="E29" s="146" t="s">
        <v>65</v>
      </c>
      <c r="F29" s="146">
        <f>'Theme 1 - Governance of Debt'!E39</f>
        <v>0</v>
      </c>
      <c r="G29" s="147">
        <f>'Theme 1 - Governance of Debt'!F39</f>
        <v>0</v>
      </c>
      <c r="H29" s="239"/>
    </row>
    <row r="30" spans="2:8" ht="15.75" customHeight="1" x14ac:dyDescent="0.25">
      <c r="B30" s="145" t="s">
        <v>216</v>
      </c>
      <c r="C30" s="146" t="s">
        <v>218</v>
      </c>
      <c r="D30" s="146" t="s">
        <v>38</v>
      </c>
      <c r="E30" s="146" t="s">
        <v>67</v>
      </c>
      <c r="F30" s="146">
        <f>'Theme 1 - Governance of Debt'!E40</f>
        <v>0</v>
      </c>
      <c r="G30" s="147">
        <f>'Theme 1 - Governance of Debt'!F40</f>
        <v>0</v>
      </c>
      <c r="H30" s="239"/>
    </row>
    <row r="31" spans="2:8" ht="15.75" customHeight="1" x14ac:dyDescent="0.25">
      <c r="B31" s="145" t="s">
        <v>216</v>
      </c>
      <c r="C31" s="146" t="s">
        <v>218</v>
      </c>
      <c r="D31" s="146" t="s">
        <v>38</v>
      </c>
      <c r="E31" s="146" t="s">
        <v>69</v>
      </c>
      <c r="F31" s="146">
        <f>'Theme 1 - Governance of Debt'!E41</f>
        <v>0</v>
      </c>
      <c r="G31" s="147">
        <f>'Theme 1 - Governance of Debt'!F41</f>
        <v>0</v>
      </c>
      <c r="H31" s="239"/>
    </row>
    <row r="32" spans="2:8" ht="15.75" customHeight="1" x14ac:dyDescent="0.25">
      <c r="B32" s="145" t="s">
        <v>216</v>
      </c>
      <c r="C32" s="146" t="s">
        <v>218</v>
      </c>
      <c r="D32" s="146" t="s">
        <v>41</v>
      </c>
      <c r="E32" s="146" t="s">
        <v>71</v>
      </c>
      <c r="F32" s="146">
        <f>'Theme 1 - Governance of Debt'!E42</f>
        <v>0</v>
      </c>
      <c r="G32" s="147">
        <f>'Theme 1 - Governance of Debt'!F42</f>
        <v>0</v>
      </c>
      <c r="H32" s="239"/>
    </row>
    <row r="33" spans="2:8" ht="15.75" customHeight="1" x14ac:dyDescent="0.25">
      <c r="B33" s="145" t="s">
        <v>216</v>
      </c>
      <c r="C33" s="146" t="s">
        <v>218</v>
      </c>
      <c r="D33" s="146" t="s">
        <v>41</v>
      </c>
      <c r="E33" s="146" t="s">
        <v>73</v>
      </c>
      <c r="F33" s="146">
        <f>'Theme 1 - Governance of Debt'!E43</f>
        <v>0</v>
      </c>
      <c r="G33" s="147">
        <f>'Theme 1 - Governance of Debt'!F43</f>
        <v>0</v>
      </c>
      <c r="H33" s="239"/>
    </row>
    <row r="34" spans="2:8" ht="15.75" customHeight="1" x14ac:dyDescent="0.25">
      <c r="B34" s="142" t="s">
        <v>216</v>
      </c>
      <c r="C34" s="143" t="s">
        <v>219</v>
      </c>
      <c r="D34" s="143" t="s">
        <v>33</v>
      </c>
      <c r="E34" s="143" t="s">
        <v>34</v>
      </c>
      <c r="F34" s="143">
        <f>'Theme 1 - Governance of Debt'!E52</f>
        <v>0</v>
      </c>
      <c r="G34" s="144">
        <f>'Theme 1 - Governance of Debt'!F52</f>
        <v>0</v>
      </c>
      <c r="H34" s="238" t="str">
        <f>'Theme 1 - Governance of Debt'!F58</f>
        <v>Not completed</v>
      </c>
    </row>
    <row r="35" spans="2:8" ht="15.75" customHeight="1" x14ac:dyDescent="0.25">
      <c r="B35" s="145" t="s">
        <v>216</v>
      </c>
      <c r="C35" s="146" t="s">
        <v>219</v>
      </c>
      <c r="D35" s="146" t="s">
        <v>33</v>
      </c>
      <c r="E35" s="146" t="s">
        <v>36</v>
      </c>
      <c r="F35" s="146">
        <f>'Theme 1 - Governance of Debt'!E53</f>
        <v>0</v>
      </c>
      <c r="G35" s="147">
        <f>'Theme 1 - Governance of Debt'!F53</f>
        <v>0</v>
      </c>
      <c r="H35" s="239"/>
    </row>
    <row r="36" spans="2:8" ht="15.75" customHeight="1" x14ac:dyDescent="0.25">
      <c r="B36" s="145" t="s">
        <v>216</v>
      </c>
      <c r="C36" s="146" t="s">
        <v>219</v>
      </c>
      <c r="D36" s="146" t="s">
        <v>33</v>
      </c>
      <c r="E36" s="146" t="s">
        <v>39</v>
      </c>
      <c r="F36" s="146">
        <f>'Theme 1 - Governance of Debt'!E54</f>
        <v>0</v>
      </c>
      <c r="G36" s="147">
        <f>'Theme 1 - Governance of Debt'!F54</f>
        <v>0</v>
      </c>
      <c r="H36" s="239"/>
    </row>
    <row r="37" spans="2:8" ht="15.75" customHeight="1" x14ac:dyDescent="0.25">
      <c r="B37" s="145" t="s">
        <v>216</v>
      </c>
      <c r="C37" s="146" t="s">
        <v>219</v>
      </c>
      <c r="D37" s="146" t="s">
        <v>38</v>
      </c>
      <c r="E37" s="146" t="s">
        <v>42</v>
      </c>
      <c r="F37" s="146">
        <f>'Theme 1 - Governance of Debt'!E55</f>
        <v>0</v>
      </c>
      <c r="G37" s="147">
        <f>'Theme 1 - Governance of Debt'!F55</f>
        <v>0</v>
      </c>
      <c r="H37" s="239"/>
    </row>
    <row r="38" spans="2:8" ht="15.75" customHeight="1" x14ac:dyDescent="0.25">
      <c r="B38" s="145" t="s">
        <v>216</v>
      </c>
      <c r="C38" s="146" t="s">
        <v>219</v>
      </c>
      <c r="D38" s="146" t="s">
        <v>38</v>
      </c>
      <c r="E38" s="146" t="s">
        <v>44</v>
      </c>
      <c r="F38" s="146">
        <f>'Theme 1 - Governance of Debt'!E56</f>
        <v>0</v>
      </c>
      <c r="G38" s="147">
        <f>'Theme 1 - Governance of Debt'!F56</f>
        <v>0</v>
      </c>
      <c r="H38" s="239"/>
    </row>
    <row r="39" spans="2:8" ht="15.75" customHeight="1" x14ac:dyDescent="0.25">
      <c r="B39" s="154" t="s">
        <v>216</v>
      </c>
      <c r="C39" s="150" t="s">
        <v>219</v>
      </c>
      <c r="D39" s="150" t="s">
        <v>41</v>
      </c>
      <c r="E39" s="149" t="s">
        <v>55</v>
      </c>
      <c r="F39" s="155">
        <f>'Theme 1 - Governance of Debt'!E57</f>
        <v>0</v>
      </c>
      <c r="G39" s="156">
        <f>'Theme 1 - Governance of Debt'!F57</f>
        <v>0</v>
      </c>
      <c r="H39" s="240"/>
    </row>
    <row r="40" spans="2:8" ht="15.75" customHeight="1" x14ac:dyDescent="0.25">
      <c r="B40" s="142" t="s">
        <v>216</v>
      </c>
      <c r="C40" s="143" t="s">
        <v>220</v>
      </c>
      <c r="D40" s="144" t="s">
        <v>33</v>
      </c>
      <c r="E40" s="153" t="s">
        <v>34</v>
      </c>
      <c r="F40" s="153">
        <f>'Theme 1 - Governance of Debt'!E66</f>
        <v>0</v>
      </c>
      <c r="G40" s="157">
        <f>'Theme 1 - Governance of Debt'!F66</f>
        <v>0</v>
      </c>
      <c r="H40" s="241" t="str">
        <f>'Theme 1 - Governance of Debt'!F71</f>
        <v>Not completed</v>
      </c>
    </row>
    <row r="41" spans="2:8" ht="15.75" customHeight="1" x14ac:dyDescent="0.25">
      <c r="B41" s="145" t="s">
        <v>216</v>
      </c>
      <c r="C41" s="146" t="s">
        <v>220</v>
      </c>
      <c r="D41" s="147" t="s">
        <v>33</v>
      </c>
      <c r="E41" s="146" t="s">
        <v>36</v>
      </c>
      <c r="F41" s="146">
        <f>'Theme 1 - Governance of Debt'!E67</f>
        <v>0</v>
      </c>
      <c r="G41" s="158">
        <f>'Theme 1 - Governance of Debt'!F67</f>
        <v>0</v>
      </c>
      <c r="H41" s="242"/>
    </row>
    <row r="42" spans="2:8" ht="15.75" customHeight="1" x14ac:dyDescent="0.25">
      <c r="B42" s="154" t="s">
        <v>216</v>
      </c>
      <c r="C42" s="150" t="s">
        <v>220</v>
      </c>
      <c r="D42" s="156" t="s">
        <v>38</v>
      </c>
      <c r="E42" s="146" t="s">
        <v>39</v>
      </c>
      <c r="F42" s="146">
        <f>'Theme 1 - Governance of Debt'!E68</f>
        <v>0</v>
      </c>
      <c r="G42" s="158">
        <f>'Theme 1 - Governance of Debt'!F68</f>
        <v>0</v>
      </c>
      <c r="H42" s="242"/>
    </row>
    <row r="43" spans="2:8" ht="15.75" customHeight="1" x14ac:dyDescent="0.25">
      <c r="B43" s="154" t="s">
        <v>216</v>
      </c>
      <c r="C43" s="150" t="s">
        <v>220</v>
      </c>
      <c r="D43" s="156" t="s">
        <v>41</v>
      </c>
      <c r="E43" s="146" t="s">
        <v>42</v>
      </c>
      <c r="F43" s="146">
        <f>'Theme 1 - Governance of Debt'!E69</f>
        <v>0</v>
      </c>
      <c r="G43" s="158">
        <f>'Theme 1 - Governance of Debt'!F69</f>
        <v>0</v>
      </c>
      <c r="H43" s="242"/>
    </row>
    <row r="44" spans="2:8" ht="15.75" customHeight="1" x14ac:dyDescent="0.25">
      <c r="B44" s="154" t="s">
        <v>216</v>
      </c>
      <c r="C44" s="150" t="s">
        <v>220</v>
      </c>
      <c r="D44" s="156" t="s">
        <v>41</v>
      </c>
      <c r="E44" s="149" t="s">
        <v>44</v>
      </c>
      <c r="F44" s="149">
        <f>'Theme 1 - Governance of Debt'!E70</f>
        <v>0</v>
      </c>
      <c r="G44" s="159">
        <f>'Theme 1 - Governance of Debt'!F70</f>
        <v>0</v>
      </c>
      <c r="H44" s="243"/>
    </row>
    <row r="45" spans="2:8" ht="15.75" customHeight="1" x14ac:dyDescent="0.25">
      <c r="B45" s="142" t="s">
        <v>216</v>
      </c>
      <c r="C45" s="143" t="s">
        <v>221</v>
      </c>
      <c r="D45" s="143" t="s">
        <v>33</v>
      </c>
      <c r="E45" s="153" t="s">
        <v>34</v>
      </c>
      <c r="F45" s="153">
        <f>'Theme 1 - Governance of Debt'!E79</f>
        <v>0</v>
      </c>
      <c r="G45" s="160">
        <f>'Theme 1 - Governance of Debt'!F79</f>
        <v>0</v>
      </c>
      <c r="H45" s="238" t="str">
        <f>'Theme 1 - Governance of Debt'!F85</f>
        <v>Not completed</v>
      </c>
    </row>
    <row r="46" spans="2:8" ht="15.75" customHeight="1" x14ac:dyDescent="0.25">
      <c r="B46" s="145" t="s">
        <v>216</v>
      </c>
      <c r="C46" s="146" t="s">
        <v>221</v>
      </c>
      <c r="D46" s="146" t="s">
        <v>33</v>
      </c>
      <c r="E46" s="146" t="s">
        <v>36</v>
      </c>
      <c r="F46" s="146">
        <f>'Theme 1 - Governance of Debt'!E80</f>
        <v>0</v>
      </c>
      <c r="G46" s="147">
        <f>'Theme 1 - Governance of Debt'!F80</f>
        <v>0</v>
      </c>
      <c r="H46" s="239"/>
    </row>
    <row r="47" spans="2:8" ht="15.75" customHeight="1" x14ac:dyDescent="0.25">
      <c r="B47" s="145" t="s">
        <v>216</v>
      </c>
      <c r="C47" s="146" t="s">
        <v>221</v>
      </c>
      <c r="D47" s="146" t="s">
        <v>33</v>
      </c>
      <c r="E47" s="146" t="s">
        <v>39</v>
      </c>
      <c r="F47" s="146">
        <f>'Theme 1 - Governance of Debt'!E81</f>
        <v>0</v>
      </c>
      <c r="G47" s="147">
        <f>'Theme 1 - Governance of Debt'!F81</f>
        <v>0</v>
      </c>
      <c r="H47" s="239"/>
    </row>
    <row r="48" spans="2:8" ht="15.75" customHeight="1" x14ac:dyDescent="0.25">
      <c r="B48" s="145" t="s">
        <v>216</v>
      </c>
      <c r="C48" s="146" t="s">
        <v>221</v>
      </c>
      <c r="D48" s="146" t="s">
        <v>33</v>
      </c>
      <c r="E48" s="146" t="s">
        <v>42</v>
      </c>
      <c r="F48" s="146">
        <f>'Theme 1 - Governance of Debt'!E82</f>
        <v>0</v>
      </c>
      <c r="G48" s="147">
        <f>'Theme 1 - Governance of Debt'!F82</f>
        <v>0</v>
      </c>
      <c r="H48" s="239"/>
    </row>
    <row r="49" spans="2:8" ht="15.75" customHeight="1" x14ac:dyDescent="0.25">
      <c r="B49" s="145" t="s">
        <v>216</v>
      </c>
      <c r="C49" s="146" t="s">
        <v>221</v>
      </c>
      <c r="D49" s="146" t="s">
        <v>38</v>
      </c>
      <c r="E49" s="146" t="s">
        <v>44</v>
      </c>
      <c r="F49" s="146">
        <f>'Theme 1 - Governance of Debt'!E83</f>
        <v>0</v>
      </c>
      <c r="G49" s="147">
        <f>'Theme 1 - Governance of Debt'!F83</f>
        <v>0</v>
      </c>
      <c r="H49" s="239"/>
    </row>
    <row r="50" spans="2:8" ht="15.75" customHeight="1" x14ac:dyDescent="0.25">
      <c r="B50" s="148" t="s">
        <v>216</v>
      </c>
      <c r="C50" s="149" t="s">
        <v>221</v>
      </c>
      <c r="D50" s="149" t="s">
        <v>41</v>
      </c>
      <c r="E50" s="149" t="s">
        <v>55</v>
      </c>
      <c r="F50" s="149">
        <f>'Theme 1 - Governance of Debt'!E84</f>
        <v>0</v>
      </c>
      <c r="G50" s="161">
        <f>'Theme 1 - Governance of Debt'!F84</f>
        <v>0</v>
      </c>
      <c r="H50" s="240"/>
    </row>
    <row r="51" spans="2:8" ht="15.75" customHeight="1" x14ac:dyDescent="0.25">
      <c r="B51" s="152" t="s">
        <v>222</v>
      </c>
      <c r="C51" s="153" t="s">
        <v>223</v>
      </c>
      <c r="D51" s="153" t="s">
        <v>33</v>
      </c>
      <c r="E51" s="153" t="s">
        <v>34</v>
      </c>
      <c r="F51" s="143">
        <f>'Theme 2 - The Debt Lifecycle'!E16</f>
        <v>0</v>
      </c>
      <c r="G51" s="144">
        <f>'Theme 2 - The Debt Lifecycle'!F16</f>
        <v>0</v>
      </c>
      <c r="H51" s="238" t="str">
        <f>'Theme 2 - The Debt Lifecycle'!F26</f>
        <v>Not completed</v>
      </c>
    </row>
    <row r="52" spans="2:8" ht="15.75" customHeight="1" x14ac:dyDescent="0.25">
      <c r="B52" s="145" t="s">
        <v>222</v>
      </c>
      <c r="C52" s="146" t="s">
        <v>223</v>
      </c>
      <c r="D52" s="153" t="s">
        <v>33</v>
      </c>
      <c r="E52" s="146" t="s">
        <v>36</v>
      </c>
      <c r="F52" s="146">
        <f>'Theme 2 - The Debt Lifecycle'!E17</f>
        <v>0</v>
      </c>
      <c r="G52" s="147">
        <f>'Theme 2 - The Debt Lifecycle'!F17</f>
        <v>0</v>
      </c>
      <c r="H52" s="239"/>
    </row>
    <row r="53" spans="2:8" ht="15.75" customHeight="1" x14ac:dyDescent="0.25">
      <c r="B53" s="145" t="s">
        <v>222</v>
      </c>
      <c r="C53" s="146" t="s">
        <v>223</v>
      </c>
      <c r="D53" s="153" t="s">
        <v>33</v>
      </c>
      <c r="E53" s="146" t="s">
        <v>39</v>
      </c>
      <c r="F53" s="146">
        <f>'Theme 2 - The Debt Lifecycle'!E18</f>
        <v>0</v>
      </c>
      <c r="G53" s="147">
        <f>'Theme 2 - The Debt Lifecycle'!F18</f>
        <v>0</v>
      </c>
      <c r="H53" s="239"/>
    </row>
    <row r="54" spans="2:8" ht="15.75" customHeight="1" x14ac:dyDescent="0.25">
      <c r="B54" s="145" t="s">
        <v>222</v>
      </c>
      <c r="C54" s="146" t="s">
        <v>223</v>
      </c>
      <c r="D54" s="153" t="s">
        <v>33</v>
      </c>
      <c r="E54" s="146" t="s">
        <v>42</v>
      </c>
      <c r="F54" s="146">
        <f>'Theme 2 - The Debt Lifecycle'!E19</f>
        <v>0</v>
      </c>
      <c r="G54" s="147">
        <f>'Theme 2 - The Debt Lifecycle'!F19</f>
        <v>0</v>
      </c>
      <c r="H54" s="239"/>
    </row>
    <row r="55" spans="2:8" ht="15.75" customHeight="1" x14ac:dyDescent="0.25">
      <c r="B55" s="145" t="s">
        <v>222</v>
      </c>
      <c r="C55" s="146" t="s">
        <v>223</v>
      </c>
      <c r="D55" s="153" t="s">
        <v>33</v>
      </c>
      <c r="E55" s="146" t="s">
        <v>44</v>
      </c>
      <c r="F55" s="146">
        <f>'Theme 2 - The Debt Lifecycle'!E20</f>
        <v>0</v>
      </c>
      <c r="G55" s="147">
        <f>'Theme 2 - The Debt Lifecycle'!F20</f>
        <v>0</v>
      </c>
      <c r="H55" s="239"/>
    </row>
    <row r="56" spans="2:8" ht="15.75" customHeight="1" x14ac:dyDescent="0.25">
      <c r="B56" s="145" t="s">
        <v>222</v>
      </c>
      <c r="C56" s="146" t="s">
        <v>223</v>
      </c>
      <c r="D56" s="146" t="s">
        <v>38</v>
      </c>
      <c r="E56" s="146" t="s">
        <v>55</v>
      </c>
      <c r="F56" s="146">
        <f>'Theme 2 - The Debt Lifecycle'!E21</f>
        <v>0</v>
      </c>
      <c r="G56" s="147">
        <f>'Theme 2 - The Debt Lifecycle'!F21</f>
        <v>0</v>
      </c>
      <c r="H56" s="239"/>
    </row>
    <row r="57" spans="2:8" ht="15.75" customHeight="1" x14ac:dyDescent="0.25">
      <c r="B57" s="145" t="s">
        <v>222</v>
      </c>
      <c r="C57" s="146" t="s">
        <v>223</v>
      </c>
      <c r="D57" s="146" t="s">
        <v>38</v>
      </c>
      <c r="E57" s="146" t="s">
        <v>57</v>
      </c>
      <c r="F57" s="146">
        <f>'Theme 2 - The Debt Lifecycle'!E22</f>
        <v>0</v>
      </c>
      <c r="G57" s="147">
        <f>'Theme 2 - The Debt Lifecycle'!F22</f>
        <v>0</v>
      </c>
      <c r="H57" s="239"/>
    </row>
    <row r="58" spans="2:8" ht="15.75" customHeight="1" x14ac:dyDescent="0.25">
      <c r="B58" s="145" t="s">
        <v>222</v>
      </c>
      <c r="C58" s="146" t="s">
        <v>223</v>
      </c>
      <c r="D58" s="146" t="s">
        <v>41</v>
      </c>
      <c r="E58" s="146" t="s">
        <v>59</v>
      </c>
      <c r="F58" s="146">
        <f>'Theme 2 - The Debt Lifecycle'!E23</f>
        <v>0</v>
      </c>
      <c r="G58" s="147">
        <f>'Theme 2 - The Debt Lifecycle'!F23</f>
        <v>0</v>
      </c>
      <c r="H58" s="239"/>
    </row>
    <row r="59" spans="2:8" ht="15.75" customHeight="1" x14ac:dyDescent="0.25">
      <c r="B59" s="145" t="s">
        <v>222</v>
      </c>
      <c r="C59" s="146" t="s">
        <v>223</v>
      </c>
      <c r="D59" s="146" t="s">
        <v>41</v>
      </c>
      <c r="E59" s="146" t="s">
        <v>61</v>
      </c>
      <c r="F59" s="146">
        <f>'Theme 2 - The Debt Lifecycle'!E24</f>
        <v>0</v>
      </c>
      <c r="G59" s="147">
        <f>'Theme 2 - The Debt Lifecycle'!F24</f>
        <v>0</v>
      </c>
      <c r="H59" s="239"/>
    </row>
    <row r="60" spans="2:8" ht="15.75" customHeight="1" x14ac:dyDescent="0.25">
      <c r="B60" s="154" t="s">
        <v>222</v>
      </c>
      <c r="C60" s="150" t="s">
        <v>223</v>
      </c>
      <c r="D60" s="146" t="s">
        <v>41</v>
      </c>
      <c r="E60" s="150" t="s">
        <v>63</v>
      </c>
      <c r="F60" s="146">
        <f>'Theme 2 - The Debt Lifecycle'!E25</f>
        <v>0</v>
      </c>
      <c r="G60" s="147">
        <f>'Theme 2 - The Debt Lifecycle'!F25</f>
        <v>0</v>
      </c>
      <c r="H60" s="240"/>
    </row>
    <row r="61" spans="2:8" ht="15.75" customHeight="1" x14ac:dyDescent="0.25">
      <c r="B61" s="142" t="s">
        <v>222</v>
      </c>
      <c r="C61" s="143" t="s">
        <v>224</v>
      </c>
      <c r="D61" s="143" t="s">
        <v>33</v>
      </c>
      <c r="E61" s="143" t="s">
        <v>34</v>
      </c>
      <c r="F61" s="143">
        <f>'Theme 2 - The Debt Lifecycle'!E34</f>
        <v>0</v>
      </c>
      <c r="G61" s="144">
        <f>'Theme 2 - The Debt Lifecycle'!F34</f>
        <v>0</v>
      </c>
      <c r="H61" s="238" t="str">
        <f>'Theme 2 - The Debt Lifecycle'!F51</f>
        <v>Not completed</v>
      </c>
    </row>
    <row r="62" spans="2:8" ht="15.75" customHeight="1" x14ac:dyDescent="0.25">
      <c r="B62" s="145" t="s">
        <v>222</v>
      </c>
      <c r="C62" s="146" t="s">
        <v>224</v>
      </c>
      <c r="D62" s="146" t="s">
        <v>33</v>
      </c>
      <c r="E62" s="146" t="s">
        <v>36</v>
      </c>
      <c r="F62" s="146">
        <f>'Theme 2 - The Debt Lifecycle'!E35</f>
        <v>0</v>
      </c>
      <c r="G62" s="147">
        <f>'Theme 2 - The Debt Lifecycle'!F35</f>
        <v>0</v>
      </c>
      <c r="H62" s="239"/>
    </row>
    <row r="63" spans="2:8" ht="15.75" customHeight="1" x14ac:dyDescent="0.25">
      <c r="B63" s="145" t="s">
        <v>222</v>
      </c>
      <c r="C63" s="146" t="s">
        <v>224</v>
      </c>
      <c r="D63" s="146" t="s">
        <v>33</v>
      </c>
      <c r="E63" s="146" t="s">
        <v>39</v>
      </c>
      <c r="F63" s="146">
        <f>'Theme 2 - The Debt Lifecycle'!E36</f>
        <v>0</v>
      </c>
      <c r="G63" s="147">
        <f>'Theme 2 - The Debt Lifecycle'!F36</f>
        <v>0</v>
      </c>
      <c r="H63" s="239"/>
    </row>
    <row r="64" spans="2:8" ht="15.75" customHeight="1" x14ac:dyDescent="0.25">
      <c r="B64" s="145" t="s">
        <v>222</v>
      </c>
      <c r="C64" s="146" t="s">
        <v>224</v>
      </c>
      <c r="D64" s="146" t="s">
        <v>33</v>
      </c>
      <c r="E64" s="146" t="s">
        <v>42</v>
      </c>
      <c r="F64" s="146">
        <f>'Theme 2 - The Debt Lifecycle'!E37</f>
        <v>0</v>
      </c>
      <c r="G64" s="147">
        <f>'Theme 2 - The Debt Lifecycle'!F37</f>
        <v>0</v>
      </c>
      <c r="H64" s="239"/>
    </row>
    <row r="65" spans="2:8" ht="15.75" customHeight="1" x14ac:dyDescent="0.25">
      <c r="B65" s="145" t="s">
        <v>222</v>
      </c>
      <c r="C65" s="146" t="s">
        <v>224</v>
      </c>
      <c r="D65" s="146" t="s">
        <v>33</v>
      </c>
      <c r="E65" s="146" t="s">
        <v>44</v>
      </c>
      <c r="F65" s="146">
        <f>'Theme 2 - The Debt Lifecycle'!E38</f>
        <v>0</v>
      </c>
      <c r="G65" s="147">
        <f>'Theme 2 - The Debt Lifecycle'!F38</f>
        <v>0</v>
      </c>
      <c r="H65" s="239"/>
    </row>
    <row r="66" spans="2:8" ht="15.75" customHeight="1" x14ac:dyDescent="0.25">
      <c r="B66" s="145" t="s">
        <v>222</v>
      </c>
      <c r="C66" s="146" t="s">
        <v>224</v>
      </c>
      <c r="D66" s="146" t="s">
        <v>33</v>
      </c>
      <c r="E66" s="146" t="s">
        <v>55</v>
      </c>
      <c r="F66" s="146">
        <f>'Theme 2 - The Debt Lifecycle'!E39</f>
        <v>0</v>
      </c>
      <c r="G66" s="147">
        <f>'Theme 2 - The Debt Lifecycle'!F39</f>
        <v>0</v>
      </c>
      <c r="H66" s="239"/>
    </row>
    <row r="67" spans="2:8" ht="15.75" customHeight="1" x14ac:dyDescent="0.25">
      <c r="B67" s="145" t="s">
        <v>222</v>
      </c>
      <c r="C67" s="146" t="s">
        <v>224</v>
      </c>
      <c r="D67" s="146" t="s">
        <v>33</v>
      </c>
      <c r="E67" s="146" t="s">
        <v>57</v>
      </c>
      <c r="F67" s="146">
        <f>'Theme 2 - The Debt Lifecycle'!E40</f>
        <v>0</v>
      </c>
      <c r="G67" s="147">
        <f>'Theme 2 - The Debt Lifecycle'!F40</f>
        <v>0</v>
      </c>
      <c r="H67" s="239"/>
    </row>
    <row r="68" spans="2:8" ht="15.75" customHeight="1" x14ac:dyDescent="0.25">
      <c r="B68" s="145" t="s">
        <v>222</v>
      </c>
      <c r="C68" s="146" t="s">
        <v>224</v>
      </c>
      <c r="D68" s="146" t="s">
        <v>33</v>
      </c>
      <c r="E68" s="146" t="s">
        <v>59</v>
      </c>
      <c r="F68" s="146">
        <f>'Theme 2 - The Debt Lifecycle'!E41</f>
        <v>0</v>
      </c>
      <c r="G68" s="147">
        <f>'Theme 2 - The Debt Lifecycle'!F41</f>
        <v>0</v>
      </c>
      <c r="H68" s="239"/>
    </row>
    <row r="69" spans="2:8" ht="15.75" customHeight="1" x14ac:dyDescent="0.25">
      <c r="B69" s="145" t="s">
        <v>222</v>
      </c>
      <c r="C69" s="146" t="s">
        <v>224</v>
      </c>
      <c r="D69" s="146" t="s">
        <v>33</v>
      </c>
      <c r="E69" s="146" t="s">
        <v>61</v>
      </c>
      <c r="F69" s="146">
        <f>'Theme 2 - The Debt Lifecycle'!E42</f>
        <v>0</v>
      </c>
      <c r="G69" s="147">
        <f>'Theme 2 - The Debt Lifecycle'!F42</f>
        <v>0</v>
      </c>
      <c r="H69" s="239"/>
    </row>
    <row r="70" spans="2:8" ht="15.75" customHeight="1" x14ac:dyDescent="0.25">
      <c r="B70" s="145" t="s">
        <v>222</v>
      </c>
      <c r="C70" s="146" t="s">
        <v>224</v>
      </c>
      <c r="D70" s="146" t="s">
        <v>33</v>
      </c>
      <c r="E70" s="146" t="s">
        <v>63</v>
      </c>
      <c r="F70" s="146">
        <f>'Theme 2 - The Debt Lifecycle'!E43</f>
        <v>0</v>
      </c>
      <c r="G70" s="147">
        <f>'Theme 2 - The Debt Lifecycle'!F43</f>
        <v>0</v>
      </c>
      <c r="H70" s="239"/>
    </row>
    <row r="71" spans="2:8" ht="15.75" customHeight="1" x14ac:dyDescent="0.25">
      <c r="B71" s="145" t="s">
        <v>222</v>
      </c>
      <c r="C71" s="146" t="s">
        <v>224</v>
      </c>
      <c r="D71" s="146" t="s">
        <v>33</v>
      </c>
      <c r="E71" s="146" t="s">
        <v>65</v>
      </c>
      <c r="F71" s="146">
        <f>'Theme 2 - The Debt Lifecycle'!E44</f>
        <v>0</v>
      </c>
      <c r="G71" s="147">
        <f>'Theme 2 - The Debt Lifecycle'!F44</f>
        <v>0</v>
      </c>
      <c r="H71" s="239"/>
    </row>
    <row r="72" spans="2:8" ht="15.75" customHeight="1" x14ac:dyDescent="0.25">
      <c r="B72" s="145" t="s">
        <v>222</v>
      </c>
      <c r="C72" s="146" t="s">
        <v>224</v>
      </c>
      <c r="D72" s="146" t="s">
        <v>38</v>
      </c>
      <c r="E72" s="146" t="s">
        <v>67</v>
      </c>
      <c r="F72" s="146">
        <f>'Theme 2 - The Debt Lifecycle'!E45</f>
        <v>0</v>
      </c>
      <c r="G72" s="147">
        <f>'Theme 2 - The Debt Lifecycle'!F45</f>
        <v>0</v>
      </c>
      <c r="H72" s="239"/>
    </row>
    <row r="73" spans="2:8" ht="15.75" customHeight="1" x14ac:dyDescent="0.25">
      <c r="B73" s="145" t="s">
        <v>222</v>
      </c>
      <c r="C73" s="146" t="s">
        <v>224</v>
      </c>
      <c r="D73" s="146" t="s">
        <v>41</v>
      </c>
      <c r="E73" s="146" t="s">
        <v>69</v>
      </c>
      <c r="F73" s="146">
        <f>'Theme 2 - The Debt Lifecycle'!E46</f>
        <v>0</v>
      </c>
      <c r="G73" s="147">
        <f>'Theme 2 - The Debt Lifecycle'!F46</f>
        <v>0</v>
      </c>
      <c r="H73" s="239"/>
    </row>
    <row r="74" spans="2:8" ht="15.75" customHeight="1" x14ac:dyDescent="0.25">
      <c r="B74" s="145" t="s">
        <v>222</v>
      </c>
      <c r="C74" s="146" t="s">
        <v>224</v>
      </c>
      <c r="D74" s="146" t="s">
        <v>41</v>
      </c>
      <c r="E74" s="146" t="s">
        <v>71</v>
      </c>
      <c r="F74" s="146">
        <f>'Theme 2 - The Debt Lifecycle'!E47</f>
        <v>0</v>
      </c>
      <c r="G74" s="147">
        <f>'Theme 2 - The Debt Lifecycle'!F47</f>
        <v>0</v>
      </c>
      <c r="H74" s="239"/>
    </row>
    <row r="75" spans="2:8" ht="15.75" customHeight="1" x14ac:dyDescent="0.25">
      <c r="B75" s="145" t="s">
        <v>222</v>
      </c>
      <c r="C75" s="146" t="s">
        <v>224</v>
      </c>
      <c r="D75" s="146" t="s">
        <v>41</v>
      </c>
      <c r="E75" s="146" t="s">
        <v>73</v>
      </c>
      <c r="F75" s="146">
        <f>'Theme 2 - The Debt Lifecycle'!E48</f>
        <v>0</v>
      </c>
      <c r="G75" s="147">
        <f>'Theme 2 - The Debt Lifecycle'!F48</f>
        <v>0</v>
      </c>
      <c r="H75" s="239"/>
    </row>
    <row r="76" spans="2:8" ht="15.75" customHeight="1" x14ac:dyDescent="0.25">
      <c r="B76" s="145" t="s">
        <v>222</v>
      </c>
      <c r="C76" s="146" t="s">
        <v>224</v>
      </c>
      <c r="D76" s="146" t="s">
        <v>41</v>
      </c>
      <c r="E76" s="150" t="s">
        <v>129</v>
      </c>
      <c r="F76" s="146">
        <f>'Theme 2 - The Debt Lifecycle'!E49</f>
        <v>0</v>
      </c>
      <c r="G76" s="147">
        <f>'Theme 2 - The Debt Lifecycle'!F49</f>
        <v>0</v>
      </c>
      <c r="H76" s="239"/>
    </row>
    <row r="77" spans="2:8" ht="15.75" customHeight="1" x14ac:dyDescent="0.25">
      <c r="B77" s="148" t="s">
        <v>222</v>
      </c>
      <c r="C77" s="149" t="s">
        <v>224</v>
      </c>
      <c r="D77" s="150" t="s">
        <v>41</v>
      </c>
      <c r="E77" s="149" t="s">
        <v>131</v>
      </c>
      <c r="F77" s="146">
        <f>'Theme 2 - The Debt Lifecycle'!E50</f>
        <v>0</v>
      </c>
      <c r="G77" s="147">
        <f>'Theme 2 - The Debt Lifecycle'!F50</f>
        <v>0</v>
      </c>
      <c r="H77" s="240"/>
    </row>
    <row r="78" spans="2:8" ht="15.75" customHeight="1" x14ac:dyDescent="0.25">
      <c r="B78" s="152" t="s">
        <v>222</v>
      </c>
      <c r="C78" s="153" t="s">
        <v>225</v>
      </c>
      <c r="D78" s="143" t="s">
        <v>33</v>
      </c>
      <c r="E78" s="153" t="s">
        <v>34</v>
      </c>
      <c r="F78" s="143">
        <f>'Theme 2 - The Debt Lifecycle'!E59</f>
        <v>0</v>
      </c>
      <c r="G78" s="144">
        <f>'Theme 2 - The Debt Lifecycle'!F59</f>
        <v>0</v>
      </c>
      <c r="H78" s="238" t="str">
        <f>'Theme 2 - The Debt Lifecycle'!F78</f>
        <v>Not completed</v>
      </c>
    </row>
    <row r="79" spans="2:8" ht="15.75" customHeight="1" x14ac:dyDescent="0.25">
      <c r="B79" s="145" t="s">
        <v>222</v>
      </c>
      <c r="C79" s="146" t="s">
        <v>225</v>
      </c>
      <c r="D79" s="146" t="s">
        <v>33</v>
      </c>
      <c r="E79" s="146" t="s">
        <v>36</v>
      </c>
      <c r="F79" s="146">
        <f>'Theme 2 - The Debt Lifecycle'!E60</f>
        <v>0</v>
      </c>
      <c r="G79" s="147">
        <f>'Theme 2 - The Debt Lifecycle'!F60</f>
        <v>0</v>
      </c>
      <c r="H79" s="239"/>
    </row>
    <row r="80" spans="2:8" ht="15.75" customHeight="1" x14ac:dyDescent="0.25">
      <c r="B80" s="145" t="s">
        <v>222</v>
      </c>
      <c r="C80" s="146" t="s">
        <v>225</v>
      </c>
      <c r="D80" s="146" t="s">
        <v>33</v>
      </c>
      <c r="E80" s="146" t="s">
        <v>39</v>
      </c>
      <c r="F80" s="146">
        <f>'Theme 2 - The Debt Lifecycle'!E61</f>
        <v>0</v>
      </c>
      <c r="G80" s="147">
        <f>'Theme 2 - The Debt Lifecycle'!F61</f>
        <v>0</v>
      </c>
      <c r="H80" s="239"/>
    </row>
    <row r="81" spans="2:8" ht="15.75" customHeight="1" x14ac:dyDescent="0.25">
      <c r="B81" s="145" t="s">
        <v>222</v>
      </c>
      <c r="C81" s="146" t="s">
        <v>225</v>
      </c>
      <c r="D81" s="146" t="s">
        <v>33</v>
      </c>
      <c r="E81" s="146" t="s">
        <v>42</v>
      </c>
      <c r="F81" s="146">
        <f>'Theme 2 - The Debt Lifecycle'!E62</f>
        <v>0</v>
      </c>
      <c r="G81" s="147">
        <f>'Theme 2 - The Debt Lifecycle'!F62</f>
        <v>0</v>
      </c>
      <c r="H81" s="239"/>
    </row>
    <row r="82" spans="2:8" ht="15.75" customHeight="1" x14ac:dyDescent="0.25">
      <c r="B82" s="145" t="s">
        <v>222</v>
      </c>
      <c r="C82" s="146" t="s">
        <v>225</v>
      </c>
      <c r="D82" s="146" t="s">
        <v>33</v>
      </c>
      <c r="E82" s="146" t="s">
        <v>44</v>
      </c>
      <c r="F82" s="146">
        <f>'Theme 2 - The Debt Lifecycle'!E63</f>
        <v>0</v>
      </c>
      <c r="G82" s="147">
        <f>'Theme 2 - The Debt Lifecycle'!F63</f>
        <v>0</v>
      </c>
      <c r="H82" s="239"/>
    </row>
    <row r="83" spans="2:8" ht="15.75" customHeight="1" x14ac:dyDescent="0.25">
      <c r="B83" s="145" t="s">
        <v>222</v>
      </c>
      <c r="C83" s="146" t="s">
        <v>225</v>
      </c>
      <c r="D83" s="146" t="s">
        <v>33</v>
      </c>
      <c r="E83" s="146" t="s">
        <v>55</v>
      </c>
      <c r="F83" s="146">
        <f>'Theme 2 - The Debt Lifecycle'!E64</f>
        <v>0</v>
      </c>
      <c r="G83" s="147">
        <f>'Theme 2 - The Debt Lifecycle'!F64</f>
        <v>0</v>
      </c>
      <c r="H83" s="239"/>
    </row>
    <row r="84" spans="2:8" ht="15.75" customHeight="1" x14ac:dyDescent="0.25">
      <c r="B84" s="145" t="s">
        <v>222</v>
      </c>
      <c r="C84" s="146" t="s">
        <v>225</v>
      </c>
      <c r="D84" s="146" t="s">
        <v>33</v>
      </c>
      <c r="E84" s="146" t="s">
        <v>57</v>
      </c>
      <c r="F84" s="146">
        <f>'Theme 2 - The Debt Lifecycle'!E65</f>
        <v>0</v>
      </c>
      <c r="G84" s="147">
        <f>'Theme 2 - The Debt Lifecycle'!F65</f>
        <v>0</v>
      </c>
      <c r="H84" s="239"/>
    </row>
    <row r="85" spans="2:8" ht="15.75" customHeight="1" x14ac:dyDescent="0.25">
      <c r="B85" s="145" t="s">
        <v>222</v>
      </c>
      <c r="C85" s="146" t="s">
        <v>225</v>
      </c>
      <c r="D85" s="146" t="s">
        <v>33</v>
      </c>
      <c r="E85" s="146" t="s">
        <v>59</v>
      </c>
      <c r="F85" s="146">
        <f>'Theme 2 - The Debt Lifecycle'!E66</f>
        <v>0</v>
      </c>
      <c r="G85" s="147">
        <f>'Theme 2 - The Debt Lifecycle'!F66</f>
        <v>0</v>
      </c>
      <c r="H85" s="239"/>
    </row>
    <row r="86" spans="2:8" ht="15.75" customHeight="1" x14ac:dyDescent="0.25">
      <c r="B86" s="145" t="s">
        <v>222</v>
      </c>
      <c r="C86" s="146" t="s">
        <v>225</v>
      </c>
      <c r="D86" s="146" t="s">
        <v>33</v>
      </c>
      <c r="E86" s="146" t="s">
        <v>61</v>
      </c>
      <c r="F86" s="146">
        <f>'Theme 2 - The Debt Lifecycle'!E67</f>
        <v>0</v>
      </c>
      <c r="G86" s="147">
        <f>'Theme 2 - The Debt Lifecycle'!F67</f>
        <v>0</v>
      </c>
      <c r="H86" s="239"/>
    </row>
    <row r="87" spans="2:8" ht="15.75" customHeight="1" x14ac:dyDescent="0.25">
      <c r="B87" s="145" t="s">
        <v>222</v>
      </c>
      <c r="C87" s="146" t="s">
        <v>225</v>
      </c>
      <c r="D87" s="146" t="s">
        <v>33</v>
      </c>
      <c r="E87" s="146" t="s">
        <v>63</v>
      </c>
      <c r="F87" s="146">
        <f>'Theme 2 - The Debt Lifecycle'!E68</f>
        <v>0</v>
      </c>
      <c r="G87" s="147">
        <f>'Theme 2 - The Debt Lifecycle'!F68</f>
        <v>0</v>
      </c>
      <c r="H87" s="239"/>
    </row>
    <row r="88" spans="2:8" ht="15.75" customHeight="1" x14ac:dyDescent="0.25">
      <c r="B88" s="145" t="s">
        <v>222</v>
      </c>
      <c r="C88" s="146" t="s">
        <v>225</v>
      </c>
      <c r="D88" s="146" t="s">
        <v>38</v>
      </c>
      <c r="E88" s="146" t="s">
        <v>65</v>
      </c>
      <c r="F88" s="146">
        <f>'Theme 2 - The Debt Lifecycle'!E69</f>
        <v>0</v>
      </c>
      <c r="G88" s="147">
        <f>'Theme 2 - The Debt Lifecycle'!F69</f>
        <v>0</v>
      </c>
      <c r="H88" s="239"/>
    </row>
    <row r="89" spans="2:8" ht="15.75" customHeight="1" x14ac:dyDescent="0.25">
      <c r="B89" s="145" t="s">
        <v>222</v>
      </c>
      <c r="C89" s="146" t="s">
        <v>225</v>
      </c>
      <c r="D89" s="146" t="s">
        <v>38</v>
      </c>
      <c r="E89" s="146" t="s">
        <v>67</v>
      </c>
      <c r="F89" s="146">
        <f>'Theme 2 - The Debt Lifecycle'!E70</f>
        <v>0</v>
      </c>
      <c r="G89" s="147">
        <f>'Theme 2 - The Debt Lifecycle'!F70</f>
        <v>0</v>
      </c>
      <c r="H89" s="239"/>
    </row>
    <row r="90" spans="2:8" ht="15.75" customHeight="1" x14ac:dyDescent="0.25">
      <c r="B90" s="145" t="s">
        <v>222</v>
      </c>
      <c r="C90" s="146" t="s">
        <v>225</v>
      </c>
      <c r="D90" s="146" t="s">
        <v>38</v>
      </c>
      <c r="E90" s="146" t="s">
        <v>69</v>
      </c>
      <c r="F90" s="146">
        <f>'Theme 2 - The Debt Lifecycle'!E71</f>
        <v>0</v>
      </c>
      <c r="G90" s="147">
        <f>'Theme 2 - The Debt Lifecycle'!F71</f>
        <v>0</v>
      </c>
      <c r="H90" s="239"/>
    </row>
    <row r="91" spans="2:8" ht="15.75" customHeight="1" x14ac:dyDescent="0.25">
      <c r="B91" s="145" t="s">
        <v>222</v>
      </c>
      <c r="C91" s="146" t="s">
        <v>225</v>
      </c>
      <c r="D91" s="146" t="s">
        <v>38</v>
      </c>
      <c r="E91" s="146" t="s">
        <v>71</v>
      </c>
      <c r="F91" s="146">
        <f>'Theme 2 - The Debt Lifecycle'!E71</f>
        <v>0</v>
      </c>
      <c r="G91" s="147">
        <f>'Theme 2 - The Debt Lifecycle'!F71</f>
        <v>0</v>
      </c>
      <c r="H91" s="239"/>
    </row>
    <row r="92" spans="2:8" ht="15.75" customHeight="1" x14ac:dyDescent="0.25">
      <c r="B92" s="145" t="s">
        <v>222</v>
      </c>
      <c r="C92" s="146" t="s">
        <v>225</v>
      </c>
      <c r="D92" s="146" t="s">
        <v>41</v>
      </c>
      <c r="E92" s="146" t="s">
        <v>73</v>
      </c>
      <c r="F92" s="146">
        <f>'Theme 2 - The Debt Lifecycle'!E73</f>
        <v>0</v>
      </c>
      <c r="G92" s="147">
        <f>'Theme 2 - The Debt Lifecycle'!F73</f>
        <v>0</v>
      </c>
      <c r="H92" s="239"/>
    </row>
    <row r="93" spans="2:8" ht="15.75" customHeight="1" x14ac:dyDescent="0.25">
      <c r="B93" s="145" t="s">
        <v>222</v>
      </c>
      <c r="C93" s="146" t="s">
        <v>225</v>
      </c>
      <c r="D93" s="146" t="s">
        <v>41</v>
      </c>
      <c r="E93" s="146" t="s">
        <v>129</v>
      </c>
      <c r="F93" s="146">
        <f>'Theme 2 - The Debt Lifecycle'!E74</f>
        <v>0</v>
      </c>
      <c r="G93" s="147">
        <f>'Theme 2 - The Debt Lifecycle'!F74</f>
        <v>0</v>
      </c>
      <c r="H93" s="239"/>
    </row>
    <row r="94" spans="2:8" ht="15.75" customHeight="1" x14ac:dyDescent="0.25">
      <c r="B94" s="154" t="s">
        <v>222</v>
      </c>
      <c r="C94" s="150" t="s">
        <v>225</v>
      </c>
      <c r="D94" s="146" t="s">
        <v>41</v>
      </c>
      <c r="E94" s="146" t="s">
        <v>131</v>
      </c>
      <c r="F94" s="146">
        <f>'Theme 2 - The Debt Lifecycle'!E75</f>
        <v>0</v>
      </c>
      <c r="G94" s="147">
        <f>'Theme 2 - The Debt Lifecycle'!F75</f>
        <v>0</v>
      </c>
      <c r="H94" s="239"/>
    </row>
    <row r="95" spans="2:8" ht="15.75" customHeight="1" x14ac:dyDescent="0.25">
      <c r="B95" s="154" t="s">
        <v>222</v>
      </c>
      <c r="C95" s="150" t="s">
        <v>225</v>
      </c>
      <c r="D95" s="146" t="s">
        <v>41</v>
      </c>
      <c r="E95" s="146" t="s">
        <v>152</v>
      </c>
      <c r="F95" s="146">
        <f>'Theme 2 - The Debt Lifecycle'!E76</f>
        <v>0</v>
      </c>
      <c r="G95" s="147">
        <f>'Theme 2 - The Debt Lifecycle'!F76</f>
        <v>0</v>
      </c>
      <c r="H95" s="239"/>
    </row>
    <row r="96" spans="2:8" ht="15.75" customHeight="1" x14ac:dyDescent="0.25">
      <c r="B96" s="154" t="s">
        <v>222</v>
      </c>
      <c r="C96" s="150" t="s">
        <v>225</v>
      </c>
      <c r="D96" s="146" t="s">
        <v>41</v>
      </c>
      <c r="E96" s="146" t="s">
        <v>154</v>
      </c>
      <c r="F96" s="146">
        <f>'Theme 2 - The Debt Lifecycle'!E77</f>
        <v>0</v>
      </c>
      <c r="G96" s="147">
        <f>'Theme 2 - The Debt Lifecycle'!F77</f>
        <v>0</v>
      </c>
      <c r="H96" s="240"/>
    </row>
    <row r="97" spans="2:8" ht="15.75" customHeight="1" x14ac:dyDescent="0.25">
      <c r="B97" s="142" t="s">
        <v>222</v>
      </c>
      <c r="C97" s="143" t="s">
        <v>226</v>
      </c>
      <c r="D97" s="143" t="s">
        <v>33</v>
      </c>
      <c r="E97" s="143" t="s">
        <v>34</v>
      </c>
      <c r="F97" s="143">
        <f>'Theme 2 - The Debt Lifecycle'!E86</f>
        <v>0</v>
      </c>
      <c r="G97" s="144">
        <f>'Theme 2 - The Debt Lifecycle'!F86</f>
        <v>0</v>
      </c>
      <c r="H97" s="238" t="str">
        <f>'Theme 2 - The Debt Lifecycle'!F93</f>
        <v>Not completed</v>
      </c>
    </row>
    <row r="98" spans="2:8" ht="15.75" customHeight="1" x14ac:dyDescent="0.25">
      <c r="B98" s="145" t="s">
        <v>222</v>
      </c>
      <c r="C98" s="146" t="s">
        <v>226</v>
      </c>
      <c r="D98" s="146" t="s">
        <v>33</v>
      </c>
      <c r="E98" s="146" t="s">
        <v>36</v>
      </c>
      <c r="F98" s="146">
        <f>'Theme 2 - The Debt Lifecycle'!E87</f>
        <v>0</v>
      </c>
      <c r="G98" s="147">
        <f>'Theme 2 - The Debt Lifecycle'!F87</f>
        <v>0</v>
      </c>
      <c r="H98" s="239"/>
    </row>
    <row r="99" spans="2:8" ht="15.75" customHeight="1" x14ac:dyDescent="0.25">
      <c r="B99" s="145" t="s">
        <v>222</v>
      </c>
      <c r="C99" s="146" t="s">
        <v>226</v>
      </c>
      <c r="D99" s="146" t="s">
        <v>33</v>
      </c>
      <c r="E99" s="146" t="s">
        <v>39</v>
      </c>
      <c r="F99" s="146">
        <f>'Theme 2 - The Debt Lifecycle'!E88</f>
        <v>0</v>
      </c>
      <c r="G99" s="147">
        <f>'Theme 2 - The Debt Lifecycle'!F88</f>
        <v>0</v>
      </c>
      <c r="H99" s="239"/>
    </row>
    <row r="100" spans="2:8" ht="15.75" customHeight="1" x14ac:dyDescent="0.25">
      <c r="B100" s="145" t="s">
        <v>222</v>
      </c>
      <c r="C100" s="146" t="s">
        <v>226</v>
      </c>
      <c r="D100" s="146" t="s">
        <v>33</v>
      </c>
      <c r="E100" s="146" t="s">
        <v>42</v>
      </c>
      <c r="F100" s="146">
        <f>'Theme 2 - The Debt Lifecycle'!E89</f>
        <v>0</v>
      </c>
      <c r="G100" s="147">
        <f>'Theme 2 - The Debt Lifecycle'!F89</f>
        <v>0</v>
      </c>
      <c r="H100" s="239"/>
    </row>
    <row r="101" spans="2:8" ht="15.75" customHeight="1" x14ac:dyDescent="0.25">
      <c r="B101" s="145" t="s">
        <v>222</v>
      </c>
      <c r="C101" s="146" t="s">
        <v>226</v>
      </c>
      <c r="D101" s="146" t="s">
        <v>33</v>
      </c>
      <c r="E101" s="146" t="s">
        <v>44</v>
      </c>
      <c r="F101" s="146">
        <f>'Theme 2 - The Debt Lifecycle'!E90</f>
        <v>0</v>
      </c>
      <c r="G101" s="147">
        <f>'Theme 2 - The Debt Lifecycle'!F90</f>
        <v>0</v>
      </c>
      <c r="H101" s="239"/>
    </row>
    <row r="102" spans="2:8" ht="15.75" customHeight="1" x14ac:dyDescent="0.25">
      <c r="B102" s="145" t="s">
        <v>222</v>
      </c>
      <c r="C102" s="146" t="s">
        <v>226</v>
      </c>
      <c r="D102" s="146" t="s">
        <v>38</v>
      </c>
      <c r="E102" s="146" t="s">
        <v>55</v>
      </c>
      <c r="F102" s="150">
        <f>'Theme 2 - The Debt Lifecycle'!E91</f>
        <v>0</v>
      </c>
      <c r="G102" s="156">
        <f>'Theme 2 - The Debt Lifecycle'!F91</f>
        <v>0</v>
      </c>
      <c r="H102" s="239"/>
    </row>
    <row r="103" spans="2:8" ht="15.75" customHeight="1" x14ac:dyDescent="0.25">
      <c r="B103" s="148" t="s">
        <v>222</v>
      </c>
      <c r="C103" s="149" t="s">
        <v>226</v>
      </c>
      <c r="D103" s="149" t="s">
        <v>41</v>
      </c>
      <c r="E103" s="149" t="s">
        <v>57</v>
      </c>
      <c r="F103" s="149">
        <f>'Theme 2 - The Debt Lifecycle'!E92</f>
        <v>0</v>
      </c>
      <c r="G103" s="161">
        <f>'Theme 2 - The Debt Lifecycle'!F92</f>
        <v>0</v>
      </c>
      <c r="H103" s="240"/>
    </row>
    <row r="104" spans="2:8" ht="15.75" customHeight="1" x14ac:dyDescent="0.25">
      <c r="B104" s="152" t="s">
        <v>227</v>
      </c>
      <c r="C104" s="153" t="s">
        <v>228</v>
      </c>
      <c r="D104" s="153" t="s">
        <v>33</v>
      </c>
      <c r="E104" s="160" t="s">
        <v>34</v>
      </c>
      <c r="F104" s="153">
        <f>'Theme 3 - Debt Management Pract'!E16</f>
        <v>0</v>
      </c>
      <c r="G104" s="153">
        <f>'Theme 3 - Debt Management Pract'!F16</f>
        <v>0</v>
      </c>
      <c r="H104" s="241" t="str">
        <f>'Theme 3 - Debt Management Pract'!F21</f>
        <v>Not completed</v>
      </c>
    </row>
    <row r="105" spans="2:8" ht="15.75" customHeight="1" x14ac:dyDescent="0.25">
      <c r="B105" s="145" t="s">
        <v>227</v>
      </c>
      <c r="C105" s="146" t="s">
        <v>228</v>
      </c>
      <c r="D105" s="146" t="s">
        <v>33</v>
      </c>
      <c r="E105" s="147" t="s">
        <v>36</v>
      </c>
      <c r="F105" s="146">
        <f>'Theme 3 - Debt Management Pract'!E17</f>
        <v>0</v>
      </c>
      <c r="G105" s="146">
        <f>'Theme 3 - Debt Management Pract'!F17</f>
        <v>0</v>
      </c>
      <c r="H105" s="242"/>
    </row>
    <row r="106" spans="2:8" ht="15.75" customHeight="1" x14ac:dyDescent="0.25">
      <c r="B106" s="145" t="s">
        <v>227</v>
      </c>
      <c r="C106" s="146" t="s">
        <v>228</v>
      </c>
      <c r="D106" s="146" t="s">
        <v>38</v>
      </c>
      <c r="E106" s="147" t="s">
        <v>39</v>
      </c>
      <c r="F106" s="146">
        <f>'Theme 3 - Debt Management Pract'!E18</f>
        <v>0</v>
      </c>
      <c r="G106" s="146">
        <f>'Theme 3 - Debt Management Pract'!F18</f>
        <v>0</v>
      </c>
      <c r="H106" s="242"/>
    </row>
    <row r="107" spans="2:8" ht="15.75" customHeight="1" x14ac:dyDescent="0.25">
      <c r="B107" s="145" t="s">
        <v>227</v>
      </c>
      <c r="C107" s="146" t="s">
        <v>228</v>
      </c>
      <c r="D107" s="146" t="s">
        <v>38</v>
      </c>
      <c r="E107" s="147" t="s">
        <v>42</v>
      </c>
      <c r="F107" s="150">
        <f>'Theme 3 - Debt Management Pract'!E19</f>
        <v>0</v>
      </c>
      <c r="G107" s="150">
        <f>'Theme 3 - Debt Management Pract'!F19</f>
        <v>0</v>
      </c>
      <c r="H107" s="242"/>
    </row>
    <row r="108" spans="2:8" ht="15.75" customHeight="1" x14ac:dyDescent="0.25">
      <c r="B108" s="145" t="s">
        <v>227</v>
      </c>
      <c r="C108" s="146" t="s">
        <v>228</v>
      </c>
      <c r="D108" s="146" t="s">
        <v>41</v>
      </c>
      <c r="E108" s="147" t="s">
        <v>44</v>
      </c>
      <c r="F108" s="149">
        <f>'Theme 3 - Debt Management Pract'!E20</f>
        <v>0</v>
      </c>
      <c r="G108" s="149">
        <f>'Theme 3 - Debt Management Pract'!F20</f>
        <v>0</v>
      </c>
      <c r="H108" s="242"/>
    </row>
    <row r="109" spans="2:8" ht="15.75" customHeight="1" x14ac:dyDescent="0.25">
      <c r="B109" s="142" t="s">
        <v>227</v>
      </c>
      <c r="C109" s="143" t="s">
        <v>229</v>
      </c>
      <c r="D109" s="143" t="s">
        <v>33</v>
      </c>
      <c r="E109" s="143" t="s">
        <v>34</v>
      </c>
      <c r="F109" s="153">
        <f>'Theme 3 - Debt Management Pract'!E29</f>
        <v>0</v>
      </c>
      <c r="G109" s="160">
        <f>'Theme 3 - Debt Management Pract'!F29</f>
        <v>0</v>
      </c>
      <c r="H109" s="238" t="str">
        <f>'Theme 3 - Debt Management Pract'!F40</f>
        <v>Not completed</v>
      </c>
    </row>
    <row r="110" spans="2:8" ht="15.75" customHeight="1" x14ac:dyDescent="0.25">
      <c r="B110" s="145" t="s">
        <v>227</v>
      </c>
      <c r="C110" s="146" t="s">
        <v>229</v>
      </c>
      <c r="D110" s="146" t="s">
        <v>33</v>
      </c>
      <c r="E110" s="146" t="s">
        <v>36</v>
      </c>
      <c r="F110" s="146">
        <f>'Theme 3 - Debt Management Pract'!E30</f>
        <v>0</v>
      </c>
      <c r="G110" s="147">
        <f>'Theme 3 - Debt Management Pract'!F30</f>
        <v>0</v>
      </c>
      <c r="H110" s="239"/>
    </row>
    <row r="111" spans="2:8" ht="15.75" customHeight="1" x14ac:dyDescent="0.25">
      <c r="B111" s="145" t="s">
        <v>227</v>
      </c>
      <c r="C111" s="146" t="s">
        <v>229</v>
      </c>
      <c r="D111" s="146" t="s">
        <v>33</v>
      </c>
      <c r="E111" s="146" t="s">
        <v>39</v>
      </c>
      <c r="F111" s="146">
        <f>'Theme 3 - Debt Management Pract'!E31</f>
        <v>0</v>
      </c>
      <c r="G111" s="147">
        <f>'Theme 3 - Debt Management Pract'!F31</f>
        <v>0</v>
      </c>
      <c r="H111" s="239"/>
    </row>
    <row r="112" spans="2:8" ht="15.75" customHeight="1" x14ac:dyDescent="0.25">
      <c r="B112" s="145" t="s">
        <v>227</v>
      </c>
      <c r="C112" s="146" t="s">
        <v>229</v>
      </c>
      <c r="D112" s="146" t="s">
        <v>33</v>
      </c>
      <c r="E112" s="146" t="s">
        <v>42</v>
      </c>
      <c r="F112" s="146">
        <f>'Theme 3 - Debt Management Pract'!E32</f>
        <v>0</v>
      </c>
      <c r="G112" s="147">
        <f>'Theme 3 - Debt Management Pract'!F32</f>
        <v>0</v>
      </c>
      <c r="H112" s="239"/>
    </row>
    <row r="113" spans="2:8" ht="15.75" customHeight="1" x14ac:dyDescent="0.25">
      <c r="B113" s="145" t="s">
        <v>227</v>
      </c>
      <c r="C113" s="146" t="s">
        <v>229</v>
      </c>
      <c r="D113" s="146" t="s">
        <v>33</v>
      </c>
      <c r="E113" s="146" t="s">
        <v>44</v>
      </c>
      <c r="F113" s="146">
        <f>'Theme 3 - Debt Management Pract'!E33</f>
        <v>0</v>
      </c>
      <c r="G113" s="147">
        <f>'Theme 3 - Debt Management Pract'!F33</f>
        <v>0</v>
      </c>
      <c r="H113" s="239"/>
    </row>
    <row r="114" spans="2:8" ht="15.75" customHeight="1" x14ac:dyDescent="0.25">
      <c r="B114" s="145" t="s">
        <v>227</v>
      </c>
      <c r="C114" s="146" t="s">
        <v>229</v>
      </c>
      <c r="D114" s="146" t="s">
        <v>33</v>
      </c>
      <c r="E114" s="146" t="s">
        <v>55</v>
      </c>
      <c r="F114" s="146">
        <f>'Theme 3 - Debt Management Pract'!E34</f>
        <v>0</v>
      </c>
      <c r="G114" s="147">
        <f>'Theme 3 - Debt Management Pract'!F34</f>
        <v>0</v>
      </c>
      <c r="H114" s="239"/>
    </row>
    <row r="115" spans="2:8" ht="15.75" customHeight="1" x14ac:dyDescent="0.25">
      <c r="B115" s="145" t="s">
        <v>227</v>
      </c>
      <c r="C115" s="146" t="s">
        <v>229</v>
      </c>
      <c r="D115" s="146" t="s">
        <v>33</v>
      </c>
      <c r="E115" s="146" t="s">
        <v>57</v>
      </c>
      <c r="F115" s="146">
        <f>'Theme 3 - Debt Management Pract'!E35</f>
        <v>0</v>
      </c>
      <c r="G115" s="147">
        <f>'Theme 3 - Debt Management Pract'!F35</f>
        <v>0</v>
      </c>
      <c r="H115" s="239"/>
    </row>
    <row r="116" spans="2:8" ht="15.75" customHeight="1" x14ac:dyDescent="0.25">
      <c r="B116" s="145" t="s">
        <v>227</v>
      </c>
      <c r="C116" s="146" t="s">
        <v>229</v>
      </c>
      <c r="D116" s="146" t="s">
        <v>33</v>
      </c>
      <c r="E116" s="146" t="s">
        <v>59</v>
      </c>
      <c r="F116" s="146">
        <f>'Theme 3 - Debt Management Pract'!E36</f>
        <v>0</v>
      </c>
      <c r="G116" s="147">
        <f>'Theme 3 - Debt Management Pract'!F36</f>
        <v>0</v>
      </c>
      <c r="H116" s="239"/>
    </row>
    <row r="117" spans="2:8" ht="15.75" customHeight="1" x14ac:dyDescent="0.25">
      <c r="B117" s="145" t="s">
        <v>227</v>
      </c>
      <c r="C117" s="146" t="s">
        <v>229</v>
      </c>
      <c r="D117" s="146" t="s">
        <v>38</v>
      </c>
      <c r="E117" s="146" t="s">
        <v>61</v>
      </c>
      <c r="F117" s="146">
        <f>'Theme 3 - Debt Management Pract'!E37</f>
        <v>0</v>
      </c>
      <c r="G117" s="147">
        <f>'Theme 3 - Debt Management Pract'!F37</f>
        <v>0</v>
      </c>
      <c r="H117" s="239"/>
    </row>
    <row r="118" spans="2:8" ht="15.75" customHeight="1" x14ac:dyDescent="0.25">
      <c r="B118" s="145" t="s">
        <v>227</v>
      </c>
      <c r="C118" s="146" t="s">
        <v>229</v>
      </c>
      <c r="D118" s="146" t="s">
        <v>41</v>
      </c>
      <c r="E118" s="150" t="s">
        <v>63</v>
      </c>
      <c r="F118" s="146">
        <f>'Theme 3 - Debt Management Pract'!E38</f>
        <v>0</v>
      </c>
      <c r="G118" s="147">
        <f>'Theme 3 - Debt Management Pract'!F38</f>
        <v>0</v>
      </c>
      <c r="H118" s="239"/>
    </row>
    <row r="119" spans="2:8" ht="15.75" customHeight="1" x14ac:dyDescent="0.25">
      <c r="B119" s="148" t="s">
        <v>227</v>
      </c>
      <c r="C119" s="149" t="s">
        <v>229</v>
      </c>
      <c r="D119" s="149" t="s">
        <v>41</v>
      </c>
      <c r="E119" s="149" t="s">
        <v>65</v>
      </c>
      <c r="F119" s="146">
        <f>'Theme 3 - Debt Management Pract'!E39</f>
        <v>0</v>
      </c>
      <c r="G119" s="161">
        <f>'Theme 3 - Debt Management Pract'!F39</f>
        <v>0</v>
      </c>
      <c r="H119" s="240"/>
    </row>
    <row r="120" spans="2:8" ht="15.75" customHeight="1" x14ac:dyDescent="0.25">
      <c r="B120" s="152" t="s">
        <v>227</v>
      </c>
      <c r="C120" s="153" t="s">
        <v>230</v>
      </c>
      <c r="D120" s="153" t="s">
        <v>33</v>
      </c>
      <c r="E120" s="153" t="s">
        <v>34</v>
      </c>
      <c r="F120" s="143">
        <f>'Theme 3 - Debt Management Pract'!E48</f>
        <v>0</v>
      </c>
      <c r="G120" s="144">
        <f>'Theme 3 - Debt Management Pract'!F48</f>
        <v>0</v>
      </c>
      <c r="H120" s="238" t="str">
        <f>'Theme 3 - Debt Management Pract'!F58</f>
        <v>Not completed</v>
      </c>
    </row>
    <row r="121" spans="2:8" ht="15.75" customHeight="1" x14ac:dyDescent="0.25">
      <c r="B121" s="145" t="s">
        <v>227</v>
      </c>
      <c r="C121" s="153" t="s">
        <v>230</v>
      </c>
      <c r="D121" s="153" t="s">
        <v>33</v>
      </c>
      <c r="E121" s="146" t="s">
        <v>36</v>
      </c>
      <c r="F121" s="146">
        <f>'Theme 3 - Debt Management Pract'!E49</f>
        <v>0</v>
      </c>
      <c r="G121" s="147">
        <f>'Theme 3 - Debt Management Pract'!F49</f>
        <v>0</v>
      </c>
      <c r="H121" s="239"/>
    </row>
    <row r="122" spans="2:8" ht="15.75" customHeight="1" x14ac:dyDescent="0.25">
      <c r="B122" s="145" t="s">
        <v>227</v>
      </c>
      <c r="C122" s="153" t="s">
        <v>230</v>
      </c>
      <c r="D122" s="153" t="s">
        <v>33</v>
      </c>
      <c r="E122" s="146" t="s">
        <v>39</v>
      </c>
      <c r="F122" s="146">
        <f>'Theme 3 - Debt Management Pract'!E50</f>
        <v>0</v>
      </c>
      <c r="G122" s="147">
        <f>'Theme 3 - Debt Management Pract'!F50</f>
        <v>0</v>
      </c>
      <c r="H122" s="239"/>
    </row>
    <row r="123" spans="2:8" ht="15.75" customHeight="1" x14ac:dyDescent="0.25">
      <c r="B123" s="145" t="s">
        <v>227</v>
      </c>
      <c r="C123" s="153" t="s">
        <v>230</v>
      </c>
      <c r="D123" s="153" t="s">
        <v>33</v>
      </c>
      <c r="E123" s="146" t="s">
        <v>42</v>
      </c>
      <c r="F123" s="146">
        <f>'Theme 3 - Debt Management Pract'!E51</f>
        <v>0</v>
      </c>
      <c r="G123" s="147">
        <f>'Theme 3 - Debt Management Pract'!F51</f>
        <v>0</v>
      </c>
      <c r="H123" s="239"/>
    </row>
    <row r="124" spans="2:8" ht="15.75" customHeight="1" x14ac:dyDescent="0.25">
      <c r="B124" s="145" t="s">
        <v>227</v>
      </c>
      <c r="C124" s="153" t="s">
        <v>230</v>
      </c>
      <c r="D124" s="146" t="s">
        <v>38</v>
      </c>
      <c r="E124" s="146" t="s">
        <v>44</v>
      </c>
      <c r="F124" s="146">
        <f>'Theme 3 - Debt Management Pract'!E52</f>
        <v>0</v>
      </c>
      <c r="G124" s="147">
        <f>'Theme 3 - Debt Management Pract'!F52</f>
        <v>0</v>
      </c>
      <c r="H124" s="239"/>
    </row>
    <row r="125" spans="2:8" ht="15.75" customHeight="1" x14ac:dyDescent="0.25">
      <c r="B125" s="145" t="s">
        <v>227</v>
      </c>
      <c r="C125" s="153" t="s">
        <v>230</v>
      </c>
      <c r="D125" s="146" t="s">
        <v>38</v>
      </c>
      <c r="E125" s="146" t="s">
        <v>55</v>
      </c>
      <c r="F125" s="146">
        <f>'Theme 3 - Debt Management Pract'!E53</f>
        <v>0</v>
      </c>
      <c r="G125" s="147">
        <f>'Theme 3 - Debt Management Pract'!F53</f>
        <v>0</v>
      </c>
      <c r="H125" s="239"/>
    </row>
    <row r="126" spans="2:8" ht="15.75" customHeight="1" x14ac:dyDescent="0.25">
      <c r="B126" s="145" t="s">
        <v>227</v>
      </c>
      <c r="C126" s="153" t="s">
        <v>230</v>
      </c>
      <c r="D126" s="146" t="s">
        <v>38</v>
      </c>
      <c r="E126" s="146" t="s">
        <v>57</v>
      </c>
      <c r="F126" s="146">
        <f>'Theme 3 - Debt Management Pract'!E54</f>
        <v>0</v>
      </c>
      <c r="G126" s="147">
        <f>'Theme 3 - Debt Management Pract'!F54</f>
        <v>0</v>
      </c>
      <c r="H126" s="239"/>
    </row>
    <row r="127" spans="2:8" ht="15.75" customHeight="1" x14ac:dyDescent="0.25">
      <c r="B127" s="145" t="s">
        <v>227</v>
      </c>
      <c r="C127" s="153" t="s">
        <v>230</v>
      </c>
      <c r="D127" s="146" t="s">
        <v>41</v>
      </c>
      <c r="E127" s="146" t="s">
        <v>59</v>
      </c>
      <c r="F127" s="146">
        <f>'Theme 3 - Debt Management Pract'!E55</f>
        <v>0</v>
      </c>
      <c r="G127" s="147">
        <f>'Theme 3 - Debt Management Pract'!F55</f>
        <v>0</v>
      </c>
      <c r="H127" s="239"/>
    </row>
    <row r="128" spans="2:8" ht="15.75" customHeight="1" x14ac:dyDescent="0.25">
      <c r="B128" s="145" t="s">
        <v>227</v>
      </c>
      <c r="C128" s="153" t="s">
        <v>230</v>
      </c>
      <c r="D128" s="146" t="s">
        <v>41</v>
      </c>
      <c r="E128" s="146" t="s">
        <v>61</v>
      </c>
      <c r="F128" s="146">
        <f>'Theme 3 - Debt Management Pract'!E56</f>
        <v>0</v>
      </c>
      <c r="G128" s="147">
        <f>'Theme 3 - Debt Management Pract'!F56</f>
        <v>0</v>
      </c>
      <c r="H128" s="239"/>
    </row>
    <row r="129" spans="2:8" ht="15.75" customHeight="1" x14ac:dyDescent="0.25">
      <c r="B129" s="154" t="s">
        <v>227</v>
      </c>
      <c r="C129" s="153" t="s">
        <v>230</v>
      </c>
      <c r="D129" s="150" t="s">
        <v>41</v>
      </c>
      <c r="E129" s="150" t="s">
        <v>63</v>
      </c>
      <c r="F129" s="146">
        <f>'Theme 3 - Debt Management Pract'!E57</f>
        <v>0</v>
      </c>
      <c r="G129" s="147">
        <f>'Theme 3 - Debt Management Pract'!F57</f>
        <v>0</v>
      </c>
      <c r="H129" s="240"/>
    </row>
    <row r="130" spans="2:8" ht="15.75" customHeight="1" x14ac:dyDescent="0.25">
      <c r="B130" s="142" t="s">
        <v>227</v>
      </c>
      <c r="C130" s="143" t="s">
        <v>231</v>
      </c>
      <c r="D130" s="143" t="s">
        <v>33</v>
      </c>
      <c r="E130" s="143" t="s">
        <v>34</v>
      </c>
      <c r="F130" s="143">
        <f>'Theme 3 - Debt Management Pract'!E66</f>
        <v>0</v>
      </c>
      <c r="G130" s="144">
        <f>'Theme 3 - Debt Management Pract'!F66</f>
        <v>0</v>
      </c>
      <c r="H130" s="238" t="str">
        <f>'Theme 3 - Debt Management Pract'!F72</f>
        <v>Not completed</v>
      </c>
    </row>
    <row r="131" spans="2:8" ht="15.75" customHeight="1" x14ac:dyDescent="0.25">
      <c r="B131" s="145" t="s">
        <v>227</v>
      </c>
      <c r="C131" s="146" t="s">
        <v>231</v>
      </c>
      <c r="D131" s="146" t="s">
        <v>33</v>
      </c>
      <c r="E131" s="146" t="s">
        <v>36</v>
      </c>
      <c r="F131" s="146">
        <f>'Theme 3 - Debt Management Pract'!E67</f>
        <v>0</v>
      </c>
      <c r="G131" s="147">
        <f>'Theme 3 - Debt Management Pract'!F67</f>
        <v>0</v>
      </c>
      <c r="H131" s="239"/>
    </row>
    <row r="132" spans="2:8" ht="15.75" customHeight="1" x14ac:dyDescent="0.25">
      <c r="B132" s="145" t="s">
        <v>227</v>
      </c>
      <c r="C132" s="146" t="s">
        <v>231</v>
      </c>
      <c r="D132" s="146" t="s">
        <v>33</v>
      </c>
      <c r="E132" s="146" t="s">
        <v>39</v>
      </c>
      <c r="F132" s="146">
        <f>'Theme 3 - Debt Management Pract'!E68</f>
        <v>0</v>
      </c>
      <c r="G132" s="147">
        <f>'Theme 3 - Debt Management Pract'!F68</f>
        <v>0</v>
      </c>
      <c r="H132" s="239"/>
    </row>
    <row r="133" spans="2:8" ht="15.75" customHeight="1" x14ac:dyDescent="0.25">
      <c r="B133" s="145" t="s">
        <v>227</v>
      </c>
      <c r="C133" s="146" t="s">
        <v>231</v>
      </c>
      <c r="D133" s="146" t="s">
        <v>38</v>
      </c>
      <c r="E133" s="146" t="s">
        <v>42</v>
      </c>
      <c r="F133" s="146">
        <f>'Theme 3 - Debt Management Pract'!E69</f>
        <v>0</v>
      </c>
      <c r="G133" s="147">
        <f>'Theme 3 - Debt Management Pract'!F69</f>
        <v>0</v>
      </c>
      <c r="H133" s="239"/>
    </row>
    <row r="134" spans="2:8" ht="15.75" customHeight="1" x14ac:dyDescent="0.25">
      <c r="B134" s="145" t="s">
        <v>227</v>
      </c>
      <c r="C134" s="146" t="s">
        <v>231</v>
      </c>
      <c r="D134" s="146" t="s">
        <v>38</v>
      </c>
      <c r="E134" s="146" t="s">
        <v>44</v>
      </c>
      <c r="F134" s="146">
        <f>'Theme 3 - Debt Management Pract'!E70</f>
        <v>0</v>
      </c>
      <c r="G134" s="147">
        <f>'Theme 3 - Debt Management Pract'!F70</f>
        <v>0</v>
      </c>
      <c r="H134" s="239"/>
    </row>
    <row r="135" spans="2:8" ht="15.75" customHeight="1" x14ac:dyDescent="0.25">
      <c r="B135" s="148" t="s">
        <v>227</v>
      </c>
      <c r="C135" s="149" t="s">
        <v>231</v>
      </c>
      <c r="D135" s="149" t="s">
        <v>41</v>
      </c>
      <c r="E135" s="149" t="s">
        <v>55</v>
      </c>
      <c r="F135" s="149">
        <f>'Theme 3 - Debt Management Pract'!E71</f>
        <v>0</v>
      </c>
      <c r="G135" s="161">
        <f>'Theme 3 - Debt Management Pract'!F71</f>
        <v>0</v>
      </c>
      <c r="H135" s="240"/>
    </row>
    <row r="136" spans="2:8" ht="15.75" customHeight="1" x14ac:dyDescent="0.25">
      <c r="E136" s="11"/>
    </row>
    <row r="137" spans="2:8" ht="15.75" customHeight="1" x14ac:dyDescent="0.25">
      <c r="E137" s="11"/>
    </row>
    <row r="138" spans="2:8" ht="15.75" customHeight="1" x14ac:dyDescent="0.25"/>
    <row r="139" spans="2:8" ht="15.75" customHeight="1" x14ac:dyDescent="0.3">
      <c r="B139" s="162" t="s">
        <v>232</v>
      </c>
      <c r="C139" s="163"/>
      <c r="D139" s="163"/>
      <c r="E139" s="163"/>
      <c r="F139" s="163"/>
      <c r="G139" s="163"/>
    </row>
    <row r="140" spans="2:8" ht="15.75" customHeight="1" x14ac:dyDescent="0.3">
      <c r="B140" s="153"/>
      <c r="C140" s="164" t="s">
        <v>233</v>
      </c>
      <c r="D140" s="164" t="s">
        <v>234</v>
      </c>
      <c r="E140" s="164" t="s">
        <v>235</v>
      </c>
      <c r="F140" s="164" t="s">
        <v>236</v>
      </c>
      <c r="G140" s="164" t="s">
        <v>237</v>
      </c>
    </row>
    <row r="141" spans="2:8" ht="15.75" customHeight="1" x14ac:dyDescent="0.3">
      <c r="B141" s="165" t="s">
        <v>33</v>
      </c>
      <c r="C141" s="166">
        <f>COUNTIFS(D14:D135,"=Good",F14:F135,"=Met")</f>
        <v>0</v>
      </c>
      <c r="D141" s="166">
        <f>COUNTIFS(D14:D135,"=Good",F14:F135,"=Not met")</f>
        <v>0</v>
      </c>
      <c r="E141" s="166">
        <f>COUNTIFS(D14:D135,"=Good",F14:F135,"=In progress")</f>
        <v>0</v>
      </c>
      <c r="F141" s="166">
        <f>COUNTIFS(D14:D135,"=Good",F14:F135,"=N/A")</f>
        <v>0</v>
      </c>
      <c r="G141" s="167">
        <f t="shared" ref="G141:G143" si="0">SUM(C141:F141)</f>
        <v>0</v>
      </c>
    </row>
    <row r="142" spans="2:8" ht="15.75" customHeight="1" x14ac:dyDescent="0.3">
      <c r="B142" s="165" t="s">
        <v>38</v>
      </c>
      <c r="C142" s="166">
        <f>COUNTIFS(D14:D135,"=Better",F14:F135,"=Met")</f>
        <v>0</v>
      </c>
      <c r="D142" s="166">
        <f>COUNTIFS(D14:D135,"=Better",F14:F135,"=Not met")</f>
        <v>0</v>
      </c>
      <c r="E142" s="166">
        <f>COUNTIFS(D14:D135,"=Better",F14:F135,"=In progress")</f>
        <v>0</v>
      </c>
      <c r="F142" s="166">
        <f>COUNTIFS(D14:D135,"=Better",F14:F135,"=N/A")</f>
        <v>0</v>
      </c>
      <c r="G142" s="167">
        <f t="shared" si="0"/>
        <v>0</v>
      </c>
    </row>
    <row r="143" spans="2:8" ht="15.75" customHeight="1" x14ac:dyDescent="0.3">
      <c r="B143" s="165" t="s">
        <v>41</v>
      </c>
      <c r="C143" s="166">
        <f>COUNTIFS(D14:D135,"=Best",F14:F135,"=Met")</f>
        <v>0</v>
      </c>
      <c r="D143" s="166">
        <f>COUNTIFS(D14:D135,"=Best",F14:F135,"=Not met")</f>
        <v>0</v>
      </c>
      <c r="E143" s="166">
        <f>COUNTIFS(D14:D135,"=Best",F14:F135,"=In progress")</f>
        <v>0</v>
      </c>
      <c r="F143" s="166">
        <f>COUNTIFS(D14:D135,"=Best",F14:F135,"=N/A")</f>
        <v>0</v>
      </c>
      <c r="G143" s="167">
        <f t="shared" si="0"/>
        <v>0</v>
      </c>
    </row>
    <row r="144" spans="2:8" ht="15.75" customHeight="1" x14ac:dyDescent="0.3">
      <c r="B144" s="165" t="s">
        <v>237</v>
      </c>
      <c r="C144" s="167">
        <f t="shared" ref="C144:G144" si="1">SUM(C141:C143)</f>
        <v>0</v>
      </c>
      <c r="D144" s="167">
        <f t="shared" si="1"/>
        <v>0</v>
      </c>
      <c r="E144" s="167">
        <f t="shared" si="1"/>
        <v>0</v>
      </c>
      <c r="F144" s="167">
        <f t="shared" si="1"/>
        <v>0</v>
      </c>
      <c r="G144" s="167">
        <f t="shared" si="1"/>
        <v>0</v>
      </c>
    </row>
    <row r="145" spans="2:7" ht="15.75" customHeight="1" x14ac:dyDescent="0.25">
      <c r="B145" s="11"/>
      <c r="C145" s="11"/>
      <c r="D145" s="11"/>
      <c r="E145" s="11"/>
      <c r="F145" s="11"/>
      <c r="G145" s="11"/>
    </row>
    <row r="146" spans="2:7" ht="15.75" customHeight="1" x14ac:dyDescent="0.25">
      <c r="B146" s="11"/>
      <c r="C146" s="11"/>
      <c r="D146" s="11"/>
      <c r="E146" s="11"/>
      <c r="F146" s="11"/>
      <c r="G146" s="11"/>
    </row>
    <row r="147" spans="2:7" ht="15.75" customHeight="1" x14ac:dyDescent="0.3">
      <c r="B147" s="162" t="s">
        <v>238</v>
      </c>
      <c r="C147" s="163"/>
      <c r="D147" s="163"/>
      <c r="E147" s="163"/>
      <c r="F147" s="163"/>
      <c r="G147" s="163"/>
    </row>
    <row r="148" spans="2:7" ht="15.75" customHeight="1" x14ac:dyDescent="0.3">
      <c r="B148" s="153"/>
      <c r="C148" s="153"/>
      <c r="D148" s="168" t="s">
        <v>233</v>
      </c>
      <c r="E148" s="168" t="s">
        <v>235</v>
      </c>
      <c r="F148" s="168" t="s">
        <v>234</v>
      </c>
      <c r="G148" s="168" t="s">
        <v>236</v>
      </c>
    </row>
    <row r="149" spans="2:7" ht="15.75" customHeight="1" x14ac:dyDescent="0.25">
      <c r="B149" s="244" t="s">
        <v>217</v>
      </c>
      <c r="C149" s="169" t="s">
        <v>33</v>
      </c>
      <c r="D149" s="169">
        <f>COUNTIFS(D14:D18,"=Good",F14:F18,"=Met")</f>
        <v>0</v>
      </c>
      <c r="E149" s="169">
        <f>COUNTIFS(D14:D18,"=Good",F14:F18,"=In progress")</f>
        <v>0</v>
      </c>
      <c r="F149" s="169">
        <f>COUNTIFS(D14:D18,"=Good",F14:F18,"=Not met")</f>
        <v>0</v>
      </c>
      <c r="G149" s="169">
        <f>COUNTIFS(D14:D18,"=Good",F14:F18,"=N/A")</f>
        <v>0</v>
      </c>
    </row>
    <row r="150" spans="2:7" ht="15.75" customHeight="1" x14ac:dyDescent="0.25">
      <c r="B150" s="245"/>
      <c r="C150" s="169" t="s">
        <v>38</v>
      </c>
      <c r="D150" s="169">
        <f>COUNTIFS(D14:D18,"=Better",F14:F18,"=Met")</f>
        <v>0</v>
      </c>
      <c r="E150" s="169">
        <f>COUNTIFS(D14:D18,"=Better",F14:F18,"=In progress")</f>
        <v>0</v>
      </c>
      <c r="F150" s="169">
        <f>COUNTIFS(D14:D18,"=Better",F14:F18,"=Not met")</f>
        <v>0</v>
      </c>
      <c r="G150" s="169">
        <f>COUNTIFS(D14:D18,"=Better",F14:F18,"=N/A")</f>
        <v>0</v>
      </c>
    </row>
    <row r="151" spans="2:7" ht="15.75" customHeight="1" x14ac:dyDescent="0.55000000000000004">
      <c r="B151" s="246"/>
      <c r="C151" s="169" t="s">
        <v>41</v>
      </c>
      <c r="D151" s="170">
        <f>COUNTIFS(D14:D18,"=Best",F14:F18,"=Met")</f>
        <v>0</v>
      </c>
      <c r="E151" s="169">
        <f>COUNTIFS(D14:D18,"=Best",F14:F18,"=In progress")</f>
        <v>0</v>
      </c>
      <c r="F151" s="169">
        <f>COUNTIFS(D14:D18,"=Best",F14:F18,"=Not met")</f>
        <v>0</v>
      </c>
      <c r="G151" s="169">
        <f>COUNTIFS(D14:D18,"=Best",F14:F18,"=N/A")</f>
        <v>0</v>
      </c>
    </row>
    <row r="152" spans="2:7" ht="15.75" customHeight="1" x14ac:dyDescent="0.25">
      <c r="B152" s="244" t="s">
        <v>218</v>
      </c>
      <c r="C152" s="169" t="s">
        <v>33</v>
      </c>
      <c r="D152" s="169">
        <f>COUNTIFS(D19:D33,"=Good",F19:F33,"=Met")</f>
        <v>0</v>
      </c>
      <c r="E152" s="169">
        <f>COUNTIFS(D19:D33,"=Good",F19:F33,"=In progress")</f>
        <v>0</v>
      </c>
      <c r="F152" s="169">
        <f>COUNTIFS(D19:D33,"=Good",F19:F33,"=Not met")</f>
        <v>0</v>
      </c>
      <c r="G152" s="169">
        <f>COUNTIFS(D19:D33,"=Good",F19:F33,"=N/A")</f>
        <v>0</v>
      </c>
    </row>
    <row r="153" spans="2:7" ht="15.75" customHeight="1" x14ac:dyDescent="0.25">
      <c r="B153" s="245"/>
      <c r="C153" s="169" t="s">
        <v>38</v>
      </c>
      <c r="D153" s="169">
        <f>COUNTIFS(D19:D33,"=Better",F19:F33,"=Met")</f>
        <v>0</v>
      </c>
      <c r="E153" s="169">
        <f>COUNTIFS(D19:D33,"=Better",F19:F33,"=In progress")</f>
        <v>0</v>
      </c>
      <c r="F153" s="169">
        <f>COUNTIFS(D19:D33,"=Better",F19:F33,"=Not met")</f>
        <v>0</v>
      </c>
      <c r="G153" s="169">
        <f>COUNTIFS(D19:D33,"=Better",F19:F33,"=N/A")</f>
        <v>0</v>
      </c>
    </row>
    <row r="154" spans="2:7" ht="15.75" customHeight="1" x14ac:dyDescent="0.25">
      <c r="B154" s="246"/>
      <c r="C154" s="169" t="s">
        <v>41</v>
      </c>
      <c r="D154" s="169">
        <f>COUNTIFS(D19:D33,"=Best",F19:F33,"=Met")</f>
        <v>0</v>
      </c>
      <c r="E154" s="169">
        <f>COUNTIFS(D19:D33,"=Best",F19:F33,"=In progress")</f>
        <v>0</v>
      </c>
      <c r="F154" s="169">
        <f>COUNTIFS(D19:D33,"=Best",F19:F33,"=Not met")</f>
        <v>0</v>
      </c>
      <c r="G154" s="169">
        <f>COUNTIFS(D19:D33,"=Best",F19:F33,"=N/A")</f>
        <v>0</v>
      </c>
    </row>
    <row r="155" spans="2:7" ht="15.75" customHeight="1" x14ac:dyDescent="0.25">
      <c r="B155" s="244" t="s">
        <v>219</v>
      </c>
      <c r="C155" s="169" t="s">
        <v>33</v>
      </c>
      <c r="D155" s="169">
        <f>COUNTIFS(D34:D39,"=Good",F34:F39,"=Met")</f>
        <v>0</v>
      </c>
      <c r="E155" s="169">
        <f>COUNTIFS(D34:D39,"=Good",F34:F39,"=In progress")</f>
        <v>0</v>
      </c>
      <c r="F155" s="169">
        <f>COUNTIFS(D34:D39,"=Good",F34:F39,"=Not met")</f>
        <v>0</v>
      </c>
      <c r="G155" s="169">
        <f>COUNTIFS(D34:D39,"=Good",F34:F39,"=N/A")</f>
        <v>0</v>
      </c>
    </row>
    <row r="156" spans="2:7" ht="15.75" customHeight="1" x14ac:dyDescent="0.25">
      <c r="B156" s="245"/>
      <c r="C156" s="169" t="s">
        <v>38</v>
      </c>
      <c r="D156" s="169">
        <f>COUNTIFS(D34:D39,"=Better",F34:F39,"=Met")</f>
        <v>0</v>
      </c>
      <c r="E156" s="169">
        <f>COUNTIFS(D34:D39,"=Better",F34:F39,"=In progress")</f>
        <v>0</v>
      </c>
      <c r="F156" s="169">
        <f>COUNTIFS(D34:D39,"=Better",F34:F39,"=Not met")</f>
        <v>0</v>
      </c>
      <c r="G156" s="169">
        <f>COUNTIFS(D34:D39,"=Better",F34:F39,"=N/A")</f>
        <v>0</v>
      </c>
    </row>
    <row r="157" spans="2:7" ht="15.75" customHeight="1" x14ac:dyDescent="0.25">
      <c r="B157" s="246"/>
      <c r="C157" s="169" t="s">
        <v>41</v>
      </c>
      <c r="D157" s="169">
        <f>COUNTIFS(D34:D39,"=Best",F34:F39,"=Met")</f>
        <v>0</v>
      </c>
      <c r="E157" s="169">
        <f>COUNTIFS(D34:D39,"=Best",F34:F39,"=In progress")</f>
        <v>0</v>
      </c>
      <c r="F157" s="169">
        <f>COUNTIFS(D34:D39,"=Best",F34:F39,"=Not met")</f>
        <v>0</v>
      </c>
      <c r="G157" s="169">
        <f>COUNTIFS(D34:D39,"=Best",F34:F39,"=N/A")</f>
        <v>0</v>
      </c>
    </row>
    <row r="158" spans="2:7" ht="15.75" customHeight="1" x14ac:dyDescent="0.25">
      <c r="B158" s="244" t="s">
        <v>220</v>
      </c>
      <c r="C158" s="169" t="s">
        <v>33</v>
      </c>
      <c r="D158" s="169">
        <f>COUNTIFS(D40:D44,"=Good",F40:F44,"=Met")</f>
        <v>0</v>
      </c>
      <c r="E158" s="169">
        <f>COUNTIFS(D40:D44,"=Good",F40:F44,"=In Progress")</f>
        <v>0</v>
      </c>
      <c r="F158" s="169">
        <f>COUNTIFS(D40:D44,"=Good",F40:F44,"=Not Met")</f>
        <v>0</v>
      </c>
      <c r="G158" s="169">
        <f>COUNTIFS(D40:D44,"=Good",F40:F44,"=N/A")</f>
        <v>0</v>
      </c>
    </row>
    <row r="159" spans="2:7" ht="15.75" customHeight="1" x14ac:dyDescent="0.25">
      <c r="B159" s="245"/>
      <c r="C159" s="169" t="s">
        <v>38</v>
      </c>
      <c r="D159" s="169">
        <f>COUNTIFS(D40:D44,"=Better",F40:F44,"=Met")</f>
        <v>0</v>
      </c>
      <c r="E159" s="169">
        <f>COUNTIFS(D40:D44,"=Better",F40:F44,"=In progress")</f>
        <v>0</v>
      </c>
      <c r="F159" s="169">
        <f>COUNTIFS(D40:D44,"=Better",F40:F44,"=Not Met")</f>
        <v>0</v>
      </c>
      <c r="G159" s="169">
        <f>COUNTIFS(D40:D44,"=Better",F40:F44,"=N/A")</f>
        <v>0</v>
      </c>
    </row>
    <row r="160" spans="2:7" ht="15.75" customHeight="1" x14ac:dyDescent="0.25">
      <c r="B160" s="246"/>
      <c r="C160" s="169" t="s">
        <v>41</v>
      </c>
      <c r="D160" s="169">
        <f>COUNTIFS(D40:D44,"=Best",F40:F44,"=Met")</f>
        <v>0</v>
      </c>
      <c r="E160" s="169">
        <f>COUNTIFS(D40:D44,"=Best",F40:F44,"=In progress")</f>
        <v>0</v>
      </c>
      <c r="F160" s="169">
        <f>COUNTIFS(D40:D44,"=Best",F40:F44,"=Not Met")</f>
        <v>0</v>
      </c>
      <c r="G160" s="169">
        <f>COUNTIFS(D40:D44,"=Best",F40:F44,"=N/A")</f>
        <v>0</v>
      </c>
    </row>
    <row r="161" spans="2:7" ht="15.75" customHeight="1" x14ac:dyDescent="0.25">
      <c r="B161" s="244" t="s">
        <v>221</v>
      </c>
      <c r="C161" s="169" t="s">
        <v>33</v>
      </c>
      <c r="D161" s="169">
        <f>COUNTIFS(D45:D50,"=Good",F45:F50,"=Met")</f>
        <v>0</v>
      </c>
      <c r="E161" s="169">
        <f>COUNTIFS(F45:F50,"=Good",F45:F50,"=In progress")</f>
        <v>0</v>
      </c>
      <c r="F161" s="169">
        <f>COUNTIFS(F45:F50,"=Good",F45:F50,"=Not met")</f>
        <v>0</v>
      </c>
      <c r="G161" s="169">
        <f>COUNTIFS(F45:F50,"=Good",F45:F50,"=N/A")</f>
        <v>0</v>
      </c>
    </row>
    <row r="162" spans="2:7" ht="15.75" customHeight="1" x14ac:dyDescent="0.25">
      <c r="B162" s="245"/>
      <c r="C162" s="169" t="s">
        <v>38</v>
      </c>
      <c r="D162" s="169">
        <f>COUNTIFS(D45:D50,"=Better",F45:F50,"=Met")</f>
        <v>0</v>
      </c>
      <c r="E162" s="169">
        <f>COUNTIFS(D45:D50,"=Better",F45:F50,"=In progress")</f>
        <v>0</v>
      </c>
      <c r="F162" s="169">
        <f>COUNTIFS(D45:D50,"=Better",F45:F50,"=Not Met")</f>
        <v>0</v>
      </c>
      <c r="G162" s="169">
        <f>COUNTIFS(D45:D50,"=Better",F45:F50,"=N/A")</f>
        <v>0</v>
      </c>
    </row>
    <row r="163" spans="2:7" ht="15.75" customHeight="1" x14ac:dyDescent="0.25">
      <c r="B163" s="246"/>
      <c r="C163" s="169" t="s">
        <v>41</v>
      </c>
      <c r="D163" s="169">
        <f>COUNTIFS(D45:D50,"=Best",F45:F50,"=Met")</f>
        <v>0</v>
      </c>
      <c r="E163" s="169">
        <f>COUNTIFS(D45:D50,"=Best",F45:F50,"=In progress")</f>
        <v>0</v>
      </c>
      <c r="F163" s="169">
        <f>COUNTIFS(D45:D50,"=Best",F45:F50,"=Not Met")</f>
        <v>0</v>
      </c>
      <c r="G163" s="169">
        <f>COUNTIFS(D45:D50,"=Best",F45:F50,"=N/A")</f>
        <v>0</v>
      </c>
    </row>
    <row r="164" spans="2:7" ht="15.75" customHeight="1" x14ac:dyDescent="0.55000000000000004">
      <c r="B164" s="244" t="s">
        <v>239</v>
      </c>
      <c r="C164" s="169" t="s">
        <v>33</v>
      </c>
      <c r="D164" s="169">
        <f>COUNTIFS(D51:D60,"=Good",F51:F60,"=Met")</f>
        <v>0</v>
      </c>
      <c r="E164" s="170">
        <f>COUNTIFS(D51:D60,"=Good",F51:F60,"=In progress")</f>
        <v>0</v>
      </c>
      <c r="F164" s="169">
        <f>COUNTIFS(D51:D60,"=Good",F51:F60,"=Not met")</f>
        <v>0</v>
      </c>
      <c r="G164" s="169">
        <f>COUNTIFS(D51:D60,"=Good",F51:F60,"=N/A")</f>
        <v>0</v>
      </c>
    </row>
    <row r="165" spans="2:7" ht="15.75" customHeight="1" x14ac:dyDescent="0.25">
      <c r="B165" s="245"/>
      <c r="C165" s="169" t="s">
        <v>38</v>
      </c>
      <c r="D165" s="169">
        <f>COUNTIFS(D51:D60,"=Better",F51:F60,"=Met")</f>
        <v>0</v>
      </c>
      <c r="E165" s="169">
        <f>COUNTIFS(D51:D60,"=Better",F51:F60,"=In progress")</f>
        <v>0</v>
      </c>
      <c r="F165" s="169">
        <f>COUNTIFS(D51:D60,"=Better",F51:F60,"=Not Met")</f>
        <v>0</v>
      </c>
      <c r="G165" s="169">
        <f>COUNTIFS(D51:D60,"=Better",F51:F60,"=N/A")</f>
        <v>0</v>
      </c>
    </row>
    <row r="166" spans="2:7" ht="15.75" customHeight="1" x14ac:dyDescent="0.25">
      <c r="B166" s="246"/>
      <c r="C166" s="169" t="s">
        <v>41</v>
      </c>
      <c r="D166" s="169">
        <f>COUNTIFS(D51:D60,"=Best",F51:F60,"=Met")</f>
        <v>0</v>
      </c>
      <c r="E166" s="169">
        <f>COUNTIFS(D51:D60,"=Best",F51:F60,"=In progress")</f>
        <v>0</v>
      </c>
      <c r="F166" s="169">
        <f>COUNTIFS(D51:D60,"=Best",F51:F60,"=Not Met")</f>
        <v>0</v>
      </c>
      <c r="G166" s="169">
        <f>COUNTIFS(D51:D60,"=Best",F51:F60,"=N/A")</f>
        <v>0</v>
      </c>
    </row>
    <row r="167" spans="2:7" ht="15.75" customHeight="1" x14ac:dyDescent="0.25">
      <c r="B167" s="244" t="s">
        <v>240</v>
      </c>
      <c r="C167" s="169" t="s">
        <v>33</v>
      </c>
      <c r="D167" s="169">
        <f>COUNTIFS(D61:D77,"=Good",F61:F77,"=Met")</f>
        <v>0</v>
      </c>
      <c r="E167" s="169">
        <f>COUNTIFS(D61:D77,"=Good",F61:F77,"=In progress")</f>
        <v>0</v>
      </c>
      <c r="F167" s="169">
        <f>COUNTIFS(D61:D77,"=Good",F61:F77,"=Not Met")</f>
        <v>0</v>
      </c>
      <c r="G167" s="169">
        <f>COUNTIFS(D61:D77,"=Good",F61:F77,"=N/A")</f>
        <v>0</v>
      </c>
    </row>
    <row r="168" spans="2:7" ht="15.75" customHeight="1" x14ac:dyDescent="0.25">
      <c r="B168" s="245"/>
      <c r="C168" s="169" t="s">
        <v>38</v>
      </c>
      <c r="D168" s="169">
        <f>COUNTIFS(D61:D77,"=Better",F61:F77,"=Met")</f>
        <v>0</v>
      </c>
      <c r="E168" s="169">
        <f>COUNTIFS(D61:D77,"=Better",F61:F77,"=In progress")</f>
        <v>0</v>
      </c>
      <c r="F168" s="169">
        <f>COUNTIFS(D61:D77,"=Better",F61:F77,"=Not Met")</f>
        <v>0</v>
      </c>
      <c r="G168" s="169">
        <f>COUNTIFS(D61:D77,"=Better",F61:F77,"=N/A")</f>
        <v>0</v>
      </c>
    </row>
    <row r="169" spans="2:7" ht="15.75" customHeight="1" x14ac:dyDescent="0.25">
      <c r="B169" s="246"/>
      <c r="C169" s="169" t="s">
        <v>41</v>
      </c>
      <c r="D169" s="169">
        <f>COUNTIFS(D61:D77,"=Best",F61:F77,"=Met")</f>
        <v>0</v>
      </c>
      <c r="E169" s="169">
        <f>COUNTIFS(D61:D77,"=Best",F61:F77,"In progress")</f>
        <v>0</v>
      </c>
      <c r="F169" s="169">
        <f>COUNTIFS(D61:D77,"=Best",F61:F77,"=Not Met")</f>
        <v>0</v>
      </c>
      <c r="G169" s="169">
        <f>COUNTIFS(D61:D77,"=Best",F61:F77,"=N/A")</f>
        <v>0</v>
      </c>
    </row>
    <row r="170" spans="2:7" ht="15.75" customHeight="1" x14ac:dyDescent="0.25">
      <c r="B170" s="244" t="s">
        <v>241</v>
      </c>
      <c r="C170" s="169" t="s">
        <v>33</v>
      </c>
      <c r="D170" s="169">
        <f>COUNTIFS(D78:D96,"=Good",F78:F96,"=Met")</f>
        <v>0</v>
      </c>
      <c r="E170" s="169">
        <f>COUNTIFS(D78:D96,"=Good",F78:F96,"=In progress")</f>
        <v>0</v>
      </c>
      <c r="F170" s="169">
        <f>COUNTIFS(D78:D96,"=Good",F78:F96,"=Not Met")</f>
        <v>0</v>
      </c>
      <c r="G170" s="169">
        <f>COUNTIFS(D78:D96,"=Good",F78:F96,"=N/A")</f>
        <v>0</v>
      </c>
    </row>
    <row r="171" spans="2:7" ht="15.75" customHeight="1" x14ac:dyDescent="0.25">
      <c r="B171" s="245"/>
      <c r="C171" s="169" t="s">
        <v>38</v>
      </c>
      <c r="D171" s="169">
        <f>COUNTIFS(D78:D96,"=Better",F78:F96,"=Met")</f>
        <v>0</v>
      </c>
      <c r="E171" s="169">
        <f>COUNTIFS(D78:D96,"=Better",F78:F96,"=In progress")</f>
        <v>0</v>
      </c>
      <c r="F171" s="169">
        <f>COUNTIFS(D78:D96,"=Better",F78:F96,"=Not Met")</f>
        <v>0</v>
      </c>
      <c r="G171" s="169">
        <f>COUNTIFS(D78:D96,"=Better",F78:F96,"=N/A")</f>
        <v>0</v>
      </c>
    </row>
    <row r="172" spans="2:7" ht="15.75" customHeight="1" x14ac:dyDescent="0.25">
      <c r="B172" s="246"/>
      <c r="C172" s="169" t="s">
        <v>41</v>
      </c>
      <c r="D172" s="169">
        <f>COUNTIFS(D78:D96,"=Best",F78:F96,"=Met")</f>
        <v>0</v>
      </c>
      <c r="E172" s="169">
        <f>COUNTIFS(D78:D96,"=Best",F78:F96,"=In progress")</f>
        <v>0</v>
      </c>
      <c r="F172" s="169">
        <f>COUNTIFS(D78:D96,"=Best",F78:F96,"=Not Met")</f>
        <v>0</v>
      </c>
      <c r="G172" s="169">
        <f>COUNTIFS(D78:D96,"=Best",F78:F96,"=N/A")</f>
        <v>0</v>
      </c>
    </row>
    <row r="173" spans="2:7" ht="15.75" customHeight="1" x14ac:dyDescent="0.25">
      <c r="B173" s="244" t="s">
        <v>242</v>
      </c>
      <c r="C173" s="169" t="s">
        <v>33</v>
      </c>
      <c r="D173" s="169">
        <f>COUNTIFS(D97:D103,"=Good",F97:F103,"=Met")</f>
        <v>0</v>
      </c>
      <c r="E173" s="169">
        <f>COUNTIFS(D97:D103,"=Good",F97:F103,"=In progress")</f>
        <v>0</v>
      </c>
      <c r="F173" s="169">
        <f>COUNTIFS(D97:D103,"=Good",F97:F103,"=Not Met")</f>
        <v>0</v>
      </c>
      <c r="G173" s="169">
        <f>COUNTIFS(D97:D103,"=Good",F97:F103,"=N/A")</f>
        <v>0</v>
      </c>
    </row>
    <row r="174" spans="2:7" ht="15.75" customHeight="1" x14ac:dyDescent="0.25">
      <c r="B174" s="245"/>
      <c r="C174" s="169" t="s">
        <v>38</v>
      </c>
      <c r="D174" s="169">
        <f>COUNTIFS(D97:D103,"=Better",F97:F103,"=Met")</f>
        <v>0</v>
      </c>
      <c r="E174" s="169">
        <f>COUNTIFS(D97:D103,"=Better",F97:F103,"=In progress")</f>
        <v>0</v>
      </c>
      <c r="F174" s="169">
        <f>COUNTIFS(D97:D103,"=Better",F97:F103,"=Not Met")</f>
        <v>0</v>
      </c>
      <c r="G174" s="169">
        <f>COUNTIFS(D97:D103,"=Better",F97:F103,"=N/A")</f>
        <v>0</v>
      </c>
    </row>
    <row r="175" spans="2:7" ht="15.75" customHeight="1" x14ac:dyDescent="0.25">
      <c r="B175" s="246"/>
      <c r="C175" s="169" t="s">
        <v>41</v>
      </c>
      <c r="D175" s="169">
        <f>COUNTIFS(D97:D103,"=Best",F97:F103,"=Met")</f>
        <v>0</v>
      </c>
      <c r="E175" s="169">
        <f>COUNTIFS(D97:D103,"=Best",F97:F103,"=In progress")</f>
        <v>0</v>
      </c>
      <c r="F175" s="169">
        <f>COUNTIFS(D97:D103,"=Best",F97:F103,"=Not met")</f>
        <v>0</v>
      </c>
      <c r="G175" s="169">
        <f>COUNTIFS(D97:D103,"=Best",F97:F103,"=N/A")</f>
        <v>0</v>
      </c>
    </row>
    <row r="176" spans="2:7" ht="15.75" customHeight="1" x14ac:dyDescent="0.25">
      <c r="B176" s="244" t="s">
        <v>243</v>
      </c>
      <c r="C176" s="169" t="s">
        <v>33</v>
      </c>
      <c r="D176" s="169">
        <f>COUNTIFS(D104:D108,"=Good",F104:F108,"=Met")</f>
        <v>0</v>
      </c>
      <c r="E176" s="169">
        <f>COUNTIFS(D104:D108,"=Good",F104:F108,"=In progress")</f>
        <v>0</v>
      </c>
      <c r="F176" s="169">
        <f>COUNTIFS(D104:D108,"=Good",F104:F108,"=Not Met")</f>
        <v>0</v>
      </c>
      <c r="G176" s="169">
        <f>COUNTIFS(D104:D108,"=Good",F104:F108,"=N/A")</f>
        <v>0</v>
      </c>
    </row>
    <row r="177" spans="2:7" ht="15.75" customHeight="1" x14ac:dyDescent="0.25">
      <c r="B177" s="245"/>
      <c r="C177" s="169" t="s">
        <v>38</v>
      </c>
      <c r="D177" s="171">
        <f>COUNTIFS(D104:D108,"=Better",F104:F108,"=Met")</f>
        <v>0</v>
      </c>
      <c r="E177" s="169">
        <f>COUNTIFS(D104:D108,"=Better",F104:F108,"=In progress")</f>
        <v>0</v>
      </c>
      <c r="F177" s="169">
        <f>COUNTIFS(D104:D108,"=Better",F104:F108,"=Not Met")</f>
        <v>0</v>
      </c>
      <c r="G177" s="169">
        <f>COUNTIFS(D104:D108,"=Better",F104:F108,"=N/A")</f>
        <v>0</v>
      </c>
    </row>
    <row r="178" spans="2:7" ht="15.75" customHeight="1" x14ac:dyDescent="0.25">
      <c r="B178" s="246"/>
      <c r="C178" s="169" t="s">
        <v>41</v>
      </c>
      <c r="D178" s="169">
        <f>COUNTIFS(D104:D108,"=Best",F104:F108,"=Met")</f>
        <v>0</v>
      </c>
      <c r="E178" s="169">
        <f>COUNTIFS(D104:D108,"=Best",F104:F108,"=In progress")</f>
        <v>0</v>
      </c>
      <c r="F178" s="169">
        <f>COUNTIFS(D104:D108,"=Best",F104:F108,"=Not Met")</f>
        <v>0</v>
      </c>
      <c r="G178" s="169">
        <f>COUNTIFS(D104:D108,"=Best",F104:F108,"=N/A")</f>
        <v>0</v>
      </c>
    </row>
    <row r="179" spans="2:7" ht="15.75" customHeight="1" x14ac:dyDescent="0.25">
      <c r="B179" s="244" t="s">
        <v>244</v>
      </c>
      <c r="C179" s="169" t="s">
        <v>33</v>
      </c>
      <c r="D179" s="169">
        <f>COUNTIFS(D109:D119,"=Good",F109:F119,"=Met")</f>
        <v>0</v>
      </c>
      <c r="E179" s="169">
        <f>COUNTIFS(D109:D119,"=Good",F109:F119,"=In progress")</f>
        <v>0</v>
      </c>
      <c r="F179" s="169">
        <f>COUNTIFS(D109:D119,"=Good",F109:F119,"=Not met")</f>
        <v>0</v>
      </c>
      <c r="G179" s="169">
        <f>COUNTIFS(D109:D119,"=Good",F109:F119,"=N/A")</f>
        <v>0</v>
      </c>
    </row>
    <row r="180" spans="2:7" ht="15.75" customHeight="1" x14ac:dyDescent="0.25">
      <c r="B180" s="245"/>
      <c r="C180" s="169" t="s">
        <v>38</v>
      </c>
      <c r="D180" s="169">
        <f>COUNTIFS(D109:D119,"=Better",F109:F119,"=Met")</f>
        <v>0</v>
      </c>
      <c r="E180" s="169">
        <f>COUNTIFS(D109:D119,"=Better",F109:F119,"=In progress")</f>
        <v>0</v>
      </c>
      <c r="F180" s="169">
        <f>COUNTIFS(D109:D119,"=Better",F109:F119,"=Not met")</f>
        <v>0</v>
      </c>
      <c r="G180" s="169">
        <f>COUNTIFS(D109:D119,"=Better",F109:F119,"=N/A")</f>
        <v>0</v>
      </c>
    </row>
    <row r="181" spans="2:7" ht="15.75" customHeight="1" x14ac:dyDescent="0.25">
      <c r="B181" s="246"/>
      <c r="C181" s="169" t="s">
        <v>41</v>
      </c>
      <c r="D181" s="169">
        <f>COUNTIFS(D109:D119,"=Best",F109:F119,"=Met")</f>
        <v>0</v>
      </c>
      <c r="E181" s="169">
        <f>COUNTIFS(D109:D119,"=Best",F109:F119,"=In progress")</f>
        <v>0</v>
      </c>
      <c r="F181" s="169">
        <f>COUNTIFS(D109:D119,"=Best",F109:F119,"=Not met")</f>
        <v>0</v>
      </c>
      <c r="G181" s="169">
        <f>COUNTIFS(D109:D119,"=Best",F109:F119,"=N/A")</f>
        <v>0</v>
      </c>
    </row>
    <row r="182" spans="2:7" ht="15.75" customHeight="1" x14ac:dyDescent="0.25">
      <c r="B182" s="244" t="s">
        <v>245</v>
      </c>
      <c r="C182" s="169" t="s">
        <v>33</v>
      </c>
      <c r="D182" s="169">
        <f>COUNTIFS(D120:D129,"=Good",F120:F129,"=Met")</f>
        <v>0</v>
      </c>
      <c r="E182" s="169">
        <f>COUNTIFS(D120:D129,"=Good",F120:F129,"=In progress")</f>
        <v>0</v>
      </c>
      <c r="F182" s="169">
        <f>COUNTIFS(D120:D129,"=Good",F120:F129,"=Not Met")</f>
        <v>0</v>
      </c>
      <c r="G182" s="169">
        <f>COUNTIFS(D120:D129,"=Good",F120:F129,"=N/A")</f>
        <v>0</v>
      </c>
    </row>
    <row r="183" spans="2:7" ht="15.75" customHeight="1" x14ac:dyDescent="0.25">
      <c r="B183" s="245"/>
      <c r="C183" s="169" t="s">
        <v>38</v>
      </c>
      <c r="D183" s="169">
        <f>COUNTIFS(D120:D129,"=Better",F120:F129,"=Met")</f>
        <v>0</v>
      </c>
      <c r="E183" s="169">
        <f>COUNTIFS(D120:D129,"=Better",F120:F129,"=In progress")</f>
        <v>0</v>
      </c>
      <c r="F183" s="169">
        <f>COUNTIFS(D120:D129,"=Better",F120:F129,"=Not Met")</f>
        <v>0</v>
      </c>
      <c r="G183" s="169">
        <f>COUNTIFS(D120:D129,"=Better",F120:F129,"=N/A")</f>
        <v>0</v>
      </c>
    </row>
    <row r="184" spans="2:7" ht="15.75" customHeight="1" x14ac:dyDescent="0.25">
      <c r="B184" s="246"/>
      <c r="C184" s="169" t="s">
        <v>41</v>
      </c>
      <c r="D184" s="169">
        <f>COUNTIFS(D120:D129,"=Best",F120:F129,"=Met")</f>
        <v>0</v>
      </c>
      <c r="E184" s="169">
        <f>COUNTIFS(D120:D129,"=Best",F120:F129,"=In progress")</f>
        <v>0</v>
      </c>
      <c r="F184" s="169">
        <f>COUNTIFS(D120:D129,"=Best",F120:F129,"=Not Met")</f>
        <v>0</v>
      </c>
      <c r="G184" s="169">
        <f>COUNTIFS(D120:D129,"=Best",F120:F129,"=N/A")</f>
        <v>0</v>
      </c>
    </row>
    <row r="185" spans="2:7" ht="15.75" customHeight="1" x14ac:dyDescent="0.25">
      <c r="B185" s="244" t="s">
        <v>231</v>
      </c>
      <c r="C185" s="169" t="s">
        <v>33</v>
      </c>
      <c r="D185" s="169">
        <f>COUNTIFS(D130:D135,"=Good",F130:F135,"=Met")</f>
        <v>0</v>
      </c>
      <c r="E185" s="169">
        <f>COUNTIFS(D130:D135,"=Good",F130:F135,"=In progress")</f>
        <v>0</v>
      </c>
      <c r="F185" s="169">
        <f>COUNTIFS(D130:D135,"=Good",F130:F135,"=Not met")</f>
        <v>0</v>
      </c>
      <c r="G185" s="169">
        <f>COUNTIFS(D130:D135,"=Good",F130:F135,"=N/A")</f>
        <v>0</v>
      </c>
    </row>
    <row r="186" spans="2:7" ht="15.75" customHeight="1" x14ac:dyDescent="0.25">
      <c r="B186" s="245"/>
      <c r="C186" s="169" t="s">
        <v>38</v>
      </c>
      <c r="D186" s="169">
        <f>COUNTIFS(D130:D135,"=Better",F130:F135,"=Met")</f>
        <v>0</v>
      </c>
      <c r="E186" s="169">
        <f>COUNTIFS(D130:D135,"=Better",F130:F135,"=In progress")</f>
        <v>0</v>
      </c>
      <c r="F186" s="169">
        <f>COUNTIFS(D130:D135,"=Better",F130:F135,"=Not met")</f>
        <v>0</v>
      </c>
      <c r="G186" s="169">
        <f>COUNTIFS(D130:D135,"=Better",F130:F135,"=N/A")</f>
        <v>0</v>
      </c>
    </row>
    <row r="187" spans="2:7" ht="15.75" customHeight="1" x14ac:dyDescent="0.25">
      <c r="B187" s="246"/>
      <c r="C187" s="169" t="s">
        <v>41</v>
      </c>
      <c r="D187" s="169">
        <f>COUNTIFS(D130:D135,"=Best",F130:F135,"=Met")</f>
        <v>0</v>
      </c>
      <c r="E187" s="169">
        <f>COUNTIFS(D130:D135,"=Best",F130:F135,"=In progress")</f>
        <v>0</v>
      </c>
      <c r="F187" s="169">
        <f>COUNTIFS(D130:D135,"=Best",F130:F135,"=Not met")</f>
        <v>0</v>
      </c>
      <c r="G187" s="169">
        <f>COUNTIFS(D130:D135,"=Best",F130:F135,"=N/A")</f>
        <v>0</v>
      </c>
    </row>
    <row r="188" spans="2:7" ht="15.75" customHeight="1" x14ac:dyDescent="0.25"/>
    <row r="189" spans="2:7" ht="15.75" customHeight="1" x14ac:dyDescent="0.25"/>
    <row r="190" spans="2:7" ht="15.75" customHeight="1" x14ac:dyDescent="0.25"/>
    <row r="191" spans="2:7" ht="15.75" customHeight="1" x14ac:dyDescent="0.25"/>
    <row r="192" spans="2:7"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B176:B178"/>
    <mergeCell ref="B179:B181"/>
    <mergeCell ref="B182:B184"/>
    <mergeCell ref="B185:B187"/>
    <mergeCell ref="B152:B154"/>
    <mergeCell ref="B155:B157"/>
    <mergeCell ref="B158:B160"/>
    <mergeCell ref="B161:B163"/>
    <mergeCell ref="B164:B166"/>
    <mergeCell ref="B167:B169"/>
    <mergeCell ref="B170:B172"/>
    <mergeCell ref="H109:H119"/>
    <mergeCell ref="H120:H129"/>
    <mergeCell ref="H130:H135"/>
    <mergeCell ref="B149:B151"/>
    <mergeCell ref="B173:B175"/>
    <mergeCell ref="H51:H60"/>
    <mergeCell ref="H61:H77"/>
    <mergeCell ref="H78:H96"/>
    <mergeCell ref="H97:H103"/>
    <mergeCell ref="H104:H108"/>
    <mergeCell ref="H14:H18"/>
    <mergeCell ref="H19:H33"/>
    <mergeCell ref="H34:H39"/>
    <mergeCell ref="H40:H44"/>
    <mergeCell ref="H45:H50"/>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1</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b9c42a306c8b47fcbaf8a41a71352f3a xmlns="8485635d-cf54-460b-8438-0e2015e08040">
      <Terms xmlns="http://schemas.microsoft.com/office/infopath/2007/PartnerControls"/>
    </b9c42a306c8b47fcbaf8a41a71352f3a>
    <HMT_TeamHTField0 xmlns="8485635d-cf54-460b-8438-0e2015e08040">
      <Terms xmlns="http://schemas.microsoft.com/office/infopath/2007/PartnerControls"/>
    </HMT_TeamHTField0>
    <HMT_GroupHTField0 xmlns="8485635d-cf54-460b-8438-0e2015e08040">
      <Terms xmlns="http://schemas.microsoft.com/office/infopath/2007/PartnerControls"/>
    </HMT_GroupHTField0>
    <HMT_CategoryHTField0 xmlns="8485635d-cf54-460b-8438-0e2015e08040">
      <Terms xmlns="http://schemas.microsoft.com/office/infopath/2007/PartnerControls"/>
    </HMT_CategoryHTField0>
    <HMT_SubTeamHTField0 xmlns="8485635d-cf54-460b-8438-0e2015e08040">
      <Terms xmlns="http://schemas.microsoft.com/office/infopath/2007/PartnerControls"/>
    </HMT_SubTeamHTField0>
    <HMT_ClosedArchive xmlns="8485635d-cf54-460b-8438-0e2015e08040">false</HMT_ClosedArchive>
    <HMT_LegacyRecord xmlns="8485635d-cf54-460b-8438-0e2015e08040">false</HMT_LegacyRecord>
    <HMT_LegacySensitive xmlns="8485635d-cf54-460b-8438-0e2015e08040">false</HMT_LegacySensitive>
    <lcf76f155ced4ddcb4097134ff3c332f xmlns="9c3b3216-c2e4-436a-af64-66b5221ead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8165C16D066180488EA7E2EBFE5DFCDD" ma:contentTypeVersion="11" ma:contentTypeDescription="Create an InfoStore Document" ma:contentTypeScope="" ma:versionID="801ccb2f7b34adfb6a8b3ff56165a4c1">
  <xsd:schema xmlns:xsd="http://www.w3.org/2001/XMLSchema" xmlns:xs="http://www.w3.org/2001/XMLSchema" xmlns:p="http://schemas.microsoft.com/office/2006/metadata/properties" xmlns:ns1="8485635d-cf54-460b-8438-0e2015e08040" xmlns:ns2="http://schemas.microsoft.com/sharepoint/v3" xmlns:ns3="9c3b3216-c2e4-436a-af64-66b5221ead57" targetNamespace="http://schemas.microsoft.com/office/2006/metadata/properties" ma:root="true" ma:fieldsID="836216ae5ad0b61af831d95886063b6d" ns1:_="" ns2:_="" ns3:_="">
    <xsd:import namespace="8485635d-cf54-460b-8438-0e2015e08040"/>
    <xsd:import namespace="http://schemas.microsoft.com/sharepoint/v3"/>
    <xsd:import namespace="9c3b3216-c2e4-436a-af64-66b5221ead57"/>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3:MediaServiceSearchProperties" minOccurs="0"/>
                <xsd:element ref="ns3:MediaServiceGenerationTime" minOccurs="0"/>
                <xsd:element ref="ns3:MediaServiceEventHashCode" minOccurs="0"/>
                <xsd:element ref="ns3:MediaServiceDateTaken"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3b3216-c2e4-436a-af64-66b5221ead57"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MediaServiceGenerationTime" ma:index="57" nillable="true" ma:displayName="MediaServiceGenerationTime" ma:hidden="true" ma:internalName="MediaServiceGenerationTime" ma:readOnly="true">
      <xsd:simpleType>
        <xsd:restriction base="dms:Text"/>
      </xsd:simpleType>
    </xsd:element>
    <xsd:element name="MediaServiceEventHashCode" ma:index="58" nillable="true" ma:displayName="MediaServiceEventHashCode" ma:hidden="true" ma:internalName="MediaServiceEventHashCode" ma:readOnly="true">
      <xsd:simpleType>
        <xsd:restriction base="dms:Text"/>
      </xsd:simpleType>
    </xsd:element>
    <xsd:element name="MediaServiceDateTaken" ma:index="59" nillable="true" ma:displayName="MediaServiceDateTaken" ma:hidden="true" ma:indexed="true" ma:internalName="MediaServiceDateTaken" ma:readOnly="true">
      <xsd:simpleType>
        <xsd:restriction base="dms:Text"/>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3D7B2-DB45-494E-8701-34D3A092B1D8}">
  <ds:schemaRefs>
    <ds:schemaRef ds:uri="http://schemas.microsoft.com/office/2006/metadata/properties"/>
    <ds:schemaRef ds:uri="http://schemas.microsoft.com/office/infopath/2007/PartnerControls"/>
    <ds:schemaRef ds:uri="http://schemas.microsoft.com/sharepoint/v3"/>
    <ds:schemaRef ds:uri="8485635d-cf54-460b-8438-0e2015e08040"/>
    <ds:schemaRef ds:uri="9c3b3216-c2e4-436a-af64-66b5221ead57"/>
  </ds:schemaRefs>
</ds:datastoreItem>
</file>

<file path=customXml/itemProps2.xml><?xml version="1.0" encoding="utf-8"?>
<ds:datastoreItem xmlns:ds="http://schemas.openxmlformats.org/officeDocument/2006/customXml" ds:itemID="{6C60EDE2-E606-4E1C-99AF-083AB78EE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9c3b3216-c2e4-436a-af64-66b5221ea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A9A952-1864-4573-9322-140BF9BA69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Sheet</vt:lpstr>
      <vt:lpstr>About</vt:lpstr>
      <vt:lpstr>Framing</vt:lpstr>
      <vt:lpstr>Theme 1 - Governance of Debt</vt:lpstr>
      <vt:lpstr>Theme 2 - The Debt Lifecycle</vt:lpstr>
      <vt:lpstr>Theme 3 - Debt Management Pract</vt:lpstr>
      <vt:lpstr>Raw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Functional Standard Assessment Framework v2.1 - 2025-26 - (organisation) - OFFICIAL SENSITIVE.xlsx</dc:title>
  <dc:subject/>
  <dc:creator>Campling, Carol - HMT</dc:creator>
  <cp:keywords/>
  <dc:description/>
  <cp:lastModifiedBy>Campling, Carol - HMT</cp:lastModifiedBy>
  <cp:revision/>
  <dcterms:created xsi:type="dcterms:W3CDTF">2023-07-17T20:02:46Z</dcterms:created>
  <dcterms:modified xsi:type="dcterms:W3CDTF">2026-04-28T15:15:38Z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0x010100672A3FCA98991645BE083C320B7539B70073E2331C55A74AA0969608FB8C0629F6008165C16D066180488EA7E2EBFE5DFCDD</vt:lpwstr>
  </property>
  <property fmtid="{D5CDD505-2E9C-101B-9397-08002B2CF9AE}" pid="3" name="HMT_Group">
    <vt:lpwstr/>
  </property>
  <property fmtid="{D5CDD505-2E9C-101B-9397-08002B2CF9AE}" pid="4" name="HMT_SubTeam">
    <vt:lpwstr/>
  </property>
  <property fmtid="{D5CDD505-2E9C-101B-9397-08002B2CF9AE}" pid="5" name="HMT_DocumentType">
    <vt:lpwstr>1;#Other|c235b5c2-f697-427b-a70a-43d69599f998</vt:lpwstr>
  </property>
  <property fmtid="{D5CDD505-2E9C-101B-9397-08002B2CF9AE}" pid="6" name="HMT_Team">
    <vt:lpwstr/>
  </property>
  <property fmtid="{D5CDD505-2E9C-101B-9397-08002B2CF9AE}" pid="7" name="HMT_Category">
    <vt:lpwstr/>
  </property>
  <property fmtid="{D5CDD505-2E9C-101B-9397-08002B2CF9AE}" pid="8" name="HMT_Classification">
    <vt:lpwstr/>
  </property>
  <property fmtid="{D5CDD505-2E9C-101B-9397-08002B2CF9AE}" pid="9" name="MediaServiceImageTags">
    <vt:lpwstr/>
  </property>
  <property fmtid="{D5CDD505-2E9C-101B-9397-08002B2CF9AE}" pid="10" name="_dlc_DocIdItemGuid">
    <vt:lpwstr>6a723d01-f999-434d-98c3-f901fa08b5e8</vt:lpwstr>
  </property>
</Properties>
</file>