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ink/ink1.xml" ContentType="application/inkml+xml"/>
  <Override PartName="/xl/tables/table1.xml" ContentType="application/vnd.openxmlformats-officedocument.spreadsheetml.table+xml"/>
  <Override PartName="/xl/tables/table2.xml" ContentType="application/vnd.openxmlformats-officedocument.spreadsheetml.table+xml"/>
  <Override PartName="/xl/pivotTables/pivotTable1.xml" ContentType="application/vnd.openxmlformats-officedocument.spreadsheetml.pivot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hidePivotFieldList="1"/>
  <mc:AlternateContent xmlns:mc="http://schemas.openxmlformats.org/markup-compatibility/2006">
    <mc:Choice Requires="x15">
      <x15ac:absPath xmlns:x15ac="http://schemas.microsoft.com/office/spreadsheetml/2010/11/ac" url="https://nhs.sharepoint.com/sites/PublicHealthPopulationHealthandEvaluation/Screening ANNB annual collection/Data collection templates/2025-26/"/>
    </mc:Choice>
  </mc:AlternateContent>
  <xr:revisionPtr revIDLastSave="5468" documentId="13_ncr:1_{01E41087-DAC0-4799-AA35-0CEDEC1488CD}" xr6:coauthVersionLast="47" xr6:coauthVersionMax="47" xr10:uidLastSave="{610DE905-22AF-40C2-A95E-3E0FE63BAE04}"/>
  <workbookProtection workbookAlgorithmName="SHA-512" workbookHashValue="Aud07WnXVxo47lfBrvx/k0ldD3OhQT38PcTeG0UXcbD5xQVA53M2em2A8BFIyOXDWH4bIj5mFGITMyfmpphoXg==" workbookSaltValue="9yHau+eVl7LRzzCq84dBdA==" workbookSpinCount="100000" lockStructure="1"/>
  <bookViews>
    <workbookView xWindow="-120" yWindow="-120" windowWidth="29040" windowHeight="17520" tabRatio="799" xr2:uid="{00000000-000D-0000-FFFF-FFFF00000000}"/>
  </bookViews>
  <sheets>
    <sheet name="Cover" sheetId="48" r:id="rId1"/>
    <sheet name="Guidance" sheetId="47" r:id="rId2"/>
    <sheet name="Sign off sheet" sheetId="54" r:id="rId3"/>
    <sheet name="IDPS Data Return" sheetId="55" r:id="rId4"/>
    <sheet name="Data - IDPS Output" sheetId="11" state="hidden" r:id="rId5"/>
    <sheet name="FASP Data Return" sheetId="57" r:id="rId6"/>
    <sheet name="Data - FASP Output" sheetId="37" state="hidden" r:id="rId7"/>
    <sheet name="SCT Data Return" sheetId="58" r:id="rId8"/>
    <sheet name="Question Status" sheetId="41" r:id="rId9"/>
    <sheet name="Data - SCT Output" sheetId="45" state="hidden" r:id="rId10"/>
    <sheet name="MaternityServiceList" sheetId="59" state="hidden" r:id="rId11"/>
    <sheet name="LabList" sheetId="42" state="hidden" r:id="rId12"/>
    <sheet name="AssayAnalyserLists" sheetId="50" state="hidden" r:id="rId13"/>
  </sheets>
  <externalReferences>
    <externalReference r:id="rId14"/>
  </externalReferences>
  <definedNames>
    <definedName name="LabDropDown">LabList!$A$276:$A$297</definedName>
    <definedName name="LabLongList">LabList!$A$8:$A$271</definedName>
    <definedName name="MaternityServiceDropDown" localSheetId="0">#REF!</definedName>
    <definedName name="MaternityServiceDropDown" localSheetId="5">#REF!</definedName>
    <definedName name="MaternityServiceDropDown" localSheetId="3">#REF!</definedName>
    <definedName name="MaternityServiceDropDown" localSheetId="10">MaternityServiceList6[MaternityService]</definedName>
    <definedName name="MaternityServiceDropDown" localSheetId="7">#REF!</definedName>
    <definedName name="MaternityServiceDropDown">#REF!</definedName>
    <definedName name="MaternityServices">[1]MaternityServiceList!$A$2:$A$140</definedName>
    <definedName name="MaternityServicesWithCodes">[1]MaternityServiceList!$A$2:$B$140</definedName>
    <definedName name="pathlabdropdown">LabList[Name]</definedName>
    <definedName name="TrustList2026">MaternityServiceList!$Q$2:$Q$246</definedName>
    <definedName name="TrustList25_26">MaternityServiceList!#REF!</definedName>
  </definedNames>
  <calcPr calcId="191028"/>
  <pivotCaches>
    <pivotCache cacheId="0" r:id="rId1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67" i="42" l="1"/>
  <c r="O267" i="42"/>
  <c r="N266" i="42"/>
  <c r="O266" i="42"/>
  <c r="O121" i="42"/>
  <c r="R2" i="37"/>
  <c r="AK4" i="37" l="1"/>
  <c r="AK3" i="37"/>
  <c r="AK2" i="37"/>
  <c r="AG4" i="11"/>
  <c r="AG3" i="11"/>
  <c r="AG2" i="11"/>
  <c r="L2" i="37"/>
  <c r="M2" i="37" s="1"/>
  <c r="X2" i="45"/>
  <c r="G10" i="54" l="1"/>
  <c r="O3" i="37" l="1"/>
  <c r="P3" i="37" s="1"/>
  <c r="O4" i="37"/>
  <c r="P4" i="37" s="1"/>
  <c r="O2" i="37"/>
  <c r="I3" i="11"/>
  <c r="I4" i="11"/>
  <c r="I2" i="11"/>
  <c r="P2" i="37" l="1"/>
  <c r="Q2" i="37" a="1"/>
  <c r="Q2" i="37" s="1"/>
  <c r="K3" i="11"/>
  <c r="J3" i="11"/>
  <c r="J2" i="11"/>
  <c r="K2" i="11"/>
  <c r="K4" i="11"/>
  <c r="J4" i="11"/>
  <c r="Q4" i="37" a="1"/>
  <c r="Q4" i="37" s="1"/>
  <c r="Q3" i="37" a="1"/>
  <c r="Q3" i="37" s="1"/>
  <c r="AP2" i="11" l="1" a="1"/>
  <c r="AP2" i="11" s="1"/>
  <c r="G2" i="11"/>
  <c r="G4" i="11" l="1"/>
  <c r="G3" i="11"/>
  <c r="H2" i="45" l="1"/>
  <c r="H2" i="37"/>
  <c r="H4" i="37"/>
  <c r="H3" i="37"/>
  <c r="H3" i="11"/>
  <c r="H4" i="11"/>
  <c r="H2" i="11"/>
  <c r="P2" i="45"/>
  <c r="O2" i="45"/>
  <c r="N2" i="45"/>
  <c r="M2" i="45"/>
  <c r="L2" i="45"/>
  <c r="K2" i="45"/>
  <c r="J2" i="45"/>
  <c r="I2" i="45"/>
  <c r="AF2" i="45" l="1" a="1"/>
  <c r="AF2" i="45" s="1"/>
  <c r="Q2" i="45"/>
  <c r="E34" i="55"/>
  <c r="I34" i="55" s="1"/>
  <c r="E33" i="55"/>
  <c r="G33" i="55" s="1"/>
  <c r="E32" i="55"/>
  <c r="I32" i="55" s="1"/>
  <c r="AC3" i="37"/>
  <c r="AB4" i="37"/>
  <c r="AA4" i="37"/>
  <c r="Z4" i="37"/>
  <c r="Y4" i="37"/>
  <c r="X4" i="37"/>
  <c r="W4" i="37"/>
  <c r="V4" i="37"/>
  <c r="U4" i="37"/>
  <c r="AB3" i="37"/>
  <c r="AA3" i="37"/>
  <c r="Z3" i="37"/>
  <c r="Y3" i="37"/>
  <c r="X3" i="37"/>
  <c r="W3" i="37"/>
  <c r="V3" i="37"/>
  <c r="U3" i="37"/>
  <c r="AB2" i="37"/>
  <c r="AA2" i="37"/>
  <c r="Z2" i="37"/>
  <c r="Y2" i="37"/>
  <c r="X2" i="37"/>
  <c r="W2" i="37"/>
  <c r="V2" i="37"/>
  <c r="U2" i="37"/>
  <c r="I33" i="55" l="1"/>
  <c r="G32" i="55"/>
  <c r="G34" i="55"/>
  <c r="E31" i="57"/>
  <c r="E22" i="58"/>
  <c r="C13" i="57" l="1"/>
  <c r="C13" i="58" l="1"/>
  <c r="C13" i="55"/>
  <c r="G2" i="45" s="1"/>
  <c r="D4" i="59" l="1"/>
  <c r="D3" i="59"/>
  <c r="D141" i="59" l="1"/>
  <c r="D140" i="59"/>
  <c r="D139" i="59"/>
  <c r="D138" i="59"/>
  <c r="D137" i="59"/>
  <c r="D136" i="59"/>
  <c r="D135" i="59"/>
  <c r="D134" i="59"/>
  <c r="D133" i="59"/>
  <c r="D132" i="59"/>
  <c r="D131" i="59"/>
  <c r="D130" i="59"/>
  <c r="D129" i="59"/>
  <c r="D128" i="59"/>
  <c r="D127" i="59"/>
  <c r="D126" i="59"/>
  <c r="D125" i="59"/>
  <c r="D124" i="59"/>
  <c r="D123" i="59"/>
  <c r="D122" i="59"/>
  <c r="D121" i="59"/>
  <c r="D120" i="59"/>
  <c r="D119" i="59"/>
  <c r="D118" i="59"/>
  <c r="D117" i="59"/>
  <c r="D116" i="59"/>
  <c r="D115" i="59"/>
  <c r="D114" i="59"/>
  <c r="D113" i="59"/>
  <c r="D112" i="59"/>
  <c r="D111" i="59"/>
  <c r="D110" i="59"/>
  <c r="D109" i="59"/>
  <c r="D108" i="59"/>
  <c r="D107" i="59"/>
  <c r="D106" i="59"/>
  <c r="D105" i="59"/>
  <c r="D104" i="59"/>
  <c r="D103" i="59"/>
  <c r="D102" i="59"/>
  <c r="D101" i="59"/>
  <c r="D100" i="59"/>
  <c r="D99" i="59"/>
  <c r="D98" i="59"/>
  <c r="D97" i="59"/>
  <c r="D96" i="59"/>
  <c r="D95" i="59"/>
  <c r="D94" i="59"/>
  <c r="D93" i="59"/>
  <c r="D92" i="59"/>
  <c r="D91" i="59"/>
  <c r="D90" i="59"/>
  <c r="D89" i="59"/>
  <c r="D88" i="59"/>
  <c r="D87" i="59"/>
  <c r="D86" i="59"/>
  <c r="D85" i="59"/>
  <c r="D84" i="59"/>
  <c r="D83" i="59"/>
  <c r="D82" i="59"/>
  <c r="D81" i="59"/>
  <c r="D80" i="59"/>
  <c r="D79" i="59"/>
  <c r="D78" i="59"/>
  <c r="D77" i="59"/>
  <c r="D76" i="59"/>
  <c r="D75" i="59"/>
  <c r="D74" i="59"/>
  <c r="D73" i="59"/>
  <c r="D72" i="59"/>
  <c r="D71" i="59"/>
  <c r="D70" i="59"/>
  <c r="D69" i="59"/>
  <c r="D68" i="59"/>
  <c r="D67" i="59"/>
  <c r="D66" i="59"/>
  <c r="D65" i="59"/>
  <c r="D64" i="59"/>
  <c r="D63" i="59"/>
  <c r="D62" i="59"/>
  <c r="D61" i="59"/>
  <c r="D60" i="59"/>
  <c r="D59" i="59"/>
  <c r="D58" i="59"/>
  <c r="D57" i="59"/>
  <c r="D56" i="59"/>
  <c r="D55" i="59"/>
  <c r="D54" i="59"/>
  <c r="D53" i="59"/>
  <c r="D52" i="59"/>
  <c r="D51" i="59"/>
  <c r="D50" i="59"/>
  <c r="D49" i="59"/>
  <c r="D48" i="59"/>
  <c r="D47" i="59"/>
  <c r="D46" i="59"/>
  <c r="D45" i="59"/>
  <c r="D44" i="59"/>
  <c r="D43" i="59"/>
  <c r="D42" i="59"/>
  <c r="D41" i="59"/>
  <c r="D40" i="59"/>
  <c r="D39" i="59"/>
  <c r="D38" i="59"/>
  <c r="D37" i="59"/>
  <c r="D36" i="59"/>
  <c r="D35" i="59"/>
  <c r="D34" i="59"/>
  <c r="D33" i="59"/>
  <c r="D32" i="59"/>
  <c r="D31" i="59"/>
  <c r="D30" i="59"/>
  <c r="D29" i="59"/>
  <c r="D28" i="59"/>
  <c r="D27" i="59"/>
  <c r="D26" i="59"/>
  <c r="D25" i="59"/>
  <c r="D24" i="59"/>
  <c r="D23" i="59"/>
  <c r="D22" i="59"/>
  <c r="D21" i="59"/>
  <c r="D20" i="59"/>
  <c r="D19" i="59"/>
  <c r="D18" i="59"/>
  <c r="D17" i="59"/>
  <c r="D16" i="59"/>
  <c r="D15" i="59"/>
  <c r="D14" i="59"/>
  <c r="D13" i="59"/>
  <c r="D12" i="59"/>
  <c r="D11" i="59"/>
  <c r="D10" i="59"/>
  <c r="D9" i="59"/>
  <c r="D8" i="59"/>
  <c r="D7" i="59"/>
  <c r="D6" i="59"/>
  <c r="D5" i="59"/>
  <c r="AZ4" i="11"/>
  <c r="AY4" i="11"/>
  <c r="AX4" i="11"/>
  <c r="AW4" i="11"/>
  <c r="AV4" i="11"/>
  <c r="AU4" i="11"/>
  <c r="AT4" i="11"/>
  <c r="AS4" i="11"/>
  <c r="AZ3" i="11"/>
  <c r="AY3" i="11"/>
  <c r="AX3" i="11"/>
  <c r="AW3" i="11"/>
  <c r="AV3" i="11"/>
  <c r="AU3" i="11"/>
  <c r="AT3" i="11"/>
  <c r="AS3" i="11"/>
  <c r="AZ2" i="11"/>
  <c r="AY2" i="11"/>
  <c r="AX2" i="11"/>
  <c r="AW2" i="11"/>
  <c r="AV2" i="11"/>
  <c r="AU2" i="11"/>
  <c r="AT2" i="11"/>
  <c r="AS2" i="11"/>
  <c r="AD4" i="37"/>
  <c r="R4" i="37"/>
  <c r="R3" i="37"/>
  <c r="L4" i="37"/>
  <c r="L3" i="37"/>
  <c r="C11" i="58"/>
  <c r="AQ2" i="11" l="1" a="1"/>
  <c r="AQ2" i="11" s="1"/>
  <c r="E4" i="41" s="1"/>
  <c r="AQ3" i="11" a="1"/>
  <c r="AQ3" i="11" s="1"/>
  <c r="AQ4" i="11" a="1"/>
  <c r="AQ4" i="11" s="1"/>
  <c r="S2" i="45"/>
  <c r="R2" i="45"/>
  <c r="AC4" i="37"/>
  <c r="AF4" i="37" l="1"/>
  <c r="AF3" i="37"/>
  <c r="AF2" i="37"/>
  <c r="AE4" i="37"/>
  <c r="AE3" i="37"/>
  <c r="AJ3" i="37" s="1"/>
  <c r="AE2" i="37"/>
  <c r="AD3" i="37"/>
  <c r="AU3" i="37" s="1"/>
  <c r="AD2" i="37"/>
  <c r="I2" i="37"/>
  <c r="I4" i="37"/>
  <c r="I3" i="37"/>
  <c r="C2" i="45"/>
  <c r="G4" i="37"/>
  <c r="C4" i="37"/>
  <c r="G3" i="37"/>
  <c r="C3" i="37"/>
  <c r="C2" i="37"/>
  <c r="C11" i="57"/>
  <c r="C4" i="11"/>
  <c r="C3" i="11"/>
  <c r="C2" i="11"/>
  <c r="G2" i="37"/>
  <c r="E47" i="57"/>
  <c r="E44" i="57"/>
  <c r="L3" i="11"/>
  <c r="L4" i="11"/>
  <c r="L2" i="11"/>
  <c r="AB4" i="11"/>
  <c r="AB3" i="11"/>
  <c r="AB2" i="11"/>
  <c r="AA3" i="11"/>
  <c r="Z4" i="11"/>
  <c r="Z3" i="11"/>
  <c r="Z2" i="11"/>
  <c r="Y4" i="11"/>
  <c r="Y3" i="11"/>
  <c r="Y2" i="11"/>
  <c r="X4" i="11"/>
  <c r="W4" i="11"/>
  <c r="W3" i="11"/>
  <c r="W2" i="11"/>
  <c r="V4" i="11"/>
  <c r="V3" i="11"/>
  <c r="V2" i="11"/>
  <c r="U4" i="11"/>
  <c r="U3" i="11"/>
  <c r="U2" i="11"/>
  <c r="S4" i="11"/>
  <c r="T4" i="11" s="1" a="1"/>
  <c r="T4" i="11" s="1"/>
  <c r="S3" i="11"/>
  <c r="T3" i="11" s="1" a="1"/>
  <c r="T3" i="11" s="1"/>
  <c r="S2" i="11"/>
  <c r="Q4" i="11"/>
  <c r="R4" i="11" s="1" a="1"/>
  <c r="R4" i="11" s="1"/>
  <c r="Q3" i="11"/>
  <c r="R3" i="11" s="1" a="1"/>
  <c r="R3" i="11" s="1"/>
  <c r="Q2" i="11"/>
  <c r="R2" i="11" s="1" a="1"/>
  <c r="R2" i="11" s="1"/>
  <c r="O4" i="11"/>
  <c r="P4" i="11" s="1" a="1"/>
  <c r="P4" i="11" s="1"/>
  <c r="O3" i="11"/>
  <c r="P3" i="11" s="1" a="1"/>
  <c r="P3" i="11" s="1"/>
  <c r="O2" i="11"/>
  <c r="P2" i="11" s="1" a="1"/>
  <c r="P2" i="11" s="1"/>
  <c r="M4" i="11"/>
  <c r="N4" i="11" s="1" a="1"/>
  <c r="N4" i="11" s="1"/>
  <c r="M3" i="11"/>
  <c r="N3" i="11" s="1" a="1"/>
  <c r="N3" i="11" s="1"/>
  <c r="M2" i="11"/>
  <c r="N2" i="11" s="1" a="1"/>
  <c r="N2" i="11" s="1"/>
  <c r="AA4" i="11"/>
  <c r="AA2" i="11"/>
  <c r="B4" i="54"/>
  <c r="AV3" i="37" l="1" a="1"/>
  <c r="AV3" i="37" s="1"/>
  <c r="M17" i="41" s="1"/>
  <c r="L17" i="41" s="1"/>
  <c r="T2" i="11" a="1"/>
  <c r="T2" i="11" s="1"/>
  <c r="J4" i="37"/>
  <c r="J2" i="37"/>
  <c r="K3" i="37" a="1"/>
  <c r="K3" i="37" s="1"/>
  <c r="J3" i="37"/>
  <c r="K4" i="37" a="1"/>
  <c r="K4" i="37" s="1"/>
  <c r="K2" i="37" a="1"/>
  <c r="K2" i="37" s="1"/>
  <c r="X2" i="11"/>
  <c r="X3" i="11"/>
  <c r="M4" i="37" l="1"/>
  <c r="N3" i="37"/>
  <c r="M3" i="37" l="1"/>
  <c r="N2" i="37"/>
  <c r="AS2" i="37" s="1" a="1"/>
  <c r="AS2" i="37" s="1"/>
  <c r="N4" i="37"/>
  <c r="N262" i="42" l="1"/>
  <c r="N263" i="42"/>
  <c r="N264" i="42"/>
  <c r="N265" i="42"/>
  <c r="O262" i="42"/>
  <c r="O263" i="42"/>
  <c r="O264" i="42"/>
  <c r="O265" i="42"/>
  <c r="O3" i="42" l="1"/>
  <c r="O4" i="42"/>
  <c r="O5" i="42"/>
  <c r="O6" i="42"/>
  <c r="O7" i="42"/>
  <c r="O8" i="42"/>
  <c r="O9" i="42"/>
  <c r="O10" i="42"/>
  <c r="O11" i="42"/>
  <c r="O12" i="42"/>
  <c r="O13" i="42"/>
  <c r="O14" i="42"/>
  <c r="O15" i="42"/>
  <c r="O16" i="42"/>
  <c r="O17" i="42"/>
  <c r="O18" i="42"/>
  <c r="O19" i="42"/>
  <c r="O20" i="42"/>
  <c r="O21" i="42"/>
  <c r="O24" i="42"/>
  <c r="O23" i="42"/>
  <c r="O25" i="42"/>
  <c r="O26" i="42"/>
  <c r="O27" i="42"/>
  <c r="O28" i="42"/>
  <c r="O30" i="42"/>
  <c r="O29" i="42"/>
  <c r="O31" i="42"/>
  <c r="O33" i="42"/>
  <c r="O34" i="42"/>
  <c r="O32" i="42"/>
  <c r="O35" i="42"/>
  <c r="O36" i="42"/>
  <c r="O37" i="42"/>
  <c r="O38" i="42"/>
  <c r="O40" i="42"/>
  <c r="O39" i="42"/>
  <c r="O41" i="42"/>
  <c r="O42" i="42"/>
  <c r="O43" i="42"/>
  <c r="O44" i="42"/>
  <c r="O45" i="42"/>
  <c r="O46" i="42"/>
  <c r="O48" i="42"/>
  <c r="O47" i="42"/>
  <c r="O49" i="42"/>
  <c r="O50" i="42"/>
  <c r="O52" i="42"/>
  <c r="O51" i="42"/>
  <c r="O54" i="42"/>
  <c r="O53" i="42"/>
  <c r="O55" i="42"/>
  <c r="O56" i="42"/>
  <c r="O57" i="42"/>
  <c r="O58" i="42"/>
  <c r="O60" i="42"/>
  <c r="O59" i="42"/>
  <c r="O62" i="42"/>
  <c r="O63" i="42"/>
  <c r="O61" i="42"/>
  <c r="O64" i="42"/>
  <c r="O65" i="42"/>
  <c r="O66" i="42"/>
  <c r="O67" i="42"/>
  <c r="O68" i="42"/>
  <c r="O69" i="42"/>
  <c r="O70" i="42"/>
  <c r="O71" i="42"/>
  <c r="O77" i="42"/>
  <c r="O76" i="42"/>
  <c r="O73" i="42"/>
  <c r="O75" i="42"/>
  <c r="O78" i="42"/>
  <c r="O74" i="42"/>
  <c r="O72" i="42"/>
  <c r="O79" i="42"/>
  <c r="O80" i="42"/>
  <c r="O83" i="42"/>
  <c r="O84" i="42"/>
  <c r="O86" i="42"/>
  <c r="O88" i="42"/>
  <c r="O87" i="42"/>
  <c r="O85" i="42"/>
  <c r="O89" i="42"/>
  <c r="O90" i="42"/>
  <c r="O92" i="42"/>
  <c r="O96" i="42"/>
  <c r="O97" i="42"/>
  <c r="O95" i="42"/>
  <c r="O94" i="42"/>
  <c r="O93" i="42"/>
  <c r="O98" i="42"/>
  <c r="O99" i="42"/>
  <c r="O100" i="42"/>
  <c r="O101" i="42"/>
  <c r="O102" i="42"/>
  <c r="O103" i="42"/>
  <c r="O104" i="42"/>
  <c r="O105" i="42"/>
  <c r="O106" i="42"/>
  <c r="O107" i="42"/>
  <c r="O108" i="42"/>
  <c r="O109" i="42"/>
  <c r="O110" i="42"/>
  <c r="O112" i="42"/>
  <c r="O113" i="42"/>
  <c r="O114" i="42"/>
  <c r="O118" i="42"/>
  <c r="O117" i="42"/>
  <c r="O116" i="42"/>
  <c r="O115" i="42"/>
  <c r="O119" i="42"/>
  <c r="O120" i="42"/>
  <c r="O122" i="42"/>
  <c r="O123" i="42"/>
  <c r="O124" i="42"/>
  <c r="O125" i="42"/>
  <c r="O126" i="42"/>
  <c r="O127" i="42"/>
  <c r="O128" i="42"/>
  <c r="O22" i="42"/>
  <c r="O129" i="42"/>
  <c r="O130" i="42"/>
  <c r="O131" i="42"/>
  <c r="O132" i="42"/>
  <c r="O133" i="42"/>
  <c r="O136" i="42"/>
  <c r="O137" i="42"/>
  <c r="O135" i="42"/>
  <c r="O139" i="42"/>
  <c r="O138" i="42"/>
  <c r="O140" i="42"/>
  <c r="O142" i="42"/>
  <c r="O144" i="42"/>
  <c r="O141" i="42"/>
  <c r="O143" i="42"/>
  <c r="O146" i="42"/>
  <c r="O145" i="42"/>
  <c r="O148" i="42"/>
  <c r="O147" i="42"/>
  <c r="O152" i="42"/>
  <c r="O150" i="42"/>
  <c r="O151" i="42"/>
  <c r="O149" i="42"/>
  <c r="O154" i="42"/>
  <c r="O153" i="42"/>
  <c r="O155" i="42"/>
  <c r="O156" i="42"/>
  <c r="O159" i="42"/>
  <c r="O158" i="42"/>
  <c r="O157" i="42"/>
  <c r="O160" i="42"/>
  <c r="O81" i="42"/>
  <c r="O161" i="42"/>
  <c r="O162" i="42"/>
  <c r="O163" i="42"/>
  <c r="O164" i="42"/>
  <c r="O165" i="42"/>
  <c r="O166" i="42"/>
  <c r="O168" i="42"/>
  <c r="O170" i="42"/>
  <c r="O169" i="42"/>
  <c r="O167" i="42"/>
  <c r="O171" i="42"/>
  <c r="O172" i="42"/>
  <c r="O173" i="42"/>
  <c r="O174" i="42"/>
  <c r="O175" i="42"/>
  <c r="O176" i="42"/>
  <c r="O177" i="42"/>
  <c r="O178" i="42"/>
  <c r="O179" i="42"/>
  <c r="O180" i="42"/>
  <c r="O182" i="42"/>
  <c r="O181" i="42"/>
  <c r="O183" i="42"/>
  <c r="O184" i="42"/>
  <c r="O185" i="42"/>
  <c r="O186" i="42"/>
  <c r="O188" i="42"/>
  <c r="O187" i="42"/>
  <c r="O189" i="42"/>
  <c r="O190" i="42"/>
  <c r="O191" i="42"/>
  <c r="O192" i="42"/>
  <c r="O193" i="42"/>
  <c r="O194" i="42"/>
  <c r="O195" i="42"/>
  <c r="O196" i="42"/>
  <c r="O197" i="42"/>
  <c r="O198" i="42"/>
  <c r="O134" i="42"/>
  <c r="O199" i="42"/>
  <c r="O200" i="42"/>
  <c r="O201" i="42"/>
  <c r="O202" i="42"/>
  <c r="O203" i="42"/>
  <c r="O204" i="42"/>
  <c r="O205" i="42"/>
  <c r="O206" i="42"/>
  <c r="O207" i="42"/>
  <c r="O208" i="42"/>
  <c r="O209" i="42"/>
  <c r="O210" i="42"/>
  <c r="O211" i="42"/>
  <c r="O212" i="42"/>
  <c r="O213" i="42"/>
  <c r="O214" i="42"/>
  <c r="O215" i="42"/>
  <c r="O216" i="42"/>
  <c r="O217" i="42"/>
  <c r="O218" i="42"/>
  <c r="O222" i="42"/>
  <c r="O220" i="42"/>
  <c r="O219" i="42"/>
  <c r="O221" i="42"/>
  <c r="O224" i="42"/>
  <c r="O225" i="42"/>
  <c r="O223" i="42"/>
  <c r="O226" i="42"/>
  <c r="O228" i="42"/>
  <c r="O227" i="42"/>
  <c r="O231" i="42"/>
  <c r="O230" i="42"/>
  <c r="O229" i="42"/>
  <c r="O232" i="42"/>
  <c r="O234" i="42"/>
  <c r="O233" i="42"/>
  <c r="O235" i="42"/>
  <c r="O236" i="42"/>
  <c r="O237" i="42"/>
  <c r="O238" i="42"/>
  <c r="O240" i="42"/>
  <c r="O239" i="42"/>
  <c r="O241" i="42"/>
  <c r="O242" i="42"/>
  <c r="O243" i="42"/>
  <c r="O245" i="42"/>
  <c r="O244" i="42"/>
  <c r="O246" i="42"/>
  <c r="O247" i="42"/>
  <c r="O248" i="42"/>
  <c r="O250" i="42"/>
  <c r="O249" i="42"/>
  <c r="O251" i="42"/>
  <c r="O252" i="42"/>
  <c r="O253" i="42"/>
  <c r="O255" i="42"/>
  <c r="O254" i="42"/>
  <c r="O256" i="42"/>
  <c r="O257" i="42"/>
  <c r="O258" i="42"/>
  <c r="O259" i="42"/>
  <c r="O261" i="42"/>
  <c r="O260" i="42"/>
  <c r="O111" i="42"/>
  <c r="O91" i="42"/>
  <c r="O82" i="42"/>
  <c r="AP4" i="11" l="1" a="1"/>
  <c r="AP4" i="11" s="1"/>
  <c r="AP3" i="11" a="1"/>
  <c r="AP3" i="11" s="1"/>
  <c r="T3" i="37"/>
  <c r="T4" i="37"/>
  <c r="S2" i="37"/>
  <c r="T2" i="37"/>
  <c r="S4" i="37"/>
  <c r="S3" i="37"/>
  <c r="AI2" i="11" l="1"/>
  <c r="AC3" i="11"/>
  <c r="AC2" i="11"/>
  <c r="AC4" i="11"/>
  <c r="N239" i="42"/>
  <c r="N5" i="42"/>
  <c r="N135" i="42"/>
  <c r="N223" i="42"/>
  <c r="N22" i="42"/>
  <c r="N106" i="42"/>
  <c r="N260" i="42"/>
  <c r="N221" i="42"/>
  <c r="N155" i="42"/>
  <c r="N134" i="42"/>
  <c r="N39" i="42"/>
  <c r="N240" i="42"/>
  <c r="N127" i="42"/>
  <c r="N167" i="42"/>
  <c r="N85" i="42"/>
  <c r="N171" i="42"/>
  <c r="N82" i="42"/>
  <c r="N70" i="42"/>
  <c r="N253" i="42"/>
  <c r="N166" i="42"/>
  <c r="N219" i="42"/>
  <c r="N169" i="42"/>
  <c r="N87" i="42"/>
  <c r="N220" i="42"/>
  <c r="N115" i="42"/>
  <c r="N116" i="42"/>
  <c r="N72" i="42"/>
  <c r="N93" i="42"/>
  <c r="N94" i="42"/>
  <c r="N95" i="42"/>
  <c r="N97" i="42"/>
  <c r="N21" i="42"/>
  <c r="N208" i="42"/>
  <c r="N35" i="42"/>
  <c r="N74" i="42"/>
  <c r="N100" i="42"/>
  <c r="N225" i="42"/>
  <c r="N176" i="42"/>
  <c r="N233" i="42"/>
  <c r="N20" i="42"/>
  <c r="N227" i="42"/>
  <c r="N180" i="42"/>
  <c r="N103" i="42"/>
  <c r="N207" i="42"/>
  <c r="N61" i="42"/>
  <c r="N64" i="42"/>
  <c r="N193" i="42"/>
  <c r="N89" i="42"/>
  <c r="N249" i="42"/>
  <c r="N201" i="42"/>
  <c r="N246" i="42"/>
  <c r="N78" i="42"/>
  <c r="N229" i="42"/>
  <c r="N23" i="42"/>
  <c r="N145" i="42"/>
  <c r="N252" i="42"/>
  <c r="N131" i="42"/>
  <c r="N230" i="42"/>
  <c r="N231" i="42"/>
  <c r="N238" i="42"/>
  <c r="N174" i="42"/>
  <c r="N90" i="42"/>
  <c r="N113" i="42"/>
  <c r="N32" i="42"/>
  <c r="N34" i="42"/>
  <c r="N149" i="42"/>
  <c r="N151" i="42"/>
  <c r="N153" i="42"/>
  <c r="N179" i="42"/>
  <c r="N157" i="42"/>
  <c r="N158" i="42"/>
  <c r="N75" i="42"/>
  <c r="N73" i="42"/>
  <c r="N91" i="42"/>
  <c r="N186" i="42"/>
  <c r="N105" i="42"/>
  <c r="N205" i="42"/>
  <c r="N146" i="42"/>
  <c r="N257" i="42"/>
  <c r="N110" i="42"/>
  <c r="N19" i="42"/>
  <c r="N194" i="42"/>
  <c r="N185" i="42"/>
  <c r="N69" i="42"/>
  <c r="N43" i="42"/>
  <c r="N204" i="42"/>
  <c r="N170" i="42"/>
  <c r="N3" i="42"/>
  <c r="N33" i="42"/>
  <c r="N160" i="42"/>
  <c r="N159" i="42"/>
  <c r="N4" i="42"/>
  <c r="N161" i="42"/>
  <c r="N154" i="42"/>
  <c r="N209" i="42"/>
  <c r="N130" i="42"/>
  <c r="N59" i="42"/>
  <c r="N60" i="42"/>
  <c r="N18" i="42"/>
  <c r="N111" i="42"/>
  <c r="N202" i="42"/>
  <c r="N81" i="42"/>
  <c r="N143" i="42"/>
  <c r="N10" i="42"/>
  <c r="N184" i="42"/>
  <c r="N76" i="42"/>
  <c r="N138" i="42"/>
  <c r="N124" i="42"/>
  <c r="N244" i="42"/>
  <c r="N172" i="42"/>
  <c r="N215" i="42"/>
  <c r="N187" i="42"/>
  <c r="N212" i="42"/>
  <c r="N17" i="42"/>
  <c r="N147" i="42"/>
  <c r="N183" i="42"/>
  <c r="N200" i="42"/>
  <c r="N190" i="42"/>
  <c r="N102" i="42"/>
  <c r="N29" i="42"/>
  <c r="N16" i="42"/>
  <c r="N261" i="42"/>
  <c r="N245" i="42"/>
  <c r="N256" i="42"/>
  <c r="N251" i="42"/>
  <c r="N37" i="42"/>
  <c r="N46" i="42"/>
  <c r="N133" i="42"/>
  <c r="N248" i="42"/>
  <c r="N232" i="42"/>
  <c r="N247" i="42"/>
  <c r="N228" i="42"/>
  <c r="N222" i="42"/>
  <c r="N101" i="42"/>
  <c r="N117" i="42"/>
  <c r="N14" i="42"/>
  <c r="N66" i="42"/>
  <c r="N206" i="42"/>
  <c r="N51" i="42"/>
  <c r="N198" i="42"/>
  <c r="N71" i="42"/>
  <c r="N28" i="42"/>
  <c r="N195" i="42"/>
  <c r="N8" i="42"/>
  <c r="N88" i="42"/>
  <c r="N120" i="42"/>
  <c r="N250" i="42"/>
  <c r="N192" i="42"/>
  <c r="N123" i="42"/>
  <c r="N224" i="42"/>
  <c r="N191" i="42"/>
  <c r="N189" i="42"/>
  <c r="N188" i="42"/>
  <c r="N118" i="42"/>
  <c r="N52" i="42"/>
  <c r="N216" i="42"/>
  <c r="N27" i="42"/>
  <c r="N148" i="42"/>
  <c r="N259" i="42"/>
  <c r="N178" i="42"/>
  <c r="N175" i="42"/>
  <c r="N213" i="42"/>
  <c r="N173" i="42"/>
  <c r="N214" i="42"/>
  <c r="N6" i="42"/>
  <c r="N108" i="42"/>
  <c r="N84" i="42"/>
  <c r="N165" i="42"/>
  <c r="N163" i="42"/>
  <c r="N162" i="42"/>
  <c r="N211" i="42"/>
  <c r="N141" i="42"/>
  <c r="N9" i="42"/>
  <c r="N99" i="42"/>
  <c r="N234" i="42"/>
  <c r="N242" i="42"/>
  <c r="N126" i="42"/>
  <c r="N218" i="42"/>
  <c r="N139" i="42"/>
  <c r="N144" i="42"/>
  <c r="N156" i="42"/>
  <c r="N181" i="42"/>
  <c r="N164" i="42"/>
  <c r="N140" i="42"/>
  <c r="N150" i="42"/>
  <c r="N137" i="42"/>
  <c r="N241" i="42"/>
  <c r="N47" i="42"/>
  <c r="N79" i="42"/>
  <c r="N199" i="42"/>
  <c r="N129" i="42"/>
  <c r="N13" i="42"/>
  <c r="N128" i="42"/>
  <c r="N122" i="42"/>
  <c r="N119" i="42"/>
  <c r="N42" i="42"/>
  <c r="N15" i="42"/>
  <c r="N217" i="42"/>
  <c r="N104" i="42"/>
  <c r="N237" i="42"/>
  <c r="N98" i="42"/>
  <c r="N210" i="42"/>
  <c r="N96" i="42"/>
  <c r="N254" i="42"/>
  <c r="N92" i="42"/>
  <c r="N112" i="42"/>
  <c r="N50" i="42"/>
  <c r="N56" i="42"/>
  <c r="N30" i="42"/>
  <c r="N83" i="42"/>
  <c r="N258" i="42"/>
  <c r="N63" i="42"/>
  <c r="N58" i="42"/>
  <c r="N136" i="42"/>
  <c r="N80" i="42"/>
  <c r="N86" i="42"/>
  <c r="N77" i="42"/>
  <c r="N68" i="42"/>
  <c r="N65" i="42"/>
  <c r="N62" i="42"/>
  <c r="N12" i="42"/>
  <c r="N55" i="42"/>
  <c r="N57" i="42"/>
  <c r="N197" i="42"/>
  <c r="N48" i="42"/>
  <c r="N67" i="42"/>
  <c r="N49" i="42"/>
  <c r="N109" i="42"/>
  <c r="N203" i="42"/>
  <c r="N45" i="42"/>
  <c r="N125" i="42"/>
  <c r="N236" i="42"/>
  <c r="N41" i="42"/>
  <c r="N196" i="42"/>
  <c r="N40" i="42"/>
  <c r="N177" i="42"/>
  <c r="N152" i="42"/>
  <c r="N38" i="42"/>
  <c r="N36" i="42"/>
  <c r="N168" i="42"/>
  <c r="N182" i="42"/>
  <c r="N114" i="42"/>
  <c r="N132" i="42"/>
  <c r="N142" i="42"/>
  <c r="N235" i="42"/>
  <c r="N53" i="42"/>
  <c r="N243" i="42"/>
  <c r="N26" i="42"/>
  <c r="N25" i="42"/>
  <c r="N24" i="42"/>
  <c r="N54" i="42"/>
  <c r="N226" i="42"/>
  <c r="N44" i="42"/>
  <c r="N121" i="42"/>
  <c r="N11" i="42"/>
  <c r="N7" i="42"/>
  <c r="N255" i="42"/>
  <c r="N107" i="42"/>
  <c r="N31" i="42"/>
  <c r="A3" i="42"/>
  <c r="T2" i="45"/>
  <c r="H18" i="41"/>
  <c r="AI4" i="37"/>
  <c r="H17" i="41"/>
  <c r="H16" i="41"/>
  <c r="AD4" i="11"/>
  <c r="AO4" i="11"/>
  <c r="AD3" i="11"/>
  <c r="AO3" i="11"/>
  <c r="AA2" i="45" l="1"/>
  <c r="AN4" i="37"/>
  <c r="AT2" i="37" a="1"/>
  <c r="AT2" i="37" s="1"/>
  <c r="V2" i="45"/>
  <c r="AC2" i="45"/>
  <c r="AI2" i="37"/>
  <c r="AN2" i="37"/>
  <c r="AD2" i="11"/>
  <c r="AT4" i="37" a="1"/>
  <c r="AT4" i="37" s="1"/>
  <c r="H10" i="41"/>
  <c r="AF2" i="11"/>
  <c r="AL2" i="11"/>
  <c r="G18" i="41"/>
  <c r="I18" i="41" s="1"/>
  <c r="AL3" i="11"/>
  <c r="H9" i="41"/>
  <c r="H22" i="41"/>
  <c r="U2" i="45"/>
  <c r="AH4" i="37"/>
  <c r="AJ4" i="37"/>
  <c r="AP4" i="37"/>
  <c r="AN3" i="37"/>
  <c r="G22" i="41"/>
  <c r="AT3" i="37" a="1"/>
  <c r="AT3" i="37" s="1"/>
  <c r="W2" i="45"/>
  <c r="Y2" i="45" a="1"/>
  <c r="Y2" i="45" s="1"/>
  <c r="AH3" i="37"/>
  <c r="Z2" i="45"/>
  <c r="AB2" i="45"/>
  <c r="AP3" i="37"/>
  <c r="AU4" i="37"/>
  <c r="G17" i="41"/>
  <c r="I17" i="41" s="1"/>
  <c r="AI3" i="37"/>
  <c r="AH2" i="37"/>
  <c r="AP2" i="37"/>
  <c r="AJ2" i="37"/>
  <c r="G16" i="41"/>
  <c r="I16" i="41" s="1"/>
  <c r="H11" i="41"/>
  <c r="AE4" i="11"/>
  <c r="AF4" i="11"/>
  <c r="G11" i="41"/>
  <c r="AO2" i="11"/>
  <c r="E3" i="41" s="1"/>
  <c r="AE2" i="45" l="1" a="1"/>
  <c r="AE2" i="45" s="1"/>
  <c r="E22" i="41" s="1"/>
  <c r="AR4" i="37" a="1"/>
  <c r="AR4" i="37" s="1"/>
  <c r="E18" i="41" s="1"/>
  <c r="AR2" i="37" a="1"/>
  <c r="AR2" i="37" s="1"/>
  <c r="E16" i="41" s="1"/>
  <c r="AJ2" i="11"/>
  <c r="AN2" i="11" s="1" a="1"/>
  <c r="AN2" i="11" s="1"/>
  <c r="E9" i="41" s="1"/>
  <c r="E8" i="41"/>
  <c r="AG2" i="45" a="1"/>
  <c r="AG2" i="45" s="1"/>
  <c r="E15" i="41"/>
  <c r="AS4" i="37" a="1"/>
  <c r="AS4" i="37" s="1"/>
  <c r="AS3" i="37" a="1"/>
  <c r="AS3" i="37" s="1"/>
  <c r="AG3" i="37"/>
  <c r="AL3" i="37" s="1" a="1"/>
  <c r="AL3" i="37" s="1"/>
  <c r="AG4" i="37"/>
  <c r="AL4" i="37" s="1" a="1"/>
  <c r="AL4" i="37" s="1"/>
  <c r="AG2" i="37"/>
  <c r="AM3" i="37"/>
  <c r="AO3" i="37"/>
  <c r="AO4" i="37"/>
  <c r="AM4" i="37"/>
  <c r="AH2" i="11" a="1"/>
  <c r="AH2" i="11" s="1"/>
  <c r="AH4" i="11" a="1"/>
  <c r="AH4" i="11" s="1"/>
  <c r="M13" i="41"/>
  <c r="AV4" i="37" a="1"/>
  <c r="AV4" i="37" s="1"/>
  <c r="AV2" i="37" a="1"/>
  <c r="AV2" i="37" s="1"/>
  <c r="AR4" i="11"/>
  <c r="M11" i="41" s="1"/>
  <c r="L11" i="41" s="1"/>
  <c r="AR2" i="11"/>
  <c r="M9" i="41" s="1"/>
  <c r="L9" i="41" s="1"/>
  <c r="AK2" i="11"/>
  <c r="AM2" i="11" s="1" a="1"/>
  <c r="AM2" i="11" s="1"/>
  <c r="AE2" i="11"/>
  <c r="G9" i="41"/>
  <c r="I9" i="41" s="1"/>
  <c r="AI3" i="11"/>
  <c r="AK4" i="11"/>
  <c r="I22" i="41"/>
  <c r="AJ3" i="11"/>
  <c r="AN3" i="11" s="1" a="1"/>
  <c r="AN3" i="11" s="1"/>
  <c r="E10" i="41" s="1"/>
  <c r="AK3" i="11"/>
  <c r="AH3" i="11" a="1"/>
  <c r="AH3" i="11" s="1"/>
  <c r="G10" i="41"/>
  <c r="I10" i="41" s="1"/>
  <c r="AE3" i="11"/>
  <c r="AF3" i="11"/>
  <c r="AR3" i="37" a="1"/>
  <c r="AR3" i="37" s="1"/>
  <c r="E17" i="41" s="1"/>
  <c r="AD2" i="45" a="1"/>
  <c r="AD2" i="45" s="1"/>
  <c r="AJ4" i="11"/>
  <c r="AL4" i="11"/>
  <c r="AI4" i="11"/>
  <c r="I11" i="41"/>
  <c r="M14" i="41" l="1"/>
  <c r="M18" i="41"/>
  <c r="L18" i="41" s="1"/>
  <c r="M22" i="41"/>
  <c r="L22" i="41" s="1"/>
  <c r="M16" i="41"/>
  <c r="L16" i="41" s="1"/>
  <c r="AQ3" i="37" a="1"/>
  <c r="AQ3" i="37" s="1"/>
  <c r="AQ4" i="37" a="1"/>
  <c r="AQ4" i="37" s="1"/>
  <c r="AR3" i="11"/>
  <c r="M10" i="41" s="1"/>
  <c r="L10" i="41" s="1"/>
  <c r="AM3" i="11" a="1"/>
  <c r="AM3" i="11" s="1"/>
  <c r="AM4" i="11" a="1"/>
  <c r="AM4" i="11" s="1"/>
  <c r="AN4" i="11" a="1"/>
  <c r="AN4" i="11" s="1"/>
  <c r="E11" i="41" s="1"/>
  <c r="AM2" i="37" l="1"/>
  <c r="AO2" i="37"/>
  <c r="AL2" i="37" a="1"/>
  <c r="AL2" i="37" s="1"/>
  <c r="AQ2" i="37" l="1" a="1"/>
  <c r="AQ2" i="37"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<sst xmlns="http://schemas.openxmlformats.org/spreadsheetml/2006/main" count="5837" uniqueCount="2019">
  <si>
    <t>Comments</t>
  </si>
  <si>
    <t>Guidance</t>
  </si>
  <si>
    <t>IDPS Data Return</t>
  </si>
  <si>
    <t>FASP Data Return</t>
  </si>
  <si>
    <t>SCT Data Return</t>
  </si>
  <si>
    <t>Royal Free London NHS Foundation Trust (Barnet Hospital)</t>
  </si>
  <si>
    <t>Royal Free London NHS Foundation Trust (North Middlesex Hospital)</t>
  </si>
  <si>
    <t>Royal Free London NHS Foundation Trust (Royal Free Hospital)</t>
  </si>
  <si>
    <t>LANCASHIRE AND SOUTH CUMBRIA NHS FOUNDATION TRUST</t>
  </si>
  <si>
    <t>Antenatal Maternity Screening Data Annual Submission</t>
  </si>
  <si>
    <t>For any questions or additional clarification relating to submissions, please contact: england.screeningdata@nhs.net</t>
  </si>
  <si>
    <t>Click here to read guidance</t>
  </si>
  <si>
    <t>Click here to go to the Sign off sheet</t>
  </si>
  <si>
    <t>Click here to go to the IDPS Data Return page</t>
  </si>
  <si>
    <t>Click here to go to the FASP Data Return page</t>
  </si>
  <si>
    <t>Click here to go to the SCT Data Return page</t>
  </si>
  <si>
    <t>Click here before submitting</t>
  </si>
  <si>
    <t>Maternity</t>
  </si>
  <si>
    <t>Contents</t>
  </si>
  <si>
    <t>1. Introduction</t>
  </si>
  <si>
    <t>2. Completing the data collection template</t>
  </si>
  <si>
    <t>3. Question Guidance</t>
  </si>
  <si>
    <t xml:space="preserve">    3.1 IDPS Question Guidance</t>
  </si>
  <si>
    <t xml:space="preserve">    3.2 FASP Question Guidance</t>
  </si>
  <si>
    <t xml:space="preserve">    3.3 SCT Question Guidance</t>
  </si>
  <si>
    <t>Back to cover</t>
  </si>
  <si>
    <t>This data collection template combines the annual maternity data collections for the 3 antenatal screening programmes; infectious diseases in pregnancy screening (IDPS), fetal anomaly screening (FASP) and sickle cell and thalassaemia screening (SCT).
The data collected here provides the metrics for the screening programmes to evaluate the programme against screening standards:</t>
  </si>
  <si>
    <t>https://www.gov.uk/government/collections/nhs-population-screening-programme-standards</t>
  </si>
  <si>
    <r>
      <t xml:space="preserve">There is a Data Return sheet per programme. </t>
    </r>
    <r>
      <rPr>
        <b/>
        <sz val="11"/>
        <rFont val="Arial"/>
        <family val="2"/>
      </rPr>
      <t xml:space="preserve">Please complete all of the yellow boxes on each of these data return sheets. If there were no cases that fit into that category, please enter a "0" (zero). 
</t>
    </r>
    <r>
      <rPr>
        <sz val="11"/>
        <rFont val="Arial"/>
        <family val="2"/>
      </rPr>
      <t>Blue comment boxes should be used to add explanatory notes where appropriate. Please enter N/A in the comment boxes where there are no comments.  Grey boxes contain automatically calculated fields, and cannot be edited. Once all of the required fields in yellow cells have been entered, the calculated fields will appear.</t>
    </r>
    <r>
      <rPr>
        <b/>
        <sz val="11"/>
        <rFont val="Arial"/>
        <family val="2"/>
      </rPr>
      <t xml:space="preserve">
</t>
    </r>
    <r>
      <rPr>
        <sz val="11"/>
        <rFont val="Arial"/>
        <family val="2"/>
      </rPr>
      <t xml:space="preserve">
The Question Status sheet should be used to confirm that all fields have been completed. 
Once completed the return should be added as an attachment and returned to the email address below. Please include the name of the maternity service in the email subject line. </t>
    </r>
  </si>
  <si>
    <t>england.screeningdata@nhs.net</t>
  </si>
  <si>
    <t>Please return by 17th July 2026.</t>
  </si>
  <si>
    <t>3.1   IDPS Question Guidance</t>
  </si>
  <si>
    <t>Data item</t>
  </si>
  <si>
    <t>Screening standard</t>
  </si>
  <si>
    <t>Description</t>
  </si>
  <si>
    <t>Assay used for screening</t>
  </si>
  <si>
    <t>Assay used by screening laboratory to test for each infection.</t>
  </si>
  <si>
    <t>Please select from the list, or if Assay is not listed, select "Other" and enter details in next column.</t>
  </si>
  <si>
    <t>Analyser used for screening</t>
  </si>
  <si>
    <t>Analyser used by screening laboratory to test for each infection.</t>
  </si>
  <si>
    <t xml:space="preserve">Please select from the list, or if Assay is not listed, select "Other" and enter details in next column.
If there has been a change in analyser during the reporting period, please provide dates when the analyser was changed. </t>
  </si>
  <si>
    <t>Assays used for confirmation</t>
  </si>
  <si>
    <t>Assay used for confirmatory testing of each infection.</t>
  </si>
  <si>
    <t>Please select from the list if possible, or if Assay is not listed, enter details instead of picking from list.
If confirmation is not performed in-house, please select from the list the reference laboratory used.</t>
  </si>
  <si>
    <t xml:space="preserve">Analyser used for confirmation
</t>
  </si>
  <si>
    <t>Please select from the list if possible, or if Analyser is not listed, enter details instead of picking from list.
If confirmation is not performed in-house, please select from the list the reference laboratory used.</t>
  </si>
  <si>
    <t>Confirmatory laboratory</t>
  </si>
  <si>
    <t>Name of laboratory where samples are sent for confirmatory testing.</t>
  </si>
  <si>
    <t>Total screening samples received in the screening laboratory</t>
  </si>
  <si>
    <t>IDPS-S04: test: turnaround times HIV, hepatitis B, and syphilis</t>
  </si>
  <si>
    <t>The total number of antenatal screening samples received in the screening laboratory for each infection during the reporting period.</t>
  </si>
  <si>
    <t xml:space="preserve">This is the total number of samples where a test for each infection is requested. </t>
  </si>
  <si>
    <t>The total number of samples received that are not fit for analysis and a repeat sample is requested and samples received with missing information required for testing.</t>
  </si>
  <si>
    <t>Denominator: Samples received fit for analysis</t>
  </si>
  <si>
    <t>This is an automatically calculated field.
The total number of antenatal screening samples received for each infection in the screening laboratory during the reporting period which are fit for analysis.
This data item acts as the denominator for standard 4.</t>
  </si>
  <si>
    <t>Numerator: Confirmed results reported to maternity services ≤ 8 working days of sample receipt</t>
  </si>
  <si>
    <t>This is the number of samples for  screening for each infection received where a result is available (confirmed screen positive or negative) and reported to maternity services in less than or equal to 8 working days of sample receipt in the laboratory.
This data item acts as the numerator for standard 4.</t>
  </si>
  <si>
    <t>Date of sample receipt in the laboratory is counted as day 1. Sample receipt is when the sample is recorded as received on the laboratory information management system.
This is a sub-set of 'number of samples received in the laboratory minus exclusions'.</t>
  </si>
  <si>
    <t>Samples received fit for analysis but results are pending or inconclusive</t>
  </si>
  <si>
    <t>This is the number of samples that were received which were fit for analysis but results are pending or inconclusive.</t>
  </si>
  <si>
    <t xml:space="preserve">This is to account for the mitigations described in standard 4. 
Only samples where results are pending or inconclusive at the time of data submission should be included in this data field. </t>
  </si>
  <si>
    <t>Confirmed results not reported to maternity services ≤ 8 working days of sample receipt</t>
  </si>
  <si>
    <t>This is an automatically calculated field.
It is the number of samples for screening for each infection received where a result is available (confirmed screen positive or negative result) and it was not reported to maternity services in less than or equal to 8 working days of sample receipt in the laboratory.</t>
  </si>
  <si>
    <t xml:space="preserve">This field is to account for samples where a result is available (confirmed screen positive or negative result) but it was not reported in less than or equal to 8 working days of receipt of sample.
This should be 0 or a positive number. A negative number suggests that one or more of the other fields are incorrect.
</t>
  </si>
  <si>
    <t>3.2   FASP Question Guidance</t>
  </si>
  <si>
    <t>Denominator: Women for whom a higher chance result (from the combined or quadruple test) is received by the maternity service</t>
  </si>
  <si>
    <t>FASP-S07: referral: timeliness to information and support (T21/T18/T13)</t>
  </si>
  <si>
    <t>Number of women for whom a higher chance result (from the combined or quadruple test) is received by the maternity service in the reporting period.
This data item acts as the denominator for standard 7.</t>
  </si>
  <si>
    <t>The chance cut-off is set at 1 in 150 at term for the combined and quadruple tests. This means women with a result of ≥ 1 in 150 (between 1 in 2 and 1 in 150) are in the higher chance group.</t>
  </si>
  <si>
    <t>Numerator: Women with higher chance results attending an appointment in ≤ 3 working days to discuss their results</t>
  </si>
  <si>
    <t>Number of women with higher chance T21/T18/T13 screening results attending an appointment in ≤ 3 working days to discuss their results and the option of prenatal diagnosis.
This data item acts as the numerator for standard 7.</t>
  </si>
  <si>
    <t>The date the maternity service receives the result is counted as day 1.
The appointment can be face to face or virtual depending on the woman’s choice.</t>
  </si>
  <si>
    <t>Women where an unexpected finding is suspected or confirmed in the baby at the 20-week screening scan</t>
  </si>
  <si>
    <t>FASP-S08: referral: timeliness to intervention (20-week screening scan)</t>
  </si>
  <si>
    <t>The proportion of women where an unexpected finding is suspected or confirmed in the baby at the 20-week screening scan.</t>
  </si>
  <si>
    <r>
      <t xml:space="preserve">This standard is reported in 2 parts: S08a (local referrals) and S08b (tertiary referrals).
The denominators for standards 8a (local referral) and 8b (tertiary referral) should equal this number. These women should be included in </t>
    </r>
    <r>
      <rPr>
        <sz val="11"/>
        <color indexed="8"/>
        <rFont val="Arial"/>
        <family val="2"/>
      </rPr>
      <t>either 8a or 8b, and not double counted.</t>
    </r>
  </si>
  <si>
    <t>Denominator: Women who had a screening scan with an unexpected finding and were referred locally</t>
  </si>
  <si>
    <t>FASP-S08a: referral: timeliness to intervention (20-week screening scan)</t>
  </si>
  <si>
    <t>Number of women who had a screening scan within the reporting period with an unexpected finding and were referred locally.
Local referral is defined as a referral within the same provider organisation (this includes a local fetal medicine service).
This data item acts as the denominator for standard 8a.</t>
  </si>
  <si>
    <r>
      <t xml:space="preserve">The denominator for 8a plus the denominator for 8b should add up to the total number of women in the reporting period who had a suspected/identified anomaly at the screening scan. Women should be included in </t>
    </r>
    <r>
      <rPr>
        <sz val="11"/>
        <color indexed="8"/>
        <rFont val="Arial"/>
        <family val="2"/>
      </rPr>
      <t>either 8a or 8b, and not double counted.</t>
    </r>
  </si>
  <si>
    <t>Numerator: Women referred locally and seen in ≤ 3 working days of the screening scan</t>
  </si>
  <si>
    <t>Number of women referred locally and seen in ≤ 3 working days of the screening scan.
This data item acts as the numerator for standard 8a.</t>
  </si>
  <si>
    <t>This is a sub-set of the denominator for 8a.
Date of the completed screening scan is counted as day 1</t>
  </si>
  <si>
    <t>Denominator: Women who had a screening scan with an unexpected finding and were referred to a tertiary centre</t>
  </si>
  <si>
    <t>FASP-S08b: referral: timeliness to intervention (20-week screening scan)</t>
  </si>
  <si>
    <t>Number of women who had a screening scan within the reporting period with an unexpected finding and were referred to a tertiary centre.
Tertiary referral is defined as a referral from one provider organisation to a fetal medicine service in another provider organisation.
This data item acts as the denominator for standard 8b.</t>
  </si>
  <si>
    <r>
      <t xml:space="preserve">The denominator for 8a plus the denominator for 8b should add up to the total number of women in the reporting period who had a suspected/identified anomaly at the screening scan. Women should be included in </t>
    </r>
    <r>
      <rPr>
        <sz val="11"/>
        <color indexed="8"/>
        <rFont val="Arial"/>
        <family val="2"/>
      </rPr>
      <t>either 8a or 8b, and not double counted</t>
    </r>
    <r>
      <rPr>
        <sz val="11"/>
        <color rgb="FF000000"/>
        <rFont val="Arial"/>
        <family val="2"/>
      </rPr>
      <t>.</t>
    </r>
  </si>
  <si>
    <t>Numerator: Women referred to a tertiary centre and seen in ≤ 5 working days of the screening scan</t>
  </si>
  <si>
    <t>Number of women referred to a tertiary centre and seen in ≤ 5 working days of the screening scan.
Tertiary referral is defined as a referral from one provider organisation to a fetal medicine service in another provider organisation.
This data item acts as the numerator for standard 8b.</t>
  </si>
  <si>
    <t>This is a sub-set of the denominator for 8b.
Date of the completed screening scan is counted as day 1.</t>
  </si>
  <si>
    <t>3.3   SCT Question Guidance</t>
  </si>
  <si>
    <t>SCT-S07: test: timely reporting of prenatal diagnosis (PND) results to parents</t>
  </si>
  <si>
    <t>Number of women who have prenatal diagnostic (PND) testing in the reporting period.</t>
  </si>
  <si>
    <t>Number of women who receive their result before or at 5 working days from PND test.</t>
  </si>
  <si>
    <t>Yes</t>
  </si>
  <si>
    <t>For instructions please see 'Guidance' worksheet (click this cell to view)</t>
  </si>
  <si>
    <t>No</t>
  </si>
  <si>
    <t>Complete all fields highlighted in yellow</t>
  </si>
  <si>
    <t>Reporting period</t>
  </si>
  <si>
    <t>1 April 2025 to 31 March 2026</t>
  </si>
  <si>
    <r>
      <t>Name of maternity service</t>
    </r>
    <r>
      <rPr>
        <sz val="11"/>
        <color indexed="8"/>
        <rFont val="Arial"/>
        <family val="2"/>
      </rPr>
      <t xml:space="preserve"> (select from drop-down)</t>
    </r>
  </si>
  <si>
    <r>
      <t xml:space="preserve">Organisation code </t>
    </r>
    <r>
      <rPr>
        <sz val="11"/>
        <color indexed="8"/>
        <rFont val="Arial"/>
        <family val="2"/>
      </rPr>
      <t>(Site code is autocompleted)</t>
    </r>
  </si>
  <si>
    <t>Submitted by:</t>
  </si>
  <si>
    <t>Name</t>
  </si>
  <si>
    <t>Job title</t>
  </si>
  <si>
    <t>Organisation</t>
  </si>
  <si>
    <t>Email address</t>
  </si>
  <si>
    <t>Signed off by:</t>
  </si>
  <si>
    <t>To IDPS Question Guidance</t>
  </si>
  <si>
    <t>NHS Infectious Diseases in Screening Programme</t>
  </si>
  <si>
    <t>Laboratory
(select from list)</t>
  </si>
  <si>
    <t>UKAS customer reference number for laboratory’s accreditation to ISO 15189</t>
  </si>
  <si>
    <t>Data source: Screening laboratory</t>
  </si>
  <si>
    <t>This section is to be completed by the screening laboratory and submitted to the screening team.</t>
  </si>
  <si>
    <r>
      <t xml:space="preserve">Assay used for screening
</t>
    </r>
    <r>
      <rPr>
        <sz val="11"/>
        <rFont val="Arial"/>
        <family val="2"/>
      </rPr>
      <t>(select from list)</t>
    </r>
  </si>
  <si>
    <t>If Other Assay, please specify</t>
  </si>
  <si>
    <r>
      <t xml:space="preserve">Analyser used for screening
</t>
    </r>
    <r>
      <rPr>
        <sz val="11"/>
        <rFont val="Arial"/>
        <family val="2"/>
      </rPr>
      <t>(select from list)</t>
    </r>
  </si>
  <si>
    <t>If Other Analyser, please specify</t>
  </si>
  <si>
    <t>Assays used for confirmation
(select from list if possible)</t>
  </si>
  <si>
    <r>
      <t xml:space="preserve">Analyser used for confirmation for non-manual assays
</t>
    </r>
    <r>
      <rPr>
        <sz val="11"/>
        <rFont val="Arial"/>
        <family val="2"/>
      </rPr>
      <t>(select from list if possible)</t>
    </r>
  </si>
  <si>
    <t>If confirmation is not performed in-house, please state the reference laboratory used (select from list)</t>
  </si>
  <si>
    <t>IDPS-S04a: HIV test</t>
  </si>
  <si>
    <t>IDPS-S04b: hepatitis B test</t>
  </si>
  <si>
    <t>IDPS-S04c: syphilis test</t>
  </si>
  <si>
    <t>Samples received unfit for analysis and a repeat sample is requested or received with missing required information</t>
  </si>
  <si>
    <r>
      <rPr>
        <b/>
        <u/>
        <sz val="11"/>
        <rFont val="Arial"/>
        <family val="2"/>
      </rPr>
      <t xml:space="preserve">Denominator: </t>
    </r>
    <r>
      <rPr>
        <u/>
        <sz val="11"/>
        <rFont val="Arial"/>
        <family val="2"/>
      </rPr>
      <t>Samples received fit for analysis
This field is auto calculated</t>
    </r>
  </si>
  <si>
    <r>
      <rPr>
        <b/>
        <u/>
        <sz val="11"/>
        <rFont val="Arial"/>
        <family val="2"/>
      </rPr>
      <t>Numerator:</t>
    </r>
    <r>
      <rPr>
        <u/>
        <sz val="11"/>
        <rFont val="Arial"/>
        <family val="2"/>
      </rPr>
      <t xml:space="preserve"> Confirmed results reported to maternity services ≤ 8 working days of sample receipt</t>
    </r>
  </si>
  <si>
    <r>
      <rPr>
        <b/>
        <sz val="11"/>
        <rFont val="Arial"/>
        <family val="2"/>
      </rPr>
      <t>Performance</t>
    </r>
    <r>
      <rPr>
        <sz val="11"/>
        <rFont val="Arial"/>
        <family val="2"/>
      </rPr>
      <t xml:space="preserve">
This field is auto calculated</t>
    </r>
  </si>
  <si>
    <t>Confirmed results not reported to maternity services ≤ 8 working days of sample receipt
This field is auto calculated</t>
  </si>
  <si>
    <r>
      <rPr>
        <b/>
        <sz val="11"/>
        <rFont val="Arial"/>
        <family val="2"/>
      </rPr>
      <t>Comments</t>
    </r>
    <r>
      <rPr>
        <sz val="11"/>
        <rFont val="Arial"/>
        <family val="2"/>
      </rPr>
      <t xml:space="preserve">
Please account for any results where the standard has not been met.</t>
    </r>
  </si>
  <si>
    <t>Programme</t>
  </si>
  <si>
    <t>Standard</t>
  </si>
  <si>
    <t>Year</t>
  </si>
  <si>
    <t>Include</t>
  </si>
  <si>
    <t>Screening_Year</t>
  </si>
  <si>
    <t>MaternityService</t>
  </si>
  <si>
    <t>LaboratoryLong</t>
  </si>
  <si>
    <t>Laboratory</t>
  </si>
  <si>
    <t>LaboratoryCode</t>
  </si>
  <si>
    <t>UKASRef</t>
  </si>
  <si>
    <t>Assay</t>
  </si>
  <si>
    <t>OtherAssay</t>
  </si>
  <si>
    <t>Analyser</t>
  </si>
  <si>
    <t>OtherAnalyser</t>
  </si>
  <si>
    <t>ConfirmationAssay</t>
  </si>
  <si>
    <t>OtherConfirmationAssay</t>
  </si>
  <si>
    <t>ConfirmationAnalyser</t>
  </si>
  <si>
    <t>OtherConfirmationAnalyser</t>
  </si>
  <si>
    <t>ConfirmatoryLaboratory</t>
  </si>
  <si>
    <t>SamplesReceived</t>
  </si>
  <si>
    <t>Exclusion</t>
  </si>
  <si>
    <t>Denominator</t>
  </si>
  <si>
    <t>Numerator</t>
  </si>
  <si>
    <t>Mitigations</t>
  </si>
  <si>
    <t>Late</t>
  </si>
  <si>
    <t>Check_1_Organisation</t>
  </si>
  <si>
    <t>Check_4_Numerator</t>
  </si>
  <si>
    <t>Check_5_Denominator</t>
  </si>
  <si>
    <t>Check_6_Calculation</t>
  </si>
  <si>
    <t>Check_7_Signed</t>
  </si>
  <si>
    <t>MissingItems_List</t>
  </si>
  <si>
    <t>MissingItems_Count</t>
  </si>
  <si>
    <t>MissingItems_Count_Standard</t>
  </si>
  <si>
    <t>Items_Count</t>
  </si>
  <si>
    <t>Items_Count_Standard</t>
  </si>
  <si>
    <t>Status</t>
  </si>
  <si>
    <t>Status_Standard</t>
  </si>
  <si>
    <t>Status_MaternityService</t>
  </si>
  <si>
    <t>Status_Laboratory</t>
  </si>
  <si>
    <t>Status_Signed</t>
  </si>
  <si>
    <t>DataQuality_Message</t>
  </si>
  <si>
    <t>Submitted_by_Name</t>
  </si>
  <si>
    <t>Submitted_by_Job_title</t>
  </si>
  <si>
    <t>Submitted_by_Organisation</t>
  </si>
  <si>
    <t>Submitted_by_Email_address</t>
  </si>
  <si>
    <t>Signed_off_by_Name</t>
  </si>
  <si>
    <t>Signed_off_by_Job_title</t>
  </si>
  <si>
    <t>Signed_off_by_Organisation</t>
  </si>
  <si>
    <t>Signed_off_by_Email_address</t>
  </si>
  <si>
    <t>IDPS</t>
  </si>
  <si>
    <t>Standard 4a</t>
  </si>
  <si>
    <t>2025/26</t>
  </si>
  <si>
    <t>Standard 4b</t>
  </si>
  <si>
    <t>Standard 4c</t>
  </si>
  <si>
    <t>To FASP Question Guidance</t>
  </si>
  <si>
    <t>NHS Fetal Anomaly Screening Programme</t>
  </si>
  <si>
    <t>Laboratory for combined test
(select from list)</t>
  </si>
  <si>
    <t>If other, please specify laboratory for combined test</t>
  </si>
  <si>
    <t>OPTIONAL
If possible, select the full laboratory name for combined test
(select from list)</t>
  </si>
  <si>
    <t>Laboratory for quadruple test
(select from list)</t>
  </si>
  <si>
    <t>If other, please specify laboratory for quadruple test</t>
  </si>
  <si>
    <t>OPTIONAL
If possible, select the full laboratory name for quadruple test
(select from list)</t>
  </si>
  <si>
    <t>Data source: Maternity</t>
  </si>
  <si>
    <r>
      <rPr>
        <b/>
        <u/>
        <sz val="11"/>
        <rFont val="Arial"/>
        <family val="2"/>
      </rPr>
      <t xml:space="preserve">Numerator: </t>
    </r>
    <r>
      <rPr>
        <u/>
        <sz val="11"/>
        <rFont val="Arial"/>
        <family val="2"/>
      </rPr>
      <t>Women with higher chance results attending appointment in ≤ 3 working days</t>
    </r>
  </si>
  <si>
    <r>
      <rPr>
        <b/>
        <sz val="11"/>
        <rFont val="Arial"/>
        <family val="2"/>
      </rPr>
      <t xml:space="preserve">Comments
</t>
    </r>
    <r>
      <rPr>
        <sz val="11"/>
        <rFont val="Arial"/>
        <family val="2"/>
      </rPr>
      <t xml:space="preserve">
Please account for any of the cohort where the standard has not been met.</t>
    </r>
  </si>
  <si>
    <t>FASP-S07</t>
  </si>
  <si>
    <t>Total number of women where an unexpected finding is suspected or confirmed in the baby at the 20-week screening scan</t>
  </si>
  <si>
    <t>The cohort of women included in this standard is the total number of women in the reporting period who had an unexpected finding at the screening scan. Women are then categorised into either (a) or (b) dependent on the referral pathway.</t>
  </si>
  <si>
    <r>
      <rPr>
        <b/>
        <sz val="11"/>
        <rFont val="Arial"/>
        <family val="2"/>
      </rPr>
      <t>Comments</t>
    </r>
    <r>
      <rPr>
        <sz val="11"/>
        <rFont val="Arial"/>
        <family val="2"/>
      </rPr>
      <t xml:space="preserve">
Please account for any of the cohort where the standard has not been met.</t>
    </r>
  </si>
  <si>
    <t>FASP-S08a: local referral</t>
  </si>
  <si>
    <t>FASP-S08b: tertiary referral</t>
  </si>
  <si>
    <t>LaboratoryLong_Combined</t>
  </si>
  <si>
    <t>LaboratoryCode_Combined</t>
  </si>
  <si>
    <t>OtherLaboratory_Combined</t>
  </si>
  <si>
    <t>Laboratory_Full_Long_Combined</t>
  </si>
  <si>
    <t>Laboratory_Full_Combined</t>
  </si>
  <si>
    <t>Laboratory__FullCode_Combined</t>
  </si>
  <si>
    <t>LaboratoryLong_Quadruple</t>
  </si>
  <si>
    <t>LaboratoryCode_Quadruple</t>
  </si>
  <si>
    <t>OtherLaboratory_Quadruple</t>
  </si>
  <si>
    <t>Laboratory_Full_Long_Quadruple</t>
  </si>
  <si>
    <t>Laboratory_Full_Quadruple</t>
  </si>
  <si>
    <t>Laboratory__FullCode_Quadruple</t>
  </si>
  <si>
    <t>UnexpectedFinding</t>
  </si>
  <si>
    <t>Validation</t>
  </si>
  <si>
    <t>FASP</t>
  </si>
  <si>
    <t>Standard 7</t>
  </si>
  <si>
    <t>Standard 8a</t>
  </si>
  <si>
    <t>Standard 8b</t>
  </si>
  <si>
    <t>To SCT Question Guidance</t>
  </si>
  <si>
    <t>NHS Sickle Cell and Thalassaemia Screening Programme</t>
  </si>
  <si>
    <t>Email</t>
  </si>
  <si>
    <t>Signed-off by (head of midwifery):</t>
  </si>
  <si>
    <r>
      <rPr>
        <b/>
        <u/>
        <sz val="11"/>
        <rFont val="Arial"/>
        <family val="2"/>
      </rPr>
      <t>Denominator:</t>
    </r>
    <r>
      <rPr>
        <u/>
        <sz val="11"/>
        <rFont val="Arial"/>
        <family val="2"/>
      </rPr>
      <t xml:space="preserve"> Number of women who have PND</t>
    </r>
  </si>
  <si>
    <t>SCT-S07</t>
  </si>
  <si>
    <t>Reported performance</t>
  </si>
  <si>
    <t>Thresholds for standard</t>
  </si>
  <si>
    <t>Data quality</t>
  </si>
  <si>
    <t>Acceptable</t>
  </si>
  <si>
    <t>Achievable</t>
  </si>
  <si>
    <t>Selected maternity service</t>
  </si>
  <si>
    <t>Selected laboratory</t>
  </si>
  <si>
    <t>Sign-off</t>
  </si>
  <si>
    <t>Please ensure that you have completed all questions and all question statuses are green.</t>
  </si>
  <si>
    <t>IDPS-S04</t>
  </si>
  <si>
    <t>IDPS-S04a</t>
  </si>
  <si>
    <t>IDPS-S04b</t>
  </si>
  <si>
    <t>IDPS-S04c</t>
  </si>
  <si>
    <t>If red or amber, please click on the section link to check that no answer needs entering, and ensure you have completed all necessary fields, which may be 0.</t>
  </si>
  <si>
    <t>FASP-S08</t>
  </si>
  <si>
    <t>FASP-S08a</t>
  </si>
  <si>
    <t>FASP-S08b</t>
  </si>
  <si>
    <t>The performance figures in this sheet will be automatically filled in based on the data provided in this form.</t>
  </si>
  <si>
    <t>SCT</t>
  </si>
  <si>
    <t>ODS Download of NHS Trusts (27/01/2026)</t>
  </si>
  <si>
    <t>TrustCode</t>
  </si>
  <si>
    <t>SiteCode</t>
  </si>
  <si>
    <t>Trust</t>
  </si>
  <si>
    <t>Code</t>
  </si>
  <si>
    <t>Primary Role Name</t>
  </si>
  <si>
    <t>Country</t>
  </si>
  <si>
    <t>Is Directed By - Code</t>
  </si>
  <si>
    <t>Is Directed By - Name</t>
  </si>
  <si>
    <t>Is Directed By - Primary Role Name</t>
  </si>
  <si>
    <t>National Grouping Code</t>
  </si>
  <si>
    <t>National Grouping Name</t>
  </si>
  <si>
    <t>Column1</t>
  </si>
  <si>
    <t>Airedale NHS Foundation Trust</t>
  </si>
  <si>
    <t>RCF</t>
  </si>
  <si>
    <t>RCF22</t>
  </si>
  <si>
    <t>RDD</t>
  </si>
  <si>
    <t>BASILDON AND THURROCK UNIVERSITY HOSPITALS NHS FOUNDATION TRUST</t>
  </si>
  <si>
    <t>NHS TRUST</t>
  </si>
  <si>
    <t>Active</t>
  </si>
  <si>
    <t>ENGLAND</t>
  </si>
  <si>
    <t>Y61</t>
  </si>
  <si>
    <t>EAST OF ENGLAND COMMISSIONING REGION</t>
  </si>
  <si>
    <t>Ashford and St Peter's Hospitals NHS Foundation Trust</t>
  </si>
  <si>
    <t>RTK</t>
  </si>
  <si>
    <t>RTK01</t>
  </si>
  <si>
    <t>RC1</t>
  </si>
  <si>
    <t>BEDFORD HOSPITAL NHS TRUST</t>
  </si>
  <si>
    <t>Barking, Havering and Redbridge University Hospitals NHS Trust</t>
  </si>
  <si>
    <t>RF4</t>
  </si>
  <si>
    <t>RF4QH</t>
  </si>
  <si>
    <t>RC9</t>
  </si>
  <si>
    <t>BEDFORDSHIRE HOSPITALS NHS FOUNDATION TRUST</t>
  </si>
  <si>
    <t>Barnsley Hospital NHS Foundation Trust</t>
  </si>
  <si>
    <t>RFF</t>
  </si>
  <si>
    <t>RFFAA</t>
  </si>
  <si>
    <t>RGT</t>
  </si>
  <si>
    <t>CAMBRIDGE UNIVERSITY HOSPITALS NHS FOUNDATION TRUST</t>
  </si>
  <si>
    <t>Barts Health NHS Trust (Newham)</t>
  </si>
  <si>
    <t>R1H</t>
  </si>
  <si>
    <t>R1HNH</t>
  </si>
  <si>
    <t>RT1</t>
  </si>
  <si>
    <t>CAMBRIDGESHIRE AND PETERBOROUGH NHS FOUNDATION TRUST</t>
  </si>
  <si>
    <t>Barts Health NHS Trust (Royal London)</t>
  </si>
  <si>
    <t>R1H12</t>
  </si>
  <si>
    <t>RYV</t>
  </si>
  <si>
    <t>CAMBRIDGESHIRE COMMUNITY SERVICES NHS TRUST</t>
  </si>
  <si>
    <t>Barts Health NHS Trust (Whipps Cross)</t>
  </si>
  <si>
    <t>R1HKH</t>
  </si>
  <si>
    <t>RWH</t>
  </si>
  <si>
    <t>EAST AND NORTH HERTFORDSHIRE TEACHING NHS TRUST</t>
  </si>
  <si>
    <t>Bedfordshire Hospitals NHS Foundation Trust (Bedford)</t>
  </si>
  <si>
    <t>RC979</t>
  </si>
  <si>
    <t>RYC</t>
  </si>
  <si>
    <t>EAST OF ENGLAND AMBULANCE SERVICE NHS TRUST</t>
  </si>
  <si>
    <t>Bedfordshire Hospitals NHS Foundation Trust (Luton and Dunstable)</t>
  </si>
  <si>
    <t>RC971</t>
  </si>
  <si>
    <t>RDE</t>
  </si>
  <si>
    <t>EAST SUFFOLK AND NORTH ESSEX NHS FOUNDATION TRUST</t>
  </si>
  <si>
    <t>Birmingham Women's and Children's NHS Foundation Trust</t>
  </si>
  <si>
    <t>RQ3</t>
  </si>
  <si>
    <t>RQ370</t>
  </si>
  <si>
    <t>R1L</t>
  </si>
  <si>
    <t>ESSEX PARTNERSHIP UNIVERSITY NHS FOUNDATION TRUST</t>
  </si>
  <si>
    <t>Blackpool Teaching Hospitals NHS Foundation Trust</t>
  </si>
  <si>
    <t>RXL</t>
  </si>
  <si>
    <t>RXL01</t>
  </si>
  <si>
    <t>RY4</t>
  </si>
  <si>
    <t>HERTFORDSHIRE COMMUNITY NHS TRUST</t>
  </si>
  <si>
    <t>Bolton NHS Foundation Trust</t>
  </si>
  <si>
    <t>RMC</t>
  </si>
  <si>
    <t>RMC01</t>
  </si>
  <si>
    <t>RWR</t>
  </si>
  <si>
    <t>HERTFORDSHIRE PARTNERSHIP UNIVERSITY NHS FOUNDATION TRUST</t>
  </si>
  <si>
    <t>Bradford Teaching Hospitals NHS Foundation Trust</t>
  </si>
  <si>
    <t>RAE</t>
  </si>
  <si>
    <t>RAE02</t>
  </si>
  <si>
    <t>RGQ</t>
  </si>
  <si>
    <t>IPSWICH HOSPITAL NHS TRUST</t>
  </si>
  <si>
    <t>Buckinghamshire Healthcare NHS Trust</t>
  </si>
  <si>
    <t>RXQ</t>
  </si>
  <si>
    <t>RXQ02</t>
  </si>
  <si>
    <t>RGP</t>
  </si>
  <si>
    <t>JAMES PAGET UNIVERSITY HOSPITALS NHS FOUNDATION TRUST</t>
  </si>
  <si>
    <t>Calderdale and Huddersfield NHS Foundation Trust</t>
  </si>
  <si>
    <t>RWY</t>
  </si>
  <si>
    <t>RWY02</t>
  </si>
  <si>
    <t>RAJ</t>
  </si>
  <si>
    <t>MID AND SOUTH ESSEX NHS FOUNDATION TRUST</t>
  </si>
  <si>
    <t>Cambridge University Hospitals NHS Foundation Trust</t>
  </si>
  <si>
    <t>RGT32</t>
  </si>
  <si>
    <t>RQ8</t>
  </si>
  <si>
    <t>MID ESSEX HOSPITAL SERVICES NHS TRUST</t>
  </si>
  <si>
    <t>Chelsea and Westminster Hospital NHS Foundation Trust</t>
  </si>
  <si>
    <t>RQM</t>
  </si>
  <si>
    <t>RQM01</t>
  </si>
  <si>
    <t>RD8</t>
  </si>
  <si>
    <t>MILTON KEYNES UNIVERSITY HOSPITAL NHS FOUNDATION TRUST</t>
  </si>
  <si>
    <t>Chelsea and Westminster Hospital NHS Foundation Trust (West Middlesex)</t>
  </si>
  <si>
    <t>RQM91</t>
  </si>
  <si>
    <t>RM1</t>
  </si>
  <si>
    <t>NORFOLK AND NORWICH UNIVERSITY HOSPITALS NHS FOUNDATION TRUST</t>
  </si>
  <si>
    <t>Chesterfield Royal Hospital NHS Foundation Trust</t>
  </si>
  <si>
    <t>RFS</t>
  </si>
  <si>
    <t>RFSDA</t>
  </si>
  <si>
    <t>RMY</t>
  </si>
  <si>
    <t>NORFOLK AND SUFFOLK NHS FOUNDATION TRUST</t>
  </si>
  <si>
    <t>Countess of Chester Hospital NHS Foundation Trust</t>
  </si>
  <si>
    <t>RJR</t>
  </si>
  <si>
    <t>RJR05</t>
  </si>
  <si>
    <t>RY3</t>
  </si>
  <si>
    <t>NORFOLK COMMUNITY HEALTH AND CARE NHS TRUST</t>
  </si>
  <si>
    <t>County Durham and Darlington NHS Foundation Trust</t>
  </si>
  <si>
    <t>RXP</t>
  </si>
  <si>
    <t>RXPCP</t>
  </si>
  <si>
    <t>RRD</t>
  </si>
  <si>
    <t>NORTH ESSEX PARTNERSHIP UNIVERSITY NHS FOUNDATION TRUST</t>
  </si>
  <si>
    <t>Croydon Health Services NHS Trust</t>
  </si>
  <si>
    <t>RJ6</t>
  </si>
  <si>
    <t>RJ611</t>
  </si>
  <si>
    <t>RGN</t>
  </si>
  <si>
    <t>NORTH WEST ANGLIA NHS FOUNDATION TRUST</t>
  </si>
  <si>
    <t>Dartford and Gravesham NHS Trust</t>
  </si>
  <si>
    <t>RN7</t>
  </si>
  <si>
    <t>RN707</t>
  </si>
  <si>
    <t>RGM</t>
  </si>
  <si>
    <t>ROYAL PAPWORTH HOSPITAL NHS FOUNDATION TRUST</t>
  </si>
  <si>
    <t>Doncaster and Bassetlaw Teaching Hospitals NHS Foundation Trust</t>
  </si>
  <si>
    <t>RP5</t>
  </si>
  <si>
    <t>RP5BA</t>
  </si>
  <si>
    <t>RWN</t>
  </si>
  <si>
    <t>SOUTH ESSEX PARTNERSHIP UNIVERSITY NHS FOUNDATION TRUST</t>
  </si>
  <si>
    <t>Dorset County Hospital NHS Foundation Trust</t>
  </si>
  <si>
    <t>RBD</t>
  </si>
  <si>
    <t>RBD01</t>
  </si>
  <si>
    <t>RQW</t>
  </si>
  <si>
    <t>THE PRINCESS ALEXANDRA HOSPITAL NHS TRUST</t>
  </si>
  <si>
    <t>East and North Hertfordshire NHS Trust</t>
  </si>
  <si>
    <t>RWH01</t>
  </si>
  <si>
    <t>RCX</t>
  </si>
  <si>
    <t>THE QUEEN ELIZABETH HOSPITAL, KING'S LYNN, NHS FOUNDATION TRUST</t>
  </si>
  <si>
    <t>East Cheshire NHS Trust</t>
  </si>
  <si>
    <t>RJN</t>
  </si>
  <si>
    <t>RJN71</t>
  </si>
  <si>
    <t>RWG</t>
  </si>
  <si>
    <t>WEST HERTFORDSHIRE TEACHING HOSPITALS NHS TRUST</t>
  </si>
  <si>
    <t>East Kent Hospitals University NHS Foundation Trust</t>
  </si>
  <si>
    <t>RVV</t>
  </si>
  <si>
    <t>RVV01</t>
  </si>
  <si>
    <t>RGR</t>
  </si>
  <si>
    <t>WEST SUFFOLK NHS FOUNDATION TRUST</t>
  </si>
  <si>
    <t>East Lancashire Hospitals NHS Trust</t>
  </si>
  <si>
    <t>RXR</t>
  </si>
  <si>
    <t>RXR10</t>
  </si>
  <si>
    <t>BARKING, HAVERING AND REDBRIDGE UNIVERSITY HOSPITALS NHS TRUST</t>
  </si>
  <si>
    <t>Y56</t>
  </si>
  <si>
    <t>LONDON COMMISSIONING REGION</t>
  </si>
  <si>
    <t>East Suffolk and North Essex NHS Foundation Trust (Colchester)</t>
  </si>
  <si>
    <t>RDEE4</t>
  </si>
  <si>
    <t>RRP</t>
  </si>
  <si>
    <t>BARNET, ENFIELD AND HARINGEY MENTAL HEALTH NHS TRUST</t>
  </si>
  <si>
    <t>East Suffolk and North Essex NHS Foundation Trust (Ipswich)</t>
  </si>
  <si>
    <t>RDE03</t>
  </si>
  <si>
    <t>RNJ</t>
  </si>
  <si>
    <t>BARTS AND THE LONDON NHS TRUST</t>
  </si>
  <si>
    <t>East Sussex Healthcare NHS Trust</t>
  </si>
  <si>
    <t>RXC</t>
  </si>
  <si>
    <t>RXC01</t>
  </si>
  <si>
    <t>BARTS HEALTH NHS TRUST</t>
  </si>
  <si>
    <t>Epsom and St Helier University Hospitals NHS Trust (Epsom)</t>
  </si>
  <si>
    <t>RVR</t>
  </si>
  <si>
    <t>RVR50</t>
  </si>
  <si>
    <t>RV3</t>
  </si>
  <si>
    <t>CENTRAL AND NORTH WEST LONDON NHS FOUNDATION TRUST</t>
  </si>
  <si>
    <t>Epsom and St Helier University Hospitals NHS Trust (St Helier)</t>
  </si>
  <si>
    <t>RVR05</t>
  </si>
  <si>
    <t>RYX</t>
  </si>
  <si>
    <t>CENTRAL LONDON COMMUNITY HEALTHCARE NHS TRUST</t>
  </si>
  <si>
    <t>Frimley Health NHS Foundation Trust (Frimley)</t>
  </si>
  <si>
    <t>RDU</t>
  </si>
  <si>
    <t>RDU01</t>
  </si>
  <si>
    <t>CHELSEA AND WESTMINSTER HOSPITAL NHS FOUNDATION TRUST</t>
  </si>
  <si>
    <t>Frimley Health NHS Foundation Trust (Wexham)</t>
  </si>
  <si>
    <t>RDU50</t>
  </si>
  <si>
    <t>CROYDON HEALTH SERVICES NHS TRUST</t>
  </si>
  <si>
    <t>Gateshead Health NHS Foundation Trust</t>
  </si>
  <si>
    <t>RR7</t>
  </si>
  <si>
    <t>RR7EN</t>
  </si>
  <si>
    <t>RC3</t>
  </si>
  <si>
    <t>EALING HOSPITAL NHS TRUST</t>
  </si>
  <si>
    <t>George Eliot Hospital NHS Trust</t>
  </si>
  <si>
    <t>RLT</t>
  </si>
  <si>
    <t>RLT09</t>
  </si>
  <si>
    <t>RWK</t>
  </si>
  <si>
    <t>EAST LONDON NHS FOUNDATION TRUST</t>
  </si>
  <si>
    <t>Gloucestershire Hospitals NHS Foundation Trust</t>
  </si>
  <si>
    <t>RTE</t>
  </si>
  <si>
    <t>RTE03</t>
  </si>
  <si>
    <t>EPSOM AND ST HELIER UNIVERSITY HOSPITALS NHS TRUST</t>
  </si>
  <si>
    <t>Great Western Hospitals NHS Foundation Trust</t>
  </si>
  <si>
    <t>RN3</t>
  </si>
  <si>
    <t>RN325</t>
  </si>
  <si>
    <t>RP4</t>
  </si>
  <si>
    <t>GREAT ORMOND STREET HOSPITAL FOR CHILDREN NHS FOUNDATION TRUST</t>
  </si>
  <si>
    <t>Guy's and St Thomas' NHS Foundation Trust</t>
  </si>
  <si>
    <t>RJ1</t>
  </si>
  <si>
    <t>RJ122</t>
  </si>
  <si>
    <t>GUY'S AND ST THOMAS' NHS FOUNDATION TRUST</t>
  </si>
  <si>
    <t>Hampshire Hospitals NHS Foundation Trust</t>
  </si>
  <si>
    <t>RN5</t>
  </si>
  <si>
    <t>RN506</t>
  </si>
  <si>
    <t>RQN</t>
  </si>
  <si>
    <t>HAMMERSMITH HOSPITALS NHS TRUST</t>
  </si>
  <si>
    <t>Harrogate and District NHS Foundation Trust</t>
  </si>
  <si>
    <t>RCD</t>
  </si>
  <si>
    <t>RCD01</t>
  </si>
  <si>
    <t>RQX</t>
  </si>
  <si>
    <t>HOMERTON HEALTHCARE NHS FOUNDATION TRUST</t>
  </si>
  <si>
    <t>Homerton Healthcare NHS Foundation Trust</t>
  </si>
  <si>
    <t>RQXM1</t>
  </si>
  <si>
    <t>RY9</t>
  </si>
  <si>
    <t>HOUNSLOW AND RICHMOND COMMUNITY HEALTHCARE NHS TRUST</t>
  </si>
  <si>
    <t>Hull University Teaching Hospitals NHS Trust</t>
  </si>
  <si>
    <t>RWA</t>
  </si>
  <si>
    <t>RWA01</t>
  </si>
  <si>
    <t>RYJ</t>
  </si>
  <si>
    <t>IMPERIAL COLLEGE HEALTHCARE NHS TRUST</t>
  </si>
  <si>
    <t>Imperial College Healthcare NHS Trust (QCCH)</t>
  </si>
  <si>
    <t>RYJ04</t>
  </si>
  <si>
    <t>RJZ</t>
  </si>
  <si>
    <t>KING'S COLLEGE HOSPITAL NHS FOUNDATION TRUST</t>
  </si>
  <si>
    <t>Imperial College Healthcare NHS Trust (St Mary's)</t>
  </si>
  <si>
    <t>RYJ01</t>
  </si>
  <si>
    <t>RAX</t>
  </si>
  <si>
    <t>KINGSTON AND RICHMOND NHS FOUNDATION TRUST</t>
  </si>
  <si>
    <t>Isle of Wight NHS Trust</t>
  </si>
  <si>
    <t>R1F</t>
  </si>
  <si>
    <t>R1F01</t>
  </si>
  <si>
    <t>RJ2</t>
  </si>
  <si>
    <t>LEWISHAM AND GREENWICH NHS TRUST</t>
  </si>
  <si>
    <t>James Paget University Hospitals NHS Foundation Trust</t>
  </si>
  <si>
    <t>RGP75</t>
  </si>
  <si>
    <t>RRU</t>
  </si>
  <si>
    <t>LONDON AMBULANCE SERVICE NHS TRUST</t>
  </si>
  <si>
    <t>Kettering General Hospital NHS Foundation Trust</t>
  </si>
  <si>
    <t>RNQ</t>
  </si>
  <si>
    <t>RNQ51</t>
  </si>
  <si>
    <t>R1K</t>
  </si>
  <si>
    <t>LONDON NORTH WEST UNIVERSITY HEALTHCARE NHS TRUST</t>
  </si>
  <si>
    <t>King's College Hospital NHS Foundation Trust</t>
  </si>
  <si>
    <t>RJZ01</t>
  </si>
  <si>
    <t>RP6</t>
  </si>
  <si>
    <t>MOORFIELDS EYE HOSPITAL NHS FOUNDATION TRUST</t>
  </si>
  <si>
    <t>King's College Hospital NHS Foundation Trust (PRUH)</t>
  </si>
  <si>
    <t>RJZ30</t>
  </si>
  <si>
    <t>RYH</t>
  </si>
  <si>
    <t>NHS DIRECT NHS TRUST</t>
  </si>
  <si>
    <t>Kingston and Richmond NHS Foundation Trust</t>
  </si>
  <si>
    <t>RAX01</t>
  </si>
  <si>
    <t>RAT</t>
  </si>
  <si>
    <t>NORTH EAST LONDON NHS FOUNDATION TRUST</t>
  </si>
  <si>
    <t>Lancashire Teaching Hospitals NHS Foundation Trust</t>
  </si>
  <si>
    <t>RXN</t>
  </si>
  <si>
    <t>RXN02</t>
  </si>
  <si>
    <t>G6V2S</t>
  </si>
  <si>
    <t>NORTH LONDON NHS FOUNDATION TRUST</t>
  </si>
  <si>
    <t>Leeds Teaching Hospitals NHS Trust</t>
  </si>
  <si>
    <t>RR8</t>
  </si>
  <si>
    <t>RR813</t>
  </si>
  <si>
    <t>RAP</t>
  </si>
  <si>
    <t>NORTH MIDDLESEX UNIVERSITY HOSPITAL NHS TRUST</t>
  </si>
  <si>
    <t>Lewisham and Greenwich NHS Trust (Lewisham)</t>
  </si>
  <si>
    <t>RJ224</t>
  </si>
  <si>
    <t>RV8</t>
  </si>
  <si>
    <t>NORTH WEST LONDON HOSPITALS NHS TRUST</t>
  </si>
  <si>
    <t>Lewisham and Greenwich NHS Trust (QEH)</t>
  </si>
  <si>
    <t>RJ231</t>
  </si>
  <si>
    <t>RAL</t>
  </si>
  <si>
    <t>ROYAL FREE LONDON NHS FOUNDATION TRUST</t>
  </si>
  <si>
    <t>Liverpool Women's NHS Foundation Trust</t>
  </si>
  <si>
    <t>REP</t>
  </si>
  <si>
    <t>REP01</t>
  </si>
  <si>
    <t>RAN</t>
  </si>
  <si>
    <t>ROYAL NATIONAL ORTHOPAEDIC HOSPITAL NHS TRUST</t>
  </si>
  <si>
    <t>London North West University Healthcare NHS Trust</t>
  </si>
  <si>
    <t>R1K01</t>
  </si>
  <si>
    <t>RV5</t>
  </si>
  <si>
    <t>SOUTH LONDON AND MAUDSLEY NHS FOUNDATION TRUST</t>
  </si>
  <si>
    <t>Maidstone and Tunbridge Wells NHS Trust</t>
  </si>
  <si>
    <t>RWF</t>
  </si>
  <si>
    <t>RWFTW</t>
  </si>
  <si>
    <t>RYQ</t>
  </si>
  <si>
    <t>SOUTH LONDON HEALTHCARE NHS TRUST</t>
  </si>
  <si>
    <t>Manchester University NHS Foundation Trust</t>
  </si>
  <si>
    <t>R0A</t>
  </si>
  <si>
    <t>R0A66</t>
  </si>
  <si>
    <t>RQY</t>
  </si>
  <si>
    <t>SOUTH WEST LONDON AND ST GEORGE'S MENTAL HEALTH NHS TRUST</t>
  </si>
  <si>
    <t>Medway NHS Foundation Trust</t>
  </si>
  <si>
    <t>RPA</t>
  </si>
  <si>
    <t>RPA02</t>
  </si>
  <si>
    <t>RJ7</t>
  </si>
  <si>
    <t>ST GEORGE'S UNIVERSITY HOSPITALS NHS FOUNDATION TRUST</t>
  </si>
  <si>
    <t>Mersey and West Lancashire Teaching Hospitals NHS Trust (Southport)</t>
  </si>
  <si>
    <t>RBN</t>
  </si>
  <si>
    <t>RBN52</t>
  </si>
  <si>
    <t>RNK</t>
  </si>
  <si>
    <t>TAVISTOCK AND PORTMAN NHS FOUNDATION TRUST</t>
  </si>
  <si>
    <t>Mersey and West Lancashire Teaching Hospitals NHS Trust (St Helens)</t>
  </si>
  <si>
    <t>RBN01</t>
  </si>
  <si>
    <t>RAS</t>
  </si>
  <si>
    <t>THE HILLINGDON HOSPITALS NHS FOUNDATION TRUST</t>
  </si>
  <si>
    <t>Mid and South Essex NHS Foundation Trust (Basildon)</t>
  </si>
  <si>
    <t>RAJ12</t>
  </si>
  <si>
    <t>RPY</t>
  </si>
  <si>
    <t>THE ROYAL MARSDEN NHS FOUNDATION TRUST</t>
  </si>
  <si>
    <t>Mid and South Essex NHS Foundation Trust (Broomfield)</t>
  </si>
  <si>
    <t>RAJ32</t>
  </si>
  <si>
    <t>RRV</t>
  </si>
  <si>
    <t>UNIVERSITY COLLEGE LONDON HOSPITALS NHS FOUNDATION TRUST</t>
  </si>
  <si>
    <t>Mid and South Essex NHS Foundation Trust (Southend)</t>
  </si>
  <si>
    <t>RAJ01</t>
  </si>
  <si>
    <t>RKL</t>
  </si>
  <si>
    <t>WEST LONDON NHS TRUST</t>
  </si>
  <si>
    <t>Mid Cheshire Hospitals NHS Foundation Trust</t>
  </si>
  <si>
    <t>RBT</t>
  </si>
  <si>
    <t>RBT20</t>
  </si>
  <si>
    <t>RFW</t>
  </si>
  <si>
    <t>WEST MIDDLESEX UNIVERSITY HOSPITAL NHS TRUST</t>
  </si>
  <si>
    <t>Mid Yorkshire Teaching NHS Trust</t>
  </si>
  <si>
    <t>RXF</t>
  </si>
  <si>
    <t>RXF05</t>
  </si>
  <si>
    <t>RKE</t>
  </si>
  <si>
    <t>WHITTINGTON HEALTH NHS TRUST</t>
  </si>
  <si>
    <t>Milton Keynes University Hospital NHS Foundation Trust</t>
  </si>
  <si>
    <t>RD816</t>
  </si>
  <si>
    <t>RXT</t>
  </si>
  <si>
    <t>BIRMINGHAM AND SOLIHULL MENTAL HEALTH NHS FOUNDATION TRUST</t>
  </si>
  <si>
    <t>Y60</t>
  </si>
  <si>
    <t>MIDLANDS COMMISSIONING REGION</t>
  </si>
  <si>
    <t>Norfolk and Norwich University Hospitals NHS Foundation Trust</t>
  </si>
  <si>
    <t>RM102</t>
  </si>
  <si>
    <t>RYW</t>
  </si>
  <si>
    <t>BIRMINGHAM COMMUNITY HEALTHCARE NHS FOUNDATION TRUST</t>
  </si>
  <si>
    <t>North Bristol NHS Trust</t>
  </si>
  <si>
    <t>RVJ</t>
  </si>
  <si>
    <t>RVJ01</t>
  </si>
  <si>
    <t>BIRMINGHAM WOMEN'S AND CHILDREN'S NHS FOUNDATION TRUST</t>
  </si>
  <si>
    <t>North Cumbria Integrated Care NHS Foundation Trust</t>
  </si>
  <si>
    <t>RNN</t>
  </si>
  <si>
    <t>RNN62</t>
  </si>
  <si>
    <t>RLU</t>
  </si>
  <si>
    <t>BIRMINGHAM WOMEN'S NHS FOUNDATION TRUST</t>
  </si>
  <si>
    <t>North Tees and Hartlepool NHS Foundation Trust</t>
  </si>
  <si>
    <t>RVW</t>
  </si>
  <si>
    <t>RVWAE</t>
  </si>
  <si>
    <t>RJF</t>
  </si>
  <si>
    <t>BURTON HOSPITALS NHS FOUNDATION TRUST</t>
  </si>
  <si>
    <t>North West Anglia NHS Foundation Trust (Hinchingbrooke)</t>
  </si>
  <si>
    <t>RGN90</t>
  </si>
  <si>
    <t>CHESTERFIELD ROYAL HOSPITAL NHS FOUNDATION TRUST</t>
  </si>
  <si>
    <t>North West Anglia NHS Foundation Trust (Peterborough)</t>
  </si>
  <si>
    <t>RGN80</t>
  </si>
  <si>
    <t>RYG</t>
  </si>
  <si>
    <t>COVENTRY AND WARWICKSHIRE PARTNERSHIP NHS TRUST</t>
  </si>
  <si>
    <t>Northampton General Hospital NHS Trust</t>
  </si>
  <si>
    <t>RNS</t>
  </si>
  <si>
    <t>RNS01</t>
  </si>
  <si>
    <t>RY8</t>
  </si>
  <si>
    <t>DERBYSHIRE COMMUNITY HEALTH SERVICES NHS FOUNDATION TRUST</t>
  </si>
  <si>
    <t>Northern Care Alliance NHS Foundation Trust</t>
  </si>
  <si>
    <t>RM3</t>
  </si>
  <si>
    <t>RM317</t>
  </si>
  <si>
    <t>RXM</t>
  </si>
  <si>
    <t>DERBYSHIRE HEALTHCARE NHS FOUNDATION TRUST</t>
  </si>
  <si>
    <t>Northern Lincolnshire and Goole NHS Foundation Trust</t>
  </si>
  <si>
    <t>RJL</t>
  </si>
  <si>
    <t>RJL30</t>
  </si>
  <si>
    <t>RYK</t>
  </si>
  <si>
    <t>DUDLEY INTEGRATED HEALTH AND CARE NHS TRUST</t>
  </si>
  <si>
    <t>Northumbria Healthcare NHS Foundation Trust</t>
  </si>
  <si>
    <t>RTF</t>
  </si>
  <si>
    <t>RTF86</t>
  </si>
  <si>
    <t>RX9</t>
  </si>
  <si>
    <t>EAST MIDLANDS AMBULANCE SERVICE NHS TRUST</t>
  </si>
  <si>
    <t>Nottingham University Hospitals NHS Trust</t>
  </si>
  <si>
    <t>RX1</t>
  </si>
  <si>
    <t>RX1CC</t>
  </si>
  <si>
    <t>GEORGE ELIOT HOSPITAL NHS TRUST</t>
  </si>
  <si>
    <t>Oxford University Hospitals NHS Foundation Trust</t>
  </si>
  <si>
    <t>RTH</t>
  </si>
  <si>
    <t>RTH08</t>
  </si>
  <si>
    <t>RR1</t>
  </si>
  <si>
    <t>HEART OF ENGLAND NHS FOUNDATION TRUST</t>
  </si>
  <si>
    <t>Portsmouth Hospitals University NHS Trust</t>
  </si>
  <si>
    <t>RHU</t>
  </si>
  <si>
    <t>RHU03</t>
  </si>
  <si>
    <t>R1A</t>
  </si>
  <si>
    <t>HEREFORDSHIRE AND WORCESTERSHIRE HEALTH AND CARE NHS TRUST</t>
  </si>
  <si>
    <t>Royal Berkshire NHS Foundation Trust</t>
  </si>
  <si>
    <t>RHW</t>
  </si>
  <si>
    <t>RHW01</t>
  </si>
  <si>
    <t>KETTERING GENERAL HOSPITAL NHS FOUNDATION TRUST</t>
  </si>
  <si>
    <t>Royal Cornwall Hospitals NHS Trust</t>
  </si>
  <si>
    <t>REF</t>
  </si>
  <si>
    <t>REF12</t>
  </si>
  <si>
    <t>RT5</t>
  </si>
  <si>
    <t>LEICESTERSHIRE PARTNERSHIP NHS TRUST</t>
  </si>
  <si>
    <t>Royal Devon University Healthcare NHS Foundation Trust (East)</t>
  </si>
  <si>
    <t>RH8</t>
  </si>
  <si>
    <t>RH801</t>
  </si>
  <si>
    <t>RY5</t>
  </si>
  <si>
    <t>LINCOLNSHIRE COMMUNITY HEALTH SERVICES NHS TRUST</t>
  </si>
  <si>
    <t>Royal Devon University Healthcare NHS Foundation Trust (North)</t>
  </si>
  <si>
    <t>RH880</t>
  </si>
  <si>
    <t>RP7</t>
  </si>
  <si>
    <t>LINCOLNSHIRE PARTNERSHIP NHS FOUNDATION TRUST</t>
  </si>
  <si>
    <t>RAL01</t>
  </si>
  <si>
    <t>RRE</t>
  </si>
  <si>
    <t>MIDLANDS PARTNERSHIP UNIVERSITY NHS FOUNDATION TRUST</t>
  </si>
  <si>
    <t>RAL26</t>
  </si>
  <si>
    <t>RLY</t>
  </si>
  <si>
    <t>NORTH STAFFORDSHIRE COMBINED HEALTHCARE NHS TRUST</t>
  </si>
  <si>
    <t>RAL27</t>
  </si>
  <si>
    <t>NORTHAMPTON GENERAL HOSPITAL NHS TRUST</t>
  </si>
  <si>
    <t>Royal Surrey County Hospital NHS Foundation Trust</t>
  </si>
  <si>
    <t>RA2</t>
  </si>
  <si>
    <t>RA201</t>
  </si>
  <si>
    <t>RP1</t>
  </si>
  <si>
    <t>NORTHAMPTONSHIRE HEALTHCARE NHS FOUNDATION TRUST</t>
  </si>
  <si>
    <t>Royal United Hospitals Bath NHS Foundation Trust</t>
  </si>
  <si>
    <t>RD1</t>
  </si>
  <si>
    <t>RD130</t>
  </si>
  <si>
    <t>NOTTINGHAM UNIVERSITY HOSPITALS NHS TRUST</t>
  </si>
  <si>
    <t>Salisbury NHS Foundation Trust</t>
  </si>
  <si>
    <t>RNZ</t>
  </si>
  <si>
    <t>RNZ02</t>
  </si>
  <si>
    <t>RHA</t>
  </si>
  <si>
    <t>NOTTINGHAMSHIRE HEALTHCARE NHS FOUNDATION TRUST</t>
  </si>
  <si>
    <t>Sandwell and West Birmingham Hospitals NHS Trust</t>
  </si>
  <si>
    <t>RXK</t>
  </si>
  <si>
    <t>I3W1A</t>
  </si>
  <si>
    <t>SANDWELL AND WEST BIRMINGHAM HOSPITALS NHS TRUST</t>
  </si>
  <si>
    <t>Sheffield Teaching Hospitals NHS Foundation Trust</t>
  </si>
  <si>
    <t>RHQ</t>
  </si>
  <si>
    <t>RHQHH</t>
  </si>
  <si>
    <t>RK5</t>
  </si>
  <si>
    <t>SHERWOOD FOREST HOSPITALS NHS FOUNDATION TRUST</t>
  </si>
  <si>
    <t>Sherwood Forest Hospitals NHS Foundation Trust</t>
  </si>
  <si>
    <t>RK5BC</t>
  </si>
  <si>
    <t>R1D</t>
  </si>
  <si>
    <t>SHROPSHIRE COMMUNITY HEALTH NHS TRUST</t>
  </si>
  <si>
    <t>Somerset NHS Foundation Trust (Somerset)</t>
  </si>
  <si>
    <t>RH5</t>
  </si>
  <si>
    <t>RH5A8</t>
  </si>
  <si>
    <t>RJC</t>
  </si>
  <si>
    <t>SOUTH WARWICKSHIRE UNIVERSITY NHS FOUNDATION TRUST</t>
  </si>
  <si>
    <t>Somerset NHS Foundation Trust (Yeovil)</t>
  </si>
  <si>
    <t>RH5O4</t>
  </si>
  <si>
    <t>R1E</t>
  </si>
  <si>
    <t>STAFFORDSHIRE AND STOKE ON TRENT PARTNERSHIP NHS TRUST</t>
  </si>
  <si>
    <t>South Tees Hospitals NHS Foundation Trust</t>
  </si>
  <si>
    <t>RTR</t>
  </si>
  <si>
    <t>RTRAT</t>
  </si>
  <si>
    <t>RNA</t>
  </si>
  <si>
    <t>THE DUDLEY GROUP NHS FOUNDATION TRUST</t>
  </si>
  <si>
    <t>South Tyneside and Sunderland NHS Foundation Trust</t>
  </si>
  <si>
    <t>R0B</t>
  </si>
  <si>
    <t>R0B01</t>
  </si>
  <si>
    <t>RL1</t>
  </si>
  <si>
    <t>THE ROBERT JONES AND AGNES HUNT ORTHOPAEDIC HOSPITAL NHS FOUNDATION TRUST</t>
  </si>
  <si>
    <t>South Warwickshire University NHS Foundation Trust</t>
  </si>
  <si>
    <t>RJC02</t>
  </si>
  <si>
    <t>RRJ</t>
  </si>
  <si>
    <t>THE ROYAL ORTHOPAEDIC HOSPITAL NHS FOUNDATION TRUST</t>
  </si>
  <si>
    <t>St George's University Hospitals NHS Foundation Trust</t>
  </si>
  <si>
    <t>RJ701</t>
  </si>
  <si>
    <t>RL4</t>
  </si>
  <si>
    <t>THE ROYAL WOLVERHAMPTON NHS TRUST</t>
  </si>
  <si>
    <t>Stockport NHS Foundation Trust</t>
  </si>
  <si>
    <t>RWJ</t>
  </si>
  <si>
    <t>RWJ09</t>
  </si>
  <si>
    <t>RXW</t>
  </si>
  <si>
    <t>THE SHREWSBURY AND TELFORD HOSPITAL NHS TRUST</t>
  </si>
  <si>
    <t>Surrey and Sussex Healthcare NHS Trust</t>
  </si>
  <si>
    <t>RTP</t>
  </si>
  <si>
    <t>RTP04</t>
  </si>
  <si>
    <t>RWD</t>
  </si>
  <si>
    <t>UNITED LINCOLNSHIRE TEACHING HOSPITALS NHS TRUST</t>
  </si>
  <si>
    <t>Tameside and Glossop Integrated Care NHS Foundation Trust</t>
  </si>
  <si>
    <t>RMP</t>
  </si>
  <si>
    <t>RMP01</t>
  </si>
  <si>
    <t>RRK</t>
  </si>
  <si>
    <t>UNIVERSITY HOSPITALS BIRMINGHAM NHS FOUNDATION TRUST</t>
  </si>
  <si>
    <t>The Dudley Group NHS Foundation Trust</t>
  </si>
  <si>
    <t>RNA01</t>
  </si>
  <si>
    <t>RKB</t>
  </si>
  <si>
    <t>UNIVERSITY HOSPITALS COVENTRY AND WARWICKSHIRE NHS TRUST</t>
  </si>
  <si>
    <t>The Hillingdon Hospitals NHS Foundation Trust</t>
  </si>
  <si>
    <t>RAS01</t>
  </si>
  <si>
    <t>RTG</t>
  </si>
  <si>
    <t>UNIVERSITY HOSPITALS OF DERBY AND BURTON NHS FOUNDATION TRUST</t>
  </si>
  <si>
    <t>The Newcastle Upon Tyne Hospitals NHS Foundation Trust</t>
  </si>
  <si>
    <t>RTD</t>
  </si>
  <si>
    <t>RTD02</t>
  </si>
  <si>
    <t>RWE</t>
  </si>
  <si>
    <t>UNIVERSITY HOSPITALS OF LEICESTER NHS TRUST</t>
  </si>
  <si>
    <t>The Princess Alexandra Hospital NHS Trust</t>
  </si>
  <si>
    <t>RQWG0</t>
  </si>
  <si>
    <t>RJE</t>
  </si>
  <si>
    <t>UNIVERSITY HOSPITALS OF NORTH MIDLANDS NHS TRUST</t>
  </si>
  <si>
    <t>The Queen Elizabeth Hospital King's Lynn NHS Foundation Trust</t>
  </si>
  <si>
    <t>RCX70</t>
  </si>
  <si>
    <t>RBK</t>
  </si>
  <si>
    <t>WALSALL HEALTHCARE NHS TRUST</t>
  </si>
  <si>
    <t>The Rotherham NHS Foundation Trust</t>
  </si>
  <si>
    <t>RFR</t>
  </si>
  <si>
    <t>RFRPA</t>
  </si>
  <si>
    <t>RYA</t>
  </si>
  <si>
    <t>WEST MIDLANDS AMBULANCE SERVICE UNIVERSITY NHS FOUNDATION TRUST</t>
  </si>
  <si>
    <t>The Royal Wolverhampton NHS Trust</t>
  </si>
  <si>
    <t>RL403</t>
  </si>
  <si>
    <t>RWP</t>
  </si>
  <si>
    <t>WORCESTERSHIRE ACUTE HOSPITALS NHS TRUST</t>
  </si>
  <si>
    <t>The Shrewsbury and Telford Hospital NHS Trust</t>
  </si>
  <si>
    <t>RXW29</t>
  </si>
  <si>
    <t>RLQ</t>
  </si>
  <si>
    <t>WYE VALLEY NHS TRUST</t>
  </si>
  <si>
    <t>Torbay and South Devon NHS Foundation Trust</t>
  </si>
  <si>
    <t>RA9</t>
  </si>
  <si>
    <t>RA901</t>
  </si>
  <si>
    <t>AIREDALE NHS FOUNDATION TRUST</t>
  </si>
  <si>
    <t>Y63</t>
  </si>
  <si>
    <t>NORTH EAST AND YORKSHIRE COMMISSIONING REGION</t>
  </si>
  <si>
    <t>United Lincolnshire Teaching Hospitals NHS Trust</t>
  </si>
  <si>
    <t>RWDDA</t>
  </si>
  <si>
    <t>BARNSLEY HOSPITAL NHS FOUNDATION TRUST</t>
  </si>
  <si>
    <t>University College London Hospitals NHS Foundation Trust</t>
  </si>
  <si>
    <t>RRV03</t>
  </si>
  <si>
    <t>BRADFORD TEACHING HOSPITALS NHS FOUNDATION TRUST</t>
  </si>
  <si>
    <t>University Hospital Southampton NHS Foundation Trust</t>
  </si>
  <si>
    <t>RHM</t>
  </si>
  <si>
    <t>RHM12</t>
  </si>
  <si>
    <t>CALDERDALE AND HUDDERSFIELD NHS FOUNDATION TRUST</t>
  </si>
  <si>
    <t>University Hospitals Birmingham NHS Foundation Trust</t>
  </si>
  <si>
    <t>RRK97</t>
  </si>
  <si>
    <t>COUNTY DURHAM AND DARLINGTON NHS FOUNDATION TRUST</t>
  </si>
  <si>
    <t>University Hospitals Bristol and Weston NHS Foundation Trust</t>
  </si>
  <si>
    <t>RA7</t>
  </si>
  <si>
    <t>RA707</t>
  </si>
  <si>
    <t>RX4</t>
  </si>
  <si>
    <t>CUMBRIA, NORTHUMBERLAND, TYNE AND WEAR NHS FOUNDATION TRUST</t>
  </si>
  <si>
    <t>University Hospitals Coventry and Warwickshire NHS Trust</t>
  </si>
  <si>
    <t>RKB01</t>
  </si>
  <si>
    <t>DONCASTER AND BASSETLAW TEACHING HOSPITALS NHS FOUNDATION TRUST</t>
  </si>
  <si>
    <t>University Hospitals Dorset NHS Foundation Trust</t>
  </si>
  <si>
    <t>R0D</t>
  </si>
  <si>
    <t>R0D01</t>
  </si>
  <si>
    <t>GATESHEAD HEALTH NHS FOUNDATION TRUST</t>
  </si>
  <si>
    <t>University Hospitals of Derby and Burton NHS Foundation Trust (Burton)</t>
  </si>
  <si>
    <t>RTG02</t>
  </si>
  <si>
    <t>HARROGATE AND DISTRICT NHS FOUNDATION TRUST</t>
  </si>
  <si>
    <t>University Hospitals of Derby and Burton NHS Foundation Trust (Derby)</t>
  </si>
  <si>
    <t>RTGFG</t>
  </si>
  <si>
    <t>HULL UNIVERSITY TEACHING HOSPITALS NHS TRUST</t>
  </si>
  <si>
    <t>University Hospitals of Leicester NHS Trust</t>
  </si>
  <si>
    <t>RWEAA</t>
  </si>
  <si>
    <t>RV9</t>
  </si>
  <si>
    <t>HUMBER TEACHING NHS FOUNDATION TRUST</t>
  </si>
  <si>
    <t>University Hospitals of Morecambe Bay NHS Foundation Trust</t>
  </si>
  <si>
    <t>RTX</t>
  </si>
  <si>
    <t>RTX02</t>
  </si>
  <si>
    <t>RGD</t>
  </si>
  <si>
    <t>LEEDS AND YORK PARTNERSHIP NHS FOUNDATION TRUST</t>
  </si>
  <si>
    <t>University Hospitals of North Midlands NHS Trust</t>
  </si>
  <si>
    <t>RJE01</t>
  </si>
  <si>
    <t>RY6</t>
  </si>
  <si>
    <t>LEEDS COMMUNITY HEALTHCARE NHS TRUST</t>
  </si>
  <si>
    <t>University Hospitals Plymouth NHS Trust</t>
  </si>
  <si>
    <t>RK9</t>
  </si>
  <si>
    <t>RK950</t>
  </si>
  <si>
    <t>LEEDS TEACHING HOSPITALS NHS TRUST</t>
  </si>
  <si>
    <t>University Hospitals Sussex NHS Foundation Trust (East)</t>
  </si>
  <si>
    <t>RYR</t>
  </si>
  <si>
    <t>E0A3H</t>
  </si>
  <si>
    <t>MID YORKSHIRE TEACHING NHS TRUST</t>
  </si>
  <si>
    <t>University Hospitals Sussex NHS Foundation Trust (West)</t>
  </si>
  <si>
    <t>RYR18</t>
  </si>
  <si>
    <t>NORTH CUMBRIA INTEGRATED CARE NHS FOUNDATION TRUST</t>
  </si>
  <si>
    <t>Walsall Healthcare NHS Trust</t>
  </si>
  <si>
    <t>RBK02</t>
  </si>
  <si>
    <t>RNL</t>
  </si>
  <si>
    <t>NORTH CUMBRIA UNIVERSITY HOSPITALS NHS TRUST</t>
  </si>
  <si>
    <t>Warrington and Halton Teaching Hospitals NHS Foundation Trust</t>
  </si>
  <si>
    <t>RWW</t>
  </si>
  <si>
    <t>RWWWH</t>
  </si>
  <si>
    <t>RX6</t>
  </si>
  <si>
    <t>NORTH EAST AMBULANCE SERVICE NHS FOUNDATION TRUST</t>
  </si>
  <si>
    <t>West Hertfordshire Teaching Hospitals NHS Trust</t>
  </si>
  <si>
    <t>RWG02</t>
  </si>
  <si>
    <t>NORTH TEES AND HARTLEPOOL NHS FOUNDATION TRUST</t>
  </si>
  <si>
    <t>West Suffolk NHS Foundation Trust</t>
  </si>
  <si>
    <t>RGR50</t>
  </si>
  <si>
    <t>NORTHERN LINCOLNSHIRE AND GOOLE NHS FOUNDATION TRUST</t>
  </si>
  <si>
    <t>Whittington Health NHS Trust</t>
  </si>
  <si>
    <t>RKEQ4</t>
  </si>
  <si>
    <t>NORTHUMBRIA HEALTHCARE NHS FOUNDATION TRUST</t>
  </si>
  <si>
    <t>Wirral University Teaching Hospital NHS Foundation Trust</t>
  </si>
  <si>
    <t>RBL</t>
  </si>
  <si>
    <t>RBL14</t>
  </si>
  <si>
    <t>RXE</t>
  </si>
  <si>
    <t>ROTHERHAM DONCASTER AND SOUTH HUMBER NHS FOUNDATION TRUST</t>
  </si>
  <si>
    <t>Worcestershire Acute Hospitals NHS Trust</t>
  </si>
  <si>
    <t>RWP50</t>
  </si>
  <si>
    <t>RCC</t>
  </si>
  <si>
    <t>SCARBOROUGH AND NORTH EAST YORKSHIRE HEALTH CARE NHS TRUST</t>
  </si>
  <si>
    <t>Wrightington, Wigan and Leigh NHS Foundation Trust</t>
  </si>
  <si>
    <t>RRF</t>
  </si>
  <si>
    <t>RRF02</t>
  </si>
  <si>
    <t>RCU</t>
  </si>
  <si>
    <t>SHEFFIELD CHILDREN'S NHS FOUNDATION TRUST</t>
  </si>
  <si>
    <t>Wye Valley NHS Trust</t>
  </si>
  <si>
    <t>RLQ01</t>
  </si>
  <si>
    <t>SHEFFIELD TEACHING HOSPITALS NHS FOUNDATION TRUST</t>
  </si>
  <si>
    <t>York and Scarborough Teaching Hospitals NHS Foundation Trust</t>
  </si>
  <si>
    <t>RCB</t>
  </si>
  <si>
    <t>RCB55</t>
  </si>
  <si>
    <t>SOUTH TEES HOSPITALS NHS FOUNDATION TRUST</t>
  </si>
  <si>
    <t>SOUTH TYNESIDE AND SUNDERLAND NHS FOUNDATION TRUST</t>
  </si>
  <si>
    <t>RE9</t>
  </si>
  <si>
    <t>SOUTH TYNESIDE NHS FOUNDATION TRUST</t>
  </si>
  <si>
    <t>RXG</t>
  </si>
  <si>
    <t>SOUTH WEST YORKSHIRE PARTNERSHIP NHS FOUNDATION TRUST</t>
  </si>
  <si>
    <t>RX3</t>
  </si>
  <si>
    <t>TEES, ESK AND WEAR VALLEYS NHS FOUNDATION TRUST</t>
  </si>
  <si>
    <t>THE NEWCASTLE UPON TYNE HOSPITALS NHS FOUNDATION TRUST</t>
  </si>
  <si>
    <t>THE ROTHERHAM NHS FOUNDATION TRUST</t>
  </si>
  <si>
    <t>YORK AND SCARBOROUGH TEACHING HOSPITALS NHS FOUNDATION TRUST</t>
  </si>
  <si>
    <t>RX8</t>
  </si>
  <si>
    <t>YORKSHIRE AMBULANCE SERVICE NHS TRUST</t>
  </si>
  <si>
    <t>RBS</t>
  </si>
  <si>
    <t>ALDER HEY CHILDREN'S NHS FOUNDATION TRUST</t>
  </si>
  <si>
    <t>Y62</t>
  </si>
  <si>
    <t>NORTH WEST COMMISSIONING REGION</t>
  </si>
  <si>
    <t>BLACKPOOL TEACHING HOSPITALS NHS FOUNDATION TRUST</t>
  </si>
  <si>
    <t>BOLTON NHS FOUNDATION TRUST</t>
  </si>
  <si>
    <t>RY2</t>
  </si>
  <si>
    <t>BRIDGEWATER COMMUNITY HEALTHCARE NHS FOUNDATION TRUST</t>
  </si>
  <si>
    <t>RW3</t>
  </si>
  <si>
    <t>CENTRAL MANCHESTER UNIVERSITY HOSPITALS NHS FOUNDATION TRUST</t>
  </si>
  <si>
    <t>RXA</t>
  </si>
  <si>
    <t>CHESHIRE AND WIRRAL PARTNERSHIP NHS FOUNDATION TRUST</t>
  </si>
  <si>
    <t>COUNTESS OF CHESTER HOSPITAL NHS FOUNDATION TRUST</t>
  </si>
  <si>
    <t>EAST CHESHIRE NHS TRUST</t>
  </si>
  <si>
    <t>EAST LANCASHIRE HOSPITALS NHS TRUST</t>
  </si>
  <si>
    <t>RXV</t>
  </si>
  <si>
    <t>GREATER MANCHESTER MENTAL HEALTH NHS FOUNDATION TRUST</t>
  </si>
  <si>
    <t>RW5</t>
  </si>
  <si>
    <t>LANCASHIRE TEACHING HOSPITALS NHS FOUNDATION TRUST</t>
  </si>
  <si>
    <t>RY1</t>
  </si>
  <si>
    <t>LIVERPOOL COMMUNITY HEALTH NHS TRUST</t>
  </si>
  <si>
    <t>RBQ</t>
  </si>
  <si>
    <t>LIVERPOOL HEART AND CHEST HOSPITAL NHS FOUNDATION TRUST</t>
  </si>
  <si>
    <t>REM</t>
  </si>
  <si>
    <t>LIVERPOOL UNIVERSITY HOSPITALS NHS FOUNDATION TRUST</t>
  </si>
  <si>
    <t>LIVERPOOL WOMEN'S NHS FOUNDATION TRUST</t>
  </si>
  <si>
    <t>MANCHESTER UNIVERSITY NHS FOUNDATION TRUST</t>
  </si>
  <si>
    <t>MERSEY AND WEST LANCASHIRE TEACHING HOSPITALS NHS TRUST</t>
  </si>
  <si>
    <t>RW4</t>
  </si>
  <si>
    <t>MERSEY CARE NHS FOUNDATION TRUST</t>
  </si>
  <si>
    <t>MID CHESHIRE HOSPITALS NHS FOUNDATION TRUST</t>
  </si>
  <si>
    <t>RX7</t>
  </si>
  <si>
    <t>NORTH WEST AMBULANCE SERVICE NHS TRUST</t>
  </si>
  <si>
    <t>NORTHERN CARE ALLIANCE NHS FOUNDATION TRUST</t>
  </si>
  <si>
    <t>RW6</t>
  </si>
  <si>
    <t>PENNINE ACUTE HOSPITALS NHS TRUST</t>
  </si>
  <si>
    <t>RT2</t>
  </si>
  <si>
    <t>PENNINE CARE NHS FOUNDATION TRUST</t>
  </si>
  <si>
    <t>RQ6</t>
  </si>
  <si>
    <t>ROYAL LIVERPOOL AND BROADGREEN UNIVERSITY HOSPITALS NHS TRUST</t>
  </si>
  <si>
    <t>RVY</t>
  </si>
  <si>
    <t>SOUTHPORT AND ORMSKIRK HOSPITAL NHS TRUST</t>
  </si>
  <si>
    <t>STOCKPORT NHS FOUNDATION TRUST</t>
  </si>
  <si>
    <t>TAMESIDE AND GLOSSOP INTEGRATED CARE NHS FOUNDATION TRUST</t>
  </si>
  <si>
    <t>RBV</t>
  </si>
  <si>
    <t>THE CHRISTIE NHS FOUNDATION TRUST</t>
  </si>
  <si>
    <t>REN</t>
  </si>
  <si>
    <t>THE CLATTERBRIDGE CANCER CENTRE NHS FOUNDATION TRUST</t>
  </si>
  <si>
    <t>RET</t>
  </si>
  <si>
    <t>THE WALTON CENTRE NHS FOUNDATION TRUST</t>
  </si>
  <si>
    <t>RM2</t>
  </si>
  <si>
    <t>UNIVERSITY HOSPITAL OF SOUTH MANCHESTER NHS FOUNDATION TRUST</t>
  </si>
  <si>
    <t>UNIVERSITY HOSPITALS OF MORECAMBE BAY NHS FOUNDATION TRUST</t>
  </si>
  <si>
    <t>WARRINGTON AND HALTON TEACHING HOSPITALS NHS FOUNDATION TRUST</t>
  </si>
  <si>
    <t>RY7</t>
  </si>
  <si>
    <t>WIRRAL COMMUNITY HEALTH AND CARE NHS FOUNDATION TRUST</t>
  </si>
  <si>
    <t>WIRRAL UNIVERSITY TEACHING HOSPITAL NHS FOUNDATION TRUST</t>
  </si>
  <si>
    <t>WRIGHTINGTON, WIGAN AND LEIGH TEACHING HOSPITALS NHS FOUNDATION TRUST</t>
  </si>
  <si>
    <t>ASHFORD AND ST PETER'S HOSPITALS NHS FOUNDATION TRUST</t>
  </si>
  <si>
    <t>Y59</t>
  </si>
  <si>
    <t>SOUTH EAST COMMISSIONING REGION</t>
  </si>
  <si>
    <t>RWX</t>
  </si>
  <si>
    <t>BERKSHIRE HEALTHCARE NHS FOUNDATION TRUST</t>
  </si>
  <si>
    <t>RXH</t>
  </si>
  <si>
    <t>BRIGHTON AND SUSSEX UNIVERSITY HOSPITALS NHS TRUST</t>
  </si>
  <si>
    <t>BUCKINGHAMSHIRE HEALTHCARE NHS TRUST</t>
  </si>
  <si>
    <t>DARTFORD AND GRAVESHAM NHS TRUST</t>
  </si>
  <si>
    <t>EAST KENT HOSPITALS UNIVERSITY NHS FOUNDATION TRUST</t>
  </si>
  <si>
    <t>EAST SUSSEX HEALTHCARE NHS TRUST</t>
  </si>
  <si>
    <t>FRIMLEY HEALTH NHS FOUNDATION TRUST</t>
  </si>
  <si>
    <t>RW1</t>
  </si>
  <si>
    <t>HAMPSHIRE AND ISLE OF WIGHT HEALTHCARE NHS FOUNDATION TRUST</t>
  </si>
  <si>
    <t>HAMPSHIRE HOSPITALS NHS FOUNDATION TRUST</t>
  </si>
  <si>
    <t>RD7</t>
  </si>
  <si>
    <t>HEATHERWOOD AND WEXHAM PARK HOSPITALS NHS FOUNDATION TRUST</t>
  </si>
  <si>
    <t>ISLE OF WIGHT NHS TRUST</t>
  </si>
  <si>
    <t>RXY</t>
  </si>
  <si>
    <t>KENT AND MEDWAY MENTAL HEALTH NHS TRUST</t>
  </si>
  <si>
    <t>RYY</t>
  </si>
  <si>
    <t>KENT COMMUNITY HEALTH NHS FOUNDATION TRUST</t>
  </si>
  <si>
    <t>MAIDSTONE AND TUNBRIDGE WELLS NHS TRUST</t>
  </si>
  <si>
    <t>MEDWAY NHS FOUNDATION TRUST</t>
  </si>
  <si>
    <t>RBF</t>
  </si>
  <si>
    <t>NUFFIELD ORTHOPAEDIC CENTRE NHS TRUST</t>
  </si>
  <si>
    <t>RNU</t>
  </si>
  <si>
    <t>OXFORD HEALTH NHS FOUNDATION TRUST</t>
  </si>
  <si>
    <t>OXFORD UNIVERSITY HOSPITALS NHS FOUNDATION TRUST</t>
  </si>
  <si>
    <t>RPG</t>
  </si>
  <si>
    <t>OXLEAS NHS FOUNDATION TRUST</t>
  </si>
  <si>
    <t>PORTSMOUTH HOSPITALS UNIVERSITY NHS TRUST</t>
  </si>
  <si>
    <t>RPC</t>
  </si>
  <si>
    <t>QUEEN VICTORIA HOSPITAL NHS FOUNDATION TRUST</t>
  </si>
  <si>
    <t>ROYAL BERKSHIRE NHS FOUNDATION TRUST</t>
  </si>
  <si>
    <t>ROYAL SURREY NHS FOUNDATION TRUST</t>
  </si>
  <si>
    <t>RPR</t>
  </si>
  <si>
    <t>ROYAL WEST SUSSEX NHS TRUST</t>
  </si>
  <si>
    <t>R1C</t>
  </si>
  <si>
    <t>SOLENT NHS TRUST</t>
  </si>
  <si>
    <t>RYE</t>
  </si>
  <si>
    <t>SOUTH CENTRAL AMBULANCE SERVICE NHS FOUNDATION TRUST</t>
  </si>
  <si>
    <t>RYD</t>
  </si>
  <si>
    <t>SOUTH EAST COAST AMBULANCE SERVICE NHS FOUNDATION TRUST</t>
  </si>
  <si>
    <t>RXX</t>
  </si>
  <si>
    <t>SURREY AND BORDERS PARTNERSHIP NHS FOUNDATION TRUST</t>
  </si>
  <si>
    <t>SURREY AND SUSSEX HEALTHCARE NHS TRUST</t>
  </si>
  <si>
    <t>RDR</t>
  </si>
  <si>
    <t>SUSSEX COMMUNITY NHS FOUNDATION TRUST</t>
  </si>
  <si>
    <t>RX2</t>
  </si>
  <si>
    <t>SUSSEX PARTNERSHIP NHS FOUNDATION TRUST</t>
  </si>
  <si>
    <t>UNIVERSITY HOSPITAL SOUTHAMPTON NHS FOUNDATION TRUST</t>
  </si>
  <si>
    <t>UNIVERSITY HOSPITALS SUSSEX NHS FOUNDATION TRUST</t>
  </si>
  <si>
    <t>RN1</t>
  </si>
  <si>
    <t>WINCHESTER AND EASTLEIGH HEALTHCARE NHS TRUST</t>
  </si>
  <si>
    <t>RVN</t>
  </si>
  <si>
    <t>AVON AND WILTSHIRE MENTAL HEALTH PARTNERSHIP NHS TRUST</t>
  </si>
  <si>
    <t>Y58</t>
  </si>
  <si>
    <t>SOUTH WEST COMMISSIONING REGION</t>
  </si>
  <si>
    <t>RJ8</t>
  </si>
  <si>
    <t>CORNWALL PARTNERSHIP NHS FOUNDATION TRUST</t>
  </si>
  <si>
    <t>RWV</t>
  </si>
  <si>
    <t>DEVON PARTNERSHIP NHS TRUST</t>
  </si>
  <si>
    <t>DORSET COUNTY HOSPITAL NHS FOUNDATION TRUST</t>
  </si>
  <si>
    <t>RDY</t>
  </si>
  <si>
    <t>DORSET HEALTHCARE UNIVERSITY NHS FOUNDATION TRUST</t>
  </si>
  <si>
    <t>R1J</t>
  </si>
  <si>
    <t>GLOUCESTERSHIRE CARE SERVICES NHS TRUST</t>
  </si>
  <si>
    <t>RTQ</t>
  </si>
  <si>
    <t>GLOUCESTERSHIRE HEALTH AND CARE NHS FOUNDATION TRUST</t>
  </si>
  <si>
    <t>GLOUCESTERSHIRE HOSPITALS NHS FOUNDATION TRUST</t>
  </si>
  <si>
    <t>GREAT WESTERN HOSPITALS NHS FOUNDATION TRUST</t>
  </si>
  <si>
    <t>NORTH BRISTOL NHS TRUST</t>
  </si>
  <si>
    <t>RD3</t>
  </si>
  <si>
    <t>POOLE HOSPITAL NHS FOUNDATION TRUST</t>
  </si>
  <si>
    <t>ROYAL CORNWALL HOSPITALS NHS TRUST</t>
  </si>
  <si>
    <t>ROYAL DEVON UNIVERSITY HEALTHCARE NHS FOUNDATION TRUST</t>
  </si>
  <si>
    <t>ROYAL UNITED HOSPITALS BATH NHS FOUNDATION TRUST</t>
  </si>
  <si>
    <t>SALISBURY NHS FOUNDATION TRUST</t>
  </si>
  <si>
    <t>SOMERSET NHS FOUNDATION TRUST</t>
  </si>
  <si>
    <t>RYF</t>
  </si>
  <si>
    <t>SOUTH WESTERN AMBULANCE SERVICE NHS FOUNDATION TRUST</t>
  </si>
  <si>
    <t>RBA</t>
  </si>
  <si>
    <t>TAUNTON AND SOMERSET NHS FOUNDATION TRUST</t>
  </si>
  <si>
    <t>RDZ</t>
  </si>
  <si>
    <t>THE ROYAL BOURNEMOUTH AND CHRISTCHURCH HOSPITALS NHS FOUNDATION TRUST</t>
  </si>
  <si>
    <t>TORBAY AND SOUTH DEVON NHS FOUNDATION TRUST</t>
  </si>
  <si>
    <t>UNIVERSITY HOSPITALS BRISTOL AND WESTON NHS FOUNDATION TRUST</t>
  </si>
  <si>
    <t>UNIVERSITY HOSPITALS DORSET NHS FOUNDATION TRUST</t>
  </si>
  <si>
    <t>UNIVERSITY HOSPITALS PLYMOUTH NHS TRUST</t>
  </si>
  <si>
    <t>RA3</t>
  </si>
  <si>
    <t>WESTON AREA HEALTH NHS TRUST</t>
  </si>
  <si>
    <t>RA4</t>
  </si>
  <si>
    <t>YEOVIL DISTRICT HOSPITAL NHS FOUNDATION TRUST</t>
  </si>
  <si>
    <t>Pivot of main table, filtered to include only those needed in drop downs</t>
  </si>
  <si>
    <t>ODS Download of Pathology Labs (26/04/2024)</t>
  </si>
  <si>
    <t>IDPS Dropdown</t>
  </si>
  <si>
    <t>Legal Status</t>
  </si>
  <si>
    <t>Region Name</t>
  </si>
  <si>
    <t>Combined</t>
  </si>
  <si>
    <t>IDPS screening</t>
  </si>
  <si>
    <t>UKAS no.</t>
  </si>
  <si>
    <t>Items</t>
  </si>
  <si>
    <t>697G0</t>
  </si>
  <si>
    <t>ACCULABS DIAGNOSTICS UK LTD</t>
  </si>
  <si>
    <t>PATHOLOGY LAB</t>
  </si>
  <si>
    <t>8HT68</t>
  </si>
  <si>
    <t>ACCULABS DIAGNOSTICS</t>
  </si>
  <si>
    <t>NON-NHS ORGANISATION</t>
  </si>
  <si>
    <t>Barnsley &amp; Rotherham NHS Foundation Trust (Barnsley)</t>
  </si>
  <si>
    <t>697C0</t>
  </si>
  <si>
    <t>AIREDALE NHS FOUNDATION TRUST LABORATORY</t>
  </si>
  <si>
    <t>T6W8O</t>
  </si>
  <si>
    <t>INTEGRATED PATHOLOGY SOLUTIONS LLP</t>
  </si>
  <si>
    <t>ALDER HEY CHILDREN'S NHS FOUNDATION TRUST LABORATORY</t>
  </si>
  <si>
    <t>Other</t>
  </si>
  <si>
    <t>ST PETER'S HOSPITAL LABORATORY</t>
  </si>
  <si>
    <t>East Suffolk and North Essex NHS Foundation Trust</t>
  </si>
  <si>
    <t>AIREDALE NHS FOUNDATION TRUST - AIREDALE NHS FOUNDATION TRUST LABORATORY</t>
  </si>
  <si>
    <t>693X0</t>
  </si>
  <si>
    <t>KING GEORGE HOSPITAL LABORATORY</t>
  </si>
  <si>
    <t>AIREDALE NHS FOUNDATION TRUST - INTEGRATED PATHOLOGY SOLUTIONS LLP</t>
  </si>
  <si>
    <t>696X0</t>
  </si>
  <si>
    <t>QUEENS HOSPITAL LABORATORY</t>
  </si>
  <si>
    <t>Frimley Health, Microbiology, Frimley Park - Berkshire &amp; Surrey Pathology Services</t>
  </si>
  <si>
    <t>BARNSLEY DISTRICT GENERAL HOSPITAL LABORATORY</t>
  </si>
  <si>
    <t>691L0</t>
  </si>
  <si>
    <t>FOREST HEALTHCARE LABORATORY</t>
  </si>
  <si>
    <t>Gloucestershire Hospital NHS Foundation Trust</t>
  </si>
  <si>
    <t>ASHFORD AND ST PETER'S HOSPITALS NHS FOUNDATION TRUST - ST PETER'S HOSPITAL LABORATORY</t>
  </si>
  <si>
    <t>NEWHAM HEALTHCARE LABORATORY</t>
  </si>
  <si>
    <t>Great Western Hospitals NHS Foundation Trust (Microbiology)</t>
  </si>
  <si>
    <t>BARKING, HAVERING AND REDBRIDGE UNIVERSITY HOSPITALS NHS TRUST - KING GEORGE HOSPITAL LABORATORY</t>
  </si>
  <si>
    <t>695H0</t>
  </si>
  <si>
    <t>THE ROYAL LONDON HOSPITAL LABORATORY</t>
  </si>
  <si>
    <t>BARKING, HAVERING AND REDBRIDGE UNIVERSITY HOSPITALS NHS TRUST - QUEENS HOSPITAL LABORATORY</t>
  </si>
  <si>
    <t>692Q0</t>
  </si>
  <si>
    <t>Integrated Pathology Solutions LLP (Harrogate)</t>
  </si>
  <si>
    <t>BARNSLEY HOSPITAL NHS FOUNDATION TRUST - BARNSLEY DISTRICT GENERAL HOSPITAL LABORATORY</t>
  </si>
  <si>
    <t>VIAPATH ANALYTICS LLP (BEDFORD HOSPITAL)</t>
  </si>
  <si>
    <t>BARTS HEALTH NHS TRUST - FOREST HEALTHCARE LABORATORY</t>
  </si>
  <si>
    <t>696K0</t>
  </si>
  <si>
    <t>BIRMINGHAM WOMEN'S LABORATORY</t>
  </si>
  <si>
    <t>BARTS HEALTH NHS TRUST - NEWHAM HEALTHCARE LABORATORY</t>
  </si>
  <si>
    <t>Mersey and West Lancashire Teaching Hospitals NHS Trust</t>
  </si>
  <si>
    <t>BARTS HEALTH NHS TRUST - THE ROYAL LONDON HOSPITAL LABORATORY</t>
  </si>
  <si>
    <t>697P0</t>
  </si>
  <si>
    <t>699F0</t>
  </si>
  <si>
    <t>WEST MIDLANDS REGIONAL GENETICS LABORATORY</t>
  </si>
  <si>
    <t>Mid Yorkshire Hospitals NHS Trust (Pinderfields)</t>
  </si>
  <si>
    <t>BEDFORDSHIRE HOSPITALS NHS FOUNDATION TRUST - VIAPATH ANALYTICS LLP (BEDFORD HOSPITAL)</t>
  </si>
  <si>
    <t>699P0</t>
  </si>
  <si>
    <t>WEST MIDLANDS, OXFORD AND WESSEX GENOMIC LABORATORY HUB</t>
  </si>
  <si>
    <t>Norfolk &amp; Norwich UH - Eastern Pathology Alliance</t>
  </si>
  <si>
    <t>BERKSHIRE AND SURREY PATHOLOGY SERVICES (BSPS)</t>
  </si>
  <si>
    <t>K9N9U</t>
  </si>
  <si>
    <t>BITTESWELL</t>
  </si>
  <si>
    <t>V4K3B</t>
  </si>
  <si>
    <t>NATIONWIDE PATHOLOGY LTD</t>
  </si>
  <si>
    <t>INDEPENDENT SECTOR HEALTHCARE PROVIDER</t>
  </si>
  <si>
    <t>BIRMINGHAM WOMEN'S AND CHILDREN'S NHS FOUNDATION TRUST - BIRMINGHAM WOMEN'S LABORATORY</t>
  </si>
  <si>
    <t>698Y0</t>
  </si>
  <si>
    <t>BLACKPOOL TEACHING HOSPITALS - PATHOLOGY</t>
  </si>
  <si>
    <t>North West Anglia NHS Foundation Trust</t>
  </si>
  <si>
    <t>690E0</t>
  </si>
  <si>
    <t>BLACKPOOL VICTORIA HOSPITAL LABORATORY</t>
  </si>
  <si>
    <t>Northern Care Alliance NHS Foundation Trust (Salford Royal)</t>
  </si>
  <si>
    <t>690F0</t>
  </si>
  <si>
    <t>THE ROYAL BOLTON HOSPITAL LABORATORY</t>
  </si>
  <si>
    <t>690H0</t>
  </si>
  <si>
    <t>BRADFORD ROYAL INFIRMARY LABORATORY</t>
  </si>
  <si>
    <t>694Q0</t>
  </si>
  <si>
    <t>SOUTH BUCKINGHAMSHIRE LABORATORY</t>
  </si>
  <si>
    <t>Oxford University Hospitals NHS Foundation Trust (John Radcliffe)</t>
  </si>
  <si>
    <t>BLACKPOOL TEACHING HOSPITALS NHS FOUNDATION TRUST - BLACKPOOL TEACHING HOSPITALS - PATHOLOGY</t>
  </si>
  <si>
    <t>STOKE MANDEVILLE HOSPITAL LABORATORY</t>
  </si>
  <si>
    <t>Portsmouth Hospitals NHS Trust, Blood Sciences (Biochemistry &amp; Haematology)</t>
  </si>
  <si>
    <t>BLACKPOOL TEACHING HOSPITALS NHS FOUNDATION TRUST - BLACKPOOL VICTORIA HOSPITAL LABORATORY</t>
  </si>
  <si>
    <t>696A0</t>
  </si>
  <si>
    <t>CALDERDALE ROYAL PATHOLOGY LABORATORY</t>
  </si>
  <si>
    <t>Royal Cornwall Hospitals NHS Trust Pathology Service</t>
  </si>
  <si>
    <t>BOLTON NHS FOUNDATION TRUST - THE ROYAL BOLTON HOSPITAL LABORATORY</t>
  </si>
  <si>
    <t>HUDDERSFIELD ROYAL INFIRMARY PATHOLOGY LABORATORY</t>
  </si>
  <si>
    <t>Royal Devon and Exeter NHS Foundation Trust</t>
  </si>
  <si>
    <t>BRADFORD TEACHING HOSPITALS NHS FOUNDATION TRUST - BRADFORD ROYAL INFIRMARY LABORATORY</t>
  </si>
  <si>
    <t>ADDENBROOKE'S HOSPITAL LABORATORY</t>
  </si>
  <si>
    <t>BUCKINGHAMSHIRE HEALTHCARE NHS TRUST - SOUTH BUCKINGHAMSHIRE LABORATORY</t>
  </si>
  <si>
    <t>698L0</t>
  </si>
  <si>
    <t>CANCER MOLECULAR DIAGNOSTICS LABORATORY (CMDL)</t>
  </si>
  <si>
    <t>Sheffield (Doncaster and Bassetlaw Teaching Hospitals NHS Foundation Trust)</t>
  </si>
  <si>
    <t>BUCKINGHAMSHIRE HEALTHCARE NHS TRUST - STOKE MANDEVILLE HOSPITAL LABORATORY</t>
  </si>
  <si>
    <t>697F0</t>
  </si>
  <si>
    <t>HEALTH PROTECTION AGENCY PHL AND CLINICAL MICROBIOLOGY</t>
  </si>
  <si>
    <t>CALDERDALE AND HUDDERSFIELD NHS FOUNDATION TRUST - CALDERDALE ROYAL PATHOLOGY LABORATORY</t>
  </si>
  <si>
    <t>698K0</t>
  </si>
  <si>
    <t>HUMAN RESEARCH TISSUE BANK</t>
  </si>
  <si>
    <t>Shrewsbury and Telford Hospital NHS Trust</t>
  </si>
  <si>
    <t>CALDERDALE AND HUDDERSFIELD NHS FOUNDATION TRUST - HUDDERSFIELD ROYAL INFIRMARY PATHOLOGY LABORATORY</t>
  </si>
  <si>
    <t>699M0</t>
  </si>
  <si>
    <t>NHS EAST GENOMIC LABORATORY HUB</t>
  </si>
  <si>
    <t>CAMBRIDGE UNIVERSITY HOSPITALS NHS FOUNDATION TRUST - ADDENBROOKE'S HOSPITAL LABORATORY</t>
  </si>
  <si>
    <t>690X0</t>
  </si>
  <si>
    <t>Southwest Pathology Services LLP</t>
  </si>
  <si>
    <t>695Y0</t>
  </si>
  <si>
    <t>WEST MIDDLESEX UNIVERSITY LABORATORY</t>
  </si>
  <si>
    <t>Stockport NHS Foundation Trust - Quality Control North West</t>
  </si>
  <si>
    <t>CAMBRIDGE UNIVERSITY HOSPITALS NHS FOUNDATION TRUST - HEALTH PROTECTION AGENCY PHL AND CLINICAL MICROBIOLOGY</t>
  </si>
  <si>
    <t>690Y0</t>
  </si>
  <si>
    <t>Tameside and Glossop Integrated Care NHS Foundation Trust (8912)
Manchester University NHS Trust - Manchester Medical Microbiology Partnership (8393)</t>
  </si>
  <si>
    <t>8912, 8393</t>
  </si>
  <si>
    <t>F0U3E</t>
  </si>
  <si>
    <t>COUNTESS OF CHESTER HOSPITAL LABORATORY</t>
  </si>
  <si>
    <t>UH Coventry &amp; Warwickshire - Coventry &amp; Warwickshire Pathology Services (CWPS)</t>
  </si>
  <si>
    <t>UH Dorset NHS Foundation Trust - One Dorset Pathology</t>
  </si>
  <si>
    <t>CHELSEA AND WESTMINSTER HOSPITAL NHS FOUNDATION TRUST - WEST MIDDLESEX UNIVERSITY LABORATORY</t>
  </si>
  <si>
    <t>692S0</t>
  </si>
  <si>
    <t>CROYDON UNIVERSITY HOSPITAL LABORATORY</t>
  </si>
  <si>
    <t>UH of Derby and Burton - Derbyshire Pathology (Chesterfield Royal)</t>
  </si>
  <si>
    <t>697K0</t>
  </si>
  <si>
    <t>DARENT VALLEY HOSPITAL LABORATORY</t>
  </si>
  <si>
    <t>UH of Derby and Burton - Derbyshire Pathology (Royal Derby)</t>
  </si>
  <si>
    <t>BASSETLAW DIST GEN HOSP LABORATORY</t>
  </si>
  <si>
    <t>UH Sussex - Brighton and Sussex Pathology (Royal Sussex County)</t>
  </si>
  <si>
    <t>COUNTESS OF CHESTER HOSPITAL NHS FOUNDATION TRUST - COUNTESS OF CHESTER HOSPITAL LABORATORY</t>
  </si>
  <si>
    <t>DONCASTER ROYAL INFIRMARY LABORATORY</t>
  </si>
  <si>
    <t>UK Health Security Agency (Addenbrookes Laboratory)</t>
  </si>
  <si>
    <t>695W0</t>
  </si>
  <si>
    <t>DORSET COUNTY HOSPITAL LABORATORY</t>
  </si>
  <si>
    <t>UK Health Security Agency (Bristol Laboratory)</t>
  </si>
  <si>
    <t>CROYDON HEALTH SERVICES NHS TRUST - CROYDON UNIVERSITY HOSPITAL LABORATORY</t>
  </si>
  <si>
    <t>LISTER HOSPITAL LABORATORY</t>
  </si>
  <si>
    <t>DARTFORD AND GRAVESHAM NHS TRUST - DARENT VALLEY HOSPITAL LABORATORY</t>
  </si>
  <si>
    <t>691D0</t>
  </si>
  <si>
    <t>QUEEN ELIZABETH II HOSPITAL LABORATORY</t>
  </si>
  <si>
    <t>DONCASTER AND BASSETLAW TEACHING HOSPITALS NHS FOUNDATION TRUST - BASSETLAW DIST GEN HOSP LABORATORY</t>
  </si>
  <si>
    <t>691B0</t>
  </si>
  <si>
    <t>MACCLESFIELD DISTRICT GENERAL HOSPITAL LABORATORY</t>
  </si>
  <si>
    <t>DONCASTER AND BASSETLAW TEACHING HOSPITALS NHS FOUNDATION TRUST - DONCASTER ROYAL INFIRMARY LABORATORY</t>
  </si>
  <si>
    <t>692D0</t>
  </si>
  <si>
    <t>University Hospitals Plymouth NHS Trust (Derriford)</t>
  </si>
  <si>
    <t>DORSET COUNTY HOSPITAL NHS FOUNDATION TRUST - DORSET COUNTY HOSPITAL LABORATORY</t>
  </si>
  <si>
    <t>695C0</t>
  </si>
  <si>
    <t>University Hospitals Sussex NHS Foundation Trust (St Richard's)</t>
  </si>
  <si>
    <t>694S0</t>
  </si>
  <si>
    <t>THE WILLIAM HARVEY HOSPITAL LABORATORY</t>
  </si>
  <si>
    <t>Warrington and Halton Hospital NHS Foundation Trust</t>
  </si>
  <si>
    <t>690L0</t>
  </si>
  <si>
    <t>BURNLEY GENERAL HOSPITAL LABORATORY</t>
  </si>
  <si>
    <t>West Suffolk Hospital NHS Foundation Trust</t>
  </si>
  <si>
    <t>EAST CHESHIRE NHS TRUST - MACCLESFIELD DISTRICT GENERAL HOSPITAL LABORATORY</t>
  </si>
  <si>
    <t>690D0</t>
  </si>
  <si>
    <t>QUEEN'S PARK HOSPITAL LABORATORY</t>
  </si>
  <si>
    <t>Wirral University Teaching Hospital - Chester &amp; Wirral Microbiology</t>
  </si>
  <si>
    <t>691K0</t>
  </si>
  <si>
    <t>COLCHESTER GENERAL HOSPITAL LABORATORY</t>
  </si>
  <si>
    <t>692A0</t>
  </si>
  <si>
    <t>IPSWICH HOSPITAL LABORATORY</t>
  </si>
  <si>
    <t>York and Scarborough Teaching Hospitals NHS Foundation Trust (Hull)</t>
  </si>
  <si>
    <t>EAST KENT HOSPITALS UNIVERSITY NHS FOUNDATION TRUST - THE WILLIAM HARVEY HOSPITAL LABORATORY</t>
  </si>
  <si>
    <t>691G0</t>
  </si>
  <si>
    <t>EASTBOURNE DISTRICT GENERAL HOSPITAL LABORATORY</t>
  </si>
  <si>
    <t>York and Scarborough Teaching Hospitals NHS Foundation Trust (York)</t>
  </si>
  <si>
    <t>EAST LANCASHIRE HOSPITALS NHS TRUST - BURNLEY GENERAL HOSPITAL LABORATORY</t>
  </si>
  <si>
    <t>EAST LANCASHIRE HOSPITALS NHS TRUST - QUEEN'S PARK HOSPITAL LABORATORY</t>
  </si>
  <si>
    <t>EPSOM HOSPITAL LABORATORIES</t>
  </si>
  <si>
    <t>EAST SUFFOLK AND NORTH ESSEX NHS FOUNDATION TRUST - COLCHESTER GENERAL HOSPITAL LABORATORY</t>
  </si>
  <si>
    <t>ST HELIER PATHOLOGY</t>
  </si>
  <si>
    <t>EAST SUFFOLK AND NORTH ESSEX NHS FOUNDATION TRUST - IPSWICH HOSPITAL LABORATORY</t>
  </si>
  <si>
    <t>EAST SUSSEX HEALTHCARE NHS TRUST - EASTBOURNE DISTRICT GENERAL HOSPITAL LABORATORY</t>
  </si>
  <si>
    <t>691N0</t>
  </si>
  <si>
    <t>FRIMLEY PARK HOSPITAL LABORATORY</t>
  </si>
  <si>
    <t>WEXHAM PARK HOSPITAL LABORATORY</t>
  </si>
  <si>
    <t>EPSOM AND ST HELIER UNIVERSITY HOSPITALS NHS TRUST - EPSOM HOSPITAL LABORATORIES</t>
  </si>
  <si>
    <t>FRONTIER PATHOLOGY</t>
  </si>
  <si>
    <t>8K028</t>
  </si>
  <si>
    <t>FRONTIER PATHOLOGY NHS PARTNERSHIP</t>
  </si>
  <si>
    <t>EPSOM AND ST HELIER UNIVERSITY HOSPITALS NHS TRUST - ST HELIER PATHOLOGY</t>
  </si>
  <si>
    <t>691P0</t>
  </si>
  <si>
    <t>GATESHEAD HEALTH NHS FOUNDATION TRUST LABORATORY</t>
  </si>
  <si>
    <t>FRIMLEY HEALTH NHS FOUNDATION TRUST - BERKSHIRE AND SURREY PATHOLOGY SERVICES (BSPS)</t>
  </si>
  <si>
    <t>695E0</t>
  </si>
  <si>
    <t>GEORGE ELIOT HOSPITAL LABORATORY</t>
  </si>
  <si>
    <t>FRIMLEY HEALTH NHS FOUNDATION TRUST - FRIMLEY PARK HOSPITAL LABORATORY</t>
  </si>
  <si>
    <t>691C0</t>
  </si>
  <si>
    <t>CHELTENHAM GENERAL HOSPITAL</t>
  </si>
  <si>
    <t>FRIMLEY HEALTH NHS FOUNDATION TRUST - WEXHAM PARK HOSPITAL LABORATORY</t>
  </si>
  <si>
    <t>691R0</t>
  </si>
  <si>
    <t>GLOUCESTERSHIRE ROYAL HOSPITAL LABORATORY</t>
  </si>
  <si>
    <t>697L0</t>
  </si>
  <si>
    <t>GREAT ORMOND STREET HOSPITAL LABORATORY</t>
  </si>
  <si>
    <t>GATESHEAD HEALTH NHS FOUNDATION TRUST - GATESHEAD HEALTH NHS FOUNDATION TRUST LABORATORY</t>
  </si>
  <si>
    <t>69A70</t>
  </si>
  <si>
    <t>LONDON NORTH GENOMIC LABORATORY HUB (GLH)</t>
  </si>
  <si>
    <t>GEORGE ELIOT HOSPITAL NHS TRUST - GEORGE ELIOT HOSPITAL LABORATORY</t>
  </si>
  <si>
    <t>GREAT WESTERN HOSPITAL LABORATORY</t>
  </si>
  <si>
    <t>GLOUCESTERSHIRE HOSPITALS NHS FOUNDATION TRUST - CHELTENHAM GENERAL HOSPITAL</t>
  </si>
  <si>
    <t>699W0</t>
  </si>
  <si>
    <t>CLINICAL GENETICS AND GENOMICS LABORATORY</t>
  </si>
  <si>
    <t>GLOUCESTERSHIRE HOSPITALS NHS FOUNDATION TRUST - GLOUCESTERSHIRE ROYAL HOSPITAL LABORATORY</t>
  </si>
  <si>
    <t>HAREFIELD HOSPITAL LABORATORY MEDICINE DEPT</t>
  </si>
  <si>
    <t>699L0</t>
  </si>
  <si>
    <t>LONDON SOUTH GENOMICS LABORATORY HUB</t>
  </si>
  <si>
    <t>ROYAL BROMPTON HOSPITAL LABORATORY MEDICINE DEPT</t>
  </si>
  <si>
    <t>GREAT WESTERN HOSPITALS NHS FOUNDATION TRUST - GREAT WESTERN HOSPITAL LABORATORY</t>
  </si>
  <si>
    <t>696V0</t>
  </si>
  <si>
    <t>VIAPATH ANALYTICS LLP (GUY'S HOSPITAL)</t>
  </si>
  <si>
    <t>691W0</t>
  </si>
  <si>
    <t>VIAPATH ANALYTICS LLP (ST THOMAS' HOSPITAL)</t>
  </si>
  <si>
    <t>VIAPATH LLP</t>
  </si>
  <si>
    <t>BASINGSTOKE AND NORTH HAMPSHIRE NHS FOUNDATION TRUST LABORATORY</t>
  </si>
  <si>
    <t>GUY'S AND ST THOMAS' NHS FOUNDATION TRUST - VIAPATH ANALYTICS LLP (GUY'S HOSPITAL)</t>
  </si>
  <si>
    <t>691Z0</t>
  </si>
  <si>
    <t>HARROGATE DISTRICT HOSPITAL LABORATORY</t>
  </si>
  <si>
    <t>GUY'S AND ST THOMAS' NHS FOUNDATION TRUST - VIAPATH ANALYTICS LLP (ST THOMAS' HOSPITAL)</t>
  </si>
  <si>
    <t>HEALTH PROTECTION AGENCY PUBLIC HEALTH LABORATORY - SOUTHAMPTON</t>
  </si>
  <si>
    <t>8FJ23</t>
  </si>
  <si>
    <t>PUBLIC HEALTH LABORATORY SERVICE (SOUTHAMPTON)</t>
  </si>
  <si>
    <t>GUY'S AND ST THOMAS' NHS FOUNDATION TRUST - VIAPATH LLP</t>
  </si>
  <si>
    <t>69A80</t>
  </si>
  <si>
    <t>HAMPSHIRE HOSPITALS NHS FOUNDATION TRUST - BASINGSTOKE AND NORTH HAMPSHIRE NHS FOUNDATION TRUST LABORATORY</t>
  </si>
  <si>
    <t>HOMERTON HOSPITAL LABORATORY</t>
  </si>
  <si>
    <t>HARROGATE AND DISTRICT NHS FOUNDATION TRUST - HARROGATE DISTRICT HOSPITAL LABORATORY</t>
  </si>
  <si>
    <t>69Z02</t>
  </si>
  <si>
    <t>CHARING CROSS LABORATORY</t>
  </si>
  <si>
    <t>691X0</t>
  </si>
  <si>
    <t>HAMMERSMITH HOSPITAL LABORATORY</t>
  </si>
  <si>
    <t>69A20</t>
  </si>
  <si>
    <t>LONDON NORTH GLH (HAMMERSMITH HOSPITAL)</t>
  </si>
  <si>
    <t>HOMERTON HEALTHCARE NHS FOUNDATION TRUST - HOMERTON HOSPITAL LABORATORY</t>
  </si>
  <si>
    <t>ST MARY'S HOSPITAL LABORATORY</t>
  </si>
  <si>
    <t>BLOOD SCIENCES LABORATORY</t>
  </si>
  <si>
    <t>IMPERIAL COLLEGE HEALTHCARE NHS TRUST - CHARING CROSS LABORATORY</t>
  </si>
  <si>
    <t>698N0</t>
  </si>
  <si>
    <t>JAMES PAGET UNIVERSITY HOSPITALS - PATHOLOGY</t>
  </si>
  <si>
    <t>IMPERIAL COLLEGE HEALTHCARE NHS TRUST - HAMMERSMITH HOSPITAL LABORATORY</t>
  </si>
  <si>
    <t>IMPERIAL COLLEGE HEALTHCARE NHS TRUST - LONDON NORTH GLH (HAMMERSMITH HOSPITAL)</t>
  </si>
  <si>
    <t>692F0</t>
  </si>
  <si>
    <t>KETTERING GENERAL HOSPITAL LABORATORY</t>
  </si>
  <si>
    <t>IMPERIAL COLLEGE HEALTHCARE NHS TRUST - ST MARY'S HOSPITAL LABORATORY</t>
  </si>
  <si>
    <t>699V0</t>
  </si>
  <si>
    <t>ADVANCED DIAGNOSTICS LABORATORY</t>
  </si>
  <si>
    <t>ISLE OF WIGHT NHS TRUST - BLOOD SCIENCES LABORATORY</t>
  </si>
  <si>
    <t>699T0</t>
  </si>
  <si>
    <t>KINGS HAEMATOLOGICAL MALIGNANCY DIAGNOSTIC CENTRE</t>
  </si>
  <si>
    <t>JAMES PAGET UNIVERSITY HOSPITALS NHS FOUNDATION TRUST - JAMES PAGET UNIVERSITY HOSPITALS - PATHOLOGY</t>
  </si>
  <si>
    <t>699R0</t>
  </si>
  <si>
    <t>LIVER MOLECULAR GENETICS LAB</t>
  </si>
  <si>
    <t>KETTERING GENERAL HOSPITAL NHS FOUNDATION TRUST - KETTERING GENERAL HOSPITAL LABORATORY</t>
  </si>
  <si>
    <t>692H0</t>
  </si>
  <si>
    <t>MOLECULAR PATHOLOGY</t>
  </si>
  <si>
    <t>699Q0</t>
  </si>
  <si>
    <t>NEUROPATHOLOGY LABORATORY</t>
  </si>
  <si>
    <t>692K0</t>
  </si>
  <si>
    <t>KINGSTON HOSPITAL LABORATORY</t>
  </si>
  <si>
    <t>693U0</t>
  </si>
  <si>
    <t>ROYAL PRESTON HOSPITAL LABORATORY</t>
  </si>
  <si>
    <t>699K0</t>
  </si>
  <si>
    <t>LDPATH LIMITED</t>
  </si>
  <si>
    <t>8K695</t>
  </si>
  <si>
    <t>695N0</t>
  </si>
  <si>
    <t>LEEDS GENERAL INFIRMARY LABORATORY</t>
  </si>
  <si>
    <t>696B0</t>
  </si>
  <si>
    <t>ST JAMES'S UNIVERSITY HOSP LABORATORY</t>
  </si>
  <si>
    <t>699C0</t>
  </si>
  <si>
    <t>THE LEEDS GENETICS LABORATORY</t>
  </si>
  <si>
    <t>LANCASHIRE TEACHING HOSPITALS NHS FOUNDATION TRUST - ROYAL PRESTON HOSPITAL LABORATORY</t>
  </si>
  <si>
    <t>692N0</t>
  </si>
  <si>
    <t>LEWISHAM HOSPITAL LABORATORY</t>
  </si>
  <si>
    <t>697W0</t>
  </si>
  <si>
    <t>QUEEN ELIZABETH HOSPITAL PATHOLOGY LABORATORY</t>
  </si>
  <si>
    <t>LEEDS TEACHING HOSPITALS NHS TRUST - LEEDS GENERAL INFIRMARY LABORATORY</t>
  </si>
  <si>
    <t>J9Z6K</t>
  </si>
  <si>
    <t>LINCOLNSHIRE COMMUNITY PODIATRY SERVICE</t>
  </si>
  <si>
    <t>LEEDS TEACHING HOSPITALS NHS TRUST - ST JAMES'S UNIVERSITY HOSP LABORATORY</t>
  </si>
  <si>
    <t>FAZAKERLEY HOSPITAL LABORATORY</t>
  </si>
  <si>
    <t>ROYAL LIVERPOOL UNIVERSITY HOSPITAL LABORATORY</t>
  </si>
  <si>
    <t>LEWISHAM AND GREENWICH NHS TRUST - LEWISHAM HOSPITAL LABORATORY</t>
  </si>
  <si>
    <t>691A0</t>
  </si>
  <si>
    <t>EALING HOSPITAL LABORATORY</t>
  </si>
  <si>
    <t>LEWISHAM AND GREENWICH NHS TRUST - QUEEN ELIZABETH HOSPITAL PATHOLOGY LABORATORY</t>
  </si>
  <si>
    <t>697Q0</t>
  </si>
  <si>
    <t>MAGNA LABORATORIES LTD</t>
  </si>
  <si>
    <t>692E0</t>
  </si>
  <si>
    <t>MAIDSTONE HOSPITAL LABORATORY</t>
  </si>
  <si>
    <t>LIVERPOOL UNIVERSITY HOSPITALS NHS FOUNDATION TRUST - ROYAL LIVERPOOL UNIVERSITY HOSPITAL LABORATORY</t>
  </si>
  <si>
    <t>698M0</t>
  </si>
  <si>
    <t>TUNBRIDGE WELLS HOSPITAL (PEMBURY) - PATHOLOGY</t>
  </si>
  <si>
    <t>LONDON NORTH WEST UNIVERSITY HEALTHCARE NHS TRUST - EALING HOSPITAL LABORATORY</t>
  </si>
  <si>
    <t>690S0</t>
  </si>
  <si>
    <t>MANCHESTER ROYAL INFIRMARY LABORATORY</t>
  </si>
  <si>
    <t>699Y0</t>
  </si>
  <si>
    <t>MOLECULAR HAEMATOLOGY SERVICE</t>
  </si>
  <si>
    <t>699X0</t>
  </si>
  <si>
    <t>NORTH WEST GLH LED BY MANCHESTER UNIVERSITY NHS FOUNDATION TRUST</t>
  </si>
  <si>
    <t>MAIDSTONE AND TUNBRIDGE WELLS NHS TRUST - MAIDSTONE HOSPITAL LABORATORY</t>
  </si>
  <si>
    <t>695J0</t>
  </si>
  <si>
    <t>TRAFFORD GENERAL HOSPITAL LABORATORY</t>
  </si>
  <si>
    <t>MAIDSTONE AND TUNBRIDGE WELLS NHS TRUST - TUNBRIDGE WELLS HOSPITAL (PEMBURY) - PATHOLOGY</t>
  </si>
  <si>
    <t>694T0</t>
  </si>
  <si>
    <t>UHSM NHS FOUNDATION TRUST LABORATORY</t>
  </si>
  <si>
    <t>MANCHESTER UNIVERSITY NHS FOUNDATION TRUST - MANCHESTER ROYAL INFIRMARY LABORATORY</t>
  </si>
  <si>
    <t>692T0</t>
  </si>
  <si>
    <t>MEDWAY MARITIME HOSPITAL LABORATORY</t>
  </si>
  <si>
    <t>WHISTON HOSPITAL LABORATORY</t>
  </si>
  <si>
    <t>MANCHESTER UNIVERSITY NHS FOUNDATION TRUST - NORTH WEST GLH LED BY MANCHESTER UNIVERSITY NHS FOUNDATION TRUST</t>
  </si>
  <si>
    <t>BASILDON HOSPITAL LABORATORY</t>
  </si>
  <si>
    <t>MANCHESTER UNIVERSITY NHS FOUNDATION TRUST - TRAFFORD GENERAL HOSPITAL LABORATORY</t>
  </si>
  <si>
    <t>692V0</t>
  </si>
  <si>
    <t>BROOMFIELD HOSPITAL LABORATORY</t>
  </si>
  <si>
    <t>MANCHESTER UNIVERSITY NHS FOUNDATION TRUST - UHSM NHS FOUNDATION TRUST LABORATORY</t>
  </si>
  <si>
    <t>694Y0</t>
  </si>
  <si>
    <t>SOUTHEND HOSPITAL LABORATORY</t>
  </si>
  <si>
    <t>MEDWAY NHS FOUNDATION TRUST - MEDWAY MARITIME HOSPITAL LABORATORY</t>
  </si>
  <si>
    <t>696R0</t>
  </si>
  <si>
    <t>MID CHESHIRE HOSPITALS LABORATORY</t>
  </si>
  <si>
    <t>MERSEY AND WEST LANCASHIRE TEACHING HOSPITALS NHS TRUST - WHISTON HOSPITAL LABORATORY</t>
  </si>
  <si>
    <t>MID AND SOUTH ESSEX NHS FOUNDATION TRUST - BASILDON HOSPITAL LABORATORY</t>
  </si>
  <si>
    <t>693Q0</t>
  </si>
  <si>
    <t>THE MID YORKSHIRE TEACHING NHS TRUST-PATHOLOGY SERVICES</t>
  </si>
  <si>
    <t>MID AND SOUTH ESSEX NHS FOUNDATION TRUST - BROOMFIELD HOSPITAL LABORATORY</t>
  </si>
  <si>
    <t>A1T3M</t>
  </si>
  <si>
    <t>MID AND SOUTH ESSEX NHS FOUNDATION TRUST - SOUTHEND HOSPITAL LABORATORY</t>
  </si>
  <si>
    <t>692Z0</t>
  </si>
  <si>
    <t>MILTON KEYNES GENERAL HOSPITAL LABORATORY</t>
  </si>
  <si>
    <t>MID CHESHIRE HOSPITALS NHS FOUNDATION TRUST - MID CHESHIRE HOSPITALS LABORATORY</t>
  </si>
  <si>
    <t>PUBLIC HEALTH LABORATORY BRISTOL HPA</t>
  </si>
  <si>
    <t>MID YORKSHIRE TEACHING NHS TRUST - THE MID YORKSHIRE TEACHING NHS TRUST-PATHOLOGY SERVICES</t>
  </si>
  <si>
    <t>698V0</t>
  </si>
  <si>
    <t>SEVERN PATHOLOGY</t>
  </si>
  <si>
    <t>690Q0</t>
  </si>
  <si>
    <t>CUMBERLAND INFIRMARY LABORATORY</t>
  </si>
  <si>
    <t>MILTON KEYNES UNIVERSITY HOSPITAL NHS FOUNDATION TRUST - MILTON KEYNES GENERAL HOSPITAL LABORATORY</t>
  </si>
  <si>
    <t>695V0</t>
  </si>
  <si>
    <t>WEST CUMBERLAND HOSPITAL LABORATORY</t>
  </si>
  <si>
    <t>NORTH MIDDLESEX HOSPITAL LABORATORY</t>
  </si>
  <si>
    <t>NORTH BRISTOL NHS TRUST - PUBLIC HEALTH LABORATORY BRISTOL HPA</t>
  </si>
  <si>
    <t>TEES VALLEY LABORATORY SERVICES</t>
  </si>
  <si>
    <t>NORTH BRISTOL NHS TRUST - SEVERN PATHOLOGY</t>
  </si>
  <si>
    <t>S6Z6C</t>
  </si>
  <si>
    <t>NORTH CUMBRIA INTEGRATED CARE NHS FOUNDATION TRUST - CUMBERLAND INFIRMARY LABORATORY</t>
  </si>
  <si>
    <t>UNIVERSITY HOSPITAL OF HARTLEPOOL LABORATORY</t>
  </si>
  <si>
    <t>NORTH CUMBRIA INTEGRATED CARE NHS FOUNDATION TRUST - WEST CUMBERLAND HOSPITAL LABORATORY</t>
  </si>
  <si>
    <t>693A0</t>
  </si>
  <si>
    <t>UNIVERSITY HOSPITAL OF NORTH TEES LABORATORY</t>
  </si>
  <si>
    <t>696T0</t>
  </si>
  <si>
    <t>HINCHINGBROOKE HEALTH CARE NHS TRUST LABORATORY</t>
  </si>
  <si>
    <t>NORTH TEES AND HARTLEPOOL NHS FOUNDATION TRUST - TEES VALLEY LABORATORY SERVICES</t>
  </si>
  <si>
    <t>693N0</t>
  </si>
  <si>
    <t>PETERBOROUGH HOSPITAL LABORATORY</t>
  </si>
  <si>
    <t>NORTH TEES AND HARTLEPOOL NHS FOUNDATION TRUST - UNIVERSITY HOSPITAL OF HARTLEPOOL LABORATORY</t>
  </si>
  <si>
    <t>693C0</t>
  </si>
  <si>
    <t>NORTHAMPTON GENERAL HOSPITAL LABORATORY</t>
  </si>
  <si>
    <t>NORTH TEES AND HARTLEPOOL NHS FOUNDATION TRUST - UNIVERSITY HOSPITAL OF NORTH TEES LABORATORY</t>
  </si>
  <si>
    <t>693Y0</t>
  </si>
  <si>
    <t>BIRCH HILL HOSPITAL LABORATORY</t>
  </si>
  <si>
    <t>NORTH WEST ANGLIA NHS FOUNDATION TRUST - HINCHINGBROOKE HEALTH CARE NHS TRUST LABORATORY</t>
  </si>
  <si>
    <t>690N0</t>
  </si>
  <si>
    <t>BURY GENERAL HOSPITAL LABORATORY</t>
  </si>
  <si>
    <t>NORTH WEST ANGLIA NHS FOUNDATION TRUST - PETERBOROUGH HOSPITAL LABORATORY</t>
  </si>
  <si>
    <t>696Y0</t>
  </si>
  <si>
    <t>NORTH MANCHESTER GENERAL LABORATORY</t>
  </si>
  <si>
    <t>NORTHAMPTON GENERAL HOSPITAL NHS TRUST - NORTHAMPTON GENERAL HOSPITAL LABORATORY</t>
  </si>
  <si>
    <t>693L0</t>
  </si>
  <si>
    <t>OLDHAM LABORATORY</t>
  </si>
  <si>
    <t>NORTHERN CARE ALLIANCE NHS FOUNDATION TRUST - BIRCH HILL HOSPITAL LABORATORY</t>
  </si>
  <si>
    <t>698X0</t>
  </si>
  <si>
    <t>OLDHAM PATHOLOGY LABORATORY</t>
  </si>
  <si>
    <t>NORTHERN CARE ALLIANCE NHS FOUNDATION TRUST - BURY GENERAL HOSPITAL LABORATORY</t>
  </si>
  <si>
    <t>697T0</t>
  </si>
  <si>
    <t>SALFORD ROYAL MICROBIOLOGY DEPARTMENT</t>
  </si>
  <si>
    <t>NORTHERN CARE ALLIANCE NHS FOUNDATION TRUST - NORTH MANCHESTER GENERAL LABORATORY</t>
  </si>
  <si>
    <t>696J0</t>
  </si>
  <si>
    <t>DIANA, PRINCESS OF WALES HOSPITAL LABORATORY</t>
  </si>
  <si>
    <t>NORTHERN CARE ALLIANCE NHS FOUNDATION TRUST - OLDHAM LABORATORY</t>
  </si>
  <si>
    <t>694M0</t>
  </si>
  <si>
    <t>SCUNTHORPE GENERAL HOSPITAL LABORATORY</t>
  </si>
  <si>
    <t>NORTHERN CARE ALLIANCE NHS FOUNDATION TRUST - OLDHAM PATHOLOGY LABORATORY</t>
  </si>
  <si>
    <t>698H0</t>
  </si>
  <si>
    <t>HEXHAM GENERAL HOSPITAL</t>
  </si>
  <si>
    <t>NORTHERN CARE ALLIANCE NHS FOUNDATION TRUST - SALFORD ROYAL MICROBIOLOGY DEPARTMENT</t>
  </si>
  <si>
    <t>693B0</t>
  </si>
  <si>
    <t>NORTH TYNESIDE GENERAL HOSP LABORATORY</t>
  </si>
  <si>
    <t>NORTHERN LINCOLNSHIRE AND GOOLE NHS FOUNDATION TRUST - DIANA, PRINCESS OF WALES HOSPITAL LABORATORY</t>
  </si>
  <si>
    <t>698G0</t>
  </si>
  <si>
    <t>NORTHUMBRIA SPECIALIST EMERGENCY CARE HOSPITAL</t>
  </si>
  <si>
    <t>NORTHERN LINCOLNSHIRE AND GOOLE NHS FOUNDATION TRUST - SCUNTHORPE GENERAL HOSPITAL LABORATORY</t>
  </si>
  <si>
    <t>690Z0</t>
  </si>
  <si>
    <t>WANSBECK HOSPITAL LABORATORY</t>
  </si>
  <si>
    <t>NORTHUMBRIA HEALTHCARE NHS FOUNDATION TRUST - HEXHAM GENERAL HOSPITAL</t>
  </si>
  <si>
    <t>698F0</t>
  </si>
  <si>
    <t>NOTTINGHAM UNIVERSITY HOSPITALS BIOBANK LABORATORY</t>
  </si>
  <si>
    <t>NORTHUMBRIA HEALTHCARE NHS FOUNDATION TRUST - NORTH TYNESIDE GENERAL HOSP LABORATORY</t>
  </si>
  <si>
    <t>NOTTINGHAM UNIVERSITY HOSPITALS LABORATORY</t>
  </si>
  <si>
    <t>G0V9Y</t>
  </si>
  <si>
    <t>ONCOLOGICA UK</t>
  </si>
  <si>
    <t>G9U4V</t>
  </si>
  <si>
    <t>ONCOLOGICA UK LTD</t>
  </si>
  <si>
    <t>NORTHUMBRIA HEALTHCARE NHS FOUNDATION TRUST - WANSBECK HOSPITAL LABORATORY</t>
  </si>
  <si>
    <t>693K0</t>
  </si>
  <si>
    <t>NUFFIELD ORTHOPAEDIC LABORATORY</t>
  </si>
  <si>
    <t>698D0</t>
  </si>
  <si>
    <t>OXFORD MOLECULAR HAEMATOLOGY LABORATORY</t>
  </si>
  <si>
    <t>NOTTINGHAM UNIVERSITY HOSPITALS NHS TRUST - NOTTINGHAM UNIVERSITY HOSPITALS LABORATORY</t>
  </si>
  <si>
    <t>698C0</t>
  </si>
  <si>
    <t>OXFORD REGIONAL GENETICS LABORATORIES</t>
  </si>
  <si>
    <t>697D0</t>
  </si>
  <si>
    <t>OXFORD UNIVERSITY TRUST MICROBIOLOGY LABORATORY</t>
  </si>
  <si>
    <t>697E0</t>
  </si>
  <si>
    <t>PORTSMOUTH PATHOLOGY SERVICE</t>
  </si>
  <si>
    <t>697A0</t>
  </si>
  <si>
    <t>QUEST DIAGNOSTICS LTD</t>
  </si>
  <si>
    <t>8HG05</t>
  </si>
  <si>
    <t>BERKSHIRE AND SURREY PATHOLOGY SERVICES (BSPS) - HPV PRIMARY SCREENING PROGRAMME</t>
  </si>
  <si>
    <t>OXFORD UNIVERSITY HOSPITALS NHS FOUNDATION TRUST - OXFORD UNIVERSITY TRUST MICROBIOLOGY LABORATORY</t>
  </si>
  <si>
    <t>693D0</t>
  </si>
  <si>
    <t>NORTHERN DEVON DISTRICT HOSPITAL LABORATORY</t>
  </si>
  <si>
    <t>69A50</t>
  </si>
  <si>
    <t>SOUTH WEST GENOMICS LABORATORY HUB</t>
  </si>
  <si>
    <t>69Z03</t>
  </si>
  <si>
    <t>BARNET GENERAL HOSPITAL LABORATORY</t>
  </si>
  <si>
    <t>690W0</t>
  </si>
  <si>
    <t>CHASE FARM HOSPITALS (ENFIELD ACUTE) LABORATORY</t>
  </si>
  <si>
    <t>ROYAL DEVON UNIVERSITY HEALTHCARE NHS FOUNDATION TRUST - NORTHERN DEVON DISTRICT HOSPITAL LABORATORY</t>
  </si>
  <si>
    <t>69A30</t>
  </si>
  <si>
    <t>LONDON NORTH GLH (ROYAL FREE HOSPITAL)</t>
  </si>
  <si>
    <t>697H0</t>
  </si>
  <si>
    <t>ROYAL FREE HOSPITAL MICROBIOLOGY DEPARTMENT</t>
  </si>
  <si>
    <t>69KTV</t>
  </si>
  <si>
    <t>ROYAL NATIONAL ORTHOPAEDIC HOSPITAL LABORATORY</t>
  </si>
  <si>
    <t>ROYAL FREE LONDON NHS FOUNDATION TRUST - BARNET GENERAL HOSPITAL LABORATORY</t>
  </si>
  <si>
    <t>696P0</t>
  </si>
  <si>
    <t>PAPWORTH HOSPITAL LABORATORY</t>
  </si>
  <si>
    <t>694B0</t>
  </si>
  <si>
    <t>ROYAL SURREY COUNTY HOSPITAL LABORATORY</t>
  </si>
  <si>
    <t>ROYAL FREE LONDON NHS FOUNDATION TRUST - LONDON NORTH GLH (ROYAL FREE HOSPITAL)</t>
  </si>
  <si>
    <t>698P0</t>
  </si>
  <si>
    <t>ROYAL UNITED HOSPITALS BATH - PATHOLOGY SERVICES</t>
  </si>
  <si>
    <t>ROYAL FREE LONDON NHS FOUNDATION TRUST - ROYAL FREE HOSPITAL MICROBIOLOGY DEPARTMENT</t>
  </si>
  <si>
    <t>694J0</t>
  </si>
  <si>
    <t>SALISBURY DISTRICT HOSPITAL LABORATORY</t>
  </si>
  <si>
    <t>699H0</t>
  </si>
  <si>
    <t>WESSEX REGIONAL GENETICS LABORATORY</t>
  </si>
  <si>
    <t>CITY HOSPITAL NHS TRUST</t>
  </si>
  <si>
    <t>694K0</t>
  </si>
  <si>
    <t>SANDWELL GENERAL HOSPITAL LABORATORY</t>
  </si>
  <si>
    <t>ROYAL UNITED HOSPITALS BATH NHS FOUNDATION TRUST - ROYAL UNITED HOSPITALS BATH - PATHOLOGY SERVICES</t>
  </si>
  <si>
    <t>698E0</t>
  </si>
  <si>
    <t>CLINICAL CHEMISTRY LABORATORY</t>
  </si>
  <si>
    <t>SALISBURY NHS FOUNDATION TRUST - SALISBURY DISTRICT HOSPITAL LABORATORY</t>
  </si>
  <si>
    <t>699D0</t>
  </si>
  <si>
    <t>SHEFFIELD DIAGNOSTIC GENETICS SERVICE</t>
  </si>
  <si>
    <t>693E0</t>
  </si>
  <si>
    <t>NORTHERN GENERAL HOSPITAL LABORATORY</t>
  </si>
  <si>
    <t>SANDWELL AND WEST BIRMINGHAM HOSPITALS NHS TRUST - CITY HOSPITAL NHS TRUST</t>
  </si>
  <si>
    <t>690V0</t>
  </si>
  <si>
    <t>ROYAL HALLAMSHIRE HOSPITAL LABORATORY</t>
  </si>
  <si>
    <t>SANDWELL AND WEST BIRMINGHAM HOSPITALS NHS TRUST - SANDWELL GENERAL HOSPITAL LABORATORY</t>
  </si>
  <si>
    <t>696H0</t>
  </si>
  <si>
    <t>KING'S MILL HOSPITAL LABORATORY</t>
  </si>
  <si>
    <t>SHEFFIELD CHILDREN'S NHS FOUNDATION TRUST - CLINICAL CHEMISTRY LABORATORY</t>
  </si>
  <si>
    <t>696W0</t>
  </si>
  <si>
    <t>NEWARK HOSPITAL LABORATORY</t>
  </si>
  <si>
    <t>697M0</t>
  </si>
  <si>
    <t>SPS MUSGROVE PARK HOSPITAL</t>
  </si>
  <si>
    <t>SHEFFIELD TEACHING HOSPITALS NHS FOUNDATION TRUST - NORTHERN GENERAL HOSPITAL LABORATORY</t>
  </si>
  <si>
    <t>697X0</t>
  </si>
  <si>
    <t>SOURCE BIOSCIENCE</t>
  </si>
  <si>
    <t>8HG04</t>
  </si>
  <si>
    <t>SOURCE BIOSCIENCE PLC</t>
  </si>
  <si>
    <t>SHEFFIELD TEACHING HOSPITALS NHS FOUNDATION TRUST - ROYAL HALLAMSHIRE HOSPITAL LABORATORY</t>
  </si>
  <si>
    <t>696M0</t>
  </si>
  <si>
    <t>FRIARAGE HOSPITAL LABORATORY</t>
  </si>
  <si>
    <t>SHERWOOD FOREST HOSPITALS NHS FOUNDATION TRUST - KING'S MILL HOSPITAL LABORATORY</t>
  </si>
  <si>
    <t>694U0</t>
  </si>
  <si>
    <t>JAMES COOK UNIVERSITY HOSPITAL LABORATORY</t>
  </si>
  <si>
    <t>SHERWOOD FOREST HOSPITALS NHS FOUNDATION TRUST - NEWARK HOSPITAL LABORATORY</t>
  </si>
  <si>
    <t>694V0</t>
  </si>
  <si>
    <t>SOUTH TYNESIDE DISTRICT GENERAL HOSPITAL PATHOLOGY LABORATORY</t>
  </si>
  <si>
    <t>SOMERSET NHS FOUNDATION TRUST - SPS MUSGROVE PARK HOSPITAL</t>
  </si>
  <si>
    <t>696D0</t>
  </si>
  <si>
    <t>SUNDERLAND ROYAL HOSPITAL LABORATORY</t>
  </si>
  <si>
    <t>694W0</t>
  </si>
  <si>
    <t>SOUTH WARWICKSHIRE HOSPITAL LABORATORY</t>
  </si>
  <si>
    <t>SOUTH TEES HOSPITALS NHS FOUNDATION TRUST - FRIARAGE HOSPITAL LABORATORY</t>
  </si>
  <si>
    <t>SOUTH TEES HOSPITALS NHS FOUNDATION TRUST - JAMES COOK UNIVERSITY HOSPITAL LABORATORY</t>
  </si>
  <si>
    <t>SPIRE HEALTHCARE GROUP</t>
  </si>
  <si>
    <t>NT3</t>
  </si>
  <si>
    <t>SPIRE HEALTHCARE</t>
  </si>
  <si>
    <t>SOUTH TYNESIDE AND SUNDERLAND NHS FOUNDATION TRUST - SOUTH TYNESIDE DISTRICT GENERAL HOSPITAL PATHOLOGY LABORATORY</t>
  </si>
  <si>
    <t>697N0</t>
  </si>
  <si>
    <t>SOUTH TYNESIDE AND SUNDERLAND NHS FOUNDATION TRUST - SUNDERLAND ROYAL HOSPITAL LABORATORY</t>
  </si>
  <si>
    <t>STEPPING HILL HOSPITAL LABORATORY</t>
  </si>
  <si>
    <t>SOUTH WARWICKSHIRE UNIVERSITY NHS FOUNDATION TRUST - SOUTH WARWICKSHIRE HOSPITAL LABORATORY</t>
  </si>
  <si>
    <t>CRAWLEY HOSPITAL LABORATORY</t>
  </si>
  <si>
    <t>691F0</t>
  </si>
  <si>
    <t>EAST SURREY HOSPITAL LABORATORY</t>
  </si>
  <si>
    <t>695A0</t>
  </si>
  <si>
    <t>TAMESIDE GENERAL HOSPITAL LABORATORY</t>
  </si>
  <si>
    <t>STOCKPORT NHS FOUNDATION TRUST - STEPPING HILL HOSPITAL LABORATORY</t>
  </si>
  <si>
    <t>UNIVERSITY HOSPITAL LABORATORY</t>
  </si>
  <si>
    <t>SURREY AND SUSSEX HEALTHCARE NHS TRUST - CRAWLEY HOSPITAL LABORATORY</t>
  </si>
  <si>
    <t>696F0</t>
  </si>
  <si>
    <t>CHRISTIE HOSPITAL LABORATORY</t>
  </si>
  <si>
    <t>SURREY AND SUSSEX HEALTHCARE NHS TRUST - EAST SURREY HOSPITAL LABORATORY</t>
  </si>
  <si>
    <t>THE CHRISTIE PATHOLOGY PARTNERSHIP</t>
  </si>
  <si>
    <t>8JJ58</t>
  </si>
  <si>
    <t>TAMESIDE AND GLOSSOP INTEGRATED CARE NHS FOUNDATION TRUST - TAMESIDE GENERAL HOSPITAL LABORATORY</t>
  </si>
  <si>
    <t>THE DOCTORS LABORATORY</t>
  </si>
  <si>
    <t>8HH48</t>
  </si>
  <si>
    <t>DEPT OF PATHOLOGY (RUSSELLS HALL HOSP)</t>
  </si>
  <si>
    <t>697J0</t>
  </si>
  <si>
    <t>697V0</t>
  </si>
  <si>
    <t>695D0</t>
  </si>
  <si>
    <t>FREEMAN HOSPITAL LABORATORY</t>
  </si>
  <si>
    <t>THE DUDLEY GROUP NHS FOUNDATION TRUST - DEPT OF PATHOLOGY (RUSSELLS HALL HOSP)</t>
  </si>
  <si>
    <t>699A0</t>
  </si>
  <si>
    <t>THE NEWCASTLE GENETICS LABORATORY</t>
  </si>
  <si>
    <t>699N0</t>
  </si>
  <si>
    <t>YORKSHIRE AND NORTH EAST GLH</t>
  </si>
  <si>
    <t>THE NEWCASTLE UPON TYNE HOSPITALS NHS FOUNDATION TRUST - FREEMAN HOSPITAL LABORATORY</t>
  </si>
  <si>
    <t>THE PRINCESS ALEXANDRA HOSPITAL - PATHOLOGY</t>
  </si>
  <si>
    <t>692J0</t>
  </si>
  <si>
    <t>QUEEN ELIZABETH HOSP, NORFOLK LABORATORY</t>
  </si>
  <si>
    <t>693Z0</t>
  </si>
  <si>
    <t>ROTHERHAM GENERAL HOSPITAL LABORATORY</t>
  </si>
  <si>
    <t>THE PRINCESS ALEXANDRA HOSPITAL NHS TRUST - THE PRINCESS ALEXANDRA HOSPITAL - PATHOLOGY</t>
  </si>
  <si>
    <t>696L0</t>
  </si>
  <si>
    <t>THE ROYAL MARSDEN HOSPITAL PATHOLOGY SERVICES</t>
  </si>
  <si>
    <t>THE QUEEN ELIZABETH HOSPITAL, KING'S LYNN, NHS FOUNDATION TRUST - QUEEN ELIZABETH HOSP, NORFOLK LABORATORY</t>
  </si>
  <si>
    <t>694F0</t>
  </si>
  <si>
    <t>NEW CROSS HOSPITAL PATHOLOGY LABORATORY</t>
  </si>
  <si>
    <t>THE ROTHERHAM NHS FOUNDATION TRUST - ROTHERHAM GENERAL HOSPITAL LABORATORY</t>
  </si>
  <si>
    <t>694A0</t>
  </si>
  <si>
    <t>ROYAL SHREWSBURY HOSPITAL LABORATORY</t>
  </si>
  <si>
    <t>696N0</t>
  </si>
  <si>
    <t>THE WALTON CENTRE LABORATORY</t>
  </si>
  <si>
    <t>THE ROYAL WOLVERHAMPTON NHS TRUST - NEW CROSS HOSPITAL PATHOLOGY LABORATORY</t>
  </si>
  <si>
    <t>694R0</t>
  </si>
  <si>
    <t>TORBAY HOSPITAL LABORATORY</t>
  </si>
  <si>
    <t>THE SHREWSBURY AND TELFORD HOSPITAL NHS TRUST - ROYAL SHREWSBURY HOSPITAL LABORATORY</t>
  </si>
  <si>
    <t>692P0</t>
  </si>
  <si>
    <t>LINCOLN COUNTY HOSPITAL LABORATORY</t>
  </si>
  <si>
    <t>693P0</t>
  </si>
  <si>
    <t>PILGRIM HOSPITAL LABORATORY</t>
  </si>
  <si>
    <t>TORBAY AND SOUTH DEVON NHS FOUNDATION TRUST - TORBAY HOSPITAL LABORATORY</t>
  </si>
  <si>
    <t>69A40</t>
  </si>
  <si>
    <t>LONDON NORTH GLH (THE HALO BUILDING)</t>
  </si>
  <si>
    <t>69A10</t>
  </si>
  <si>
    <t>QSH NEUROPATHOLOGY</t>
  </si>
  <si>
    <t>I5S6O</t>
  </si>
  <si>
    <t>UCLH NEUROGENETICS LABORATORY</t>
  </si>
  <si>
    <t>695P0</t>
  </si>
  <si>
    <t>UCLH PATHOLOGY LABORATORY</t>
  </si>
  <si>
    <t>UNIVERSITY COLLEGE LONDON HOSPITALS NHS FOUNDATION TRUST - LONDON NORTH GLH (THE HALO BUILDING)</t>
  </si>
  <si>
    <t>694X0</t>
  </si>
  <si>
    <t>SOUTHAMPTON GENERAL HOSPITAL LABORATORY</t>
  </si>
  <si>
    <t>699J0</t>
  </si>
  <si>
    <t>WESSEX MOLECULAR PATHOLOGY</t>
  </si>
  <si>
    <t>UNIVERSITY COLLEGE LONDON HOSPITALS NHS FOUNDATION TRUST - UCLH PATHOLOGY LABORATORY</t>
  </si>
  <si>
    <t>690A0</t>
  </si>
  <si>
    <t>HEARTLANDS HOSPITAL LABORATORY</t>
  </si>
  <si>
    <t>699E0</t>
  </si>
  <si>
    <t>MOLECULAR PATHOLOGY DIAGNOSTIC SERVICE</t>
  </si>
  <si>
    <t>UNIVERSITY HOSPITAL SOUTHAMPTON NHS FOUNDATION TRUST - SOUTHAMPTON GENERAL HOSPITAL LABORATORY</t>
  </si>
  <si>
    <t>695Q0</t>
  </si>
  <si>
    <t>UNIVERSITY HOSP BIRMINGHAM LABORATORY</t>
  </si>
  <si>
    <t>UNIVERSITY HOSPITALS BRISTOL NHS TRUST - LABORATORY MEDICINE</t>
  </si>
  <si>
    <t>UNIVERSITY HOSPITALS BIRMINGHAM NHS FOUNDATION TRUST - HEARTLANDS HOSPITAL LABORATORY</t>
  </si>
  <si>
    <t>698T0</t>
  </si>
  <si>
    <t>UNIVERSITY HOSPITALS BRISTOL NHS TRUST - RADIOLOGY</t>
  </si>
  <si>
    <t>698R0</t>
  </si>
  <si>
    <t>WESTON GENERAL HOSPITAL LABORATORY</t>
  </si>
  <si>
    <t>UNIVERSITY HOSPITALS BIRMINGHAM NHS FOUNDATION TRUST - UNIVERSITY HOSP BIRMINGHAM LABORATORY</t>
  </si>
  <si>
    <t>695S0</t>
  </si>
  <si>
    <t>COVENTRY AND WARWICKSHIRE PATHOLOGY SERVICES</t>
  </si>
  <si>
    <t>UNIVERSITY HOSPITALS BRISTOL AND WESTON NHS FOUNDATION TRUST - UNIVERSITY HOSPITALS BRISTOL NHS TRUST - LABORATORY MEDICINE</t>
  </si>
  <si>
    <t>699G0</t>
  </si>
  <si>
    <t>BOURNEMOUTH HOSPITAL MOLECULAR PATHOLOGY LABORATORY</t>
  </si>
  <si>
    <t>693S0</t>
  </si>
  <si>
    <t>POOLE GENERAL HOSPITAL LABORATORY</t>
  </si>
  <si>
    <t>UNIVERSITY HOSPITALS BRISTOL AND WESTON NHS FOUNDATION TRUST - WESTON GENERAL HOSPITAL LABORATORY</t>
  </si>
  <si>
    <t>690M0</t>
  </si>
  <si>
    <t>BURTON HOSPITALS NHS FT LABORATORY</t>
  </si>
  <si>
    <t>UNIVERSITY HOSPITALS COVENTRY AND WARWICKSHIRE NHS TRUST - COVENTRY AND WARWICKSHIRE PATHOLOGY SERVICES</t>
  </si>
  <si>
    <t>DERBY HOSPITALS LABORATORY</t>
  </si>
  <si>
    <t>692M0</t>
  </si>
  <si>
    <t>LEICESTER ROYAL INFIRMARY LABORATORY</t>
  </si>
  <si>
    <t>UNIVERSITY HOSPITALS DORSET NHS FOUNDATION TRUST - POOLE GENERAL HOSPITAL LABORATORY</t>
  </si>
  <si>
    <t>698Q0</t>
  </si>
  <si>
    <t>FURNESS GENERAL HOSPITAL LABORATORY</t>
  </si>
  <si>
    <t>UNIVERSITY HOSPITALS OF DERBY AND BURTON NHS FOUNDATION TRUST - BURTON HOSPITALS NHS FT LABORATORY</t>
  </si>
  <si>
    <t>Z6E6U</t>
  </si>
  <si>
    <t>ROYAL LANCASTER INFIRMARY LABORATORY</t>
  </si>
  <si>
    <t>UNIVERSITY HOSPITALS OF DERBY AND BURTON NHS FOUNDATION TRUST - DERBY HOSPITALS LABORATORY</t>
  </si>
  <si>
    <t>E0F4T</t>
  </si>
  <si>
    <t>WESTMORLAND GENERAL HOSPITAL LABORATORY</t>
  </si>
  <si>
    <t>UNIVERSITY HOSPITALS OF LEICESTER NHS TRUST - LEICESTER ROYAL INFIRMARY LABORATORY</t>
  </si>
  <si>
    <t>NORTH STAFFORDSHIRE HOSPITAL LABORATORY</t>
  </si>
  <si>
    <t>UNIVERSITY HOSPITALS OF MORECAMBE BAY NHS FOUNDATION TRUST - FURNESS GENERAL HOSPITAL LABORATORY</t>
  </si>
  <si>
    <t>693R0</t>
  </si>
  <si>
    <t>DERRIFORD HOSPITAL LABORATORY</t>
  </si>
  <si>
    <t>UNIVERSITY HOSPITALS OF MORECAMBE BAY NHS FOUNDATION TRUST - ROYAL LANCASTER INFIRMARY LABORATORY</t>
  </si>
  <si>
    <t>690J0</t>
  </si>
  <si>
    <t>ROYAL SUSSEX COUNTY HOSPITAL LABORATORY</t>
  </si>
  <si>
    <t>UNIVERSITY HOSPITALS OF MORECAMBE BAY NHS FOUNDATION TRUST - WESTMORLAND GENERAL HOSPITAL LABORATORY</t>
  </si>
  <si>
    <t>696Q0</t>
  </si>
  <si>
    <t>ST RICHARDS HOSPITAL LABORATORY</t>
  </si>
  <si>
    <t>UNIVERSITY HOSPITALS OF NORTH MIDLANDS NHS TRUST - NORTH STAFFORDSHIRE HOSPITAL LABORATORY</t>
  </si>
  <si>
    <t>WORTHING HOSPITAL LABORATORY</t>
  </si>
  <si>
    <t>UNIVERSITY HOSPITALS PLYMOUTH NHS TRUST - DERRIFORD HOSPITAL LABORATORY</t>
  </si>
  <si>
    <t>URALENSIS LTD</t>
  </si>
  <si>
    <t>8JJ08</t>
  </si>
  <si>
    <t>URALENSIS INNOV8 LTD</t>
  </si>
  <si>
    <t>UNIVERSITY HOSPITALS SUSSEX NHS FOUNDATION TRUST - ROYAL SUSSEX COUNTY HOSPITAL LABORATORY</t>
  </si>
  <si>
    <t>695R0</t>
  </si>
  <si>
    <t>WALSALL HOSPITALS NHS TRUST LABORATORY</t>
  </si>
  <si>
    <t>UNIVERSITY HOSPITALS SUSSEX NHS FOUNDATION TRUST - ST RICHARDS HOSPITAL LABORATORY</t>
  </si>
  <si>
    <t>695T0</t>
  </si>
  <si>
    <t>WARRINGTON HOSPITAL LABORATORY</t>
  </si>
  <si>
    <t>UNIVERSITY HOSPITALS SUSSEX NHS FOUNDATION TRUST - WORTHING HOSPITAL LABORATORY</t>
  </si>
  <si>
    <t>HEMEL HEMPSTEAD HOSPITAL LABORATORY</t>
  </si>
  <si>
    <t>WEST HERTFORDSHIRE HOSPITALS NHS TRUST LABORATORY</t>
  </si>
  <si>
    <t>WALSALL HEALTHCARE NHS TRUST - WALSALL HOSPITALS NHS TRUST LABORATORY</t>
  </si>
  <si>
    <t>695Z0</t>
  </si>
  <si>
    <t>WEST SUFFOLK HOSPITAL LABORATORY</t>
  </si>
  <si>
    <t>698W0</t>
  </si>
  <si>
    <t>PATHOLOGY WHITTINGTON HEALTH</t>
  </si>
  <si>
    <t>WEST HERTFORDSHIRE TEACHING HOSPITALS NHS TRUST - HEMEL HEMPSTEAD HOSPITAL LABORATORY</t>
  </si>
  <si>
    <t>69A60</t>
  </si>
  <si>
    <t>WIRRAL HOSPITAL DIAGNOSTIC LABORATORIES</t>
  </si>
  <si>
    <t>WEST HERTFORDSHIRE TEACHING HOSPITALS NHS TRUST - WEST HERTFORDSHIRE HOSPITALS NHS TRUST LABORATORY</t>
  </si>
  <si>
    <t>692G0</t>
  </si>
  <si>
    <t>KIDDERMINSTER GENERAL HOSPITAL LABORATORY</t>
  </si>
  <si>
    <t>WEST SUFFOLK NHS FOUNDATION TRUST - WEST SUFFOLK HOSPITAL LABORATORY</t>
  </si>
  <si>
    <t>THE ALEXANDRA HOSPITAL LABORATORY</t>
  </si>
  <si>
    <t>WHITTINGTON HEALTH NHS TRUST - PATHOLOGY WHITTINGTON HEALTH</t>
  </si>
  <si>
    <t>WORCESTER ROYAL HOSPITAL LABORATORY</t>
  </si>
  <si>
    <t>WIRRAL UNIVERSITY TEACHING HOSPITAL NHS FOUNDATION TRUST - WIRRAL HOSPITAL DIAGNOSTIC LABORATORIES</t>
  </si>
  <si>
    <t>697R0</t>
  </si>
  <si>
    <t>ROYAL ALBERT EDWARD INFIRMARY PATHOLOGY DEPARTMENT</t>
  </si>
  <si>
    <t>WORCESTERSHIRE ACUTE HOSPITALS NHS TRUST - KIDDERMINSTER GENERAL HOSPITAL LABORATORY</t>
  </si>
  <si>
    <t>COUNTY HOSPITAL LABORATORY</t>
  </si>
  <si>
    <t>WORCESTERSHIRE ACUTE HOSPITALS NHS TRUST - THE ALEXANDRA HOSPITAL LABORATORY</t>
  </si>
  <si>
    <t>694L0</t>
  </si>
  <si>
    <t>SCARBOROUGH GENERAL HOSPITAL LABORATORY</t>
  </si>
  <si>
    <t>WORCESTERSHIRE ACUTE HOSPITALS NHS TRUST - WORCESTER ROYAL HOSPITAL LABORATORY</t>
  </si>
  <si>
    <t>J2X4B</t>
  </si>
  <si>
    <t>SHYPS PATHOLOGY</t>
  </si>
  <si>
    <t>YORK DISTRICT HOSPITAL LABORATORY</t>
  </si>
  <si>
    <t>WYE VALLEY NHS TRUST - COUNTY HOSPITAL LABORATORY</t>
  </si>
  <si>
    <t>YORK AND SCARBOROUGH TEACHING HOSPITALS NHS FOUNDATION TRUST - SCARBOROUGH GENERAL HOSPITAL LABORATORY</t>
  </si>
  <si>
    <t>YORK AND SCARBOROUGH TEACHING HOSPITALS NHS FOUNDATION TRUST - SHYPS PATHOLOGY</t>
  </si>
  <si>
    <t>YORK AND SCARBOROUGH TEACHING HOSPITALS NHS FOUNDATION TRUST - YORK DISTRICT HOSPITAL LABORATORY</t>
  </si>
  <si>
    <t>ODS_code</t>
  </si>
  <si>
    <t>Addenbrookes (Cambridge)</t>
  </si>
  <si>
    <t>Birmingham Women's and Children's</t>
  </si>
  <si>
    <t>Brighton and Sussex</t>
  </si>
  <si>
    <t>Broomfield (Mid Essex)</t>
  </si>
  <si>
    <t>Guy's and St Thomas'</t>
  </si>
  <si>
    <t>John Radcliffe (Oxford)</t>
  </si>
  <si>
    <t>Kettering</t>
  </si>
  <si>
    <t>King George (Barking, Havering, Redbridge)</t>
  </si>
  <si>
    <t>Kings College</t>
  </si>
  <si>
    <t>Norfolk and Norwich</t>
  </si>
  <si>
    <t>Northern General (Sheffield)</t>
  </si>
  <si>
    <t>Nottingham</t>
  </si>
  <si>
    <t>Queen Alexandra (Portsmouth)</t>
  </si>
  <si>
    <t>Royal Bolton</t>
  </si>
  <si>
    <t>Royal Devon and Exeter</t>
  </si>
  <si>
    <t>Royal Victoria Infirmary (Newcastle)</t>
  </si>
  <si>
    <t>Southmead (North Bristol)</t>
  </si>
  <si>
    <t>St James (Leeds)</t>
  </si>
  <si>
    <t>University College London</t>
  </si>
  <si>
    <t>University Hospital Coventry</t>
  </si>
  <si>
    <t>Wexham Park</t>
  </si>
  <si>
    <t>AssayList</t>
  </si>
  <si>
    <t>AnalyserList</t>
  </si>
  <si>
    <t>AssayListConfirmation</t>
  </si>
  <si>
    <t>AnalyserListConfirmation</t>
  </si>
  <si>
    <t>Abbott Alinity</t>
  </si>
  <si>
    <t>Abbott Alinity I HIV Ag/Ab Combo  kit</t>
  </si>
  <si>
    <t>Abbott Alinity I</t>
  </si>
  <si>
    <t>Abbott Alinity I Syphilis TP kit</t>
  </si>
  <si>
    <t>Abbott Architect</t>
  </si>
  <si>
    <t>Abbott Architect i1000SR</t>
  </si>
  <si>
    <t>Abbott Architect HBsAg Qualitative II</t>
  </si>
  <si>
    <t>Abbott Architect i2000SR</t>
  </si>
  <si>
    <t>Abbott Architect Hepatitis B sAg 2</t>
  </si>
  <si>
    <t>Agility and DS2</t>
  </si>
  <si>
    <t>Alinity</t>
  </si>
  <si>
    <t>Abbott Architect HIV Ag/Ab Combo</t>
  </si>
  <si>
    <t>Alinity I</t>
  </si>
  <si>
    <t>Abbott Architect Syphilis TP</t>
  </si>
  <si>
    <t>Beckman AU680</t>
  </si>
  <si>
    <t>Abbott HBsAg</t>
  </si>
  <si>
    <t>Beckman Coulter AU</t>
  </si>
  <si>
    <t>Abbott HIV HBsAg</t>
  </si>
  <si>
    <t>Beckman Coulter DxI 600</t>
  </si>
  <si>
    <t>Abbott Syphilis</t>
  </si>
  <si>
    <t>Beckman Coulter DxI 800</t>
  </si>
  <si>
    <t>Access HBs Ag</t>
  </si>
  <si>
    <t>Beckman UniCel DxI 800</t>
  </si>
  <si>
    <t>Access HIV Combo V2</t>
  </si>
  <si>
    <t>Biorad</t>
  </si>
  <si>
    <t>Advia Centaur Hep B sAg ll (HBSll)</t>
  </si>
  <si>
    <t>Centaur</t>
  </si>
  <si>
    <t>Advia Centaur HIV Ag/Ab Combo (CHIV)</t>
  </si>
  <si>
    <t>Diasorin  Liaison XL</t>
  </si>
  <si>
    <t>Advia Centaur Syphilis (SYPH)</t>
  </si>
  <si>
    <t>Diasorin Liaison</t>
  </si>
  <si>
    <t>Alinity i   HBsAg  Qualitative</t>
  </si>
  <si>
    <t>e800</t>
  </si>
  <si>
    <t>Alinity I HBsAg Qualitative II kit</t>
  </si>
  <si>
    <t>Elecsys HBsAg II</t>
  </si>
  <si>
    <t>Alinity i HIV</t>
  </si>
  <si>
    <t>Elecsys HIV combi PT</t>
  </si>
  <si>
    <t>Alinity i HIV Ag/Ab Combo</t>
  </si>
  <si>
    <t>Elecsys Syphilis</t>
  </si>
  <si>
    <t>Alinity i Syphilis</t>
  </si>
  <si>
    <t>Liaison XL</t>
  </si>
  <si>
    <t>Anti-JBcG2 Elecsys E2G</t>
  </si>
  <si>
    <t>Architect HBsAg Qual II</t>
  </si>
  <si>
    <t>Roche Cobas 60002</t>
  </si>
  <si>
    <t>Architect HIV Ag Ab Combo</t>
  </si>
  <si>
    <t>Roche C8000</t>
  </si>
  <si>
    <t>Roche Cobas 6022</t>
  </si>
  <si>
    <t>Architect Syphilis TP</t>
  </si>
  <si>
    <t>Roche Cobas 80002</t>
  </si>
  <si>
    <t>BCUK Access HBsAg</t>
  </si>
  <si>
    <t>Roche Cobas 80012</t>
  </si>
  <si>
    <t>Beckman Access Combo 2</t>
  </si>
  <si>
    <t>Roche Cobas 8000 e801</t>
  </si>
  <si>
    <t>Roche Cobas 80022</t>
  </si>
  <si>
    <t>Beckman Access HB Sag</t>
  </si>
  <si>
    <t>Roche Cobas 80032</t>
  </si>
  <si>
    <t>Beckman Access Hep B surface antigen</t>
  </si>
  <si>
    <t>Roche Cobas 80042</t>
  </si>
  <si>
    <t>Beckman Accesss HepBsAg V3</t>
  </si>
  <si>
    <t>Roche Cobas 80052</t>
  </si>
  <si>
    <t>BioRad HIV Combo V2</t>
  </si>
  <si>
    <t>Roche Cobas 80062</t>
  </si>
  <si>
    <t xml:space="preserve">BioRad Syphilis Total Ab </t>
  </si>
  <si>
    <t>Roche Cobas e4112</t>
  </si>
  <si>
    <t>Diasorin HBsAg quantitative</t>
  </si>
  <si>
    <t>Roche Cobas e6012</t>
  </si>
  <si>
    <t>Diasorin HIV Ag/Ab Combo</t>
  </si>
  <si>
    <t>Roche Cobas e801 PRO2</t>
  </si>
  <si>
    <t>Diasorin Liaison XL HIV HT Ag/Ab</t>
  </si>
  <si>
    <t>Roche Cobas e411</t>
  </si>
  <si>
    <t>Roche Cobas e8012</t>
  </si>
  <si>
    <t>Diasorin Liaison XL Murex HBsAg</t>
  </si>
  <si>
    <t>Roche Cobas e8022</t>
  </si>
  <si>
    <t>Diasorin Liaison XL Murex HIV Ab/Ag</t>
  </si>
  <si>
    <t>Roche Cobas e601</t>
  </si>
  <si>
    <t>Roche Cobas e8032</t>
  </si>
  <si>
    <t>Diasorin Liaison XL Treponema</t>
  </si>
  <si>
    <t>Roche Cobas e8042</t>
  </si>
  <si>
    <t>Elecsys HBsAg</t>
  </si>
  <si>
    <t>Roche Cobas2</t>
  </si>
  <si>
    <t>Siemens ADVIA Centaur</t>
  </si>
  <si>
    <t>Elecsys HIV</t>
  </si>
  <si>
    <t>Siemens ADVIA Centaur XPT</t>
  </si>
  <si>
    <t>Elecsys HIV Combi PT</t>
  </si>
  <si>
    <t>Siemens Atellica</t>
  </si>
  <si>
    <t>Elecsys HIV Duo</t>
  </si>
  <si>
    <t>Siemens Atellica IM</t>
  </si>
  <si>
    <t>Elecsys HIV Duo II</t>
  </si>
  <si>
    <t>Siemens Centaur</t>
  </si>
  <si>
    <t>Siemens Centaur XPT</t>
  </si>
  <si>
    <t>HBsAg</t>
  </si>
  <si>
    <t>HBsAg CLIA</t>
  </si>
  <si>
    <t>HBsAg EIA</t>
  </si>
  <si>
    <t>HBsAg II</t>
  </si>
  <si>
    <t>HBsAg Q2</t>
  </si>
  <si>
    <t>HBsAg Qualitative</t>
  </si>
  <si>
    <t>HBsAg Qualitative II</t>
  </si>
  <si>
    <t>Hepatitis B surface Antigen</t>
  </si>
  <si>
    <t>Hepatitis B surface Antigen II</t>
  </si>
  <si>
    <t>HIV Ag/AB Combo</t>
  </si>
  <si>
    <t>HIV Duo</t>
  </si>
  <si>
    <t>HIV EIA</t>
  </si>
  <si>
    <t>IM syphilis 10995675</t>
  </si>
  <si>
    <t>Liaison Syphilis</t>
  </si>
  <si>
    <t xml:space="preserve">Liaison Treponema Screen 310840 </t>
  </si>
  <si>
    <t>Liaison XL Murex HBsAg 310250</t>
  </si>
  <si>
    <t xml:space="preserve">Liaison XL Murex HIV Ag/Ab 310260 </t>
  </si>
  <si>
    <t>Roche</t>
  </si>
  <si>
    <t>Roche Cobas</t>
  </si>
  <si>
    <t>Roche Cobas Elecsys HBsAg II</t>
  </si>
  <si>
    <t>Roche Cobas Elecsys anti-HBc II and anti-HBs II</t>
  </si>
  <si>
    <t>Roche Cobas Elecsys HIV Duo</t>
  </si>
  <si>
    <t>Roche Cobas Elecsys HIV PT</t>
  </si>
  <si>
    <t>Roche Cobas Elecsys Syphilis</t>
  </si>
  <si>
    <t>Roche Elecsys HBsAg II</t>
  </si>
  <si>
    <t>Roche Elecsys HIV Combi PT</t>
  </si>
  <si>
    <t>Roche Elecsys HIV Duo</t>
  </si>
  <si>
    <t>Roche Elecsys Syphilis</t>
  </si>
  <si>
    <t>Roche Elecysis HBsAg II</t>
  </si>
  <si>
    <t>Roche Elecysis HIV Combi PT</t>
  </si>
  <si>
    <t>Roche Elecysis Syphilis</t>
  </si>
  <si>
    <t>Seimens Hepatitis Bs Ag (HBsII)</t>
  </si>
  <si>
    <t>Sentinel Syphilis TP Latex</t>
  </si>
  <si>
    <t>Siemens Advia Centaur CHIV</t>
  </si>
  <si>
    <t>Siemens Advia Centaur HBsII</t>
  </si>
  <si>
    <t>Siemens Advia Centaur SYPH</t>
  </si>
  <si>
    <t>Siemens Atellica IM CHIV</t>
  </si>
  <si>
    <t>Siemens Atellica IM HBS11</t>
  </si>
  <si>
    <t>Siemens Atellica IM HIV</t>
  </si>
  <si>
    <t>Siemens Atellica IM SYPH</t>
  </si>
  <si>
    <t>Siemens HIV Combo (CHIV)</t>
  </si>
  <si>
    <t>Siemens Syphilis (SYPH)</t>
  </si>
  <si>
    <t>Syphilis (SYPH)</t>
  </si>
  <si>
    <t>Syphilis Elecsys E2G</t>
  </si>
  <si>
    <t>Syphilis TP</t>
  </si>
  <si>
    <t>Period_End_Date</t>
  </si>
  <si>
    <t>Trust_Site_Code</t>
  </si>
  <si>
    <t>Sign off sheet</t>
  </si>
  <si>
    <t>Samples received that are not fit for analysis and a repeat sample is requested (exclusions from denominator)</t>
  </si>
  <si>
    <t xml:space="preserve">Denominator: Women who have PND
</t>
  </si>
  <si>
    <t>Numerator: Women who receive their PND result ≤5 working days of test</t>
  </si>
  <si>
    <r>
      <rPr>
        <b/>
        <u/>
        <sz val="11"/>
        <rFont val="Arial"/>
        <family val="2"/>
      </rPr>
      <t>Denominator:</t>
    </r>
    <r>
      <rPr>
        <u/>
        <sz val="11"/>
        <rFont val="Arial"/>
        <family val="2"/>
      </rPr>
      <t xml:space="preserve"> Women with higher chance results (combined and quadruple test)</t>
    </r>
  </si>
  <si>
    <r>
      <rPr>
        <b/>
        <u/>
        <sz val="11"/>
        <rFont val="Arial"/>
        <family val="2"/>
      </rPr>
      <t>Numerator:</t>
    </r>
    <r>
      <rPr>
        <u/>
        <sz val="11"/>
        <rFont val="Arial"/>
        <family val="2"/>
      </rPr>
      <t xml:space="preserve"> Number of women referred locally and seen in ≤ 3 working days of scan</t>
    </r>
  </si>
  <si>
    <r>
      <rPr>
        <b/>
        <u/>
        <sz val="11"/>
        <rFont val="Arial"/>
        <family val="2"/>
      </rPr>
      <t>Denominator:</t>
    </r>
    <r>
      <rPr>
        <u/>
        <sz val="11"/>
        <rFont val="Arial"/>
        <family val="2"/>
      </rPr>
      <t xml:space="preserve"> Number of screened women with an unexpected finding, referred locally</t>
    </r>
  </si>
  <si>
    <r>
      <rPr>
        <b/>
        <u/>
        <sz val="11"/>
        <rFont val="Arial"/>
        <family val="2"/>
      </rPr>
      <t xml:space="preserve">Denominator: </t>
    </r>
    <r>
      <rPr>
        <u/>
        <sz val="11"/>
        <rFont val="Arial"/>
        <family val="2"/>
      </rPr>
      <t>Number of screened women with an unexpected finding, referred to a tertiary centre</t>
    </r>
  </si>
  <si>
    <r>
      <rPr>
        <b/>
        <u/>
        <sz val="11"/>
        <rFont val="Arial"/>
        <family val="2"/>
      </rPr>
      <t>Numerator:</t>
    </r>
    <r>
      <rPr>
        <u/>
        <sz val="11"/>
        <rFont val="Arial"/>
        <family val="2"/>
      </rPr>
      <t xml:space="preserve"> Number of women referred to a tertiary centre and seen in ≤ 5 working days of scan</t>
    </r>
  </si>
  <si>
    <r>
      <rPr>
        <b/>
        <u/>
        <sz val="11"/>
        <rFont val="Arial"/>
        <family val="2"/>
      </rPr>
      <t xml:space="preserve">Numerator: </t>
    </r>
    <r>
      <rPr>
        <u/>
        <sz val="11"/>
        <rFont val="Arial"/>
        <family val="2"/>
      </rPr>
      <t>Number of women who receive their PND result ≤5 working days of test</t>
    </r>
  </si>
  <si>
    <t>Maternity service 
(auto populated from sign off sheet)</t>
  </si>
  <si>
    <t>69010</t>
  </si>
  <si>
    <t>69480</t>
  </si>
  <si>
    <t>69050</t>
  </si>
  <si>
    <t>69060</t>
  </si>
  <si>
    <t>69070</t>
  </si>
  <si>
    <t>69350</t>
  </si>
  <si>
    <t>69080</t>
  </si>
  <si>
    <t>69990</t>
  </si>
  <si>
    <t>69400</t>
  </si>
  <si>
    <t>69960</t>
  </si>
  <si>
    <t>69100</t>
  </si>
  <si>
    <t>69120</t>
  </si>
  <si>
    <t>69240</t>
  </si>
  <si>
    <t>69130</t>
  </si>
  <si>
    <t>69740</t>
  </si>
  <si>
    <t>69190</t>
  </si>
  <si>
    <t>69160</t>
  </si>
  <si>
    <t>69170</t>
  </si>
  <si>
    <t>69180</t>
  </si>
  <si>
    <t>69760</t>
  </si>
  <si>
    <t>69020</t>
  </si>
  <si>
    <t>69980</t>
  </si>
  <si>
    <t>69590</t>
  </si>
  <si>
    <t>69840</t>
  </si>
  <si>
    <t>69210</t>
  </si>
  <si>
    <t>69710</t>
  </si>
  <si>
    <t>69950</t>
  </si>
  <si>
    <t>69270</t>
  </si>
  <si>
    <t>69290</t>
  </si>
  <si>
    <t>69460</t>
  </si>
  <si>
    <t>69360</t>
  </si>
  <si>
    <t>69730</t>
  </si>
  <si>
    <t/>
  </si>
  <si>
    <t>L2P1I</t>
  </si>
  <si>
    <t>MIDLAND METROPOLITAN UNIVERSITY HOSPITAL LABORATORY</t>
  </si>
  <si>
    <t>69320</t>
  </si>
  <si>
    <t>69330</t>
  </si>
  <si>
    <t>Q8H4N</t>
  </si>
  <si>
    <t>69390</t>
  </si>
  <si>
    <t>U8T4A</t>
  </si>
  <si>
    <t>NORTH WEST GENOMIC LABORATORY HUB CHRISTIE</t>
  </si>
  <si>
    <t>69790</t>
  </si>
  <si>
    <t>69140</t>
  </si>
  <si>
    <t>PATHOLOGY LAB - COUNTY DURHAM AND DARLINGTON NHS FOUNDATION TRUST</t>
  </si>
  <si>
    <t>69770</t>
  </si>
  <si>
    <t>QEQM MARGATE LABORATORY</t>
  </si>
  <si>
    <t>69850</t>
  </si>
  <si>
    <t>69430</t>
  </si>
  <si>
    <t>69440</t>
  </si>
  <si>
    <t>69470</t>
  </si>
  <si>
    <t>L7V6Y</t>
  </si>
  <si>
    <t>SOUTH YORKSHIRE AND BASSETLAW PATHOLOGY</t>
  </si>
  <si>
    <t>U6V8F</t>
  </si>
  <si>
    <t>69500</t>
  </si>
  <si>
    <t>69970</t>
  </si>
  <si>
    <t>ST GEORGES UNIVERSITY HOSPITAL LABORATORY</t>
  </si>
  <si>
    <t>69750</t>
  </si>
  <si>
    <t>69550</t>
  </si>
  <si>
    <t>69560</t>
  </si>
  <si>
    <t>69570</t>
  </si>
  <si>
    <t>69580</t>
  </si>
  <si>
    <t>R3N0I</t>
  </si>
  <si>
    <t>SYNNOVIS</t>
  </si>
  <si>
    <t>L8Z5W</t>
  </si>
  <si>
    <t>SYNNOVIS ANALYTICS LLP</t>
  </si>
  <si>
    <t>69040</t>
  </si>
  <si>
    <t>69940</t>
  </si>
  <si>
    <t>69720</t>
  </si>
  <si>
    <t>69780</t>
  </si>
  <si>
    <t>69340</t>
  </si>
  <si>
    <t>69200</t>
  </si>
  <si>
    <t>69910</t>
  </si>
  <si>
    <t>69930</t>
  </si>
  <si>
    <t>69680</t>
  </si>
  <si>
    <t>69920</t>
  </si>
  <si>
    <t>NORTH CHESHIRE AND MERSEY NHS FOUNDATION TRUST</t>
  </si>
  <si>
    <t>69510</t>
  </si>
  <si>
    <t>69230</t>
  </si>
  <si>
    <t>69530</t>
  </si>
  <si>
    <t>69640</t>
  </si>
  <si>
    <t>69650</t>
  </si>
  <si>
    <t>69660</t>
  </si>
  <si>
    <t>69670</t>
  </si>
  <si>
    <t>Amended 08/04/2026</t>
  </si>
  <si>
    <t>COUNTY DURHAM AND DARLINGTON NHS FOUNDATION TRUST - PATHOLOGY LAB - COUNTY DURHAM AND DARLINGTON NHS FOUNDATION TRUST</t>
  </si>
  <si>
    <t>EAST AND NORTH HERTFORDSHIRE TEACHING NHS TRUST - LISTER HOSPITAL LABORATORY</t>
  </si>
  <si>
    <t>EAST AND NORTH HERTFORDSHIRE TEACHING NHS TRUST - QUEEN ELIZABETH II HOSPITAL LABORATORY</t>
  </si>
  <si>
    <t>EAST KENT HOSPITALS UNIVERSITY NHS FOUNDATION TRUST - QEQM MARGATE LABORATORY</t>
  </si>
  <si>
    <t>KINGSTON AND RICHMOND NHS FOUNDATION TRUST - KINGSTON HOSPITAL LABORATORY</t>
  </si>
  <si>
    <t>MANCHESTER UNIVERSITY NHS FOUNDATION TRUST - NORTH WEST GENOMIC LABORATORY HUB CHRISTIE</t>
  </si>
  <si>
    <t>NORTH CHESHIRE AND MERSEY NHS FOUNDATION TRUST - WARRINGTON HOSPITAL LABORATORY</t>
  </si>
  <si>
    <t>PORTSMOUTH HOSPITALS UNIVERSITY NHS TRUST - PORTSMOUTH PATHOLOGY SERVICE</t>
  </si>
  <si>
    <t>ROYAL SURREY NHS FOUNDATION TRUST - ROYAL SURREY COUNTY HOSPITAL LABORATORY</t>
  </si>
  <si>
    <t>ST GEORGE'S UNIVERSITY HOSPITALS NHS FOUNDATION TRUST - ST GEORGES UNIVERSITY HOSPITAL LABORATORY</t>
  </si>
  <si>
    <t>THE ROYAL WOLVERHAMPTON NHS TRUST - MIDLAND METROPOLITAN UNIVERSITY HOSPITAL LABORATORY</t>
  </si>
  <si>
    <t>UNITED LINCOLNSHIRE TEACHING HOSPITALS NHS TRUST - LINCOLN COUNTY HOSPITAL LABORATORY</t>
  </si>
  <si>
    <t>UNITED LINCOLNSHIRE TEACHING HOSPITALS NHS TRUST - PILGRIM HOSPITAL LABORATORY</t>
  </si>
  <si>
    <t>WRIGHTINGTON, WIGAN AND LEIGH TEACHING HOSPITALS NHS FOUNDATION TRUST - ROYAL ALBERT EDWARD INFIRMARY PATHOLOGY DEPARTMENT</t>
  </si>
  <si>
    <t>B6J6C</t>
  </si>
  <si>
    <t>DEPARTMENT OF MICROBIOLOGY (Birmingham)</t>
  </si>
  <si>
    <t>DEPARTMENT OF MICROBIOLOGY (Maidstone)</t>
  </si>
  <si>
    <t>HEALTH SERVICES LABORATORIES (Royal Free)</t>
  </si>
  <si>
    <t>W9L2I</t>
  </si>
  <si>
    <t>HEALTH SERVICES LABORATORIES (The Doctors Lab)</t>
  </si>
  <si>
    <t>697Y0</t>
  </si>
  <si>
    <t>JERSEY GENERAL HOSPITAL</t>
  </si>
  <si>
    <t>CHANNEL ISLANDS</t>
  </si>
  <si>
    <t>MICROBIOLOGY DEPARTMENT (Hillingdon)</t>
  </si>
  <si>
    <t>MICROBIOLOGY DEPARTMENT (Lewisham)</t>
  </si>
  <si>
    <t>BIRMINGHAM WOMEN'S AND CHILDREN'S NHS FOUNDATION TRUST - DEPARTMENT OF MICROBIOLOGY (Birmingham)</t>
  </si>
  <si>
    <t>LEWISHAM AND GREENWICH NHS TRUST - MICROBIOLOGY DEPARTMENT (Lewisham)</t>
  </si>
  <si>
    <t>MAIDSTONE AND TUNBRIDGE WELLS NHS TRUST - DEPARTMENT OF MICROBIOLOGY (Maidstone)</t>
  </si>
  <si>
    <t>ROYAL FREE LONDON NHS FOUNDATION TRUST - HEALTH SERVICES LABORATORIES (Royal Free)</t>
  </si>
  <si>
    <t>ROYAL FREE LONDON NHS FOUNDATION TRUST - NORTH MIDDLESEX HOSPITAL LABORATORY</t>
  </si>
  <si>
    <t>THE HILLINGDON HOSPITALS NHS FOUNDATION TRUST - MICROBIOLOGY DEPARTMENT (Hillingdon)</t>
  </si>
  <si>
    <t>ASHFORD AND ST PETER'S HOSPITAL LABORATORY</t>
  </si>
  <si>
    <t>CHELSEA AND WESTMINSTER HOSPITAL LABORATORY</t>
  </si>
  <si>
    <t>CHESTER AND WIRRAL NHS MICROBIOLOGY SERVICES</t>
  </si>
  <si>
    <t>CHESTERFIELD AND NORTH DERBYSHIRE ROYAL HOSPITAL LABORATORY</t>
  </si>
  <si>
    <t>DEWSBURY AND DISTRICT HOSPITAL LABORATORY</t>
  </si>
  <si>
    <t>HASTINGS AND ROTHER LABORATORY</t>
  </si>
  <si>
    <t>HULL AND EAST YORKSHIRE PATHOLOGY SERVICES</t>
  </si>
  <si>
    <t>KENT AND CANTERBURY HOSPITAL LABORATORY</t>
  </si>
  <si>
    <t>LUTON AND DUNSTABLE HOSPITAL LABORATORY</t>
  </si>
  <si>
    <t>NORFOLK AND NORWICH HOSPITAL LABORATORY</t>
  </si>
  <si>
    <t>NORTH EAST AND YORKSHIRE GENOMIC MEDICINE SERVICE</t>
  </si>
  <si>
    <t>NORTHWICK PARK AND ST MARKS HOSPITAL MICROBIOLOGY LABORATORY</t>
  </si>
  <si>
    <t>ROYAL CORNWALL HOSPITALS AND WEST CORNWALL HOSPITAL LABORATORY</t>
  </si>
  <si>
    <t>ROYAL DEVON AND EXETER HOSPITAL (WONFORD) LABORATORY</t>
  </si>
  <si>
    <t>SOUTHPORT AND ORMSKIRK HOSPITAL LABORATORY</t>
  </si>
  <si>
    <t>WEST YORKSHIRE AND HARROGATE PATHOLOGY NETWORK</t>
  </si>
  <si>
    <t>WINCHESTER AND EASTLEIGH HEALTHCARE LABORATORY</t>
  </si>
  <si>
    <t>ASHFORD AND ST PETER'S HOSPITALS NHS FOUNDATION TRUST - ASHFORD AND ST PETER'S HOSPITAL LABORATORY</t>
  </si>
  <si>
    <t>BEDFORDSHIRE HOSPITALS NHS FOUNDATION TRUST - LUTON AND DUNSTABLE HOSPITAL LABORATORY</t>
  </si>
  <si>
    <t>CHELSEA AND WESTMINSTER HOSPITAL NHS FOUNDATION TRUST - CHELSEA AND WESTMINSTER HOSPITAL LABORATORY</t>
  </si>
  <si>
    <t>CHESTERFIELD ROYAL HOSPITAL NHS FOUNDATION TRUST - CHESTERFIELD AND NORTH DERBYSHIRE ROYAL HOSPITAL LABORATORY</t>
  </si>
  <si>
    <t>COUNTESS OF CHESTER HOSPITAL NHS FOUNDATION TRUST - CHESTER AND WIRRAL NHS MICROBIOLOGY SERVICES</t>
  </si>
  <si>
    <t>EAST KENT HOSPITALS UNIVERSITY NHS FOUNDATION TRUST - KENT AND CANTERBURY HOSPITAL LABORATORY</t>
  </si>
  <si>
    <t>EAST SUSSEX HEALTHCARE NHS TRUST - HASTINGS AND ROTHER LABORATORY</t>
  </si>
  <si>
    <t>HAMPSHIRE HOSPITALS NHS FOUNDATION TRUST - WINCHESTER AND EASTLEIGH HEALTHCARE LABORATORY</t>
  </si>
  <si>
    <t>HULL UNIVERSITY TEACHING HOSPITALS NHS TRUST - HULL AND EAST YORKSHIRE PATHOLOGY SERVICES</t>
  </si>
  <si>
    <t>LONDON NORTH WEST UNIVERSITY HEALTHCARE NHS TRUST - NORTHWICK PARK AND ST MARKS HOSPITAL MICROBIOLOGY LABORATORY</t>
  </si>
  <si>
    <t>MID YORKSHIRE TEACHING NHS TRUST - DEWSBURY AND DISTRICT HOSPITAL LABORATORY</t>
  </si>
  <si>
    <t>MID YORKSHIRE TEACHING NHS TRUST - WEST YORKSHIRE AND HARROGATE PATHOLOGY NETWORK</t>
  </si>
  <si>
    <t>NORFOLK AND NORWICH UNIVERSITY HOSPITALS NHS FOUNDATION TRUST - NORFOLK AND NORWICH HOSPITAL LABORATORY</t>
  </si>
  <si>
    <t>ROYAL CORNWALL HOSPITALS NHS TRUST - ROYAL CORNWALL HOSPITALS AND WEST CORNWALL HOSPITAL LABORATORY</t>
  </si>
  <si>
    <t>ROYAL DEVON UNIVERSITY HEALTHCARE NHS FOUNDATION TRUST - ROYAL DEVON AND EXETER HOSPITAL (WONFORD) LABORATORY</t>
  </si>
  <si>
    <t>SOUTHPORT AND ORMSKIRK HOSPITAL NHS TRUST - SOUTHPORT AND ORMSKIRK HOSPITAL LABORATORY</t>
  </si>
  <si>
    <t>THE NEWCASTLE UPON TYNE HOSPITALS NHS FOUNDATION TRUST - NORTH EAST AND YORKSHIRE GENOMIC MEDICINE SERVICE</t>
  </si>
  <si>
    <t>REMOVE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</si>
</sst>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_);_(* \(#,##0.00\);_(* &quot;-&quot;??_);_(@_)"/>
    <numFmt numFmtId="165" formatCode="0.0%"/>
    <numFmt numFmtId="166" formatCode="yyyy\-mm\-dd;@"/>
  </numFmts>
  <fonts count="43">
    <font>
      <sz val="11"/>
      <color theme="1"/>
      <name val="Calibri"/>
      <family val="2"/>
      <scheme val="minor"/>
    </font>
    <font>
      <sz val="10"/>
      <name val="Arial"/>
      <family val="2"/>
    </font>
    <font>
      <u/>
      <sz val="10"/>
      <color indexed="12"/>
      <name val="Arial"/>
      <family val="2"/>
    </font>
    <font>
      <b/>
      <i/>
      <sz val="10"/>
      <name val="Arial"/>
      <family val="2"/>
    </font>
    <font>
      <sz val="11"/>
      <color theme="1"/>
      <name val="Calibri"/>
      <family val="2"/>
      <scheme val="minor"/>
    </font>
    <font>
      <sz val="11"/>
      <color theme="1"/>
      <name val="Arial"/>
      <family val="2"/>
    </font>
    <font>
      <u/>
      <sz val="11"/>
      <color theme="10"/>
      <name val="Calibri"/>
      <family val="2"/>
    </font>
    <font>
      <u/>
      <sz val="11"/>
      <color theme="10"/>
      <name val="Calibri"/>
      <family val="2"/>
      <scheme val="minor"/>
    </font>
    <font>
      <b/>
      <sz val="11"/>
      <color theme="1"/>
      <name val="Calibri"/>
      <family val="2"/>
      <scheme val="minor"/>
    </font>
    <font>
      <sz val="8"/>
      <name val="Calibri"/>
      <family val="2"/>
      <scheme val="minor"/>
    </font>
    <font>
      <b/>
      <sz val="11"/>
      <color rgb="FFFF0000"/>
      <name val="Calibri"/>
      <family val="2"/>
      <scheme val="minor"/>
    </font>
    <font>
      <b/>
      <sz val="10"/>
      <color theme="1"/>
      <name val="Arial"/>
      <family val="2"/>
    </font>
    <font>
      <sz val="11"/>
      <name val="Arial"/>
      <family val="2"/>
    </font>
    <font>
      <b/>
      <sz val="11"/>
      <color theme="0"/>
      <name val="Arial"/>
      <family val="2"/>
    </font>
    <font>
      <i/>
      <sz val="11"/>
      <color theme="1"/>
      <name val="Arial"/>
      <family val="2"/>
    </font>
    <font>
      <u/>
      <sz val="11"/>
      <name val="Arial"/>
      <family val="2"/>
    </font>
    <font>
      <b/>
      <sz val="11"/>
      <name val="Arial"/>
      <family val="2"/>
    </font>
    <font>
      <sz val="11"/>
      <color theme="0"/>
      <name val="Arial"/>
      <family val="2"/>
    </font>
    <font>
      <sz val="11"/>
      <color theme="0" tint="-0.499984740745262"/>
      <name val="Arial"/>
      <family val="2"/>
    </font>
    <font>
      <b/>
      <sz val="11"/>
      <color theme="1"/>
      <name val="Arial"/>
      <family val="2"/>
    </font>
    <font>
      <sz val="11"/>
      <color rgb="FFFF0000"/>
      <name val="Arial"/>
      <family val="2"/>
    </font>
    <font>
      <sz val="11"/>
      <color rgb="FF000000"/>
      <name val="Arial"/>
      <family val="2"/>
    </font>
    <font>
      <sz val="11"/>
      <color indexed="8"/>
      <name val="Arial"/>
      <family val="2"/>
    </font>
    <font>
      <b/>
      <sz val="28"/>
      <color theme="1"/>
      <name val="Arial"/>
      <family val="2"/>
    </font>
    <font>
      <sz val="14"/>
      <color theme="1"/>
      <name val="Arial"/>
      <family val="2"/>
    </font>
    <font>
      <b/>
      <u/>
      <sz val="11"/>
      <name val="Arial"/>
      <family val="2"/>
    </font>
    <font>
      <u/>
      <sz val="14"/>
      <name val="Arial"/>
      <family val="2"/>
    </font>
    <font>
      <sz val="9"/>
      <name val="Arial"/>
      <family val="2"/>
    </font>
    <font>
      <sz val="9"/>
      <color theme="1"/>
      <name val="Arial"/>
      <family val="2"/>
    </font>
    <font>
      <b/>
      <sz val="14"/>
      <color theme="1"/>
      <name val="Arial"/>
      <family val="2"/>
    </font>
    <font>
      <u/>
      <sz val="11"/>
      <color theme="4" tint="-0.249977111117893"/>
      <name val="Arial"/>
      <family val="2"/>
    </font>
    <font>
      <b/>
      <sz val="11"/>
      <color theme="0" tint="-0.14999847407452621"/>
      <name val="Calibri"/>
      <family val="2"/>
      <scheme val="minor"/>
    </font>
    <font>
      <sz val="11"/>
      <name val="Calibri"/>
      <family val="2"/>
      <scheme val="minor"/>
    </font>
    <font>
      <sz val="10"/>
      <color theme="1"/>
      <name val="Arial"/>
      <family val="2"/>
    </font>
    <font>
      <sz val="10"/>
      <color theme="0"/>
      <name val="Arial"/>
      <family val="2"/>
    </font>
    <font>
      <b/>
      <sz val="16"/>
      <color theme="10"/>
      <name val="Arial"/>
      <family val="2"/>
    </font>
    <font>
      <u/>
      <sz val="11"/>
      <color indexed="12"/>
      <name val="Arial"/>
      <family val="2"/>
    </font>
    <font>
      <b/>
      <sz val="14"/>
      <color rgb="FFC00000"/>
      <name val="Arial"/>
      <family val="2"/>
    </font>
    <font>
      <b/>
      <sz val="16"/>
      <color rgb="FFFF0000"/>
      <name val="Arial"/>
      <family val="2"/>
    </font>
    <font>
      <b/>
      <sz val="12"/>
      <name val="Arial"/>
      <family val="2"/>
    </font>
    <font>
      <sz val="16"/>
      <name val="Arial"/>
      <family val="2"/>
    </font>
    <font>
      <b/>
      <sz val="11"/>
      <color indexed="8"/>
      <name val="Arial"/>
      <family val="2"/>
    </font>
    <font>
      <sz val="11"/>
      <color theme="1"/>
      <name val="__frutiger_bc53a7"/>
    </font>
  </fonts>
  <fills count="30">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FFCC"/>
      </patternFill>
    </fill>
    <fill>
      <patternFill patternType="solid">
        <fgColor theme="0"/>
        <bgColor indexed="64"/>
      </patternFill>
    </fill>
    <fill>
      <patternFill patternType="solid">
        <fgColor theme="0" tint="-0.249977111117893"/>
        <bgColor indexed="64"/>
      </patternFill>
    </fill>
    <fill>
      <patternFill patternType="solid">
        <fgColor theme="4"/>
        <bgColor indexed="64"/>
      </patternFill>
    </fill>
    <fill>
      <patternFill patternType="solid">
        <fgColor rgb="FFFFC000"/>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5"/>
        <bgColor indexed="64"/>
      </patternFill>
    </fill>
    <fill>
      <patternFill patternType="solid">
        <fgColor theme="3"/>
        <bgColor indexed="64"/>
      </patternFill>
    </fill>
    <fill>
      <patternFill patternType="solid">
        <fgColor theme="9"/>
        <bgColor indexed="64"/>
      </patternFill>
    </fill>
    <fill>
      <patternFill patternType="solid">
        <fgColor theme="6"/>
        <bgColor indexed="64"/>
      </patternFill>
    </fill>
    <fill>
      <patternFill patternType="solid">
        <fgColor rgb="FF005EB8"/>
        <bgColor indexed="64"/>
      </patternFill>
    </fill>
    <fill>
      <patternFill patternType="solid">
        <fgColor theme="8" tint="0.59999389629810485"/>
        <bgColor indexed="64"/>
      </patternFill>
    </fill>
    <fill>
      <patternFill patternType="solid">
        <fgColor rgb="FFFFFF99"/>
        <bgColor indexed="64"/>
      </patternFill>
    </fill>
    <fill>
      <patternFill patternType="solid">
        <fgColor rgb="FFFFFFCC"/>
        <bgColor indexed="64"/>
      </patternFill>
    </fill>
    <fill>
      <patternFill patternType="solid">
        <fgColor theme="8" tint="0.79998168889431442"/>
        <bgColor indexed="64"/>
      </patternFill>
    </fill>
  </fills>
  <borders count="27">
    <border>
      <left/>
      <right/>
      <top/>
      <bottom/>
      <diagonal/>
    </border>
    <border>
      <left style="medium">
        <color indexed="64"/>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9"/>
      </right>
      <top style="thin">
        <color indexed="9"/>
      </top>
      <bottom/>
      <diagonal/>
    </border>
    <border>
      <left/>
      <right style="medium">
        <color indexed="9"/>
      </right>
      <top style="medium">
        <color indexed="9"/>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s>
  <cellStyleXfs count="63">
    <xf numFmtId="0" fontId="0" fillId="0" borderId="0"/>
    <xf numFmtId="0" fontId="5" fillId="2"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164"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 fillId="0" borderId="0" applyFill="0" applyProtection="0"/>
    <xf numFmtId="0" fontId="15" fillId="0" borderId="0" applyNumberFormat="0" applyFill="0" applyBorder="0" applyAlignment="0" applyProtection="0"/>
    <xf numFmtId="0" fontId="2"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7" fillId="0" borderId="0" applyNumberFormat="0" applyFill="0" applyBorder="0" applyAlignment="0" applyProtection="0"/>
    <xf numFmtId="0" fontId="5" fillId="0" borderId="0"/>
    <xf numFmtId="0" fontId="5" fillId="0" borderId="0"/>
    <xf numFmtId="0" fontId="1" fillId="0" borderId="0"/>
    <xf numFmtId="0" fontId="1" fillId="0" borderId="0"/>
    <xf numFmtId="0" fontId="4" fillId="0" borderId="0"/>
    <xf numFmtId="0" fontId="1"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1" fillId="0" borderId="0"/>
    <xf numFmtId="0" fontId="5" fillId="0" borderId="0"/>
    <xf numFmtId="0" fontId="1" fillId="0" borderId="0"/>
    <xf numFmtId="0" fontId="1" fillId="0" borderId="0"/>
    <xf numFmtId="0" fontId="1" fillId="0" borderId="0"/>
    <xf numFmtId="0" fontId="5" fillId="0" borderId="0"/>
    <xf numFmtId="0" fontId="1" fillId="0" borderId="0"/>
    <xf numFmtId="0" fontId="4" fillId="14" borderId="8" applyNumberFormat="0" applyFont="0" applyAlignment="0" applyProtection="0"/>
    <xf numFmtId="0" fontId="5" fillId="14" borderId="8" applyNumberFormat="0" applyFont="0" applyAlignment="0" applyProtection="0"/>
    <xf numFmtId="0" fontId="5" fillId="14" borderId="8" applyNumberFormat="0" applyFont="0" applyAlignment="0" applyProtection="0"/>
    <xf numFmtId="0" fontId="5" fillId="14" borderId="8" applyNumberFormat="0" applyFont="0" applyAlignment="0" applyProtection="0"/>
    <xf numFmtId="0" fontId="15" fillId="0" borderId="0" applyNumberFormat="0" applyFill="0" applyBorder="0" applyAlignment="0" applyProtection="0"/>
    <xf numFmtId="0" fontId="33" fillId="0" borderId="0"/>
  </cellStyleXfs>
  <cellXfs count="227">
    <xf numFmtId="0" fontId="0" fillId="0" borderId="0" xfId="0"/>
    <xf numFmtId="0" fontId="0" fillId="0" borderId="3" xfId="0" applyBorder="1" applyAlignment="1">
      <alignment wrapText="1"/>
    </xf>
    <xf numFmtId="0" fontId="0" fillId="0" borderId="3" xfId="0" applyBorder="1"/>
    <xf numFmtId="0" fontId="8" fillId="0" borderId="0" xfId="0" applyFont="1"/>
    <xf numFmtId="0" fontId="0" fillId="0" borderId="0" xfId="0" pivotButton="1"/>
    <xf numFmtId="0" fontId="0" fillId="0" borderId="0" xfId="0" applyAlignment="1">
      <alignment wrapText="1"/>
    </xf>
    <xf numFmtId="0" fontId="10" fillId="0" borderId="0" xfId="0" applyFont="1"/>
    <xf numFmtId="0" fontId="11" fillId="0" borderId="0" xfId="0" applyFont="1"/>
    <xf numFmtId="0" fontId="0" fillId="18" borderId="0" xfId="0" applyFill="1"/>
    <xf numFmtId="0" fontId="0" fillId="0" borderId="0" xfId="0" applyAlignment="1">
      <alignment horizontal="left"/>
    </xf>
    <xf numFmtId="0" fontId="0" fillId="19" borderId="0" xfId="0" applyFill="1"/>
    <xf numFmtId="0" fontId="15" fillId="0" borderId="0" xfId="31" applyAlignment="1">
      <alignment horizontal="left"/>
    </xf>
    <xf numFmtId="0" fontId="11" fillId="19" borderId="0" xfId="0" applyFont="1" applyFill="1"/>
    <xf numFmtId="0" fontId="5" fillId="15" borderId="0" xfId="0" applyFont="1" applyFill="1"/>
    <xf numFmtId="0" fontId="5" fillId="0" borderId="0" xfId="0" applyFont="1"/>
    <xf numFmtId="0" fontId="5" fillId="15" borderId="3" xfId="0" applyFont="1" applyFill="1" applyBorder="1" applyAlignment="1" applyProtection="1">
      <alignment vertical="center" wrapText="1"/>
      <protection locked="0"/>
    </xf>
    <xf numFmtId="0" fontId="5" fillId="15" borderId="3" xfId="0" applyFont="1" applyFill="1" applyBorder="1" applyAlignment="1" applyProtection="1">
      <alignment horizontal="center" vertical="center"/>
      <protection locked="0"/>
    </xf>
    <xf numFmtId="0" fontId="5" fillId="15" borderId="4" xfId="0" applyFont="1" applyFill="1" applyBorder="1" applyAlignment="1" applyProtection="1">
      <alignment horizontal="center" vertical="center"/>
      <protection locked="0"/>
    </xf>
    <xf numFmtId="0" fontId="5" fillId="20" borderId="3" xfId="0" applyFont="1" applyFill="1" applyBorder="1" applyAlignment="1" applyProtection="1">
      <alignment horizontal="center" vertical="center"/>
      <protection hidden="1"/>
    </xf>
    <xf numFmtId="165" fontId="5" fillId="20" borderId="3" xfId="0" applyNumberFormat="1" applyFont="1" applyFill="1" applyBorder="1" applyAlignment="1" applyProtection="1">
      <alignment horizontal="center" vertical="center"/>
      <protection hidden="1"/>
    </xf>
    <xf numFmtId="0" fontId="12" fillId="20" borderId="3" xfId="0" applyFont="1" applyFill="1" applyBorder="1" applyAlignment="1" applyProtection="1">
      <alignment horizontal="center" vertical="center"/>
      <protection hidden="1"/>
    </xf>
    <xf numFmtId="0" fontId="0" fillId="21" borderId="3" xfId="0" applyFill="1" applyBorder="1" applyAlignment="1">
      <alignment wrapText="1"/>
    </xf>
    <xf numFmtId="0" fontId="0" fillId="22" borderId="3" xfId="0" applyFill="1" applyBorder="1" applyAlignment="1">
      <alignment wrapText="1"/>
    </xf>
    <xf numFmtId="0" fontId="0" fillId="23" borderId="3" xfId="0" applyFill="1" applyBorder="1" applyAlignment="1">
      <alignment wrapText="1"/>
    </xf>
    <xf numFmtId="0" fontId="0" fillId="24" borderId="3" xfId="0" applyFill="1" applyBorder="1" applyAlignment="1">
      <alignment wrapText="1"/>
    </xf>
    <xf numFmtId="0" fontId="0" fillId="15" borderId="3" xfId="0" applyFill="1" applyBorder="1" applyAlignment="1">
      <alignment wrapText="1"/>
    </xf>
    <xf numFmtId="0" fontId="0" fillId="24" borderId="4" xfId="0" applyFill="1" applyBorder="1" applyAlignment="1">
      <alignment wrapText="1"/>
    </xf>
    <xf numFmtId="0" fontId="0" fillId="0" borderId="4" xfId="0" applyBorder="1"/>
    <xf numFmtId="0" fontId="5" fillId="15" borderId="0" xfId="0" applyFont="1" applyFill="1" applyAlignment="1">
      <alignment horizontal="left"/>
    </xf>
    <xf numFmtId="0" fontId="16" fillId="15" borderId="0" xfId="0" applyFont="1" applyFill="1" applyAlignment="1">
      <alignment vertical="center" wrapText="1"/>
    </xf>
    <xf numFmtId="0" fontId="13" fillId="15" borderId="0" xfId="0" applyFont="1" applyFill="1" applyAlignment="1">
      <alignment horizontal="left" vertical="center" wrapText="1"/>
    </xf>
    <xf numFmtId="0" fontId="5" fillId="15" borderId="3" xfId="0" applyFont="1" applyFill="1" applyBorder="1" applyAlignment="1" applyProtection="1">
      <alignment horizontal="center" vertical="center"/>
      <protection hidden="1"/>
    </xf>
    <xf numFmtId="165" fontId="5" fillId="15" borderId="3" xfId="0" applyNumberFormat="1" applyFont="1" applyFill="1" applyBorder="1" applyAlignment="1" applyProtection="1">
      <alignment horizontal="center" vertical="center"/>
      <protection hidden="1"/>
    </xf>
    <xf numFmtId="0" fontId="17" fillId="15" borderId="0" xfId="0" applyFont="1" applyFill="1"/>
    <xf numFmtId="0" fontId="12" fillId="15" borderId="0" xfId="0" applyFont="1" applyFill="1" applyAlignment="1">
      <alignment vertical="center"/>
    </xf>
    <xf numFmtId="0" fontId="18" fillId="15" borderId="0" xfId="0" applyFont="1" applyFill="1" applyAlignment="1">
      <alignment vertical="top" wrapText="1"/>
    </xf>
    <xf numFmtId="0" fontId="16" fillId="15" borderId="0" xfId="0" applyFont="1" applyFill="1" applyAlignment="1">
      <alignment horizontal="left" vertical="center" wrapText="1"/>
    </xf>
    <xf numFmtId="0" fontId="16" fillId="15" borderId="0" xfId="0" applyFont="1" applyFill="1" applyAlignment="1">
      <alignment horizontal="left" vertical="top" wrapText="1"/>
    </xf>
    <xf numFmtId="49" fontId="16" fillId="20" borderId="3" xfId="0" applyNumberFormat="1" applyFont="1" applyFill="1" applyBorder="1" applyAlignment="1">
      <alignment horizontal="left" vertical="top" wrapText="1"/>
    </xf>
    <xf numFmtId="49" fontId="12" fillId="15" borderId="3" xfId="0" applyNumberFormat="1" applyFont="1" applyFill="1" applyBorder="1" applyAlignment="1">
      <alignment horizontal="left" vertical="top" wrapText="1"/>
    </xf>
    <xf numFmtId="0" fontId="5" fillId="15" borderId="3" xfId="0" applyFont="1" applyFill="1" applyBorder="1" applyAlignment="1">
      <alignment horizontal="left" vertical="top" wrapText="1"/>
    </xf>
    <xf numFmtId="0" fontId="21" fillId="15" borderId="3" xfId="0" applyFont="1" applyFill="1" applyBorder="1" applyAlignment="1">
      <alignment horizontal="left" vertical="top" wrapText="1"/>
    </xf>
    <xf numFmtId="0" fontId="21" fillId="15" borderId="0" xfId="0" applyFont="1" applyFill="1" applyAlignment="1">
      <alignment vertical="top" wrapText="1"/>
    </xf>
    <xf numFmtId="0" fontId="21" fillId="15" borderId="0" xfId="0" applyFont="1" applyFill="1" applyAlignment="1">
      <alignment vertical="center" wrapText="1"/>
    </xf>
    <xf numFmtId="0" fontId="21" fillId="15" borderId="3" xfId="0" applyFont="1" applyFill="1" applyBorder="1" applyAlignment="1">
      <alignment vertical="top" wrapText="1"/>
    </xf>
    <xf numFmtId="49" fontId="20" fillId="15" borderId="0" xfId="0" applyNumberFormat="1" applyFont="1" applyFill="1" applyAlignment="1">
      <alignment vertical="center" wrapText="1"/>
    </xf>
    <xf numFmtId="0" fontId="17" fillId="15" borderId="0" xfId="0" applyFont="1" applyFill="1" applyAlignment="1">
      <alignment vertical="center" wrapText="1"/>
    </xf>
    <xf numFmtId="0" fontId="15" fillId="15" borderId="0" xfId="31" applyFill="1" applyBorder="1" applyAlignment="1" applyProtection="1">
      <alignment vertical="center"/>
      <protection locked="0"/>
    </xf>
    <xf numFmtId="0" fontId="5" fillId="15" borderId="0" xfId="0" applyFont="1" applyFill="1" applyAlignment="1">
      <alignment horizontal="left" vertical="top" wrapText="1"/>
    </xf>
    <xf numFmtId="0" fontId="5" fillId="15" borderId="0" xfId="0" applyFont="1" applyFill="1" applyAlignment="1">
      <alignment wrapText="1"/>
    </xf>
    <xf numFmtId="0" fontId="19" fillId="15" borderId="0" xfId="0" applyFont="1" applyFill="1" applyAlignment="1">
      <alignment horizontal="left" vertical="top"/>
    </xf>
    <xf numFmtId="0" fontId="19" fillId="15" borderId="0" xfId="0" applyFont="1" applyFill="1" applyAlignment="1">
      <alignment wrapText="1"/>
    </xf>
    <xf numFmtId="0" fontId="24" fillId="15" borderId="0" xfId="0" applyFont="1" applyFill="1"/>
    <xf numFmtId="0" fontId="15" fillId="15" borderId="0" xfId="31" applyFill="1"/>
    <xf numFmtId="0" fontId="15" fillId="15" borderId="0" xfId="31" applyFill="1" applyAlignment="1">
      <alignment wrapText="1"/>
    </xf>
    <xf numFmtId="0" fontId="15" fillId="15" borderId="3" xfId="31" applyFill="1" applyBorder="1" applyAlignment="1">
      <alignment horizontal="left" vertical="top" wrapText="1"/>
    </xf>
    <xf numFmtId="49" fontId="15" fillId="15" borderId="3" xfId="31" applyNumberFormat="1" applyFill="1" applyBorder="1" applyAlignment="1">
      <alignment horizontal="left" vertical="top" wrapText="1"/>
    </xf>
    <xf numFmtId="0" fontId="15" fillId="15" borderId="3" xfId="31" applyFill="1" applyBorder="1" applyAlignment="1">
      <alignment horizontal="left" vertical="center"/>
    </xf>
    <xf numFmtId="0" fontId="5" fillId="15" borderId="0" xfId="0" applyFont="1" applyFill="1" applyAlignment="1">
      <alignment horizontal="center" vertical="center"/>
    </xf>
    <xf numFmtId="0" fontId="17" fillId="15" borderId="0" xfId="0" applyFont="1" applyFill="1" applyAlignment="1">
      <alignment horizontal="center" vertical="center"/>
    </xf>
    <xf numFmtId="0" fontId="5" fillId="15" borderId="0" xfId="0" applyFont="1" applyFill="1" applyAlignment="1">
      <alignment horizontal="left" vertical="center"/>
    </xf>
    <xf numFmtId="0" fontId="17" fillId="15" borderId="0" xfId="0" applyFont="1" applyFill="1" applyAlignment="1">
      <alignment horizontal="left" vertical="center"/>
    </xf>
    <xf numFmtId="0" fontId="5" fillId="15" borderId="0" xfId="0" applyFont="1" applyFill="1" applyProtection="1">
      <protection hidden="1"/>
    </xf>
    <xf numFmtId="0" fontId="5" fillId="0" borderId="0" xfId="0" applyFont="1" applyProtection="1">
      <protection hidden="1"/>
    </xf>
    <xf numFmtId="0" fontId="15" fillId="15" borderId="0" xfId="31" applyFill="1" applyProtection="1">
      <protection hidden="1"/>
    </xf>
    <xf numFmtId="0" fontId="13" fillId="15" borderId="0" xfId="0" applyFont="1" applyFill="1" applyAlignment="1" applyProtection="1">
      <alignment horizontal="center" vertical="center"/>
      <protection hidden="1"/>
    </xf>
    <xf numFmtId="0" fontId="12" fillId="20" borderId="7" xfId="0" applyFont="1" applyFill="1" applyBorder="1" applyAlignment="1" applyProtection="1">
      <alignment horizontal="left" vertical="center" wrapText="1"/>
      <protection hidden="1"/>
    </xf>
    <xf numFmtId="0" fontId="5" fillId="15" borderId="0" xfId="0" applyFont="1" applyFill="1" applyAlignment="1" applyProtection="1">
      <alignment vertical="center"/>
      <protection hidden="1"/>
    </xf>
    <xf numFmtId="0" fontId="5" fillId="15" borderId="0" xfId="0" applyFont="1" applyFill="1" applyAlignment="1" applyProtection="1">
      <alignment horizontal="left" vertical="center"/>
      <protection hidden="1"/>
    </xf>
    <xf numFmtId="0" fontId="12" fillId="20" borderId="3" xfId="0" applyFont="1" applyFill="1" applyBorder="1" applyAlignment="1" applyProtection="1">
      <alignment horizontal="left" vertical="center" wrapText="1"/>
      <protection hidden="1"/>
    </xf>
    <xf numFmtId="0" fontId="5" fillId="15" borderId="1" xfId="0" applyFont="1" applyFill="1" applyBorder="1" applyProtection="1">
      <protection hidden="1"/>
    </xf>
    <xf numFmtId="0" fontId="5" fillId="0" borderId="0" xfId="0" applyFont="1" applyAlignment="1" applyProtection="1">
      <alignment horizontal="left" vertical="center"/>
      <protection hidden="1"/>
    </xf>
    <xf numFmtId="0" fontId="5" fillId="15" borderId="2" xfId="0" applyFont="1" applyFill="1" applyBorder="1" applyProtection="1">
      <protection hidden="1"/>
    </xf>
    <xf numFmtId="0" fontId="14" fillId="15" borderId="2" xfId="0" applyFont="1" applyFill="1" applyBorder="1" applyProtection="1">
      <protection hidden="1"/>
    </xf>
    <xf numFmtId="0" fontId="5" fillId="0" borderId="2" xfId="0" applyFont="1" applyBorder="1" applyProtection="1">
      <protection hidden="1"/>
    </xf>
    <xf numFmtId="0" fontId="13" fillId="0" borderId="0" xfId="0" applyFont="1" applyAlignment="1" applyProtection="1">
      <alignment vertical="center"/>
      <protection hidden="1"/>
    </xf>
    <xf numFmtId="0" fontId="15" fillId="0" borderId="0" xfId="31" applyFill="1" applyBorder="1" applyAlignment="1" applyProtection="1">
      <alignment horizontal="left" vertical="center" wrapText="1" indent="1"/>
      <protection hidden="1"/>
    </xf>
    <xf numFmtId="0" fontId="15" fillId="0" borderId="0" xfId="31" applyFill="1" applyBorder="1" applyAlignment="1" applyProtection="1">
      <alignment vertical="center" wrapText="1"/>
      <protection hidden="1"/>
    </xf>
    <xf numFmtId="0" fontId="5" fillId="0" borderId="0" xfId="0" applyFont="1" applyAlignment="1" applyProtection="1">
      <alignment horizontal="center"/>
      <protection hidden="1"/>
    </xf>
    <xf numFmtId="0" fontId="5" fillId="0" borderId="0" xfId="0" applyFont="1" applyAlignment="1" applyProtection="1">
      <alignment horizontal="left"/>
      <protection hidden="1"/>
    </xf>
    <xf numFmtId="0" fontId="15" fillId="20" borderId="3" xfId="31" applyFill="1" applyBorder="1" applyAlignment="1" applyProtection="1">
      <alignment vertical="center" wrapText="1"/>
      <protection hidden="1"/>
    </xf>
    <xf numFmtId="0" fontId="15" fillId="20" borderId="3" xfId="31" applyFill="1" applyBorder="1" applyAlignment="1" applyProtection="1">
      <alignment horizontal="left" vertical="center" wrapText="1"/>
      <protection hidden="1"/>
    </xf>
    <xf numFmtId="0" fontId="12" fillId="20" borderId="3" xfId="0" applyFont="1" applyFill="1" applyBorder="1" applyAlignment="1" applyProtection="1">
      <alignment vertical="center"/>
      <protection hidden="1"/>
    </xf>
    <xf numFmtId="0" fontId="15" fillId="20" borderId="7" xfId="31" applyFill="1" applyBorder="1" applyAlignment="1" applyProtection="1">
      <alignment horizontal="left" vertical="center" wrapText="1"/>
      <protection hidden="1"/>
    </xf>
    <xf numFmtId="0" fontId="12" fillId="15" borderId="0" xfId="0" applyFont="1" applyFill="1" applyAlignment="1" applyProtection="1">
      <alignment vertical="center" wrapText="1"/>
      <protection hidden="1"/>
    </xf>
    <xf numFmtId="0" fontId="5" fillId="15" borderId="0" xfId="0" applyFont="1" applyFill="1" applyAlignment="1" applyProtection="1">
      <alignment horizontal="left" vertical="top"/>
      <protection hidden="1"/>
    </xf>
    <xf numFmtId="0" fontId="5" fillId="15" borderId="0" xfId="0" applyFont="1" applyFill="1" applyAlignment="1" applyProtection="1">
      <alignment horizontal="left" wrapText="1"/>
      <protection hidden="1"/>
    </xf>
    <xf numFmtId="0" fontId="5" fillId="15" borderId="0" xfId="0" applyFont="1" applyFill="1" applyAlignment="1" applyProtection="1">
      <alignment horizontal="center"/>
      <protection hidden="1"/>
    </xf>
    <xf numFmtId="0" fontId="5" fillId="15" borderId="0" xfId="0" applyFont="1" applyFill="1" applyAlignment="1" applyProtection="1">
      <alignment vertical="center" wrapText="1"/>
      <protection hidden="1"/>
    </xf>
    <xf numFmtId="0" fontId="15" fillId="20" borderId="7" xfId="31" applyFill="1" applyBorder="1" applyAlignment="1" applyProtection="1">
      <alignment vertical="center" wrapText="1"/>
      <protection hidden="1"/>
    </xf>
    <xf numFmtId="0" fontId="12" fillId="20" borderId="7" xfId="0" applyFont="1" applyFill="1" applyBorder="1" applyAlignment="1" applyProtection="1">
      <alignment vertical="center" wrapText="1"/>
      <protection hidden="1"/>
    </xf>
    <xf numFmtId="0" fontId="27" fillId="15" borderId="3" xfId="0" applyFont="1" applyFill="1" applyBorder="1" applyAlignment="1">
      <alignment horizontal="center" vertical="center" wrapText="1"/>
    </xf>
    <xf numFmtId="0" fontId="28" fillId="15" borderId="3" xfId="0" applyFont="1" applyFill="1" applyBorder="1" applyAlignment="1">
      <alignment horizontal="center" vertical="center" wrapText="1"/>
    </xf>
    <xf numFmtId="165" fontId="28" fillId="15" borderId="3" xfId="0" applyNumberFormat="1" applyFont="1" applyFill="1" applyBorder="1" applyAlignment="1" applyProtection="1">
      <alignment horizontal="center" vertical="center"/>
      <protection hidden="1"/>
    </xf>
    <xf numFmtId="0" fontId="29" fillId="15" borderId="0" xfId="0" applyFont="1" applyFill="1" applyAlignment="1" applyProtection="1">
      <alignment horizontal="right"/>
      <protection hidden="1"/>
    </xf>
    <xf numFmtId="0" fontId="27" fillId="15" borderId="0" xfId="0" applyFont="1" applyFill="1" applyAlignment="1">
      <alignment horizontal="left" vertical="center"/>
    </xf>
    <xf numFmtId="0" fontId="27" fillId="15" borderId="0" xfId="0" applyFont="1" applyFill="1" applyAlignment="1">
      <alignment horizontal="left" vertical="center" wrapText="1"/>
    </xf>
    <xf numFmtId="0" fontId="5" fillId="20" borderId="3" xfId="0" applyFont="1" applyFill="1" applyBorder="1" applyAlignment="1" applyProtection="1">
      <alignment horizontal="left" wrapText="1"/>
      <protection hidden="1"/>
    </xf>
    <xf numFmtId="0" fontId="12" fillId="20" borderId="3" xfId="0" applyFont="1" applyFill="1" applyBorder="1" applyAlignment="1" applyProtection="1">
      <alignment vertical="center" wrapText="1"/>
      <protection hidden="1"/>
    </xf>
    <xf numFmtId="0" fontId="12" fillId="15" borderId="0" xfId="0" applyFont="1" applyFill="1" applyAlignment="1" applyProtection="1">
      <alignment vertical="center"/>
      <protection hidden="1"/>
    </xf>
    <xf numFmtId="0" fontId="0" fillId="26" borderId="0" xfId="0" applyFill="1"/>
    <xf numFmtId="0" fontId="15" fillId="15" borderId="0" xfId="31" applyFill="1" applyAlignment="1">
      <alignment vertical="center"/>
    </xf>
    <xf numFmtId="0" fontId="30" fillId="15" borderId="0" xfId="31" applyFont="1" applyFill="1" applyAlignment="1">
      <alignment vertical="center"/>
    </xf>
    <xf numFmtId="0" fontId="16" fillId="15" borderId="0" xfId="31" applyFont="1" applyFill="1" applyAlignment="1">
      <alignment vertical="center"/>
    </xf>
    <xf numFmtId="0" fontId="0" fillId="0" borderId="0" xfId="0" applyAlignment="1">
      <alignment vertical="center" wrapText="1"/>
    </xf>
    <xf numFmtId="0" fontId="8" fillId="0" borderId="0" xfId="0" applyFont="1" applyAlignment="1">
      <alignment vertical="center" wrapText="1"/>
    </xf>
    <xf numFmtId="0" fontId="31" fillId="0" borderId="0" xfId="0" applyFont="1" applyAlignment="1">
      <alignment vertical="center" wrapText="1"/>
    </xf>
    <xf numFmtId="0" fontId="0" fillId="27" borderId="0" xfId="0" applyFill="1"/>
    <xf numFmtId="0" fontId="0" fillId="0" borderId="3" xfId="0" applyBorder="1" applyAlignment="1">
      <alignment horizontal="left"/>
    </xf>
    <xf numFmtId="0" fontId="12" fillId="20" borderId="3" xfId="31" applyFont="1" applyFill="1" applyBorder="1" applyAlignment="1" applyProtection="1">
      <alignment vertical="center" wrapText="1"/>
      <protection hidden="1"/>
    </xf>
    <xf numFmtId="0" fontId="32" fillId="27" borderId="0" xfId="0" applyFont="1" applyFill="1"/>
    <xf numFmtId="0" fontId="0" fillId="27" borderId="3" xfId="0" applyFill="1" applyBorder="1" applyAlignment="1">
      <alignment horizontal="left"/>
    </xf>
    <xf numFmtId="0" fontId="15" fillId="20" borderId="3" xfId="31" applyFill="1" applyBorder="1" applyAlignment="1" applyProtection="1">
      <alignment wrapText="1"/>
      <protection hidden="1"/>
    </xf>
    <xf numFmtId="0" fontId="0" fillId="28" borderId="3" xfId="0" applyFill="1" applyBorder="1" applyAlignment="1">
      <alignment wrapText="1"/>
    </xf>
    <xf numFmtId="166" fontId="0" fillId="22" borderId="3" xfId="0" applyNumberFormat="1" applyFill="1" applyBorder="1" applyAlignment="1">
      <alignment wrapText="1"/>
    </xf>
    <xf numFmtId="166" fontId="0" fillId="0" borderId="3" xfId="0" applyNumberFormat="1" applyBorder="1"/>
    <xf numFmtId="166" fontId="0" fillId="0" borderId="0" xfId="0" applyNumberFormat="1"/>
    <xf numFmtId="0" fontId="33" fillId="15" borderId="0" xfId="62" applyFill="1" applyProtection="1">
      <protection locked="0"/>
    </xf>
    <xf numFmtId="0" fontId="34" fillId="15" borderId="0" xfId="62" applyFont="1" applyFill="1" applyProtection="1">
      <protection locked="0"/>
    </xf>
    <xf numFmtId="0" fontId="33" fillId="15" borderId="0" xfId="62" applyFill="1"/>
    <xf numFmtId="0" fontId="35" fillId="15" borderId="0" xfId="33" quotePrefix="1" applyFont="1" applyFill="1" applyAlignment="1" applyProtection="1">
      <alignment horizontal="left" vertical="center" indent="1"/>
      <protection locked="0"/>
    </xf>
    <xf numFmtId="0" fontId="35" fillId="15" borderId="0" xfId="33" quotePrefix="1" applyFont="1" applyFill="1" applyAlignment="1" applyProtection="1">
      <alignment vertical="center"/>
      <protection locked="0"/>
    </xf>
    <xf numFmtId="0" fontId="34" fillId="15" borderId="0" xfId="62" applyFont="1" applyFill="1"/>
    <xf numFmtId="0" fontId="22" fillId="15" borderId="19" xfId="62" applyFont="1" applyFill="1" applyBorder="1"/>
    <xf numFmtId="0" fontId="36" fillId="15" borderId="20" xfId="33" applyFont="1" applyFill="1" applyBorder="1" applyAlignment="1" applyProtection="1"/>
    <xf numFmtId="0" fontId="22" fillId="15" borderId="0" xfId="62" applyFont="1" applyFill="1"/>
    <xf numFmtId="0" fontId="36" fillId="15" borderId="0" xfId="33" applyFont="1" applyFill="1" applyBorder="1" applyAlignment="1" applyProtection="1"/>
    <xf numFmtId="0" fontId="37" fillId="15" borderId="0" xfId="62" quotePrefix="1" applyFont="1" applyFill="1" applyAlignment="1">
      <alignment vertical="center"/>
    </xf>
    <xf numFmtId="0" fontId="38" fillId="15" borderId="0" xfId="33" quotePrefix="1" applyFont="1" applyFill="1" applyAlignment="1" applyProtection="1">
      <alignment vertical="center"/>
    </xf>
    <xf numFmtId="0" fontId="39" fillId="15" borderId="0" xfId="62" applyFont="1" applyFill="1" applyAlignment="1" applyProtection="1">
      <alignment vertical="center" wrapText="1"/>
      <protection locked="0"/>
    </xf>
    <xf numFmtId="0" fontId="40" fillId="15" borderId="0" xfId="62" applyFont="1" applyFill="1" applyAlignment="1">
      <alignment vertical="center"/>
    </xf>
    <xf numFmtId="0" fontId="19" fillId="15" borderId="3" xfId="62" applyFont="1" applyFill="1" applyBorder="1" applyAlignment="1">
      <alignment vertical="center" wrapText="1"/>
    </xf>
    <xf numFmtId="0" fontId="19" fillId="15" borderId="5" xfId="62" applyFont="1" applyFill="1" applyBorder="1" applyAlignment="1">
      <alignment vertical="center" wrapText="1"/>
    </xf>
    <xf numFmtId="0" fontId="41" fillId="15" borderId="0" xfId="62" applyFont="1" applyFill="1" applyAlignment="1">
      <alignment horizontal="left" vertical="center" wrapText="1" indent="1"/>
    </xf>
    <xf numFmtId="0" fontId="22" fillId="15" borderId="0" xfId="62" applyFont="1" applyFill="1" applyAlignment="1" applyProtection="1">
      <alignment vertical="center" wrapText="1"/>
      <protection locked="0"/>
    </xf>
    <xf numFmtId="0" fontId="19" fillId="15" borderId="7" xfId="62" applyFont="1" applyFill="1" applyBorder="1" applyAlignment="1">
      <alignment vertical="top" wrapText="1"/>
    </xf>
    <xf numFmtId="0" fontId="33" fillId="15" borderId="14" xfId="62" applyFill="1" applyBorder="1"/>
    <xf numFmtId="0" fontId="12" fillId="15" borderId="0" xfId="62" applyFont="1" applyFill="1" applyAlignment="1">
      <alignment horizontal="left" vertical="center" indent="1"/>
    </xf>
    <xf numFmtId="0" fontId="22" fillId="15" borderId="7" xfId="62" applyFont="1" applyFill="1" applyBorder="1" applyAlignment="1">
      <alignment vertical="center" wrapText="1"/>
    </xf>
    <xf numFmtId="0" fontId="22" fillId="15" borderId="9" xfId="62" applyFont="1" applyFill="1" applyBorder="1" applyAlignment="1">
      <alignment vertical="center" wrapText="1"/>
    </xf>
    <xf numFmtId="0" fontId="12" fillId="15" borderId="10" xfId="33" applyFont="1" applyFill="1" applyBorder="1" applyAlignment="1" applyProtection="1">
      <alignment vertical="center" wrapText="1"/>
    </xf>
    <xf numFmtId="0" fontId="41" fillId="15" borderId="3" xfId="62" applyFont="1" applyFill="1" applyBorder="1" applyAlignment="1">
      <alignment vertical="center" wrapText="1"/>
    </xf>
    <xf numFmtId="0" fontId="41" fillId="15" borderId="4" xfId="62" applyFont="1" applyFill="1" applyBorder="1" applyAlignment="1">
      <alignment vertical="center" wrapText="1"/>
    </xf>
    <xf numFmtId="0" fontId="22" fillId="15" borderId="3" xfId="62" applyFont="1" applyFill="1" applyBorder="1" applyAlignment="1">
      <alignment vertical="center" wrapText="1"/>
    </xf>
    <xf numFmtId="0" fontId="33" fillId="0" borderId="3" xfId="62" applyBorder="1" applyAlignment="1">
      <alignment horizontal="center" vertical="center"/>
    </xf>
    <xf numFmtId="0" fontId="11" fillId="29" borderId="3" xfId="62" applyFont="1" applyFill="1" applyBorder="1" applyAlignment="1">
      <alignment horizontal="center" vertical="top" wrapText="1"/>
    </xf>
    <xf numFmtId="0" fontId="12" fillId="15" borderId="0" xfId="0" applyFont="1" applyFill="1" applyAlignment="1" applyProtection="1">
      <alignment horizontal="left" vertical="center" wrapText="1"/>
      <protection hidden="1"/>
    </xf>
    <xf numFmtId="0" fontId="17" fillId="15" borderId="0" xfId="0" applyFont="1" applyFill="1" applyAlignment="1" applyProtection="1">
      <alignment horizontal="left" vertical="center" wrapText="1"/>
      <protection hidden="1"/>
    </xf>
    <xf numFmtId="0" fontId="17" fillId="15" borderId="0" xfId="0" quotePrefix="1" applyFont="1" applyFill="1" applyAlignment="1" applyProtection="1">
      <alignment horizontal="center" vertical="center" wrapText="1"/>
      <protection hidden="1"/>
    </xf>
    <xf numFmtId="0" fontId="17" fillId="15" borderId="0" xfId="0" applyFont="1" applyFill="1" applyAlignment="1" applyProtection="1">
      <alignment horizontal="center" vertical="center" wrapText="1"/>
      <protection hidden="1"/>
    </xf>
    <xf numFmtId="0" fontId="17" fillId="15" borderId="0" xfId="0" applyFont="1" applyFill="1" applyAlignment="1" applyProtection="1">
      <alignment vertical="center" wrapText="1"/>
      <protection hidden="1"/>
    </xf>
    <xf numFmtId="0" fontId="17" fillId="15" borderId="0" xfId="0" applyFont="1" applyFill="1" applyAlignment="1" applyProtection="1">
      <alignment vertical="center"/>
      <protection hidden="1"/>
    </xf>
    <xf numFmtId="0" fontId="17" fillId="15" borderId="0" xfId="0" applyFont="1" applyFill="1" applyProtection="1">
      <protection locked="0"/>
    </xf>
    <xf numFmtId="0" fontId="12" fillId="15" borderId="3" xfId="0" applyFont="1" applyFill="1" applyBorder="1" applyAlignment="1" applyProtection="1">
      <alignment horizontal="left" vertical="center" wrapText="1"/>
      <protection locked="0"/>
    </xf>
    <xf numFmtId="49" fontId="42" fillId="0" borderId="0" xfId="0" applyNumberFormat="1" applyFont="1"/>
    <xf numFmtId="0" fontId="42" fillId="0" borderId="0" xfId="0" applyFont="1"/>
    <xf numFmtId="0" fontId="32" fillId="0" borderId="0" xfId="0" applyFont="1"/>
    <xf numFmtId="0" fontId="26" fillId="15" borderId="0" xfId="31" applyFont="1" applyFill="1" applyAlignment="1">
      <alignment horizontal="left"/>
    </xf>
    <xf numFmtId="0" fontId="23" fillId="15" borderId="0" xfId="0" applyFont="1" applyFill="1" applyAlignment="1">
      <alignment horizontal="left" wrapText="1"/>
    </xf>
    <xf numFmtId="0" fontId="13" fillId="17" borderId="3" xfId="0" applyFont="1" applyFill="1" applyBorder="1" applyAlignment="1">
      <alignment horizontal="left" vertical="center"/>
    </xf>
    <xf numFmtId="0" fontId="13" fillId="17" borderId="3" xfId="0" applyFont="1" applyFill="1" applyBorder="1" applyAlignment="1">
      <alignment horizontal="left" vertical="top" wrapText="1"/>
    </xf>
    <xf numFmtId="0" fontId="12" fillId="15" borderId="0" xfId="0" applyFont="1" applyFill="1" applyAlignment="1">
      <alignment horizontal="left" vertical="center" wrapText="1"/>
    </xf>
    <xf numFmtId="0" fontId="12" fillId="0" borderId="0" xfId="0" applyFont="1" applyAlignment="1">
      <alignment horizontal="left" vertical="top" wrapText="1"/>
    </xf>
    <xf numFmtId="0" fontId="22" fillId="15" borderId="23" xfId="62" applyFont="1" applyFill="1" applyBorder="1" applyAlignment="1" applyProtection="1">
      <alignment horizontal="center" vertical="center" wrapText="1"/>
      <protection locked="0"/>
    </xf>
    <xf numFmtId="0" fontId="22" fillId="15" borderId="24" xfId="62" applyFont="1" applyFill="1" applyBorder="1" applyAlignment="1" applyProtection="1">
      <alignment horizontal="center" vertical="center" wrapText="1"/>
      <protection locked="0"/>
    </xf>
    <xf numFmtId="0" fontId="12" fillId="16" borderId="4" xfId="62" applyFont="1" applyFill="1" applyBorder="1" applyAlignment="1">
      <alignment horizontal="left" vertical="center"/>
    </xf>
    <xf numFmtId="0" fontId="12" fillId="16" borderId="6" xfId="62" applyFont="1" applyFill="1" applyBorder="1" applyAlignment="1">
      <alignment horizontal="left" vertical="center"/>
    </xf>
    <xf numFmtId="0" fontId="22" fillId="15" borderId="4" xfId="62" applyFont="1" applyFill="1" applyBorder="1" applyAlignment="1" applyProtection="1">
      <alignment horizontal="left" vertical="center" wrapText="1"/>
      <protection locked="0"/>
    </xf>
    <xf numFmtId="0" fontId="22" fillId="15" borderId="6" xfId="62" applyFont="1" applyFill="1" applyBorder="1" applyAlignment="1" applyProtection="1">
      <alignment horizontal="left" vertical="center" wrapText="1"/>
      <protection locked="0"/>
    </xf>
    <xf numFmtId="0" fontId="22" fillId="15" borderId="21" xfId="62" applyFont="1" applyFill="1" applyBorder="1" applyAlignment="1" applyProtection="1">
      <alignment horizontal="center" vertical="center" wrapText="1"/>
      <protection locked="0"/>
    </xf>
    <xf numFmtId="0" fontId="22" fillId="15" borderId="22" xfId="62" applyFont="1" applyFill="1" applyBorder="1" applyAlignment="1" applyProtection="1">
      <alignment horizontal="center" vertical="center" wrapText="1"/>
      <protection locked="0"/>
    </xf>
    <xf numFmtId="0" fontId="22" fillId="15" borderId="25" xfId="62" applyFont="1" applyFill="1" applyBorder="1" applyAlignment="1" applyProtection="1">
      <alignment horizontal="center" vertical="center" wrapText="1"/>
      <protection locked="0"/>
    </xf>
    <xf numFmtId="0" fontId="22" fillId="15" borderId="26" xfId="62" applyFont="1" applyFill="1" applyBorder="1" applyAlignment="1" applyProtection="1">
      <alignment horizontal="center" vertical="center" wrapText="1"/>
      <protection locked="0"/>
    </xf>
    <xf numFmtId="0" fontId="12" fillId="20" borderId="7" xfId="0" applyFont="1" applyFill="1" applyBorder="1" applyAlignment="1" applyProtection="1">
      <alignment horizontal="left" vertical="center" wrapText="1"/>
      <protection hidden="1"/>
    </xf>
    <xf numFmtId="0" fontId="12" fillId="20" borderId="9" xfId="0" applyFont="1" applyFill="1" applyBorder="1" applyAlignment="1" applyProtection="1">
      <alignment horizontal="left" vertical="center" wrapText="1"/>
      <protection hidden="1"/>
    </xf>
    <xf numFmtId="0" fontId="12" fillId="20" borderId="10" xfId="0" applyFont="1" applyFill="1" applyBorder="1" applyAlignment="1" applyProtection="1">
      <alignment horizontal="left" vertical="center" wrapText="1"/>
      <protection hidden="1"/>
    </xf>
    <xf numFmtId="0" fontId="12" fillId="15" borderId="11" xfId="0" applyFont="1" applyFill="1" applyBorder="1" applyAlignment="1" applyProtection="1">
      <alignment horizontal="left" vertical="center" wrapText="1"/>
      <protection locked="0"/>
    </xf>
    <xf numFmtId="0" fontId="12" fillId="15" borderId="12" xfId="0" applyFont="1" applyFill="1" applyBorder="1" applyAlignment="1" applyProtection="1">
      <alignment horizontal="left" vertical="center" wrapText="1"/>
      <protection locked="0"/>
    </xf>
    <xf numFmtId="0" fontId="12" fillId="15" borderId="13" xfId="0" applyFont="1" applyFill="1" applyBorder="1" applyAlignment="1" applyProtection="1">
      <alignment horizontal="left" vertical="center" wrapText="1"/>
      <protection locked="0"/>
    </xf>
    <xf numFmtId="0" fontId="12" fillId="15" borderId="14" xfId="0" applyFont="1" applyFill="1" applyBorder="1" applyAlignment="1" applyProtection="1">
      <alignment horizontal="left" vertical="center" wrapText="1"/>
      <protection locked="0"/>
    </xf>
    <xf numFmtId="0" fontId="12" fillId="15" borderId="0" xfId="0" applyFont="1" applyFill="1" applyAlignment="1" applyProtection="1">
      <alignment horizontal="left" vertical="center" wrapText="1"/>
      <protection locked="0"/>
    </xf>
    <xf numFmtId="0" fontId="12" fillId="15" borderId="15" xfId="0" applyFont="1" applyFill="1" applyBorder="1" applyAlignment="1" applyProtection="1">
      <alignment horizontal="left" vertical="center" wrapText="1"/>
      <protection locked="0"/>
    </xf>
    <xf numFmtId="0" fontId="12" fillId="15" borderId="16" xfId="0" applyFont="1" applyFill="1" applyBorder="1" applyAlignment="1" applyProtection="1">
      <alignment horizontal="left" vertical="center" wrapText="1"/>
      <protection locked="0"/>
    </xf>
    <xf numFmtId="0" fontId="12" fillId="15" borderId="17" xfId="0" applyFont="1" applyFill="1" applyBorder="1" applyAlignment="1" applyProtection="1">
      <alignment horizontal="left" vertical="center" wrapText="1"/>
      <protection locked="0"/>
    </xf>
    <xf numFmtId="0" fontId="12" fillId="15" borderId="18" xfId="0" applyFont="1" applyFill="1" applyBorder="1" applyAlignment="1" applyProtection="1">
      <alignment horizontal="left" vertical="center" wrapText="1"/>
      <protection locked="0"/>
    </xf>
    <xf numFmtId="0" fontId="13" fillId="25" borderId="4" xfId="0" applyFont="1" applyFill="1" applyBorder="1" applyAlignment="1" applyProtection="1">
      <alignment horizontal="left" vertical="center"/>
      <protection hidden="1"/>
    </xf>
    <xf numFmtId="0" fontId="13" fillId="25" borderId="5" xfId="0" applyFont="1" applyFill="1" applyBorder="1" applyAlignment="1" applyProtection="1">
      <alignment horizontal="left" vertical="center"/>
      <protection hidden="1"/>
    </xf>
    <xf numFmtId="0" fontId="5" fillId="20" borderId="3" xfId="0" applyFont="1" applyFill="1" applyBorder="1" applyAlignment="1" applyProtection="1">
      <alignment horizontal="left" vertical="center"/>
      <protection hidden="1"/>
    </xf>
    <xf numFmtId="0" fontId="12" fillId="20" borderId="3" xfId="0" applyFont="1" applyFill="1" applyBorder="1" applyAlignment="1" applyProtection="1">
      <alignment horizontal="left" vertical="center" wrapText="1"/>
      <protection hidden="1"/>
    </xf>
    <xf numFmtId="0" fontId="5" fillId="15" borderId="3" xfId="0" applyFont="1" applyFill="1" applyBorder="1" applyAlignment="1" applyProtection="1">
      <alignment horizontal="left" vertical="center" wrapText="1"/>
      <protection locked="0"/>
    </xf>
    <xf numFmtId="0" fontId="12" fillId="15" borderId="3" xfId="0" applyFont="1" applyFill="1" applyBorder="1" applyAlignment="1" applyProtection="1">
      <alignment horizontal="left" vertical="center" wrapText="1"/>
      <protection locked="0"/>
    </xf>
    <xf numFmtId="0" fontId="12" fillId="20" borderId="4" xfId="0" applyFont="1" applyFill="1" applyBorder="1" applyAlignment="1" applyProtection="1">
      <alignment horizontal="left" vertical="center" wrapText="1"/>
      <protection hidden="1"/>
    </xf>
    <xf numFmtId="0" fontId="12" fillId="20" borderId="6" xfId="0" applyFont="1" applyFill="1" applyBorder="1" applyAlignment="1" applyProtection="1">
      <alignment horizontal="left" vertical="center" wrapText="1"/>
      <protection hidden="1"/>
    </xf>
    <xf numFmtId="0" fontId="5" fillId="15" borderId="4" xfId="0" applyFont="1" applyFill="1" applyBorder="1" applyAlignment="1" applyProtection="1">
      <alignment horizontal="left" vertical="center" wrapText="1"/>
      <protection locked="0"/>
    </xf>
    <xf numFmtId="0" fontId="5" fillId="15" borderId="6" xfId="0" applyFont="1" applyFill="1" applyBorder="1" applyAlignment="1" applyProtection="1">
      <alignment horizontal="left" vertical="center" wrapText="1"/>
      <protection locked="0"/>
    </xf>
    <xf numFmtId="0" fontId="13" fillId="17" borderId="4" xfId="0" applyFont="1" applyFill="1" applyBorder="1" applyAlignment="1" applyProtection="1">
      <alignment horizontal="left" vertical="center"/>
      <protection hidden="1"/>
    </xf>
    <xf numFmtId="0" fontId="13" fillId="17" borderId="5" xfId="0" applyFont="1" applyFill="1" applyBorder="1" applyAlignment="1" applyProtection="1">
      <alignment horizontal="left" vertical="center"/>
      <protection hidden="1"/>
    </xf>
    <xf numFmtId="0" fontId="5" fillId="15" borderId="0" xfId="0" applyFont="1" applyFill="1" applyAlignment="1" applyProtection="1">
      <alignment horizontal="left" vertical="top" wrapText="1"/>
      <protection hidden="1"/>
    </xf>
    <xf numFmtId="0" fontId="12" fillId="15" borderId="4" xfId="0" applyFont="1" applyFill="1" applyBorder="1" applyAlignment="1" applyProtection="1">
      <alignment horizontal="left" vertical="center" wrapText="1"/>
      <protection locked="0"/>
    </xf>
    <xf numFmtId="0" fontId="12" fillId="15" borderId="5" xfId="0" applyFont="1" applyFill="1" applyBorder="1" applyAlignment="1" applyProtection="1">
      <alignment horizontal="left" vertical="center" wrapText="1"/>
      <protection locked="0"/>
    </xf>
    <xf numFmtId="0" fontId="12" fillId="15" borderId="6" xfId="0" applyFont="1" applyFill="1" applyBorder="1" applyAlignment="1" applyProtection="1">
      <alignment horizontal="left" vertical="center" wrapText="1"/>
      <protection locked="0"/>
    </xf>
    <xf numFmtId="0" fontId="5" fillId="20" borderId="3" xfId="0" applyFont="1" applyFill="1" applyBorder="1" applyAlignment="1" applyProtection="1">
      <alignment horizontal="left" vertical="center" wrapText="1"/>
      <protection hidden="1"/>
    </xf>
    <xf numFmtId="0" fontId="12" fillId="15" borderId="3" xfId="0" applyFont="1" applyFill="1" applyBorder="1" applyAlignment="1" applyProtection="1">
      <alignment horizontal="center" vertical="center" wrapText="1"/>
      <protection locked="0"/>
    </xf>
    <xf numFmtId="0" fontId="12" fillId="15" borderId="4" xfId="0" applyFont="1" applyFill="1" applyBorder="1" applyAlignment="1" applyProtection="1">
      <alignment horizontal="center" vertical="center" wrapText="1"/>
      <protection locked="0"/>
    </xf>
    <xf numFmtId="0" fontId="12" fillId="15" borderId="5" xfId="0" applyFont="1" applyFill="1" applyBorder="1" applyAlignment="1" applyProtection="1">
      <alignment horizontal="center" vertical="center" wrapText="1"/>
      <protection locked="0"/>
    </xf>
    <xf numFmtId="0" fontId="12" fillId="15" borderId="6" xfId="0" applyFont="1" applyFill="1" applyBorder="1" applyAlignment="1" applyProtection="1">
      <alignment horizontal="center" vertical="center" wrapText="1"/>
      <protection locked="0"/>
    </xf>
    <xf numFmtId="0" fontId="12" fillId="15" borderId="0" xfId="0" applyFont="1" applyFill="1" applyAlignment="1" applyProtection="1">
      <alignment horizontal="left" vertical="center" wrapText="1"/>
      <protection hidden="1"/>
    </xf>
    <xf numFmtId="0" fontId="12" fillId="15" borderId="7" xfId="0" applyFont="1" applyFill="1" applyBorder="1" applyAlignment="1">
      <alignment horizontal="center" vertical="center" wrapText="1"/>
    </xf>
    <xf numFmtId="0" fontId="12" fillId="15" borderId="9" xfId="0" applyFont="1" applyFill="1" applyBorder="1" applyAlignment="1">
      <alignment horizontal="center" vertical="center" wrapText="1"/>
    </xf>
    <xf numFmtId="0" fontId="12" fillId="15" borderId="10" xfId="0" applyFont="1" applyFill="1" applyBorder="1" applyAlignment="1">
      <alignment horizontal="center" vertical="center" wrapText="1"/>
    </xf>
    <xf numFmtId="0" fontId="12" fillId="20" borderId="7" xfId="0" applyFont="1" applyFill="1" applyBorder="1" applyAlignment="1" applyProtection="1">
      <alignment horizontal="center" vertical="center"/>
      <protection hidden="1"/>
    </xf>
    <xf numFmtId="0" fontId="12" fillId="20" borderId="10" xfId="0" applyFont="1" applyFill="1" applyBorder="1" applyAlignment="1" applyProtection="1">
      <alignment horizontal="center" vertical="center"/>
      <protection hidden="1"/>
    </xf>
    <xf numFmtId="0" fontId="12" fillId="16" borderId="4" xfId="0" applyFont="1" applyFill="1" applyBorder="1" applyAlignment="1">
      <alignment horizontal="center" vertical="center" wrapText="1"/>
    </xf>
    <xf numFmtId="0" fontId="12" fillId="16" borderId="5" xfId="0" applyFont="1" applyFill="1" applyBorder="1" applyAlignment="1">
      <alignment horizontal="center" vertical="center" wrapText="1"/>
    </xf>
    <xf numFmtId="0" fontId="12" fillId="16" borderId="6" xfId="0" applyFont="1" applyFill="1" applyBorder="1" applyAlignment="1">
      <alignment horizontal="center" vertical="center" wrapText="1"/>
    </xf>
    <xf numFmtId="0" fontId="12" fillId="20" borderId="7" xfId="0" applyFont="1" applyFill="1" applyBorder="1" applyAlignment="1" applyProtection="1">
      <alignment horizontal="center" vertical="center" wrapText="1"/>
      <protection hidden="1"/>
    </xf>
    <xf numFmtId="0" fontId="12" fillId="20" borderId="10" xfId="0" applyFont="1" applyFill="1" applyBorder="1" applyAlignment="1" applyProtection="1">
      <alignment horizontal="center" vertical="center" wrapText="1"/>
      <protection hidden="1"/>
    </xf>
    <xf numFmtId="0" fontId="12" fillId="20" borderId="4" xfId="0" applyFont="1" applyFill="1" applyBorder="1" applyAlignment="1" applyProtection="1">
      <alignment horizontal="center" vertical="center"/>
      <protection hidden="1"/>
    </xf>
    <xf numFmtId="0" fontId="12" fillId="20" borderId="6" xfId="0" applyFont="1" applyFill="1" applyBorder="1" applyAlignment="1" applyProtection="1">
      <alignment horizontal="center" vertical="center"/>
      <protection hidden="1"/>
    </xf>
    <xf numFmtId="0" fontId="15" fillId="15" borderId="7" xfId="31" applyFill="1" applyBorder="1" applyAlignment="1">
      <alignment horizontal="left" vertical="center"/>
    </xf>
    <xf numFmtId="0" fontId="15" fillId="15" borderId="9" xfId="31" applyFill="1" applyBorder="1" applyAlignment="1">
      <alignment horizontal="left" vertical="center"/>
    </xf>
    <xf numFmtId="0" fontId="15" fillId="15" borderId="10" xfId="31" applyFill="1" applyBorder="1" applyAlignment="1">
      <alignment horizontal="left" vertical="center"/>
    </xf>
    <xf numFmtId="0" fontId="16" fillId="20" borderId="7" xfId="0" applyFont="1" applyFill="1" applyBorder="1" applyAlignment="1">
      <alignment horizontal="center" vertical="center" wrapText="1"/>
    </xf>
    <xf numFmtId="0" fontId="16" fillId="20" borderId="10" xfId="0" applyFont="1" applyFill="1" applyBorder="1" applyAlignment="1">
      <alignment horizontal="center" vertical="center" wrapText="1"/>
    </xf>
    <xf numFmtId="0" fontId="12" fillId="20" borderId="7" xfId="0" applyFont="1" applyFill="1" applyBorder="1" applyAlignment="1">
      <alignment horizontal="center" vertical="center" wrapText="1"/>
    </xf>
    <xf numFmtId="0" fontId="12" fillId="20" borderId="10" xfId="0" applyFont="1" applyFill="1" applyBorder="1" applyAlignment="1">
      <alignment horizontal="center" vertical="center" wrapText="1"/>
    </xf>
    <xf numFmtId="0" fontId="12" fillId="15" borderId="3" xfId="0" applyFont="1" applyFill="1" applyBorder="1" applyAlignment="1">
      <alignment horizontal="left" vertical="center" wrapText="1"/>
    </xf>
  </cellXfs>
  <cellStyles count="63">
    <cellStyle name="20% - Accent1 2" xfId="1" xr:uid="{00000000-0005-0000-0000-000000000000}"/>
    <cellStyle name="20% - Accent1 3" xfId="2" xr:uid="{00000000-0005-0000-0000-000001000000}"/>
    <cellStyle name="20% - Accent2 2" xfId="3" xr:uid="{00000000-0005-0000-0000-000002000000}"/>
    <cellStyle name="20% - Accent2 3" xfId="4" xr:uid="{00000000-0005-0000-0000-000003000000}"/>
    <cellStyle name="20% - Accent3 2" xfId="5" xr:uid="{00000000-0005-0000-0000-000004000000}"/>
    <cellStyle name="20% - Accent3 3" xfId="6" xr:uid="{00000000-0005-0000-0000-000005000000}"/>
    <cellStyle name="20% - Accent4 2" xfId="7" xr:uid="{00000000-0005-0000-0000-000006000000}"/>
    <cellStyle name="20% - Accent4 3" xfId="8" xr:uid="{00000000-0005-0000-0000-000007000000}"/>
    <cellStyle name="20% - Accent5 2" xfId="9" xr:uid="{00000000-0005-0000-0000-000008000000}"/>
    <cellStyle name="20% - Accent5 3" xfId="10" xr:uid="{00000000-0005-0000-0000-000009000000}"/>
    <cellStyle name="20% - Accent6 2" xfId="11" xr:uid="{00000000-0005-0000-0000-00000A000000}"/>
    <cellStyle name="20% - Accent6 3" xfId="12" xr:uid="{00000000-0005-0000-0000-00000B000000}"/>
    <cellStyle name="40% - Accent1 2" xfId="13" xr:uid="{00000000-0005-0000-0000-00000C000000}"/>
    <cellStyle name="40% - Accent1 3" xfId="14" xr:uid="{00000000-0005-0000-0000-00000D000000}"/>
    <cellStyle name="40% - Accent2 2" xfId="15" xr:uid="{00000000-0005-0000-0000-00000E000000}"/>
    <cellStyle name="40% - Accent2 3" xfId="16" xr:uid="{00000000-0005-0000-0000-00000F000000}"/>
    <cellStyle name="40% - Accent3 2" xfId="17" xr:uid="{00000000-0005-0000-0000-000010000000}"/>
    <cellStyle name="40% - Accent3 3" xfId="18" xr:uid="{00000000-0005-0000-0000-000011000000}"/>
    <cellStyle name="40% - Accent4 2" xfId="19" xr:uid="{00000000-0005-0000-0000-000012000000}"/>
    <cellStyle name="40% - Accent4 3" xfId="20" xr:uid="{00000000-0005-0000-0000-000013000000}"/>
    <cellStyle name="40% - Accent5 2" xfId="21" xr:uid="{00000000-0005-0000-0000-000014000000}"/>
    <cellStyle name="40% - Accent5 3" xfId="22" xr:uid="{00000000-0005-0000-0000-000015000000}"/>
    <cellStyle name="40% - Accent6 2" xfId="23" xr:uid="{00000000-0005-0000-0000-000016000000}"/>
    <cellStyle name="40% - Accent6 3" xfId="24" xr:uid="{00000000-0005-0000-0000-000017000000}"/>
    <cellStyle name="Comma 2" xfId="25" xr:uid="{00000000-0005-0000-0000-000018000000}"/>
    <cellStyle name="Comma 2 2" xfId="26" xr:uid="{00000000-0005-0000-0000-000019000000}"/>
    <cellStyle name="Comma 2 2 2" xfId="27" xr:uid="{00000000-0005-0000-0000-00001A000000}"/>
    <cellStyle name="Comma 3" xfId="28" xr:uid="{00000000-0005-0000-0000-00001B000000}"/>
    <cellStyle name="Comma 3 2" xfId="29" xr:uid="{00000000-0005-0000-0000-00001C000000}"/>
    <cellStyle name="ExportHeaderStyleLeft" xfId="30" xr:uid="{00000000-0005-0000-0000-00001D000000}"/>
    <cellStyle name="Followed Hyperlink" xfId="61" builtinId="9" customBuiltin="1"/>
    <cellStyle name="Hyperlink" xfId="31" builtinId="8" customBuiltin="1"/>
    <cellStyle name="Hyperlink 2" xfId="32" xr:uid="{00000000-0005-0000-0000-00001F000000}"/>
    <cellStyle name="Hyperlink 2 2" xfId="33" xr:uid="{00000000-0005-0000-0000-000020000000}"/>
    <cellStyle name="Hyperlink 3" xfId="34" xr:uid="{00000000-0005-0000-0000-000021000000}"/>
    <cellStyle name="Normal" xfId="0" builtinId="0"/>
    <cellStyle name="Normal 10" xfId="35" xr:uid="{00000000-0005-0000-0000-000023000000}"/>
    <cellStyle name="Normal 11" xfId="36" xr:uid="{00000000-0005-0000-0000-000024000000}"/>
    <cellStyle name="Normal 12" xfId="62" xr:uid="{BB4DDADE-AB63-42CD-85C5-0E7B2A60D9C1}"/>
    <cellStyle name="Normal 2" xfId="37" xr:uid="{00000000-0005-0000-0000-000025000000}"/>
    <cellStyle name="Normal 2 2" xfId="38" xr:uid="{00000000-0005-0000-0000-000026000000}"/>
    <cellStyle name="Normal 2 3" xfId="39" xr:uid="{00000000-0005-0000-0000-000027000000}"/>
    <cellStyle name="Normal 3" xfId="40" xr:uid="{00000000-0005-0000-0000-000028000000}"/>
    <cellStyle name="Normal 3 2" xfId="41" xr:uid="{00000000-0005-0000-0000-000029000000}"/>
    <cellStyle name="Normal 3 2 2" xfId="42" xr:uid="{00000000-0005-0000-0000-00002A000000}"/>
    <cellStyle name="Normal 3 2 3" xfId="43" xr:uid="{00000000-0005-0000-0000-00002B000000}"/>
    <cellStyle name="Normal 3 3" xfId="44" xr:uid="{00000000-0005-0000-0000-00002C000000}"/>
    <cellStyle name="Normal 3 4" xfId="45" xr:uid="{00000000-0005-0000-0000-00002D000000}"/>
    <cellStyle name="Normal 4" xfId="46" xr:uid="{00000000-0005-0000-0000-00002E000000}"/>
    <cellStyle name="Normal 4 2" xfId="47" xr:uid="{00000000-0005-0000-0000-00002F000000}"/>
    <cellStyle name="Normal 4 2 2" xfId="48" xr:uid="{00000000-0005-0000-0000-000030000000}"/>
    <cellStyle name="Normal 4 3" xfId="49" xr:uid="{00000000-0005-0000-0000-000031000000}"/>
    <cellStyle name="Normal 5" xfId="50" xr:uid="{00000000-0005-0000-0000-000032000000}"/>
    <cellStyle name="Normal 5 2" xfId="51" xr:uid="{00000000-0005-0000-0000-000033000000}"/>
    <cellStyle name="Normal 6" xfId="52" xr:uid="{00000000-0005-0000-0000-000034000000}"/>
    <cellStyle name="Normal 7" xfId="53" xr:uid="{00000000-0005-0000-0000-000035000000}"/>
    <cellStyle name="Normal 8" xfId="54" xr:uid="{00000000-0005-0000-0000-000036000000}"/>
    <cellStyle name="Normal 9" xfId="55" xr:uid="{00000000-0005-0000-0000-000037000000}"/>
    <cellStyle name="Normal 9 2" xfId="56" xr:uid="{00000000-0005-0000-0000-000038000000}"/>
    <cellStyle name="Note 2" xfId="57" xr:uid="{00000000-0005-0000-0000-000039000000}"/>
    <cellStyle name="Note 3" xfId="58" xr:uid="{00000000-0005-0000-0000-00003A000000}"/>
    <cellStyle name="Note 4" xfId="59" xr:uid="{00000000-0005-0000-0000-00003B000000}"/>
    <cellStyle name="Note 5" xfId="60" xr:uid="{00000000-0005-0000-0000-00003C000000}"/>
  </cellStyles>
  <dxfs count="48">
    <dxf>
      <font>
        <color rgb="FF9C0006"/>
      </font>
      <fill>
        <patternFill>
          <bgColor rgb="FFFFC7CE"/>
        </patternFill>
      </fill>
    </dxf>
    <dxf>
      <font>
        <b/>
        <i val="0"/>
        <color theme="0"/>
      </font>
      <fill>
        <patternFill>
          <bgColor rgb="FFDA291C"/>
        </patternFill>
      </fill>
    </dxf>
    <dxf>
      <font>
        <color auto="1"/>
      </font>
      <fill>
        <patternFill>
          <bgColor theme="0"/>
        </patternFill>
      </fill>
    </dxf>
    <dxf>
      <font>
        <b/>
        <i val="0"/>
        <color theme="0"/>
      </font>
      <fill>
        <patternFill>
          <bgColor rgb="FFDA291C"/>
        </patternFill>
      </fill>
    </dxf>
    <dxf>
      <fill>
        <patternFill>
          <bgColor rgb="FFFFFF99"/>
        </patternFill>
      </fill>
    </dxf>
    <dxf>
      <font>
        <b val="0"/>
        <i val="0"/>
        <color auto="1"/>
      </font>
      <fill>
        <patternFill>
          <bgColor rgb="FFFFB81C"/>
        </patternFill>
      </fill>
    </dxf>
    <dxf>
      <font>
        <b val="0"/>
        <i val="0"/>
        <color theme="0"/>
      </font>
      <fill>
        <patternFill>
          <bgColor rgb="FF009639"/>
        </patternFill>
      </fill>
    </dxf>
    <dxf>
      <font>
        <b val="0"/>
        <i val="0"/>
        <color theme="0"/>
      </font>
      <fill>
        <patternFill>
          <bgColor rgb="FFDA291C"/>
        </patternFill>
      </fill>
    </dxf>
    <dxf>
      <fill>
        <patternFill>
          <bgColor rgb="FFFFFF99"/>
        </patternFill>
      </fill>
    </dxf>
    <dxf>
      <fill>
        <patternFill>
          <bgColor theme="4" tint="0.59996337778862885"/>
        </patternFill>
      </fill>
    </dxf>
    <dxf>
      <fill>
        <patternFill>
          <bgColor rgb="FFFFFF99"/>
        </patternFill>
      </fill>
    </dxf>
    <dxf>
      <fill>
        <patternFill>
          <bgColor rgb="FFFFFF99"/>
        </patternFill>
      </fill>
    </dxf>
    <dxf>
      <fill>
        <patternFill>
          <bgColor theme="4" tint="0.59996337778862885"/>
        </patternFill>
      </fill>
    </dxf>
    <dxf>
      <fill>
        <patternFill>
          <bgColor rgb="FFFFFF99"/>
        </patternFill>
      </fill>
    </dxf>
    <dxf>
      <fill>
        <patternFill>
          <bgColor theme="0" tint="-0.14996795556505021"/>
        </patternFill>
      </fill>
    </dxf>
    <dxf>
      <fill>
        <patternFill>
          <bgColor rgb="FFFFFF99"/>
        </patternFill>
      </fill>
    </dxf>
    <dxf>
      <fill>
        <patternFill>
          <bgColor theme="0" tint="-0.14996795556505021"/>
        </patternFill>
      </fill>
    </dxf>
    <dxf>
      <fill>
        <patternFill>
          <bgColor rgb="FFFFFF99"/>
        </patternFill>
      </fill>
    </dxf>
    <dxf>
      <fill>
        <patternFill>
          <bgColor rgb="FFFFFF99"/>
        </patternFill>
      </fill>
    </dxf>
    <dxf>
      <fill>
        <patternFill>
          <bgColor theme="4" tint="0.59996337778862885"/>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numFmt numFmtId="0" formatCode="General"/>
    </dxf>
    <dxf>
      <numFmt numFmtId="0" formatCode="General"/>
    </dxf>
    <dxf>
      <alignment horizontal="left" vertical="bottom" textRotation="0" wrapText="0" indent="0" justifyLastLine="0" shrinkToFit="0" readingOrder="0"/>
    </dxf>
    <dxf>
      <numFmt numFmtId="0" formatCode="General"/>
    </dxf>
    <dxf>
      <numFmt numFmtId="0" formatCode="General"/>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rgb="FF000000"/>
          <bgColor auto="1"/>
        </patternFill>
      </fill>
    </dxf>
    <dxf>
      <font>
        <b/>
        <i val="0"/>
        <strike val="0"/>
        <condense val="0"/>
        <extend val="0"/>
        <outline val="0"/>
        <shadow val="0"/>
        <u val="none"/>
        <vertAlign val="baseline"/>
        <sz val="10"/>
        <color theme="1"/>
        <name val="Arial"/>
        <family val="2"/>
        <scheme val="none"/>
      </font>
    </dxf>
  </dxfs>
  <tableStyles count="0" defaultTableStyle="TableStyleMedium2" defaultPivotStyle="PivotStyleLight16"/>
  <colors>
    <mruColors>
      <color rgb="FFFFFFCC"/>
      <color rgb="FFFFFF99"/>
      <color rgb="FF005EB8"/>
      <color rgb="FFDA291C"/>
      <color rgb="FFFFB81C"/>
      <color rgb="FF009639"/>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pivotCacheDefinition" Target="pivotCache/pivotCacheDefinition1.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customXml" Target="../ink/ink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510038</xdr:colOff>
      <xdr:row>5</xdr:row>
      <xdr:rowOff>135696</xdr:rowOff>
    </xdr:to>
    <xdr:pic>
      <xdr:nvPicPr>
        <xdr:cNvPr id="3" name="Picture 2">
          <a:extLst>
            <a:ext uri="{FF2B5EF4-FFF2-40B4-BE49-F238E27FC236}">
              <a16:creationId xmlns:a16="http://schemas.microsoft.com/office/drawing/2014/main" id="{506E03D6-F7BB-40AA-8872-EE21305F0FE3}"/>
            </a:ext>
          </a:extLst>
        </xdr:cNvPr>
        <xdr:cNvPicPr>
          <a:picLocks noChangeAspect="1"/>
        </xdr:cNvPicPr>
      </xdr:nvPicPr>
      <xdr:blipFill>
        <a:blip xmlns:r="http://schemas.openxmlformats.org/officeDocument/2006/relationships" r:embed="rId1"/>
        <a:stretch>
          <a:fillRect/>
        </a:stretch>
      </xdr:blipFill>
      <xdr:spPr>
        <a:xfrm>
          <a:off x="314417" y="194199"/>
          <a:ext cx="2091373" cy="91249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503873</xdr:colOff>
      <xdr:row>5</xdr:row>
      <xdr:rowOff>150492</xdr:rowOff>
    </xdr:to>
    <xdr:pic>
      <xdr:nvPicPr>
        <xdr:cNvPr id="3" name="Picture 2">
          <a:extLst>
            <a:ext uri="{FF2B5EF4-FFF2-40B4-BE49-F238E27FC236}">
              <a16:creationId xmlns:a16="http://schemas.microsoft.com/office/drawing/2014/main" id="{568451A3-3BE0-44D2-8AE0-5264B697B870}"/>
            </a:ext>
          </a:extLst>
        </xdr:cNvPr>
        <xdr:cNvPicPr>
          <a:picLocks noChangeAspect="1"/>
        </xdr:cNvPicPr>
      </xdr:nvPicPr>
      <xdr:blipFill>
        <a:blip xmlns:r="http://schemas.openxmlformats.org/officeDocument/2006/relationships" r:embed="rId1"/>
        <a:stretch>
          <a:fillRect/>
        </a:stretch>
      </xdr:blipFill>
      <xdr:spPr>
        <a:xfrm>
          <a:off x="312295" y="187377"/>
          <a:ext cx="2095121" cy="90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2095121</xdr:colOff>
      <xdr:row>5</xdr:row>
      <xdr:rowOff>144350</xdr:rowOff>
    </xdr:to>
    <xdr:pic>
      <xdr:nvPicPr>
        <xdr:cNvPr id="2" name="Picture 1">
          <a:extLst>
            <a:ext uri="{FF2B5EF4-FFF2-40B4-BE49-F238E27FC236}">
              <a16:creationId xmlns:a16="http://schemas.microsoft.com/office/drawing/2014/main" id="{445DBCD6-F7B5-479B-9761-ADC9F5AFDF9D}"/>
            </a:ext>
          </a:extLst>
        </xdr:cNvPr>
        <xdr:cNvPicPr>
          <a:picLocks noChangeAspect="1"/>
        </xdr:cNvPicPr>
      </xdr:nvPicPr>
      <xdr:blipFill>
        <a:blip xmlns:r="http://schemas.openxmlformats.org/officeDocument/2006/relationships" r:embed="rId1"/>
        <a:stretch>
          <a:fillRect/>
        </a:stretch>
      </xdr:blipFill>
      <xdr:spPr>
        <a:xfrm>
          <a:off x="314325" y="190500"/>
          <a:ext cx="2095121" cy="9063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2095121</xdr:colOff>
      <xdr:row>5</xdr:row>
      <xdr:rowOff>144350</xdr:rowOff>
    </xdr:to>
    <xdr:pic>
      <xdr:nvPicPr>
        <xdr:cNvPr id="2" name="Picture 1">
          <a:extLst>
            <a:ext uri="{FF2B5EF4-FFF2-40B4-BE49-F238E27FC236}">
              <a16:creationId xmlns:a16="http://schemas.microsoft.com/office/drawing/2014/main" id="{4A866927-AE9C-41B5-8F7A-DFC23754BFEC}"/>
            </a:ext>
          </a:extLst>
        </xdr:cNvPr>
        <xdr:cNvPicPr>
          <a:picLocks noChangeAspect="1"/>
        </xdr:cNvPicPr>
      </xdr:nvPicPr>
      <xdr:blipFill>
        <a:blip xmlns:r="http://schemas.openxmlformats.org/officeDocument/2006/relationships" r:embed="rId1"/>
        <a:stretch>
          <a:fillRect/>
        </a:stretch>
      </xdr:blipFill>
      <xdr:spPr>
        <a:xfrm>
          <a:off x="314325" y="190500"/>
          <a:ext cx="2095121" cy="9063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2095121</xdr:colOff>
      <xdr:row>5</xdr:row>
      <xdr:rowOff>141175</xdr:rowOff>
    </xdr:to>
    <xdr:pic>
      <xdr:nvPicPr>
        <xdr:cNvPr id="2" name="Picture 1">
          <a:extLst>
            <a:ext uri="{FF2B5EF4-FFF2-40B4-BE49-F238E27FC236}">
              <a16:creationId xmlns:a16="http://schemas.microsoft.com/office/drawing/2014/main" id="{8E906CA5-75E4-4134-BA68-C169EE35F970}"/>
            </a:ext>
          </a:extLst>
        </xdr:cNvPr>
        <xdr:cNvPicPr>
          <a:picLocks noChangeAspect="1"/>
        </xdr:cNvPicPr>
      </xdr:nvPicPr>
      <xdr:blipFill>
        <a:blip xmlns:r="http://schemas.openxmlformats.org/officeDocument/2006/relationships" r:embed="rId1"/>
        <a:stretch>
          <a:fillRect/>
        </a:stretch>
      </xdr:blipFill>
      <xdr:spPr>
        <a:xfrm>
          <a:off x="314325" y="180975"/>
          <a:ext cx="2095121" cy="9031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0</xdr:colOff>
      <xdr:row>7</xdr:row>
      <xdr:rowOff>0</xdr:rowOff>
    </xdr:from>
    <xdr:to>
      <xdr:col>13</xdr:col>
      <xdr:colOff>0</xdr:colOff>
      <xdr:row>7</xdr:row>
      <xdr:rowOff>7920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1">
          <xdr14:nvContentPartPr>
            <xdr14:cNvPr id="2" name="Ink 1">
              <a:extLst>
                <a:ext uri="{FF2B5EF4-FFF2-40B4-BE49-F238E27FC236}">
                  <a16:creationId xmlns:a16="http://schemas.microsoft.com/office/drawing/2014/main" id="{00000000-0008-0000-0200-000002000000}"/>
                </a:ext>
              </a:extLst>
            </xdr14:cNvPr>
            <xdr14:cNvContentPartPr/>
          </xdr14:nvContentPartPr>
          <xdr14:nvPr macro=""/>
          <xdr14:xfrm>
            <a:off x="9423000" y="3477240"/>
            <a:ext cx="10800" cy="7920"/>
          </xdr14:xfrm>
        </xdr:contentPart>
      </mc:Choice>
      <mc:Fallback xmlns="">
        <xdr:pic>
          <xdr:nvPicPr>
            <xdr:cNvPr id="2" name="Ink 1">
              <a:extLst>
                <a:ext uri="{FF2B5EF4-FFF2-40B4-BE49-F238E27FC236}">
                  <a16:creationId xmlns:a16="http://schemas.microsoft.com/office/drawing/2014/main" id="{C94CE249-F359-4816-BA99-89ACF6AFDE00}"/>
                </a:ext>
              </a:extLst>
            </xdr:cNvPr>
            <xdr:cNvPicPr/>
          </xdr:nvPicPr>
          <xdr:blipFill>
            <a:blip xmlns:r="http://schemas.openxmlformats.org/officeDocument/2006/relationships" r:embed="rId2"/>
            <a:stretch>
              <a:fillRect/>
            </a:stretch>
          </xdr:blipFill>
          <xdr:spPr>
            <a:xfrm>
              <a:off x="9387360" y="3441240"/>
              <a:ext cx="82440" cy="79560"/>
            </a:xfrm>
            <a:prstGeom prst="rect">
              <a:avLst/>
            </a:prstGeom>
          </xdr:spPr>
        </xdr:pic>
      </mc:Fallback>
    </mc:AlternateContent>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nhs.sharepoint.com/sites/PublicHealthPopulationHealthandEvaluation/Shared%20Documents/Vaccination%20and%20screening%20team%20(vertical)/PAT%20Legacy/Public%20Health/Analyst%20work%20area/Screening%20KPI/KPI_2024-25/Q4_2024-25/Templates/Draft%20templates/Maternity_Service_KPI_Submission_Template_Q4_2024-25_V2.xlsx" TargetMode="External"/><Relationship Id="rId2" Type="http://schemas.microsoft.com/office/2019/04/relationships/externalLinkLongPath" Target="/sites/PublicHealthPopulationHealthandEvaluation/Shared%20Documents/Vaccination%20and%20screening%20team%20(vertical)/PAT%20Legacy/Public%20Health/Analyst%20work%20area/Screening%20KPI/KPI_2024-25/Q4_2024-25/Templates/Draft%20templates/Maternity_Service_KPI_Submission_Template_Q4_2024-25_V2.xlsx?54242089" TargetMode="External"/><Relationship Id="rId1" Type="http://schemas.openxmlformats.org/officeDocument/2006/relationships/externalLinkPath" Target="file:///\\54242089\Maternity_Service_KPI_Submission_Template_Q4_2024-25_V2.xlsx" TargetMode="External"/><Relationship Id="rId4" Type="http://schemas.openxmlformats.org/officeDocument/2006/relationships/externalLinkPath" Target="../../../Shared%20Documents/Vaccination%20and%20screening%20team%20(vertical)/PAT%20Legacy/Public%20Health/Analyst%20work%20area/Screening%20KPI/KPI_2024-25/Q4_2024-25/Templates/Draft%20templates/Maternity_Service_KPI_Submission_Template_Q4_2024-25_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Changes made - TO DELETE"/>
      <sheetName val="Guidance"/>
      <sheetName val="Sign off sheet"/>
      <sheetName val="Page 1"/>
      <sheetName val="Page 2"/>
      <sheetName val="Page 3"/>
      <sheetName val="Page 4"/>
      <sheetName val="Page 5"/>
      <sheetName val="KPI descriptions"/>
      <sheetName val="DataSheet"/>
      <sheetName val="MaternityService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Set>
  </externalBook>
</externalLink>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4-04-22T15:56:37.080"/>
    </inkml:context>
    <inkml:brush xml:id="br0">
      <inkml:brushProperty name="width" value="0.2" units="cm"/>
      <inkml:brushProperty name="height" value="0.2" units="cm"/>
      <inkml:brushProperty name="color" value="#B4C3DA"/>
      <inkml:brushProperty name="inkEffects" value="silver"/>
      <inkml:brushProperty name="anchorX" value="0"/>
      <inkml:brushProperty name="anchorY" value="0"/>
      <inkml:brushProperty name="scaleFactor" value="0.5"/>
    </inkml:brush>
  </inkml:definitions>
  <inkml:trace contextRef="#ctx0" brushRef="#br0">227 21 1664,'0'0'0,"-97"-9"-768,-32-3-148</inkml:trace>
</inkm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ELFRIDGE, Liz (NHS ENGLAND - X26)" refreshedDate="46134.369566435184" createdVersion="8" refreshedVersion="8" minRefreshableVersion="3" recordCount="265" xr:uid="{2DC34405-FE8D-46B7-AE57-C13B69F2FA71}">
  <cacheSource type="worksheet">
    <worksheetSource name="LabList"/>
  </cacheSource>
  <cacheFields count="12">
    <cacheField name="Code" numFmtId="0">
      <sharedItems/>
    </cacheField>
    <cacheField name="Name" numFmtId="0">
      <sharedItems/>
    </cacheField>
    <cacheField name="Primary Role Name" numFmtId="0">
      <sharedItems/>
    </cacheField>
    <cacheField name="Legal Status" numFmtId="0">
      <sharedItems count="3">
        <s v="REMOVE"/>
        <s v="Active"/>
        <s v="Closed" u="1"/>
      </sharedItems>
    </cacheField>
    <cacheField name="Country" numFmtId="0">
      <sharedItems count="2">
        <s v="ENGLAND"/>
        <s v="CHANNEL ISLANDS"/>
      </sharedItems>
    </cacheField>
    <cacheField name="Is Directed By - Code" numFmtId="0">
      <sharedItems/>
    </cacheField>
    <cacheField name="Is Directed By - Name" numFmtId="0">
      <sharedItems/>
    </cacheField>
    <cacheField name="Is Directed By - Primary Role Name" numFmtId="0">
      <sharedItems/>
    </cacheField>
    <cacheField name="National Grouping Code" numFmtId="0">
      <sharedItems/>
    </cacheField>
    <cacheField name="National Grouping Name" numFmtId="0">
      <sharedItems/>
    </cacheField>
    <cacheField name="Region Name" numFmtId="0">
      <sharedItems/>
    </cacheField>
    <cacheField name="Combined" numFmtId="0">
      <sharedItems count="570">
        <s v="ACCULABS DIAGNOSTICS UK LTD"/>
        <s v="CAMBRIDGE UNIVERSITY HOSPITALS NHS FOUNDATION TRUST - ADDENBROOKE'S HOSPITAL LABORATORY"/>
        <s v="KING'S COLLEGE HOSPITAL NHS FOUNDATION TRUST - ADVANCED DIAGNOSTICS LABORATORY"/>
        <s v="AIREDALE NHS FOUNDATION TRUST - AIREDALE NHS FOUNDATION TRUST LABORATORY"/>
        <s v="ALDER HEY CHILDREN'S NHS FOUNDATION TRUST - ALDER HEY CHILDREN'S NHS FOUNDATION TRUST LABORATORY"/>
        <s v="ASHFORD AND ST PETER'S HOSPITALS NHS FOUNDATION TRUST - ASHFORD AND ST PETER'S HOSPITAL LABORATORY"/>
        <s v="ROYAL FREE LONDON NHS FOUNDATION TRUST - BARNET GENERAL HOSPITAL LABORATORY"/>
        <s v="BARNSLEY HOSPITAL NHS FOUNDATION TRUST - BARNSLEY DISTRICT GENERAL HOSPITAL LABORATORY"/>
        <s v="MID AND SOUTH ESSEX NHS FOUNDATION TRUST - BASILDON HOSPITAL LABORATORY"/>
        <s v="HAMPSHIRE HOSPITALS NHS FOUNDATION TRUST - BASINGSTOKE AND NORTH HAMPSHIRE NHS FOUNDATION TRUST LABORATORY"/>
        <s v="DONCASTER AND BASSETLAW TEACHING HOSPITALS NHS FOUNDATION TRUST - BASSETLAW DIST GEN HOSP LABORATORY"/>
        <s v="FRIMLEY HEALTH NHS FOUNDATION TRUST - BERKSHIRE AND SURREY PATHOLOGY SERVICES (BSPS)"/>
        <s v="ROYAL BERKSHIRE NHS FOUNDATION TRUST - BERKSHIRE AND SURREY PATHOLOGY SERVICES (BSPS) - HPV PRIMARY SCREENING PROGRAMME"/>
        <s v="NORTHERN CARE ALLIANCE NHS FOUNDATION TRUST - BIRCH HILL HOSPITAL LABORATORY"/>
        <s v="BIRMINGHAM WOMEN'S AND CHILDREN'S NHS FOUNDATION TRUST - BIRMINGHAM WOMEN'S LABORATORY"/>
        <s v="BITTESWELL"/>
        <s v="BLACKPOOL TEACHING HOSPITALS NHS FOUNDATION TRUST - BLACKPOOL TEACHING HOSPITALS - PATHOLOGY"/>
        <s v="BLACKPOOL TEACHING HOSPITALS NHS FOUNDATION TRUST - BLACKPOOL VICTORIA HOSPITAL LABORATORY"/>
        <s v="ISLE OF WIGHT NHS TRUST - BLOOD SCIENCES LABORATORY"/>
        <s v="UNIVERSITY HOSPITALS DORSET NHS FOUNDATION TRUST - BOURNEMOUTH HOSPITAL MOLECULAR PATHOLOGY LABORATORY"/>
        <s v="BRADFORD TEACHING HOSPITALS NHS FOUNDATION TRUST - BRADFORD ROYAL INFIRMARY LABORATORY"/>
        <s v="MID AND SOUTH ESSEX NHS FOUNDATION TRUST - BROOMFIELD HOSPITAL LABORATORY"/>
        <s v="EAST LANCASHIRE HOSPITALS NHS TRUST - BURNLEY GENERAL HOSPITAL LABORATORY"/>
        <s v="UNIVERSITY HOSPITALS OF DERBY AND BURTON NHS FOUNDATION TRUST - BURTON HOSPITALS NHS FT LABORATORY"/>
        <s v="NORTHERN CARE ALLIANCE NHS FOUNDATION TRUST - BURY GENERAL HOSPITAL LABORATORY"/>
        <s v="CALDERDALE AND HUDDERSFIELD NHS FOUNDATION TRUST - CALDERDALE ROYAL PATHOLOGY LABORATORY"/>
        <s v="CAMBRIDGE UNIVERSITY HOSPITALS NHS FOUNDATION TRUST - CANCER MOLECULAR DIAGNOSTICS LABORATORY (CMDL)"/>
        <s v="IMPERIAL COLLEGE HEALTHCARE NHS TRUST - CHARING CROSS LABORATORY"/>
        <s v="ROYAL FREE LONDON NHS FOUNDATION TRUST - CHASE FARM HOSPITALS (ENFIELD ACUTE) LABORATORY"/>
        <s v="CHELSEA AND WESTMINSTER HOSPITAL NHS FOUNDATION TRUST - CHELSEA AND WESTMINSTER HOSPITAL LABORATORY"/>
        <s v="GLOUCESTERSHIRE HOSPITALS NHS FOUNDATION TRUST - CHELTENHAM GENERAL HOSPITAL"/>
        <s v="COUNTESS OF CHESTER HOSPITAL NHS FOUNDATION TRUST - CHESTER AND WIRRAL NHS MICROBIOLOGY SERVICES"/>
        <s v="CHESTERFIELD ROYAL HOSPITAL NHS FOUNDATION TRUST - CHESTERFIELD AND NORTH DERBYSHIRE ROYAL HOSPITAL LABORATORY"/>
        <s v="THE CHRISTIE NHS FOUNDATION TRUST - CHRISTIE HOSPITAL LABORATORY"/>
        <s v="SANDWELL AND WEST BIRMINGHAM HOSPITALS NHS TRUST - CITY HOSPITAL NHS TRUST"/>
        <s v="SHEFFIELD CHILDREN'S NHS FOUNDATION TRUST - CLINICAL CHEMISTRY LABORATORY"/>
        <s v="GUY'S AND ST THOMAS' NHS FOUNDATION TRUST - CLINICAL GENETICS AND GENOMICS LABORATORY"/>
        <s v="EAST SUFFOLK AND NORTH ESSEX NHS FOUNDATION TRUST - COLCHESTER GENERAL HOSPITAL LABORATORY"/>
        <s v="COUNTESS OF CHESTER HOSPITAL NHS FOUNDATION TRUST - COUNTESS OF CHESTER HOSPITAL LABORATORY"/>
        <s v="WYE VALLEY NHS TRUST - COUNTY HOSPITAL LABORATORY"/>
        <s v="UNIVERSITY HOSPITALS COVENTRY AND WARWICKSHIRE NHS TRUST - COVENTRY AND WARWICKSHIRE PATHOLOGY SERVICES"/>
        <s v="SURREY AND SUSSEX HEALTHCARE NHS TRUST - CRAWLEY HOSPITAL LABORATORY"/>
        <s v="CROYDON HEALTH SERVICES NHS TRUST - CROYDON UNIVERSITY HOSPITAL LABORATORY"/>
        <s v="NORTH CUMBRIA INTEGRATED CARE NHS FOUNDATION TRUST - CUMBERLAND INFIRMARY LABORATORY"/>
        <s v="DARTFORD AND GRAVESHAM NHS TRUST - DARENT VALLEY HOSPITAL LABORATORY"/>
        <s v="BIRMINGHAM WOMEN'S AND CHILDREN'S NHS FOUNDATION TRUST - DEPARTMENT OF MICROBIOLOGY (Birmingham)"/>
        <s v="MAIDSTONE AND TUNBRIDGE WELLS NHS TRUST - DEPARTMENT OF MICROBIOLOGY (Maidstone)"/>
        <s v="THE DUDLEY GROUP NHS FOUNDATION TRUST - DEPT OF PATHOLOGY (RUSSELLS HALL HOSP)"/>
        <s v="UNIVERSITY HOSPITALS OF DERBY AND BURTON NHS FOUNDATION TRUST - DERBY HOSPITALS LABORATORY"/>
        <s v="UNIVERSITY HOSPITALS PLYMOUTH NHS TRUST - DERRIFORD HOSPITAL LABORATORY"/>
        <s v="MID YORKSHIRE TEACHING NHS TRUST - DEWSBURY AND DISTRICT HOSPITAL LABORATORY"/>
        <s v="NORTHERN LINCOLNSHIRE AND GOOLE NHS FOUNDATION TRUST - DIANA, PRINCESS OF WALES HOSPITAL LABORATORY"/>
        <s v="DONCASTER AND BASSETLAW TEACHING HOSPITALS NHS FOUNDATION TRUST - DONCASTER ROYAL INFIRMARY LABORATORY"/>
        <s v="DORSET COUNTY HOSPITAL NHS FOUNDATION TRUST - DORSET COUNTY HOSPITAL LABORATORY"/>
        <s v="LONDON NORTH WEST UNIVERSITY HEALTHCARE NHS TRUST - EALING HOSPITAL LABORATORY"/>
        <s v="SURREY AND SUSSEX HEALTHCARE NHS TRUST - EAST SURREY HOSPITAL LABORATORY"/>
        <s v="EAST SUSSEX HEALTHCARE NHS TRUST - EASTBOURNE DISTRICT GENERAL HOSPITAL LABORATORY"/>
        <s v="EPSOM AND ST HELIER UNIVERSITY HOSPITALS NHS TRUST - EPSOM HOSPITAL LABORATORIES"/>
        <s v="LIVERPOOL UNIVERSITY HOSPITALS NHS FOUNDATION TRUST - FAZAKERLEY HOSPITAL LABORATORY"/>
        <s v="BARTS HEALTH NHS TRUST - FOREST HEALTHCARE LABORATORY"/>
        <s v="THE NEWCASTLE UPON TYNE HOSPITALS NHS FOUNDATION TRUST - FREEMAN HOSPITAL LABORATORY"/>
        <s v="SOUTH TEES HOSPITALS NHS FOUNDATION TRUST - FRIARAGE HOSPITAL LABORATORY"/>
        <s v="FRIMLEY HEALTH NHS FOUNDATION TRUST - FRIMLEY PARK HOSPITAL LABORATORY"/>
        <s v="FRONTIER PATHOLOGY"/>
        <s v="UNIVERSITY HOSPITALS OF MORECAMBE BAY NHS FOUNDATION TRUST - FURNESS GENERAL HOSPITAL LABORATORY"/>
        <s v="GATESHEAD HEALTH NHS FOUNDATION TRUST - GATESHEAD HEALTH NHS FOUNDATION TRUST LABORATORY"/>
        <s v="GEORGE ELIOT HOSPITAL NHS TRUST - GEORGE ELIOT HOSPITAL LABORATORY"/>
        <s v="GLOUCESTERSHIRE HOSPITALS NHS FOUNDATION TRUST - GLOUCESTERSHIRE ROYAL HOSPITAL LABORATORY"/>
        <s v="GREAT ORMOND STREET HOSPITAL FOR CHILDREN NHS FOUNDATION TRUST - GREAT ORMOND STREET HOSPITAL LABORATORY"/>
        <s v="GREAT WESTERN HOSPITALS NHS FOUNDATION TRUST - GREAT WESTERN HOSPITAL LABORATORY"/>
        <s v="IMPERIAL COLLEGE HEALTHCARE NHS TRUST - HAMMERSMITH HOSPITAL LABORATORY"/>
        <s v="GUY'S AND ST THOMAS' NHS FOUNDATION TRUST - HAREFIELD HOSPITAL LABORATORY MEDICINE DEPT"/>
        <s v="HARROGATE AND DISTRICT NHS FOUNDATION TRUST - HARROGATE DISTRICT HOSPITAL LABORATORY"/>
        <s v="EAST SUSSEX HEALTHCARE NHS TRUST - HASTINGS AND ROTHER LABORATORY"/>
        <s v="CAMBRIDGE UNIVERSITY HOSPITALS NHS FOUNDATION TRUST - HEALTH PROTECTION AGENCY PHL AND CLINICAL MICROBIOLOGY"/>
        <s v="HEALTH PROTECTION AGENCY PUBLIC HEALTH LABORATORY - SOUTHAMPTON"/>
        <s v="ROYAL FREE LONDON NHS FOUNDATION TRUST - HEALTH SERVICES LABORATORIES (Royal Free)"/>
        <s v="HEALTH SERVICES LABORATORIES (The Doctors Lab)"/>
        <s v="UNIVERSITY HOSPITALS BIRMINGHAM NHS FOUNDATION TRUST - HEARTLANDS HOSPITAL LABORATORY"/>
        <s v="WEST HERTFORDSHIRE TEACHING HOSPITALS NHS TRUST - HEMEL HEMPSTEAD HOSPITAL LABORATORY"/>
        <s v="NORTHUMBRIA HEALTHCARE NHS FOUNDATION TRUST - HEXHAM GENERAL HOSPITAL"/>
        <s v="NORTH WEST ANGLIA NHS FOUNDATION TRUST - HINCHINGBROOKE HEALTH CARE NHS TRUST LABORATORY"/>
        <s v="HOMERTON HEALTHCARE NHS FOUNDATION TRUST - HOMERTON HOSPITAL LABORATORY"/>
        <s v="CALDERDALE AND HUDDERSFIELD NHS FOUNDATION TRUST - HUDDERSFIELD ROYAL INFIRMARY PATHOLOGY LABORATORY"/>
        <s v="HULL UNIVERSITY TEACHING HOSPITALS NHS TRUST - HULL AND EAST YORKSHIRE PATHOLOGY SERVICES"/>
        <s v="CAMBRIDGE UNIVERSITY HOSPITALS NHS FOUNDATION TRUST - HUMAN RESEARCH TISSUE BANK"/>
        <s v="AIREDALE NHS FOUNDATION TRUST - INTEGRATED PATHOLOGY SOLUTIONS LLP"/>
        <s v="EAST SUFFOLK AND NORTH ESSEX NHS FOUNDATION TRUST - IPSWICH HOSPITAL LABORATORY"/>
        <s v="SOUTH TEES HOSPITALS NHS FOUNDATION TRUST - JAMES COOK UNIVERSITY HOSPITAL LABORATORY"/>
        <s v="JAMES PAGET UNIVERSITY HOSPITALS NHS FOUNDATION TRUST - JAMES PAGET UNIVERSITY HOSPITALS - PATHOLOGY"/>
        <s v="JERSEY GENERAL HOSPITAL"/>
        <s v="EAST KENT HOSPITALS UNIVERSITY NHS FOUNDATION TRUST - KENT AND CANTERBURY HOSPITAL LABORATORY"/>
        <s v="KETTERING GENERAL HOSPITAL NHS FOUNDATION TRUST - KETTERING GENERAL HOSPITAL LABORATORY"/>
        <s v="WORCESTERSHIRE ACUTE HOSPITALS NHS TRUST - KIDDERMINSTER GENERAL HOSPITAL LABORATORY"/>
        <s v="BARKING, HAVERING AND REDBRIDGE UNIVERSITY HOSPITALS NHS TRUST - KING GEORGE HOSPITAL LABORATORY"/>
        <s v="SHERWOOD FOREST HOSPITALS NHS FOUNDATION TRUST - KING'S MILL HOSPITAL LABORATORY"/>
        <s v="KING'S COLLEGE HOSPITAL NHS FOUNDATION TRUST - KINGS HAEMATOLOGICAL MALIGNANCY DIAGNOSTIC CENTRE"/>
        <s v="KINGSTON AND RICHMOND NHS FOUNDATION TRUST - KINGSTON HOSPITAL LABORATORY"/>
        <s v="LDPATH LIMITED"/>
        <s v="LEEDS TEACHING HOSPITALS NHS TRUST - LEEDS GENERAL INFIRMARY LABORATORY"/>
        <s v="UNIVERSITY HOSPITALS OF LEICESTER NHS TRUST - LEICESTER ROYAL INFIRMARY LABORATORY"/>
        <s v="LEWISHAM AND GREENWICH NHS TRUST - LEWISHAM HOSPITAL LABORATORY"/>
        <s v="UNITED LINCOLNSHIRE TEACHING HOSPITALS NHS TRUST - LINCOLN COUNTY HOSPITAL LABORATORY"/>
        <s v="LINCOLNSHIRE COMMUNITY HEALTH SERVICES NHS TRUST - LINCOLNSHIRE COMMUNITY PODIATRY SERVICE"/>
        <s v="EAST AND NORTH HERTFORDSHIRE TEACHING NHS TRUST - LISTER HOSPITAL LABORATORY"/>
        <s v="KING'S COLLEGE HOSPITAL NHS FOUNDATION TRUST - LIVER MOLECULAR GENETICS LAB"/>
        <s v="GREAT ORMOND STREET HOSPITAL FOR CHILDREN NHS FOUNDATION TRUST - LONDON NORTH GENOMIC LABORATORY HUB (GLH)"/>
        <s v="IMPERIAL COLLEGE HEALTHCARE NHS TRUST - LONDON NORTH GLH (HAMMERSMITH HOSPITAL)"/>
        <s v="ROYAL FREE LONDON NHS FOUNDATION TRUST - LONDON NORTH GLH (ROYAL FREE HOSPITAL)"/>
        <s v="UNIVERSITY COLLEGE LONDON HOSPITALS NHS FOUNDATION TRUST - LONDON NORTH GLH (THE HALO BUILDING)"/>
        <s v="GUY'S AND ST THOMAS' NHS FOUNDATION TRUST - LONDON SOUTH GENOMICS LABORATORY HUB"/>
        <s v="BEDFORDSHIRE HOSPITALS NHS FOUNDATION TRUST - LUTON AND DUNSTABLE HOSPITAL LABORATORY"/>
        <s v="EAST CHESHIRE NHS TRUST - MACCLESFIELD DISTRICT GENERAL HOSPITAL LABORATORY"/>
        <s v="MAGNA LABORATORIES LTD"/>
        <s v="MAIDSTONE AND TUNBRIDGE WELLS NHS TRUST - MAIDSTONE HOSPITAL LABORATORY"/>
        <s v="MANCHESTER UNIVERSITY NHS FOUNDATION TRUST - MANCHESTER ROYAL INFIRMARY LABORATORY"/>
        <s v="MEDWAY NHS FOUNDATION TRUST - MEDWAY MARITIME HOSPITAL LABORATORY"/>
        <s v="THE HILLINGDON HOSPITALS NHS FOUNDATION TRUST - MICROBIOLOGY DEPARTMENT (Hillingdon)"/>
        <s v="LEWISHAM AND GREENWICH NHS TRUST - MICROBIOLOGY DEPARTMENT (Lewisham)"/>
        <s v="MID CHESHIRE HOSPITALS NHS FOUNDATION TRUST - MID CHESHIRE HOSPITALS LABORATORY"/>
        <s v="THE ROYAL WOLVERHAMPTON NHS TRUST - MIDLAND METROPOLITAN UNIVERSITY HOSPITAL LABORATORY"/>
        <s v="MILTON KEYNES UNIVERSITY HOSPITAL NHS FOUNDATION TRUST - MILTON KEYNES GENERAL HOSPITAL LABORATORY"/>
        <s v="MANCHESTER UNIVERSITY NHS FOUNDATION TRUST - MOLECULAR HAEMATOLOGY SERVICE"/>
        <s v="KING'S COLLEGE HOSPITAL NHS FOUNDATION TRUST - MOLECULAR PATHOLOGY"/>
        <s v="UNIVERSITY HOSPITALS BIRMINGHAM NHS FOUNDATION TRUST - MOLECULAR PATHOLOGY DIAGNOSTIC SERVICE"/>
        <s v="KING'S COLLEGE HOSPITAL NHS FOUNDATION TRUST - NEUROPATHOLOGY LABORATORY"/>
        <s v="THE ROYAL WOLVERHAMPTON NHS TRUST - NEW CROSS HOSPITAL PATHOLOGY LABORATORY"/>
        <s v="SHERWOOD FOREST HOSPITALS NHS FOUNDATION TRUST - NEWARK HOSPITAL LABORATORY"/>
        <s v="BARTS HEALTH NHS TRUST - NEWHAM HEALTHCARE LABORATORY"/>
        <s v="CAMBRIDGE UNIVERSITY HOSPITALS NHS FOUNDATION TRUST - NHS EAST GENOMIC LABORATORY HUB"/>
        <s v="NORFOLK AND NORWICH UNIVERSITY HOSPITALS NHS FOUNDATION TRUST - NORFOLK AND NORWICH HOSPITAL LABORATORY"/>
        <s v="THE NEWCASTLE UPON TYNE HOSPITALS NHS FOUNDATION TRUST - NORTH EAST AND YORKSHIRE GENOMIC MEDICINE SERVICE"/>
        <s v="NORTHERN CARE ALLIANCE NHS FOUNDATION TRUST - NORTH MANCHESTER GENERAL LABORATORY"/>
        <s v="ROYAL FREE LONDON NHS FOUNDATION TRUST - NORTH MIDDLESEX HOSPITAL LABORATORY"/>
        <s v="UNIVERSITY HOSPITALS OF NORTH MIDLANDS NHS TRUST - NORTH STAFFORDSHIRE HOSPITAL LABORATORY"/>
        <s v="NORTHUMBRIA HEALTHCARE NHS FOUNDATION TRUST - NORTH TYNESIDE GENERAL HOSP LABORATORY"/>
        <s v="MANCHESTER UNIVERSITY NHS FOUNDATION TRUST - NORTH WEST GENOMIC LABORATORY HUB CHRISTIE"/>
        <s v="MANCHESTER UNIVERSITY NHS FOUNDATION TRUST - NORTH WEST GLH LED BY MANCHESTER UNIVERSITY NHS FOUNDATION TRUST"/>
        <s v="NORTHAMPTON GENERAL HOSPITAL NHS TRUST - NORTHAMPTON GENERAL HOSPITAL LABORATORY"/>
        <s v="ROYAL DEVON UNIVERSITY HEALTHCARE NHS FOUNDATION TRUST - NORTHERN DEVON DISTRICT HOSPITAL LABORATORY"/>
        <s v="SHEFFIELD TEACHING HOSPITALS NHS FOUNDATION TRUST - NORTHERN GENERAL HOSPITAL LABORATORY"/>
        <s v="NORTHUMBRIA HEALTHCARE NHS FOUNDATION TRUST - NORTHUMBRIA SPECIALIST EMERGENCY CARE HOSPITAL"/>
        <s v="LONDON NORTH WEST UNIVERSITY HEALTHCARE NHS TRUST - NORTHWICK PARK AND ST MARKS HOSPITAL MICROBIOLOGY LABORATORY"/>
        <s v="NOTTINGHAM UNIVERSITY HOSPITALS NHS TRUST - NOTTINGHAM UNIVERSITY HOSPITALS BIOBANK LABORATORY"/>
        <s v="NOTTINGHAM UNIVERSITY HOSPITALS NHS TRUST - NOTTINGHAM UNIVERSITY HOSPITALS LABORATORY"/>
        <s v="OXFORD UNIVERSITY HOSPITALS NHS FOUNDATION TRUST - NUFFIELD ORTHOPAEDIC LABORATORY"/>
        <s v="NORTHERN CARE ALLIANCE NHS FOUNDATION TRUST - OLDHAM LABORATORY"/>
        <s v="NORTHERN CARE ALLIANCE NHS FOUNDATION TRUST - OLDHAM PATHOLOGY LABORATORY"/>
        <s v="ONCOLOGICA UK"/>
        <s v="OXFORD UNIVERSITY HOSPITALS NHS FOUNDATION TRUST - OXFORD MOLECULAR HAEMATOLOGY LABORATORY"/>
        <s v="OXFORD UNIVERSITY HOSPITALS NHS FOUNDATION TRUST - OXFORD REGIONAL GENETICS LABORATORIES"/>
        <s v="OXFORD UNIVERSITY HOSPITALS NHS FOUNDATION TRUST - OXFORD UNIVERSITY TRUST MICROBIOLOGY LABORATORY"/>
        <s v="ROYAL PAPWORTH HOSPITAL NHS FOUNDATION TRUST - PAPWORTH HOSPITAL LABORATORY"/>
        <s v="COUNTY DURHAM AND DARLINGTON NHS FOUNDATION TRUST - PATHOLOGY LAB - COUNTY DURHAM AND DARLINGTON NHS FOUNDATION TRUST"/>
        <s v="WHITTINGTON HEALTH NHS TRUST - PATHOLOGY WHITTINGTON HEALTH"/>
        <s v="NORTH WEST ANGLIA NHS FOUNDATION TRUST - PETERBOROUGH HOSPITAL LABORATORY"/>
        <s v="UNITED LINCOLNSHIRE TEACHING HOSPITALS NHS TRUST - PILGRIM HOSPITAL LABORATORY"/>
        <s v="UNIVERSITY HOSPITALS DORSET NHS FOUNDATION TRUST - POOLE GENERAL HOSPITAL LABORATORY"/>
        <s v="PORTSMOUTH HOSPITALS UNIVERSITY NHS TRUST - PORTSMOUTH PATHOLOGY SERVICE"/>
        <s v="NORTH BRISTOL NHS TRUST - PUBLIC HEALTH LABORATORY BRISTOL HPA"/>
        <s v="EAST KENT HOSPITALS UNIVERSITY NHS FOUNDATION TRUST - QEQM MARGATE LABORATORY"/>
        <s v="UNIVERSITY COLLEGE LONDON HOSPITALS NHS FOUNDATION TRUST - QSH NEUROPATHOLOGY"/>
        <s v="THE QUEEN ELIZABETH HOSPITAL, KING'S LYNN, NHS FOUNDATION TRUST - QUEEN ELIZABETH HOSP, NORFOLK LABORATORY"/>
        <s v="LEWISHAM AND GREENWICH NHS TRUST - QUEEN ELIZABETH HOSPITAL PATHOLOGY LABORATORY"/>
        <s v="EAST AND NORTH HERTFORDSHIRE TEACHING NHS TRUST - QUEEN ELIZABETH II HOSPITAL LABORATORY"/>
        <s v="EAST LANCASHIRE HOSPITALS NHS TRUST - QUEEN'S PARK HOSPITAL LABORATORY"/>
        <s v="BARKING, HAVERING AND REDBRIDGE UNIVERSITY HOSPITALS NHS TRUST - QUEENS HOSPITAL LABORATORY"/>
        <s v="QUEST DIAGNOSTICS LTD"/>
        <s v="THE ROTHERHAM NHS FOUNDATION TRUST - ROTHERHAM GENERAL HOSPITAL LABORATORY"/>
        <s v="WRIGHTINGTON, WIGAN AND LEIGH TEACHING HOSPITALS NHS FOUNDATION TRUST - ROYAL ALBERT EDWARD INFIRMARY PATHOLOGY DEPARTMENT"/>
        <s v="GUY'S AND ST THOMAS' NHS FOUNDATION TRUST - ROYAL BROMPTON HOSPITAL LABORATORY MEDICINE DEPT"/>
        <s v="ROYAL CORNWALL HOSPITALS NHS TRUST - ROYAL CORNWALL HOSPITALS AND WEST CORNWALL HOSPITAL LABORATORY"/>
        <s v="ROYAL DEVON UNIVERSITY HEALTHCARE NHS FOUNDATION TRUST - ROYAL DEVON AND EXETER HOSPITAL (WONFORD) LABORATORY"/>
        <s v="ROYAL FREE LONDON NHS FOUNDATION TRUST - ROYAL FREE HOSPITAL MICROBIOLOGY DEPARTMENT"/>
        <s v="SHEFFIELD TEACHING HOSPITALS NHS FOUNDATION TRUST - ROYAL HALLAMSHIRE HOSPITAL LABORATORY"/>
        <s v="UNIVERSITY HOSPITALS OF MORECAMBE BAY NHS FOUNDATION TRUST - ROYAL LANCASTER INFIRMARY LABORATORY"/>
        <s v="LIVERPOOL UNIVERSITY HOSPITALS NHS FOUNDATION TRUST - ROYAL LIVERPOOL UNIVERSITY HOSPITAL LABORATORY"/>
        <s v="ROYAL NATIONAL ORTHOPAEDIC HOSPITAL NHS TRUST - ROYAL NATIONAL ORTHOPAEDIC HOSPITAL LABORATORY"/>
        <s v="LANCASHIRE TEACHING HOSPITALS NHS FOUNDATION TRUST - ROYAL PRESTON HOSPITAL LABORATORY"/>
        <s v="THE SHREWSBURY AND TELFORD HOSPITAL NHS TRUST - ROYAL SHREWSBURY HOSPITAL LABORATORY"/>
        <s v="ROYAL SURREY NHS FOUNDATION TRUST - ROYAL SURREY COUNTY HOSPITAL LABORATORY"/>
        <s v="UNIVERSITY HOSPITALS SUSSEX NHS FOUNDATION TRUST - ROYAL SUSSEX COUNTY HOSPITAL LABORATORY"/>
        <s v="ROYAL UNITED HOSPITALS BATH NHS FOUNDATION TRUST - ROYAL UNITED HOSPITALS BATH - PATHOLOGY SERVICES"/>
        <s v="NORTHERN CARE ALLIANCE NHS FOUNDATION TRUST - SALFORD ROYAL MICROBIOLOGY DEPARTMENT"/>
        <s v="SALISBURY NHS FOUNDATION TRUST - SALISBURY DISTRICT HOSPITAL LABORATORY"/>
        <s v="SANDWELL AND WEST BIRMINGHAM HOSPITALS NHS TRUST - SANDWELL GENERAL HOSPITAL LABORATORY"/>
        <s v="YORK AND SCARBOROUGH TEACHING HOSPITALS NHS FOUNDATION TRUST - SCARBOROUGH GENERAL HOSPITAL LABORATORY"/>
        <s v="NORTHERN LINCOLNSHIRE AND GOOLE NHS FOUNDATION TRUST - SCUNTHORPE GENERAL HOSPITAL LABORATORY"/>
        <s v="NORTH BRISTOL NHS TRUST - SEVERN PATHOLOGY"/>
        <s v="SHEFFIELD CHILDREN'S NHS FOUNDATION TRUST - SHEFFIELD DIAGNOSTIC GENETICS SERVICE"/>
        <s v="YORK AND SCARBOROUGH TEACHING HOSPITALS NHS FOUNDATION TRUST - SHYPS PATHOLOGY"/>
        <s v="SOURCE BIOSCIENCE"/>
        <s v="BUCKINGHAMSHIRE HEALTHCARE NHS TRUST - SOUTH BUCKINGHAMSHIRE LABORATORY"/>
        <s v="SOUTH TYNESIDE AND SUNDERLAND NHS FOUNDATION TRUST - SOUTH TYNESIDE DISTRICT GENERAL HOSPITAL PATHOLOGY LABORATORY"/>
        <s v="SOUTH WARWICKSHIRE UNIVERSITY NHS FOUNDATION TRUST - SOUTH WARWICKSHIRE HOSPITAL LABORATORY"/>
        <s v="ROYAL DEVON UNIVERSITY HEALTHCARE NHS FOUNDATION TRUST - SOUTH WEST GENOMICS LABORATORY HUB"/>
        <s v="SOUTH YORKSHIRE AND BASSETLAW PATHOLOGY"/>
        <s v="UNIVERSITY HOSPITAL SOUTHAMPTON NHS FOUNDATION TRUST - SOUTHAMPTON GENERAL HOSPITAL LABORATORY"/>
        <s v="MID AND SOUTH ESSEX NHS FOUNDATION TRUST - SOUTHEND HOSPITAL LABORATORY"/>
        <s v="SOUTHPORT AND ORMSKIRK HOSPITAL NHS TRUST - SOUTHPORT AND ORMSKIRK HOSPITAL LABORATORY"/>
        <s v="SPIRE HEALTHCARE GROUP"/>
        <s v="SOMERSET NHS FOUNDATION TRUST - SPS MUSGROVE PARK HOSPITAL"/>
        <s v="ST GEORGE'S UNIVERSITY HOSPITALS NHS FOUNDATION TRUST - ST GEORGES UNIVERSITY HOSPITAL LABORATORY"/>
        <s v="EPSOM AND ST HELIER UNIVERSITY HOSPITALS NHS TRUST - ST HELIER PATHOLOGY"/>
        <s v="LEEDS TEACHING HOSPITALS NHS TRUST - ST JAMES'S UNIVERSITY HOSP LABORATORY"/>
        <s v="IMPERIAL COLLEGE HEALTHCARE NHS TRUST - ST MARY'S HOSPITAL LABORATORY"/>
        <s v="ASHFORD AND ST PETER'S HOSPITALS NHS FOUNDATION TRUST - ST PETER'S HOSPITAL LABORATORY"/>
        <s v="UNIVERSITY HOSPITALS SUSSEX NHS FOUNDATION TRUST - ST RICHARDS HOSPITAL LABORATORY"/>
        <s v="STOCKPORT NHS FOUNDATION TRUST - STEPPING HILL HOSPITAL LABORATORY"/>
        <s v="BUCKINGHAMSHIRE HEALTHCARE NHS TRUST - STOKE MANDEVILLE HOSPITAL LABORATORY"/>
        <s v="SOUTH TYNESIDE AND SUNDERLAND NHS FOUNDATION TRUST - SUNDERLAND ROYAL HOSPITAL LABORATORY"/>
        <s v="SYNNOVIS"/>
        <s v="TAMESIDE AND GLOSSOP INTEGRATED CARE NHS FOUNDATION TRUST - TAMESIDE GENERAL HOSPITAL LABORATORY"/>
        <s v="NORTH TEES AND HARTLEPOOL NHS FOUNDATION TRUST - TEES VALLEY LABORATORY SERVICES"/>
        <s v="WORCESTERSHIRE ACUTE HOSPITALS NHS TRUST - THE ALEXANDRA HOSPITAL LABORATORY"/>
        <s v="THE CHRISTIE PATHOLOGY PARTNERSHIP"/>
        <s v="THE DOCTORS LABORATORY"/>
        <s v="LEEDS TEACHING HOSPITALS NHS TRUST - THE LEEDS GENETICS LABORATORY"/>
        <s v="MID YORKSHIRE TEACHING NHS TRUST - THE MID YORKSHIRE TEACHING NHS TRUST-PATHOLOGY SERVICES"/>
        <s v="THE NEWCASTLE UPON TYNE HOSPITALS NHS FOUNDATION TRUST - THE NEWCASTLE GENETICS LABORATORY"/>
        <s v="THE PRINCESS ALEXANDRA HOSPITAL NHS TRUST - THE PRINCESS ALEXANDRA HOSPITAL - PATHOLOGY"/>
        <s v="BOLTON NHS FOUNDATION TRUST - THE ROYAL BOLTON HOSPITAL LABORATORY"/>
        <s v="BARTS HEALTH NHS TRUST - THE ROYAL LONDON HOSPITAL LABORATORY"/>
        <s v="THE ROYAL MARSDEN NHS FOUNDATION TRUST - THE ROYAL MARSDEN HOSPITAL PATHOLOGY SERVICES"/>
        <s v="THE WALTON CENTRE NHS FOUNDATION TRUST - THE WALTON CENTRE LABORATORY"/>
        <s v="EAST KENT HOSPITALS UNIVERSITY NHS FOUNDATION TRUST - THE WILLIAM HARVEY HOSPITAL LABORATORY"/>
        <s v="TORBAY AND SOUTH DEVON NHS FOUNDATION TRUST - TORBAY HOSPITAL LABORATORY"/>
        <s v="MANCHESTER UNIVERSITY NHS FOUNDATION TRUST - TRAFFORD GENERAL HOSPITAL LABORATORY"/>
        <s v="MAIDSTONE AND TUNBRIDGE WELLS NHS TRUST - TUNBRIDGE WELLS HOSPITAL (PEMBURY) - PATHOLOGY"/>
        <s v="UNIVERSITY COLLEGE LONDON HOSPITALS NHS FOUNDATION TRUST - UCLH NEUROGENETICS LABORATORY"/>
        <s v="UNIVERSITY COLLEGE LONDON HOSPITALS NHS FOUNDATION TRUST - UCLH PATHOLOGY LABORATORY"/>
        <s v="MANCHESTER UNIVERSITY NHS FOUNDATION TRUST - UHSM NHS FOUNDATION TRUST LABORATORY"/>
        <s v="UNIVERSITY HOSPITALS BIRMINGHAM NHS FOUNDATION TRUST - UNIVERSITY HOSP BIRMINGHAM LABORATORY"/>
        <s v="TEES, ESK AND WEAR VALLEYS NHS FOUNDATION TRUST - UNIVERSITY HOSPITAL LABORATORY"/>
        <s v="NORTH TEES AND HARTLEPOOL NHS FOUNDATION TRUST - UNIVERSITY HOSPITAL OF HARTLEPOOL LABORATORY"/>
        <s v="NORTH TEES AND HARTLEPOOL NHS FOUNDATION TRUST - UNIVERSITY HOSPITAL OF NORTH TEES LABORATORY"/>
        <s v="UNIVERSITY HOSPITALS BRISTOL AND WESTON NHS FOUNDATION TRUST - UNIVERSITY HOSPITALS BRISTOL NHS TRUST - LABORATORY MEDICINE"/>
        <s v="UNIVERSITY HOSPITALS BRISTOL AND WESTON NHS FOUNDATION TRUST - UNIVERSITY HOSPITALS BRISTOL NHS TRUST - RADIOLOGY"/>
        <s v="URALENSIS LTD"/>
        <s v="BEDFORDSHIRE HOSPITALS NHS FOUNDATION TRUST - VIAPATH ANALYTICS LLP (BEDFORD HOSPITAL)"/>
        <s v="GUY'S AND ST THOMAS' NHS FOUNDATION TRUST - VIAPATH ANALYTICS LLP (GUY'S HOSPITAL)"/>
        <s v="GUY'S AND ST THOMAS' NHS FOUNDATION TRUST - VIAPATH ANALYTICS LLP (ST THOMAS' HOSPITAL)"/>
        <s v="GUY'S AND ST THOMAS' NHS FOUNDATION TRUST - VIAPATH LLP"/>
        <s v="WALSALL HEALTHCARE NHS TRUST - WALSALL HOSPITALS NHS TRUST LABORATORY"/>
        <s v="NORTHUMBRIA HEALTHCARE NHS FOUNDATION TRUST - WANSBECK HOSPITAL LABORATORY"/>
        <s v="NORTH CHESHIRE AND MERSEY NHS FOUNDATION TRUST - WARRINGTON HOSPITAL LABORATORY"/>
        <s v="UNIVERSITY HOSPITAL SOUTHAMPTON NHS FOUNDATION TRUST - WESSEX MOLECULAR PATHOLOGY"/>
        <s v="SALISBURY NHS FOUNDATION TRUST - WESSEX REGIONAL GENETICS LABORATORY"/>
        <s v="NORTH CUMBRIA INTEGRATED CARE NHS FOUNDATION TRUST - WEST CUMBERLAND HOSPITAL LABORATORY"/>
        <s v="WEST HERTFORDSHIRE TEACHING HOSPITALS NHS TRUST - WEST HERTFORDSHIRE HOSPITALS NHS TRUST LABORATORY"/>
        <s v="CHELSEA AND WESTMINSTER HOSPITAL NHS FOUNDATION TRUST - WEST MIDDLESEX UNIVERSITY LABORATORY"/>
        <s v="BIRMINGHAM WOMEN'S AND CHILDREN'S NHS FOUNDATION TRUST - WEST MIDLANDS REGIONAL GENETICS LABORATORY"/>
        <s v="BIRMINGHAM WOMEN'S AND CHILDREN'S NHS FOUNDATION TRUST - WEST MIDLANDS, OXFORD AND WESSEX GENOMIC LABORATORY HUB"/>
        <s v="WEST SUFFOLK NHS FOUNDATION TRUST - WEST SUFFOLK HOSPITAL LABORATORY"/>
        <s v="MID YORKSHIRE TEACHING NHS TRUST - WEST YORKSHIRE AND HARROGATE PATHOLOGY NETWORK"/>
        <s v="UNIVERSITY HOSPITALS OF MORECAMBE BAY NHS FOUNDATION TRUST - WESTMORLAND GENERAL HOSPITAL LABORATORY"/>
        <s v="UNIVERSITY HOSPITALS BRISTOL AND WESTON NHS FOUNDATION TRUST - WESTON GENERAL HOSPITAL LABORATORY"/>
        <s v="FRIMLEY HEALTH NHS FOUNDATION TRUST - WEXHAM PARK HOSPITAL LABORATORY"/>
        <s v="MERSEY AND WEST LANCASHIRE TEACHING HOSPITALS NHS TRUST - WHISTON HOSPITAL LABORATORY"/>
        <s v="HAMPSHIRE HOSPITALS NHS FOUNDATION TRUST - WINCHESTER AND EASTLEIGH HEALTHCARE LABORATORY"/>
        <s v="WIRRAL UNIVERSITY TEACHING HOSPITAL NHS FOUNDATION TRUST - WIRRAL HOSPITAL DIAGNOSTIC LABORATORIES"/>
        <s v="WORCESTERSHIRE ACUTE HOSPITALS NHS TRUST - WORCESTER ROYAL HOSPITAL LABORATORY"/>
        <s v="UNIVERSITY HOSPITALS SUSSEX NHS FOUNDATION TRUST - WORTHING HOSPITAL LABORATORY"/>
        <s v="YORK AND SCARBOROUGH TEACHING HOSPITALS NHS FOUNDATION TRUST - YORK DISTRICT HOSPITAL LABORATORY"/>
        <s v="THE NEWCASTLE UPON TYNE HOSPITALS NHS FOUNDATION TRUST - YORKSHIRE AND NORTH EAST GLH"/>
        <s v="ASHFORD AND ST PETER'S HOSPITALS NHS FOUNDATION TRUST - ASHFORD &amp; ST PETER'S HOSPITAL LABORATORY" u="1"/>
        <s v="CHELSEA AND WESTMINSTER HOSPITAL NHS FOUNDATION TRUST - CHELSEA &amp; WESTMINSTER HOSPITAL LABORATORY" u="1"/>
        <s v="COUNTESS OF CHESTER HOSPITAL NHS FOUNDATION TRUST - CHESTER &amp; WIRRAL NHS MICROBIOLOGY SERVICES" u="1"/>
        <s v="CHESTERFIELD ROYAL HOSPITAL NHS FOUNDATION TRUST - CHESTERFIELD &amp; NORTH DERBYSHIRE ROYAL HOSPITAL LABORATORY" u="1"/>
        <s v="MID YORKSHIRE TEACHING NHS TRUST - DEWSBURY &amp; DISTRICT HOSPITAL LABORATORY" u="1"/>
        <s v="EAST SUSSEX HEALTHCARE NHS TRUST - HASTINGS &amp; ROTHER LABORATORY" u="1"/>
        <s v="HULL UNIVERSITY TEACHING HOSPITALS NHS TRUST - HULL &amp; EAST YORKSHIRE PATHOLOGY SERVICES" u="1"/>
        <s v="EAST KENT HOSPITALS UNIVERSITY NHS FOUNDATION TRUST - KENT &amp; CANTERBURY HOSPITAL LABORATORY" u="1"/>
        <s v="BEDFORDSHIRE HOSPITALS NHS FOUNDATION TRUST - LUTON &amp; DUNSTABLE HOSPITAL LABORATORY" u="1"/>
        <s v="NORFOLK AND NORWICH UNIVERSITY HOSPITALS NHS FOUNDATION TRUST - NORFOLK &amp; NORWICH HOSPITAL LABORATORY" u="1"/>
        <s v="THE NEWCASTLE UPON TYNE HOSPITALS NHS FOUNDATION TRUST - NORTH EAST &amp; YORKSHIRE GENOMIC MEDICINE SERVICE" u="1"/>
        <s v="LONDON NORTH WEST UNIVERSITY HEALTHCARE NHS TRUST - NORTHWICK PARK &amp; ST MARKS HOSPITAL MICROBIOLOGY LABORATORY" u="1"/>
        <s v="ROYAL CORNWALL HOSPITALS NHS TRUST - ROYAL CORNWALL HOSPITALS &amp; WEST CORNWALL HOSPITAL LABORATORY" u="1"/>
        <s v="ROYAL DEVON UNIVERSITY HEALTHCARE NHS FOUNDATION TRUST - ROYAL DEVON &amp; EXETER HOSPITAL (WONFORD) LABORATORY" u="1"/>
        <s v="SOUTHPORT AND ORMSKIRK HOSPITAL NHS TRUST - SOUTHPORT &amp; ORMSKIRK HOSPITAL LABORATORY" u="1"/>
        <s v="MID YORKSHIRE TEACHING NHS TRUST - WEST YORKSHIRE &amp; HARROGATE PATHOLOGY NETWORK" u="1"/>
        <s v="HAMPSHIRE HOSPITALS NHS FOUNDATION TRUST - WINCHESTER &amp; EASTLEIGH HEALTHCARE LABORATORY" u="1"/>
        <s v="BIRMINGHAM WOMEN'S AND CHILDREN'S NHS FOUNDATION TRUST - DEPARTMENT OF MICROBIOLOGY" u="1"/>
        <s v="MAIDSTONE AND TUNBRIDGE WELLS NHS TRUST - DEPARTMENT OF MICROBIOLOGY" u="1"/>
        <s v="ROYAL FREE LONDON NHS FOUNDATION TRUST - HEALTH SERVICES LABORATORIES" u="1"/>
        <s v="THE HILLINGDON HOSPITALS NHS FOUNDATION TRUST - MICROBIOLOGY DEPARTMENT" u="1"/>
        <s v="LEWISHAM AND GREENWICH NHS TRUST - MICROBIOLOGY DEPARTMENT" u="1"/>
        <s v="NORTH MIDDLESEX UNIVERSITY HOSPITAL NHS TRUST - NORTH MIDDLESEX HOSPITAL LABORATORY" u="1"/>
        <s v="COUNTY DURHAM AND DARLINGTON NHS FOUNDATION TRUST -  UNIVERSITY HOSPITAL OF NORTH DURHAM - PATHOLOGY LAB" u="1"/>
        <s v="EAST AND NORTH HERTFORDSHIRE NHS TRUST - LISTER HOSPITAL LABORATORY" u="1"/>
        <s v="EAST AND NORTH HERTFORDSHIRE NHS TRUST - QUEEN ELIZABETH II HOSPITAL LABORATORY" u="1"/>
        <s v="EAST KENT HOSPITALS UNIVERSITY NHS FOUNDATION TRUST - THANET DISTRICT GENERAL HOSPITAL LABORATORY" u="1"/>
        <s v="EAST SUSSEX HEALTHCARE NHS TRUST - HASTINGS &amp; ROTHER LABORATORY (CONQUEST HOSPITAL)" u="1"/>
        <s v="HEALTH SERVICES LABORATORIES" u="1"/>
        <s v="KINGSTON HOSPITAL NHS FOUNDATION TRUST - KINGSTON HOSPITAL LABORATORY" u="1"/>
        <s v="NORTH TEES AND HARTLEPOOL FT" u="1"/>
        <s v="PORTSMOUTH HOSPITALS UNIVERSITY NATIONAL HEALTH SERVICE TRUST - PORTSMOUTH PATHOLOGY SERVICE" u="1"/>
        <s v="ROYAL SURREY COUNTY HOSPITAL NHS FOUNDATION TRUST - ROYAL SURREY COUNTY HOSPITAL LABORATORY" u="1"/>
        <s v="ST GEORGE'S UNIVERSITY HOSPITALS NHS FOUNDATION TRUST - SOUTH WEST LONDON PATHOLOGY LABORATORY" u="1"/>
        <s v="UNITED LINCOLNSHIRE HOSPITALS NHS TRUST - LINCOLN COUNTY HOSPITAL LABORATORY" u="1"/>
        <s v="UNITED LINCOLNSHIRE HOSPITALS NHS TRUST - PILGRIM HOSPITAL LABORATORY" u="1"/>
        <s v="UNIVERSITY HOSPITAL SOUTHAMPTON NHS FOUNDATION TRUST - HIOW SALIVA MASS TESTING" u="1"/>
        <s v="WARRINGTON AND HALTON TEACHING HOSPITALS NHS FOUNDATION TRUST - WARRINGTON HOSPITAL LABORATORY" u="1"/>
        <s v="WRIGHTINGTON, WIGAN AND LEIGH NHS FOUNDATION TRUST - ROYAL ALBERT EDWARD INFIRMARY PATHOLOGY DEPARTMENT" u="1"/>
        <s v="BERKSHIRE AND SURREY PATHOLOGY SERVICES (BSPS)" u="1"/>
        <s v="UKHSA PUBLIC HEALTH AND CLINICAL MICROBIOLOGY LABORATORY - ADDENBROOKE'S CAMBRIDGE" u="1"/>
        <s v="KING'S COLLEGE HOSPITAL NHS FOUNDATION TRUST - THE PRINCESS ROYAL HOSPITAL - MICROBIOLOGY DEPARTMENT" u="1"/>
        <s v="PATHOLOGY FIRST" u="1"/>
        <s v="UKHSA PUBLIC HEALTH AND CLINICAL MICROBIOLOGY LABORATORY - ADDENBROOKE'S CAMBERIDGE" u="1"/>
        <s v="THE PRINCESS ROYAL HOSPITAL - MICROBIOLOGY DEPARTMENT" u="1"/>
        <s v="ST GEORGE'S UNIVERSITY HOSPITALS NHS FOUNDATION TRUST - ST GEORGES SOUTH WEST LONDON PATHOLOGY LABORATORY" u="1"/>
        <s v="AIREDALE NHS FOUNDATION TRUST, AIREDALE NHS FOUNDATION TRUST LABORATORY" u="1"/>
        <s v="AIREDALE NHS FOUNDATION TRUST, INTEGRATED PATHOLOGY SOLUTIONS LLP" u="1"/>
        <s v="ALDER HEY CHILDREN'S NHS FOUNDATION TRUST, ALDER HEY CHILDREN'S NHS FOUNDATION TRUST LABORATORY" u="1"/>
        <s v="ASHFORD AND ST PETER'S HOSPITALS NHS FOUNDATION TRUST, ASHFORD &amp; ST PETER'S HOSPITAL LABORATORY" u="1"/>
        <s v="ASHFORD AND ST PETER'S HOSPITALS NHS FOUNDATION TRUST, ST PETER'S HOSPITAL LABORATORY" u="1"/>
        <s v="BARKING, HAVERING AND REDBRIDGE UNIVERSITY HOSPITALS NHS TRUST, KING GEORGE HOSPITAL LABORATORY" u="1"/>
        <s v="BARKING, HAVERING AND REDBRIDGE UNIVERSITY HOSPITALS NHS TRUST, QUEENS HOSPITAL LABORATORY" u="1"/>
        <s v="BARNSLEY HOSPITAL NHS FOUNDATION TRUST, BARNSLEY DISTRICT GENERAL HOSPITAL LABORATORY" u="1"/>
        <s v="BARTS HEALTH NHS TRUST, FOREST HEALTHCARE LABORATORY" u="1"/>
        <s v="BARTS HEALTH NHS TRUST, NEWHAM HEALTHCARE LABORATORY" u="1"/>
        <s v="BARTS HEALTH NHS TRUST, THE ROYAL LONDON HOSPITAL LABORATORY" u="1"/>
        <s v="BEDFORDSHIRE HOSPITALS NHS FOUNDATION TRUST, LUTON &amp; DUNSTABLE HOSPITAL LABORATORY" u="1"/>
        <s v="BEDFORDSHIRE HOSPITALS NHS FOUNDATION TRUST, VIAPATH ANALYTICS LLP (BEDFORD HOSPITAL)" u="1"/>
        <s v="BIRMINGHAM WOMEN'S AND CHILDREN'S NHS FOUNDATION TRUST, BIRMINGHAM WOMEN'S LABORATORY" u="1"/>
        <s v="BIRMINGHAM WOMEN'S AND CHILDREN'S NHS FOUNDATION TRUST, DEPARTMENT OF MICROBIOLOGY" u="1"/>
        <s v="BIRMINGHAM WOMEN'S AND CHILDREN'S NHS FOUNDATION TRUST, WEST MIDLANDS REGIONAL GENETICS LABORATORY" u="1"/>
        <s v="BIRMINGHAM WOMEN'S AND CHILDREN'S NHS FOUNDATION TRUST, WEST MIDLANDS, OXFORD AND WESSEX GENOMIC LABORATORY HUB" u="1"/>
        <s v="BLACKPOOL TEACHING HOSPITALS NHS FOUNDATION TRUST, BLACKPOOL VICTORIA HOSPITAL LABORATORY" u="1"/>
        <s v="BLACKPOOL TEACHING HOSPITALS NHS FOUNDATION TRUST, BLACKPOOL TEACHING HOSPITALS - PATHOLOGY" u="1"/>
        <s v="BOLTON NHS FOUNDATION TRUST, THE ROYAL BOLTON HOSPITAL LABORATORY" u="1"/>
        <s v="BRADFORD TEACHING HOSPITALS NHS FOUNDATION TRUST, BRADFORD ROYAL INFIRMARY LABORATORY" u="1"/>
        <s v="BUCKINGHAMSHIRE HEALTHCARE NHS TRUST, SOUTH BUCKINGHAMSHIRE LABORATORY" u="1"/>
        <s v="BUCKINGHAMSHIRE HEALTHCARE NHS TRUST, STOKE MANDEVILLE HOSPITAL LABORATORY" u="1"/>
        <s v="CALDERDALE AND HUDDERSFIELD NHS FOUNDATION TRUST, HUDDERSFIELD ROYAL INFIRMARY PATHOLOGY LABORATORY" u="1"/>
        <s v="CALDERDALE AND HUDDERSFIELD NHS FOUNDATION TRUST, CALDERDALE ROYAL PATHOLOGY LABORATORY" u="1"/>
        <s v="CAMBRIDGE UNIVERSITY HOSPITALS NHS FOUNDATION TRUST, ADDENBROOKE'S HOSPITAL LABORATORY" u="1"/>
        <s v="CAMBRIDGE UNIVERSITY HOSPITALS NHS FOUNDATION TRUST, HEALTH PROTECTION AGENCY PHL AND CLINICAL MICROBIOLOGY" u="1"/>
        <s v="CAMBRIDGE UNIVERSITY HOSPITALS NHS FOUNDATION TRUST, HUMAN RESEARCH TISSUE BANK" u="1"/>
        <s v="CAMBRIDGE UNIVERSITY HOSPITALS NHS FOUNDATION TRUST, CANCER MOLECULAR DIAGNOSTICS LABORATORY (CMDL)" u="1"/>
        <s v="CAMBRIDGE UNIVERSITY HOSPITALS NHS FOUNDATION TRUST, NHS EAST GENOMIC LABORATORY HUB" u="1"/>
        <s v="CHELSEA AND WESTMINSTER HOSPITAL NHS FOUNDATION TRUST, CHELSEA &amp; WESTMINSTER HOSPITAL LABORATORY" u="1"/>
        <s v="CHELSEA AND WESTMINSTER HOSPITAL NHS FOUNDATION TRUST, WEST MIDDLESEX UNIVERSITY LABORATORY" u="1"/>
        <s v="CHESTERFIELD ROYAL HOSPITAL NHS FOUNDATION TRUST, CHESTERFIELD &amp; NORTH DERBYSHIRE ROYAL HOSPITAL LABORATORY" u="1"/>
        <s v="COUNTESS OF CHESTER HOSPITAL NHS FOUNDATION TRUST, COUNTESS OF CHESTER HOSPITAL LABORATORY" u="1"/>
        <s v="COUNTESS OF CHESTER HOSPITAL NHS FOUNDATION TRUST, CHESTER &amp; WIRRAL NHS MICROBIOLOGY SERVICES" u="1"/>
        <s v="COUNTY DURHAM AND DARLINGTON NHS FOUNDATION TRUST, PATHOLOGY LAB - COUNTY DURHAM AND DARLINGTON NHS FOUNDATION TRUST" u="1"/>
        <s v="CROYDON HEALTH SERVICES NHS TRUST, CROYDON UNIVERSITY HOSPITAL LABORATORY" u="1"/>
        <s v="DARTFORD AND GRAVESHAM NHS TRUST, DARENT VALLEY HOSPITAL LABORATORY" u="1"/>
        <s v="DONCASTER AND BASSETLAW TEACHING HOSPITALS NHS FOUNDATION TRUST, BASSETLAW DIST GEN HOSP LABORATORY" u="1"/>
        <s v="DONCASTER AND BASSETLAW TEACHING HOSPITALS NHS FOUNDATION TRUST, DONCASTER ROYAL INFIRMARY LABORATORY" u="1"/>
        <s v="DORSET COUNTY HOSPITAL NHS FOUNDATION TRUST, DORSET COUNTY HOSPITAL LABORATORY" u="1"/>
        <s v="EAST AND NORTH HERTFORDSHIRE NHS TRUST, QUEEN ELIZABETH II HOSPITAL LABORATORY" u="1"/>
        <s v="EAST AND NORTH HERTFORDSHIRE NHS TRUST, LISTER HOSPITAL LABORATORY" u="1"/>
        <s v="EAST CHESHIRE NHS TRUST, MACCLESFIELD DISTRICT GENERAL HOSPITAL LABORATORY" u="1"/>
        <s v="EAST KENT HOSPITALS UNIVERSITY NHS FOUNDATION TRUST, KENT &amp; CANTERBURY HOSPITAL LABORATORY" u="1"/>
        <s v="EAST KENT HOSPITALS UNIVERSITY NHS FOUNDATION TRUST, THE WILLIAM HARVEY HOSPITAL LABORATORY" u="1"/>
        <s v="EAST KENT HOSPITALS UNIVERSITY NHS FOUNDATION TRUST, THANET DISTRICT GENERAL HOSPITAL LABORATORY" u="1"/>
        <s v="EAST LANCASHIRE HOSPITALS NHS TRUST, QUEEN'S PARK HOSPITAL LABORATORY" u="1"/>
        <s v="EAST LANCASHIRE HOSPITALS NHS TRUST, BURNLEY GENERAL HOSPITAL LABORATORY" u="1"/>
        <s v="EAST SUFFOLK AND NORTH ESSEX NHS FOUNDATION TRUST, COLCHESTER GENERAL HOSPITAL LABORATORY" u="1"/>
        <s v="EAST SUFFOLK AND NORTH ESSEX NHS FOUNDATION TRUST, IPSWICH HOSPITAL LABORATORY" u="1"/>
        <s v="EAST SUSSEX HEALTHCARE NHS TRUST, EASTBOURNE DISTRICT GENERAL HOSPITAL LABORATORY" u="1"/>
        <s v="EAST SUSSEX HEALTHCARE NHS TRUST, HASTINGS &amp; ROTHER LABORATORY" u="1"/>
        <s v="EPSOM AND ST HELIER UNIVERSITY HOSPITALS NHS TRUST, ST HELIER PATHOLOGY" u="1"/>
        <s v="EPSOM AND ST HELIER UNIVERSITY HOSPITALS NHS TRUST, EPSOM HOSPITAL LABORATORIES" u="1"/>
        <s v="FRIMLEY HEALTH NHS FOUNDATION TRUST, FRIMLEY PARK HOSPITAL LABORATORY" u="1"/>
        <s v="FRIMLEY HEALTH NHS FOUNDATION TRUST, WEXHAM PARK HOSPITAL LABORATORY" u="1"/>
        <s v="FRIMLEY HEALTH NHS FOUNDATION TRUST, BERKSHIRE AND SURREY PATHOLOGY SERVICES (BSPS)" u="1"/>
        <s v="GATESHEAD HEALTH NHS FOUNDATION TRUST, GATESHEAD HEALTH NHS FOUNDATION TRUST LABORATORY" u="1"/>
        <s v="GEORGE ELIOT HOSPITAL NHS TRUST, GEORGE ELIOT HOSPITAL LABORATORY" u="1"/>
        <s v="GLOUCESTERSHIRE HOSPITALS NHS FOUNDATION TRUST, CHELTENHAM GENERAL HOSPITAL" u="1"/>
        <s v="GLOUCESTERSHIRE HOSPITALS NHS FOUNDATION TRUST, GLOUCESTERSHIRE ROYAL HOSPITAL LABORATORY" u="1"/>
        <s v="GREAT ORMOND STREET HOSPITAL FOR CHILDREN NHS FOUNDATION TRUST, GREAT ORMOND STREET HOSPITAL LABORATORY" u="1"/>
        <s v="GREAT ORMOND STREET HOSPITAL FOR CHILDREN NHS FOUNDATION TRUST, LONDON NORTH GENOMIC LABORATORY HUB (GLH)" u="1"/>
        <s v="GREAT WESTERN HOSPITALS NHS FOUNDATION TRUST, GREAT WESTERN HOSPITAL LABORATORY" u="1"/>
        <s v="GUY'S AND ST THOMAS' NHS FOUNDATION TRUST, VIAPATH ANALYTICS LLP (ST THOMAS' HOSPITAL)" u="1"/>
        <s v="GUY'S AND ST THOMAS' NHS FOUNDATION TRUST, VIAPATH ANALYTICS LLP (GUY'S HOSPITAL)" u="1"/>
        <s v="GUY'S AND ST THOMAS' NHS FOUNDATION TRUST, HAREFIELD HOSPITAL LABORATORY MEDICINE DEPT" u="1"/>
        <s v="GUY'S AND ST THOMAS' NHS FOUNDATION TRUST, ROYAL BROMPTON HOSPITAL LABORATORY MEDICINE DEPT" u="1"/>
        <s v="GUY'S AND ST THOMAS' NHS FOUNDATION TRUST, VIAPATH LLP" u="1"/>
        <s v="GUY'S AND ST THOMAS' NHS FOUNDATION TRUST, LONDON SOUTH GENOMICS LABORATORY HUB" u="1"/>
        <s v="GUY'S AND ST THOMAS' NHS FOUNDATION TRUST, CLINICAL GENETICS AND GENOMICS LABORATORY" u="1"/>
        <s v="HAMPSHIRE HOSPITALS NHS FOUNDATION TRUST, BASINGSTOKE AND NORTH HAMPSHIRE NHS FOUNDATION TRUST LABORATORY" u="1"/>
        <s v="HAMPSHIRE HOSPITALS NHS FOUNDATION TRUST, WINCHESTER &amp; EASTLEIGH HEALTHCARE LABORATORY" u="1"/>
        <s v="HARROGATE AND DISTRICT NHS FOUNDATION TRUST, HARROGATE DISTRICT HOSPITAL LABORATORY" u="1"/>
        <s v="HOMERTON HEALTHCARE NHS FOUNDATION TRUST, HOMERTON HOSPITAL LABORATORY" u="1"/>
        <s v="HULL UNIVERSITY TEACHING HOSPITALS NHS TRUST, HULL &amp; EAST YORKSHIRE PATHOLOGY SERVICES" u="1"/>
        <s v="IMPERIAL COLLEGE HEALTHCARE NHS TRUST, HAMMERSMITH HOSPITAL LABORATORY" u="1"/>
        <s v="IMPERIAL COLLEGE HEALTHCARE NHS TRUST, ST MARY'S HOSPITAL LABORATORY" u="1"/>
        <s v="IMPERIAL COLLEGE HEALTHCARE NHS TRUST, LONDON NORTH GLH (HAMMERSMITH HOSPITAL)" u="1"/>
        <s v="IMPERIAL COLLEGE HEALTHCARE NHS TRUST, CHARING CROSS LABORATORY" u="1"/>
        <s v="ISLE OF WIGHT NHS TRUST, BLOOD SCIENCES LABORATORY" u="1"/>
        <s v="JAMES PAGET UNIVERSITY HOSPITALS NHS FOUNDATION TRUST, JAMES PAGET UNIVERSITY HOSPITALS - PATHOLOGY" u="1"/>
        <s v="KETTERING GENERAL HOSPITAL NHS FOUNDATION TRUST, KETTERING GENERAL HOSPITAL LABORATORY" u="1"/>
        <s v="KING'S COLLEGE HOSPITAL NHS FOUNDATION TRUST, MOLECULAR PATHOLOGY" u="1"/>
        <s v="KING'S COLLEGE HOSPITAL NHS FOUNDATION TRUST, NEUROPATHOLOGY LABORATORY" u="1"/>
        <s v="KING'S COLLEGE HOSPITAL NHS FOUNDATION TRUST, LIVER MOLECULAR GENETICS LAB" u="1"/>
        <s v="KING'S COLLEGE HOSPITAL NHS FOUNDATION TRUST, KINGS HAEMATOLOGICAL MALIGNANCY DIAGNOSTIC CENTRE" u="1"/>
        <s v="KING'S COLLEGE HOSPITAL NHS FOUNDATION TRUST, ADVANCED DIAGNOSTICS LABORATORY" u="1"/>
        <s v="KINGSTON HOSPITAL NHS FOUNDATION TRUST, KINGSTON HOSPITAL LABORATORY" u="1"/>
        <s v="LANCASHIRE TEACHING HOSPITALS NHS FOUNDATION TRUST, ROYAL PRESTON HOSPITAL LABORATORY" u="1"/>
        <s v="LEEDS TEACHING HOSPITALS NHS TRUST, LEEDS GENERAL INFIRMARY LABORATORY" u="1"/>
        <s v="LEEDS TEACHING HOSPITALS NHS TRUST, ST JAMES'S UNIVERSITY HOSP LABORATORY" u="1"/>
        <s v="LEEDS TEACHING HOSPITALS NHS TRUST, THE LEEDS GENETICS LABORATORY" u="1"/>
        <s v="LEWISHAM AND GREENWICH NHS TRUST, LEWISHAM HOSPITAL LABORATORY" u="1"/>
        <s v="LEWISHAM AND GREENWICH NHS TRUST, QUEEN ELIZABETH HOSPITAL PATHOLOGY LABORATORY" u="1"/>
        <s v="LINCOLNSHIRE COMMUNITY HEALTH SERVICES NHS TRUST, LINCOLNSHIRE COMMUNITY PODIATRY SERVICE" u="1"/>
        <s v="LIVERPOOL UNIVERSITY HOSPITALS NHS FOUNDATION TRUST, FAZAKERLEY HOSPITAL LABORATORY" u="1"/>
        <s v="LIVERPOOL UNIVERSITY HOSPITALS NHS FOUNDATION TRUST, ROYAL LIVERPOOL UNIVERSITY HOSPITAL LABORATORY" u="1"/>
        <s v="LONDON NORTH WEST UNIVERSITY HEALTHCARE NHS TRUST, EALING HOSPITAL LABORATORY" u="1"/>
        <s v="LONDON NORTH WEST UNIVERSITY HEALTHCARE NHS TRUST, NORTHWICK PARK &amp; ST MARKS HOSPITAL MICROBIOLOGY LABORATORY" u="1"/>
        <s v="MAIDSTONE AND TUNBRIDGE WELLS NHS TRUST, MAIDSTONE HOSPITAL LABORATORY" u="1"/>
        <s v="MAIDSTONE AND TUNBRIDGE WELLS NHS TRUST, TUNBRIDGE WELLS HOSPITAL (PEMBURY) - PATHOLOGY" u="1"/>
        <s v="MANCHESTER UNIVERSITY NHS FOUNDATION TRUST, MANCHESTER ROYAL INFIRMARY LABORATORY" u="1"/>
        <s v="MANCHESTER UNIVERSITY NHS FOUNDATION TRUST, UHSM NHS FOUNDATION TRUST LABORATORY" u="1"/>
        <s v="MANCHESTER UNIVERSITY NHS FOUNDATION TRUST, TRAFFORD GENERAL HOSPITAL LABORATORY" u="1"/>
        <s v="MANCHESTER UNIVERSITY NHS FOUNDATION TRUST, NORTH WEST GLH LED BY MANCHESTER UNIVERSITY NHS FOUNDATION TRUST" u="1"/>
        <s v="MANCHESTER UNIVERSITY NHS FOUNDATION TRUST, MOLECULAR HAEMATOLOGY SERVICE" u="1"/>
        <s v="MEDWAY NHS FOUNDATION TRUST, MEDWAY MARITIME HOSPITAL LABORATORY" u="1"/>
        <s v="MERSEY AND WEST LANCASHIRE TEACHING HOSPITALS NHS TRUST, WHISTON HOSPITAL LABORATORY" u="1"/>
        <s v="MID AND SOUTH ESSEX NHS FOUNDATION TRUST, BASILDON HOSPITAL LABORATORY" u="1"/>
        <s v="MID AND SOUTH ESSEX NHS FOUNDATION TRUST, BROOMFIELD HOSPITAL LABORATORY" u="1"/>
        <s v="MID AND SOUTH ESSEX NHS FOUNDATION TRUST, SOUTHEND HOSPITAL LABORATORY" u="1"/>
        <s v="MID CHESHIRE HOSPITALS NHS FOUNDATION TRUST, MID CHESHIRE HOSPITALS LABORATORY" u="1"/>
        <s v="MID YORKSHIRE TEACHING NHS TRUST, DEWSBURY &amp; DISTRICT HOSPITAL LABORATORY" u="1"/>
        <s v="MID YORKSHIRE TEACHING NHS TRUST, THE MID YORKSHIRE TEACHING NHS TRUST-PATHOLOGY SERVICES" u="1"/>
        <s v="MID YORKSHIRE TEACHING NHS TRUST, WEST YORKSHIRE &amp; HARROGATE PATHOLOGY NETWORK" u="1"/>
        <s v="MILTON KEYNES UNIVERSITY HOSPITAL NHS FOUNDATION TRUST, MILTON KEYNES GENERAL HOSPITAL LABORATORY" u="1"/>
        <s v="NORFOLK AND NORWICH UNIVERSITY HOSPITALS NHS FOUNDATION TRUST, NORFOLK &amp; NORWICH HOSPITAL LABORATORY" u="1"/>
        <s v="NORTH BRISTOL NHS TRUST, PUBLIC HEALTH LABORATORY BRISTOL HPA" u="1"/>
        <s v="NORTH BRISTOL NHS TRUST, SEVERN PATHOLOGY" u="1"/>
        <s v="NORTH CUMBRIA INTEGRATED CARE NHS FOUNDATION TRUST, CUMBERLAND INFIRMARY LABORATORY" u="1"/>
        <s v="NORTH CUMBRIA INTEGRATED CARE NHS FOUNDATION TRUST, WEST CUMBERLAND HOSPITAL LABORATORY" u="1"/>
        <s v="NORTH MIDDLESEX UNIVERSITY HOSPITAL NHS TRUST, NORTH MIDDLESEX HOSPITAL LABORATORY" u="1"/>
        <s v="NORTH TEES AND HARTLEPOOL NHS FOUNDATION TRUST, UNIVERSITY HOSPITAL OF HARTLEPOOL LABORATORY" u="1"/>
        <s v="NORTH TEES AND HARTLEPOOL NHS FOUNDATION TRUST, UNIVERSITY HOSPITAL OF NORTH TEES LABORATORY" u="1"/>
        <s v="NORTH TEES AND HARTLEPOOL NHS FOUNDATION TRUST, TEES VALLEY LABORATORY SERVICES" u="1"/>
        <s v="NORTH WEST ANGLIA NHS FOUNDATION TRUST, PETERBOROUGH HOSPITAL LABORATORY" u="1"/>
        <s v="NORTH WEST ANGLIA NHS FOUNDATION TRUST, HINCHINGBROOKE HEALTH CARE NHS TRUST LABORATORY" u="1"/>
        <s v="NORTHAMPTON GENERAL HOSPITAL NHS TRUST, NORTHAMPTON GENERAL HOSPITAL LABORATORY" u="1"/>
        <s v="NORTHERN CARE ALLIANCE NHS FOUNDATION TRUST, BURY GENERAL HOSPITAL LABORATORY" u="1"/>
        <s v="NORTHERN CARE ALLIANCE NHS FOUNDATION TRUST, OLDHAM LABORATORY" u="1"/>
        <s v="NORTHERN CARE ALLIANCE NHS FOUNDATION TRUST, BIRCH HILL HOSPITAL LABORATORY" u="1"/>
        <s v="NORTHERN CARE ALLIANCE NHS FOUNDATION TRUST, NORTH MANCHESTER GENERAL LABORATORY" u="1"/>
        <s v="NORTHERN CARE ALLIANCE NHS FOUNDATION TRUST, SALFORD ROYAL MICROBIOLOGY DEPARTMENT" u="1"/>
        <s v="NORTHERN CARE ALLIANCE NHS FOUNDATION TRUST, OLDHAM PATHOLOGY LABORATORY" u="1"/>
        <s v="NORTHERN LINCOLNSHIRE AND GOOLE NHS FOUNDATION TRUST, SCUNTHORPE GENERAL HOSPITAL LABORATORY" u="1"/>
        <s v="NORTHERN LINCOLNSHIRE AND GOOLE NHS FOUNDATION TRUST, DIANA, PRINCESS OF WALES HOSPITAL LABORATORY" u="1"/>
        <s v="NORTHUMBRIA HEALTHCARE NHS FOUNDATION TRUST, WANSBECK HOSPITAL LABORATORY" u="1"/>
        <s v="NORTHUMBRIA HEALTHCARE NHS FOUNDATION TRUST, NORTH TYNESIDE GENERAL HOSP LABORATORY" u="1"/>
        <s v="NORTHUMBRIA HEALTHCARE NHS FOUNDATION TRUST, NORTHUMBRIA SPECIALIST EMERGENCY CARE HOSPITAL" u="1"/>
        <s v="NORTHUMBRIA HEALTHCARE NHS FOUNDATION TRUST, HEXHAM GENERAL HOSPITAL" u="1"/>
        <s v="NOTTINGHAM UNIVERSITY HOSPITALS NHS TRUST, NOTTINGHAM UNIVERSITY HOSPITALS LABORATORY" u="1"/>
        <s v="NOTTINGHAM UNIVERSITY HOSPITALS NHS TRUST, NOTTINGHAM UNIVERSITY HOSPITALS BIOBANK LABORATORY" u="1"/>
        <s v="OXFORD UNIVERSITY HOSPITALS NHS FOUNDATION TRUST, NUFFIELD ORTHOPAEDIC LABORATORY" u="1"/>
        <s v="OXFORD UNIVERSITY HOSPITALS NHS FOUNDATION TRUST, OXFORD UNIVERSITY TRUST MICROBIOLOGY LABORATORY" u="1"/>
        <s v="OXFORD UNIVERSITY HOSPITALS NHS FOUNDATION TRUST, OXFORD REGIONAL GENETICS LABORATORIES" u="1"/>
        <s v="OXFORD UNIVERSITY HOSPITALS NHS FOUNDATION TRUST, OXFORD MOLECULAR HAEMATOLOGY LABORATORY" u="1"/>
        <s v="PORTSMOUTH HOSPITALS UNIVERSITY NATIONAL HEALTH SERVICE TRUST, PORTSMOUTH PATHOLOGY SERVICE" u="1"/>
        <s v="ROYAL BERKSHIRE NHS FOUNDATION TRUST, BERKSHIRE AND SURREY PATHOLOGY SERVICES (BSPS) - HPV PRIMARY SCREENING PROGRAMME" u="1"/>
        <s v="ROYAL CORNWALL HOSPITALS NHS TRUST, ROYAL CORNWALL HOSPITALS &amp; WEST CORNWALL HOSPITAL LABORATORY" u="1"/>
        <s v="ROYAL DEVON UNIVERSITY HEALTHCARE NHS FOUNDATION TRUST, NORTHERN DEVON DISTRICT HOSPITAL LABORATORY" u="1"/>
        <s v="ROYAL DEVON UNIVERSITY HEALTHCARE NHS FOUNDATION TRUST, ROYAL DEVON &amp; EXETER HOSPITAL (WONFORD) LABORATORY" u="1"/>
        <s v="ROYAL DEVON UNIVERSITY HEALTHCARE NHS FOUNDATION TRUST, SOUTH WEST GENOMICS LABORATORY HUB" u="1"/>
        <s v="ROYAL FREE LONDON NHS FOUNDATION TRUST, CHASE FARM HOSPITALS (ENFIELD ACUTE) LABORATORY" u="1"/>
        <s v="ROYAL FREE LONDON NHS FOUNDATION TRUST, ROYAL FREE HOSPITAL MICROBIOLOGY DEPARTMENT" u="1"/>
        <s v="ROYAL FREE LONDON NHS FOUNDATION TRUST, LONDON NORTH GLH (ROYAL FREE HOSPITAL)" u="1"/>
        <s v="ROYAL FREE LONDON NHS FOUNDATION TRUST, BARNET GENERAL HOSPITAL LABORATORY" u="1"/>
        <s v="ROYAL NATIONAL ORTHOPAEDIC HOSPITAL NHS TRUST, ROYAL NATIONAL ORTHOPAEDIC HOSPITAL LABORATORY" u="1"/>
        <s v="ROYAL PAPWORTH HOSPITAL NHS FOUNDATION TRUST, PAPWORTH HOSPITAL LABORATORY" u="1"/>
        <s v="ROYAL SURREY COUNTY HOSPITAL NHS FOUNDATION TRUST, ROYAL SURREY COUNTY HOSPITAL LABORATORY" u="1"/>
        <s v="ROYAL UNITED HOSPITALS BATH NHS FOUNDATION TRUST, ROYAL UNITED HOSPITALS BATH - PATHOLOGY SERVICES" u="1"/>
        <s v="SALISBURY NHS FOUNDATION TRUST, SALISBURY DISTRICT HOSPITAL LABORATORY" u="1"/>
        <s v="SALISBURY NHS FOUNDATION TRUST, WESSEX REGIONAL GENETICS LABORATORY" u="1"/>
        <s v="SANDWELL AND WEST BIRMINGHAM HOSPITALS NHS TRUST, CITY HOSPITAL NHS TRUST" u="1"/>
        <s v="SANDWELL AND WEST BIRMINGHAM HOSPITALS NHS TRUST, SANDWELL GENERAL HOSPITAL LABORATORY" u="1"/>
        <s v="SHEFFIELD CHILDREN'S NHS FOUNDATION TRUST, CLINICAL CHEMISTRY LABORATORY" u="1"/>
        <s v="SHEFFIELD CHILDREN'S NHS FOUNDATION TRUST, SHEFFIELD DIAGNOSTIC GENETICS SERVICE" u="1"/>
        <s v="SHEFFIELD TEACHING HOSPITALS NHS FOUNDATION TRUST, ROYAL HALLAMSHIRE HOSPITAL LABORATORY" u="1"/>
        <s v="SHEFFIELD TEACHING HOSPITALS NHS FOUNDATION TRUST, NORTHERN GENERAL HOSPITAL LABORATORY" u="1"/>
        <s v="SHERWOOD FOREST HOSPITALS NHS FOUNDATION TRUST, KING'S MILL HOSPITAL LABORATORY" u="1"/>
        <s v="SHERWOOD FOREST HOSPITALS NHS FOUNDATION TRUST, NEWARK HOSPITAL LABORATORY" u="1"/>
        <s v="SOMERSET NHS FOUNDATION TRUST, SPS MUSGROVE PARK HOSPITAL" u="1"/>
        <s v="SOUTH TEES HOSPITALS NHS FOUNDATION TRUST, JAMES COOK UNIVERSITY HOSPITAL LABORATORY" u="1"/>
        <s v="SOUTH TEES HOSPITALS NHS FOUNDATION TRUST, FRIARAGE HOSPITAL LABORATORY" u="1"/>
        <s v="SOUTH TYNESIDE AND SUNDERLAND NHS FOUNDATION TRUST, SOUTH TYNESIDE DISTRICT GENERAL HOSPITAL PATHOLOGY LABORATORY" u="1"/>
        <s v="SOUTH TYNESIDE AND SUNDERLAND NHS FOUNDATION TRUST, SUNDERLAND ROYAL HOSPITAL LABORATORY" u="1"/>
        <s v="SOUTH WARWICKSHIRE UNIVERSITY NHS FOUNDATION TRUST, SOUTH WARWICKSHIRE HOSPITAL LABORATORY" u="1"/>
        <s v="SOUTHPORT AND ORMSKIRK HOSPITAL NHS TRUST, SOUTHPORT &amp; ORMSKIRK HOSPITAL LABORATORY" u="1"/>
        <s v="ST GEORGE'S UNIVERSITY HOSPITALS NHS FOUNDATION TRUST, ST GEORGES UNIVERSITY HOSPITAL LABORATORY" u="1"/>
        <s v="STOCKPORT NHS FOUNDATION TRUST, STEPPING HILL HOSPITAL LABORATORY" u="1"/>
        <s v="SURREY AND SUSSEX HEALTHCARE NHS TRUST, CRAWLEY HOSPITAL LABORATORY" u="1"/>
        <s v="SURREY AND SUSSEX HEALTHCARE NHS TRUST, EAST SURREY HOSPITAL LABORATORY" u="1"/>
        <s v="TAMESIDE AND GLOSSOP INTEGRATED CARE NHS FOUNDATION TRUST, TAMESIDE GENERAL HOSPITAL LABORATORY" u="1"/>
        <s v="TEES, ESK AND WEAR VALLEYS NHS FOUNDATION TRUST, UNIVERSITY HOSPITAL LABORATORY" u="1"/>
        <s v="THE CHRISTIE NHS FOUNDATION TRUST, CHRISTIE HOSPITAL LABORATORY" u="1"/>
        <s v="THE DUDLEY GROUP NHS FOUNDATION TRUST, DEPT OF PATHOLOGY (RUSSELLS HALL HOSP)" u="1"/>
        <s v="THE HILLINGDON HOSPITALS NHS FOUNDATION TRUST, MICROBIOLOGY DEPARTMENT" u="1"/>
        <s v="THE NEWCASTLE UPON TYNE HOSPITALS NHS FOUNDATION TRUST, FREEMAN HOSPITAL LABORATORY" u="1"/>
        <s v="THE NEWCASTLE UPON TYNE HOSPITALS NHS FOUNDATION TRUST, THE NEWCASTLE GENETICS LABORATORY" u="1"/>
        <s v="THE NEWCASTLE UPON TYNE HOSPITALS NHS FOUNDATION TRUST, YORKSHIRE AND NORTH EAST GLH" u="1"/>
        <s v="THE PRINCESS ALEXANDRA HOSPITAL NHS TRUST, THE PRINCESS ALEXANDRA HOSPITAL - PATHOLOGY" u="1"/>
        <s v="THE QUEEN ELIZABETH HOSPITAL, KING'S LYNN, NHS FOUNDATION TRUST, QUEEN ELIZABETH HOSP, NORFOLK LABORATORY" u="1"/>
        <s v="THE ROTHERHAM NHS FOUNDATION TRUST, ROTHERHAM GENERAL HOSPITAL LABORATORY" u="1"/>
        <s v="THE ROYAL MARSDEN NHS FOUNDATION TRUST, THE ROYAL MARSDEN HOSPITAL PATHOLOGY SERVICES" u="1"/>
        <s v="THE ROYAL WOLVERHAMPTON NHS TRUST, NEW CROSS HOSPITAL PATHOLOGY LABORATORY" u="1"/>
        <s v="THE SHREWSBURY AND TELFORD HOSPITAL NHS TRUST, ROYAL SHREWSBURY HOSPITAL LABORATORY" u="1"/>
        <s v="THE WALTON CENTRE NHS FOUNDATION TRUST, THE WALTON CENTRE LABORATORY" u="1"/>
        <s v="TORBAY AND SOUTH DEVON NHS FOUNDATION TRUST, TORBAY HOSPITAL LABORATORY" u="1"/>
        <s v="UNITED LINCOLNSHIRE HOSPITALS NHS TRUST, LINCOLN COUNTY HOSPITAL LABORATORY" u="1"/>
        <s v="UNITED LINCOLNSHIRE HOSPITALS NHS TRUST, PILGRIM HOSPITAL LABORATORY" u="1"/>
        <s v="UNIVERSITY COLLEGE LONDON HOSPITALS NHS FOUNDATION TRUST, UCLH PATHOLOGY LABORATORY" u="1"/>
        <s v="UNIVERSITY COLLEGE LONDON HOSPITALS NHS FOUNDATION TRUST, QSH NEUROPATHOLOGY" u="1"/>
        <s v="UNIVERSITY COLLEGE LONDON HOSPITALS NHS FOUNDATION TRUST, LONDON NORTH GLH (THE HALO BUILDING)" u="1"/>
        <s v="UNIVERSITY COLLEGE LONDON HOSPITALS NHS FOUNDATION TRUST, UCLH NEUROGENETICS LABORATORY" u="1"/>
        <s v="UNIVERSITY HOSPITAL SOUTHAMPTON NHS FOUNDATION TRUST, SOUTHAMPTON GENERAL HOSPITAL LABORATORY" u="1"/>
        <s v="UNIVERSITY HOSPITAL SOUTHAMPTON NHS FOUNDATION TRUST, WESSEX MOLECULAR PATHOLOGY" u="1"/>
        <s v="UNIVERSITY HOSPITAL SOUTHAMPTON NHS FOUNDATION TRUST, HIOW SALIVA MASS TESTING" u="1"/>
        <s v="UNIVERSITY HOSPITALS BIRMINGHAM NHS FOUNDATION TRUST, HEARTLANDS HOSPITAL LABORATORY" u="1"/>
        <s v="UNIVERSITY HOSPITALS BIRMINGHAM NHS FOUNDATION TRUST, UNIVERSITY HOSP BIRMINGHAM LABORATORY" u="1"/>
        <s v="UNIVERSITY HOSPITALS BIRMINGHAM NHS FOUNDATION TRUST, MOLECULAR PATHOLOGY DIAGNOSTIC SERVICE" u="1"/>
        <s v="UNIVERSITY HOSPITALS BRISTOL AND WESTON NHS FOUNDATION TRUST, WESTON GENERAL HOSPITAL LABORATORY" u="1"/>
        <s v="UNIVERSITY HOSPITALS BRISTOL AND WESTON NHS FOUNDATION TRUST, UNIVERSITY HOSPITALS BRISTOL NHS TRUST - RADIOLOGY" u="1"/>
        <s v="UNIVERSITY HOSPITALS BRISTOL AND WESTON NHS FOUNDATION TRUST, UNIVERSITY HOSPITALS BRISTOL NHS TRUST - LABORATORY MEDICINE" u="1"/>
        <s v="UNIVERSITY HOSPITALS COVENTRY AND WARWICKSHIRE NHS TRUST, COVENTRY AND WARWICKSHIRE PATHOLOGY SERVICES" u="1"/>
        <s v="UNIVERSITY HOSPITALS DORSET NHS FOUNDATION TRUST, POOLE GENERAL HOSPITAL LABORATORY" u="1"/>
        <s v="UNIVERSITY HOSPITALS DORSET NHS FOUNDATION TRUST, BOURNEMOUTH HOSPITAL MOLECULAR PATHOLOGY LABORATORY" u="1"/>
        <s v="UNIVERSITY HOSPITALS OF DERBY AND BURTON NHS FOUNDATION TRUST, BURTON HOSPITALS NHS FT LABORATORY" u="1"/>
        <s v="UNIVERSITY HOSPITALS OF DERBY AND BURTON NHS FOUNDATION TRUST, DERBY HOSPITALS LABORATORY" u="1"/>
        <s v="UNIVERSITY HOSPITALS OF LEICESTER NHS TRUST, LEICESTER ROYAL INFIRMARY LABORATORY" u="1"/>
        <s v="UNIVERSITY HOSPITALS OF MORECAMBE BAY NHS FOUNDATION TRUST, FURNESS GENERAL HOSPITAL LABORATORY" u="1"/>
        <s v="UNIVERSITY HOSPITALS OF MORECAMBE BAY NHS FOUNDATION TRUST, WESTMORLAND GENERAL HOSPITAL LABORATORY" u="1"/>
        <s v="UNIVERSITY HOSPITALS OF MORECAMBE BAY NHS FOUNDATION TRUST, ROYAL LANCASTER INFIRMARY LABORATORY" u="1"/>
        <s v="UNIVERSITY HOSPITALS OF NORTH MIDLANDS NHS TRUST, NORTH STAFFORDSHIRE HOSPITAL LABORATORY" u="1"/>
        <s v="UNIVERSITY HOSPITALS PLYMOUTH NHS TRUST, DERRIFORD HOSPITAL LABORATORY" u="1"/>
        <s v="UNIVERSITY HOSPITALS SUSSEX NHS FOUNDATION TRUST, ROYAL SUSSEX COUNTY HOSPITAL LABORATORY" u="1"/>
        <s v="UNIVERSITY HOSPITALS SUSSEX NHS FOUNDATION TRUST, WORTHING HOSPITAL LABORATORY" u="1"/>
        <s v="UNIVERSITY HOSPITALS SUSSEX NHS FOUNDATION TRUST, ST RICHARDS HOSPITAL LABORATORY" u="1"/>
        <s v="WALSALL HEALTHCARE NHS TRUST, WALSALL HOSPITALS NHS TRUST LABORATORY" u="1"/>
        <s v="WARRINGTON AND HALTON TEACHING HOSPITALS NHS FOUNDATION TRUST, WARRINGTON HOSPITAL LABORATORY" u="1"/>
        <s v="WEST HERTFORDSHIRE TEACHING HOSPITALS NHS TRUST, WEST HERTFORDSHIRE HOSPITALS NHS TRUST LABORATORY" u="1"/>
        <s v="WEST HERTFORDSHIRE TEACHING HOSPITALS NHS TRUST, HEMEL HEMPSTEAD HOSPITAL LABORATORY" u="1"/>
        <s v="WEST SUFFOLK NHS FOUNDATION TRUST, WEST SUFFOLK HOSPITAL LABORATORY" u="1"/>
        <s v="WHITTINGTON HEALTH NHS TRUST, PATHOLOGY WHITTINGTON HEALTH" u="1"/>
        <s v="WIRRAL UNIVERSITY TEACHING HOSPITAL NHS FOUNDATION TRUST, WIRRAL HOSPITAL DIAGNOSTIC LABORATORIES" u="1"/>
        <s v="WORCESTERSHIRE ACUTE HOSPITALS NHS TRUST, THE ALEXANDRA HOSPITAL LABORATORY" u="1"/>
        <s v="WORCESTERSHIRE ACUTE HOSPITALS NHS TRUST, KIDDERMINSTER GENERAL HOSPITAL LABORATORY" u="1"/>
        <s v="WORCESTERSHIRE ACUTE HOSPITALS NHS TRUST, WORCESTER ROYAL HOSPITAL LABORATORY" u="1"/>
        <s v="WRIGHTINGTON, WIGAN AND LEIGH NHS FOUNDATION TRUST, ROYAL ALBERT EDWARD INFIRMARY PATHOLOGY DEPARTMENT" u="1"/>
        <s v="WYE VALLEY NHS TRUST, COUNTY HOSPITAL LABORATORY" u="1"/>
        <s v="YORK AND SCARBOROUGH TEACHING HOSPITALS NHS FOUNDATION TRUST, SCARBOROUGH GENERAL HOSPITAL LABORATORY" u="1"/>
        <s v="YORK AND SCARBOROUGH TEACHING HOSPITALS NHS FOUNDATION TRUST, YORK DISTRICT HOSPITAL LABORATORY" u="1"/>
        <s v="YORK AND SCARBOROUGH TEACHING HOSPITALS NHS FOUNDATION TRUST, SHYPS PATHOLOGY" u="1"/>
        <s v="ACCULABS DIAGNOSTICS, ACCULABS DIAGNOSTICS UK LTD" u="1"/>
        <s v="FRONTIER PATHOLOGY NHS PARTNERSHIP, FRONTIER PATHOLOGY" u="1"/>
        <s v="LDPATH LIMITED, LDPATH LIMITED" u="1"/>
        <s v="NATIONWIDE PATHOLOGY LTD, BITTESWELL" u="1"/>
        <s v="ONCOLOGICA UK LTD, ONCOLOGICA UK" u="1"/>
        <s v="PUBLIC HEALTH LABORATORY SERVICE (SOUTHAMPTON), HEALTH PROTECTION AGENCY PUBLIC HEALTH LABORATORY - SOUTHAMPTON" u="1"/>
        <s v="QUEST DIAGNOSTICS LTD, QUEST DIAGNOSTICS LTD" u="1"/>
        <s v="SOURCE BIOSCIENCE PLC, SOURCE BIOSCIENCE" u="1"/>
        <s v="SPIRE HEALTHCARE, SPIRE HEALTHCARE GROUP" u="1"/>
        <s v="TEES VALLEY LABORATORY SERVICES, NORTH TEES AND HARTLEPOOL FT" u="1"/>
        <s v="THE CHRISTIE PATHOLOGY PARTNERSHIP, THE CHRISTIE PATHOLOGY PARTNERSHIP" u="1"/>
        <s v="THE DOCTORS LABORATORY, THE DOCTORS LABORATORY" u="1"/>
        <s v="URALENSIS INNOV8 LTD, URALENSIS LTD" u="1"/>
        <s v=", MAGNA LABORATORIES LTD" u="1"/>
        <s v=", JERSEY GENERAL HOSPITAL" u="1"/>
        <s v=", HEALTH SERVICES LABORATORIES" u="1"/>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65">
  <r>
    <s v="697G0"/>
    <s v="ACCULABS DIAGNOSTICS UK LTD"/>
    <s v="PATHOLOGY LAB"/>
    <x v="0"/>
    <x v="0"/>
    <s v="8HT68"/>
    <s v="ACCULABS DIAGNOSTICS"/>
    <s v="NON-NHS ORGANISATION"/>
    <s v="Y63"/>
    <s v="NORTH EAST AND YORKSHIRE COMMISSIONING REGION"/>
    <s v="NORTH EAST AND YORKSHIRE"/>
    <x v="0"/>
  </r>
  <r>
    <s v="69010"/>
    <s v="ADDENBROOKE'S HOSPITAL LABORATORY"/>
    <s v="PATHOLOGY LAB"/>
    <x v="1"/>
    <x v="0"/>
    <s v="RGT"/>
    <s v="CAMBRIDGE UNIVERSITY HOSPITALS NHS FOUNDATION TRUST"/>
    <s v="NHS TRUST"/>
    <s v="Y61"/>
    <s v="EAST OF ENGLAND COMMISSIONING REGION"/>
    <s v="EAST OF ENGLAND"/>
    <x v="1"/>
  </r>
  <r>
    <s v="699V0"/>
    <s v="ADVANCED DIAGNOSTICS LABORATORY"/>
    <s v="PATHOLOGY LAB"/>
    <x v="0"/>
    <x v="0"/>
    <s v="RJZ"/>
    <s v="KING'S COLLEGE HOSPITAL NHS FOUNDATION TRUST"/>
    <s v="NHS TRUST"/>
    <s v="Y56"/>
    <s v="LONDON COMMISSIONING REGION"/>
    <s v="LONDON"/>
    <x v="2"/>
  </r>
  <r>
    <s v="697C0"/>
    <s v="AIREDALE NHS FOUNDATION TRUST LABORATORY"/>
    <s v="PATHOLOGY LAB"/>
    <x v="1"/>
    <x v="0"/>
    <s v="RCF"/>
    <s v="AIREDALE NHS FOUNDATION TRUST"/>
    <s v="NHS TRUST"/>
    <s v="Y63"/>
    <s v="NORTH EAST AND YORKSHIRE COMMISSIONING REGION"/>
    <s v="NORTH EAST AND YORKSHIRE"/>
    <x v="3"/>
  </r>
  <r>
    <s v="69480"/>
    <s v="ALDER HEY CHILDREN'S NHS FOUNDATION TRUST LABORATORY"/>
    <s v="PATHOLOGY LAB"/>
    <x v="0"/>
    <x v="0"/>
    <s v="RBS"/>
    <s v="ALDER HEY CHILDREN'S NHS FOUNDATION TRUST"/>
    <s v="NHS TRUST"/>
    <s v="Y62"/>
    <s v="NORTH WEST COMMISSIONING REGION"/>
    <s v="NORTH WEST"/>
    <x v="4"/>
  </r>
  <r>
    <s v="69050"/>
    <s v="ASHFORD AND ST PETER'S HOSPITAL LABORATORY"/>
    <s v="PATHOLOGY LAB"/>
    <x v="1"/>
    <x v="0"/>
    <s v="RTK"/>
    <s v="ASHFORD AND ST PETER'S HOSPITALS NHS FOUNDATION TRUST"/>
    <s v="NHS TRUST"/>
    <s v="Y59"/>
    <s v="SOUTH EAST COMMISSIONING REGION"/>
    <s v="SOUTH EAST"/>
    <x v="5"/>
  </r>
  <r>
    <s v="69Z03"/>
    <s v="BARNET GENERAL HOSPITAL LABORATORY"/>
    <s v="PATHOLOGY LAB"/>
    <x v="1"/>
    <x v="0"/>
    <s v="RAL"/>
    <s v="ROYAL FREE LONDON NHS FOUNDATION TRUST"/>
    <s v="NHS TRUST"/>
    <s v="Y56"/>
    <s v="LONDON COMMISSIONING REGION"/>
    <s v="LONDON"/>
    <x v="6"/>
  </r>
  <r>
    <s v="69060"/>
    <s v="BARNSLEY DISTRICT GENERAL HOSPITAL LABORATORY"/>
    <s v="PATHOLOGY LAB"/>
    <x v="1"/>
    <x v="0"/>
    <s v="RFF"/>
    <s v="BARNSLEY HOSPITAL NHS FOUNDATION TRUST"/>
    <s v="NHS TRUST"/>
    <s v="Y63"/>
    <s v="NORTH EAST AND YORKSHIRE COMMISSIONING REGION"/>
    <s v="NORTH EAST AND YORKSHIRE"/>
    <x v="7"/>
  </r>
  <r>
    <s v="69070"/>
    <s v="BASILDON HOSPITAL LABORATORY"/>
    <s v="PATHOLOGY LAB"/>
    <x v="1"/>
    <x v="0"/>
    <s v="RAJ"/>
    <s v="MID AND SOUTH ESSEX NHS FOUNDATION TRUST"/>
    <s v="NHS TRUST"/>
    <s v="Y61"/>
    <s v="EAST OF ENGLAND COMMISSIONING REGION"/>
    <s v="EAST OF ENGLAND"/>
    <x v="8"/>
  </r>
  <r>
    <s v="69350"/>
    <s v="BASINGSTOKE AND NORTH HAMPSHIRE NHS FOUNDATION TRUST LABORATORY"/>
    <s v="PATHOLOGY LAB"/>
    <x v="1"/>
    <x v="0"/>
    <s v="RN5"/>
    <s v="HAMPSHIRE HOSPITALS NHS FOUNDATION TRUST"/>
    <s v="NHS TRUST"/>
    <s v="Y59"/>
    <s v="SOUTH EAST COMMISSIONING REGION"/>
    <s v="SOUTH EAST"/>
    <x v="9"/>
  </r>
  <r>
    <s v="69080"/>
    <s v="BASSETLAW DIST GEN HOSP LABORATORY"/>
    <s v="PATHOLOGY LAB"/>
    <x v="1"/>
    <x v="0"/>
    <s v="RP5"/>
    <s v="DONCASTER AND BASSETLAW TEACHING HOSPITALS NHS FOUNDATION TRUST"/>
    <s v="NHS TRUST"/>
    <s v="Y60"/>
    <s v="MIDLANDS COMMISSIONING REGION"/>
    <s v="MIDLANDS"/>
    <x v="10"/>
  </r>
  <r>
    <s v="69990"/>
    <s v="BERKSHIRE AND SURREY PATHOLOGY SERVICES (BSPS)"/>
    <s v="PATHOLOGY LAB"/>
    <x v="1"/>
    <x v="0"/>
    <s v="RDU"/>
    <s v="FRIMLEY HEALTH NHS FOUNDATION TRUST"/>
    <s v="NHS TRUST"/>
    <s v="Y59"/>
    <s v="SOUTH EAST COMMISSIONING REGION"/>
    <s v="SOUTH EAST"/>
    <x v="11"/>
  </r>
  <r>
    <s v="69400"/>
    <s v="BERKSHIRE AND SURREY PATHOLOGY SERVICES (BSPS) - HPV PRIMARY SCREENING PROGRAMME"/>
    <s v="PATHOLOGY LAB"/>
    <x v="0"/>
    <x v="0"/>
    <s v="RHW"/>
    <s v="ROYAL BERKSHIRE NHS FOUNDATION TRUST"/>
    <s v="NHS TRUST"/>
    <s v="Y59"/>
    <s v="SOUTH EAST COMMISSIONING REGION"/>
    <s v="SOUTH EAST"/>
    <x v="12"/>
  </r>
  <r>
    <s v="693Y0"/>
    <s v="BIRCH HILL HOSPITAL LABORATORY"/>
    <s v="PATHOLOGY LAB"/>
    <x v="1"/>
    <x v="0"/>
    <s v="RM3"/>
    <s v="NORTHERN CARE ALLIANCE NHS FOUNDATION TRUST"/>
    <s v="NHS TRUST"/>
    <s v="Y62"/>
    <s v="NORTH WEST COMMISSIONING REGION"/>
    <s v="NORTH WEST"/>
    <x v="13"/>
  </r>
  <r>
    <s v="696K0"/>
    <s v="BIRMINGHAM WOMEN'S LABORATORY"/>
    <s v="PATHOLOGY LAB"/>
    <x v="1"/>
    <x v="0"/>
    <s v="RQ3"/>
    <s v="BIRMINGHAM WOMEN'S AND CHILDREN'S NHS FOUNDATION TRUST"/>
    <s v="NHS TRUST"/>
    <s v="Y60"/>
    <s v="MIDLANDS COMMISSIONING REGION"/>
    <s v="MIDLANDS"/>
    <x v="14"/>
  </r>
  <r>
    <s v="K9N9U"/>
    <s v="BITTESWELL"/>
    <s v="PATHOLOGY LAB"/>
    <x v="0"/>
    <x v="0"/>
    <s v="V4K3B"/>
    <s v="NATIONWIDE PATHOLOGY LTD"/>
    <s v="INDEPENDENT SECTOR HEALTHCARE PROVIDER"/>
    <s v="Y60"/>
    <s v="MIDLANDS COMMISSIONING REGION"/>
    <s v="MIDLANDS"/>
    <x v="15"/>
  </r>
  <r>
    <s v="698Y0"/>
    <s v="BLACKPOOL TEACHING HOSPITALS - PATHOLOGY"/>
    <s v="PATHOLOGY LAB"/>
    <x v="1"/>
    <x v="0"/>
    <s v="RXL"/>
    <s v="BLACKPOOL TEACHING HOSPITALS NHS FOUNDATION TRUST"/>
    <s v="NHS TRUST"/>
    <s v="Y62"/>
    <s v="NORTH WEST COMMISSIONING REGION"/>
    <s v="NORTH WEST"/>
    <x v="16"/>
  </r>
  <r>
    <s v="690E0"/>
    <s v="BLACKPOOL VICTORIA HOSPITAL LABORATORY"/>
    <s v="PATHOLOGY LAB"/>
    <x v="1"/>
    <x v="0"/>
    <s v="RXL"/>
    <s v="BLACKPOOL TEACHING HOSPITALS NHS FOUNDATION TRUST"/>
    <s v="NHS TRUST"/>
    <s v="Y62"/>
    <s v="NORTH WEST COMMISSIONING REGION"/>
    <s v="NORTH WEST"/>
    <x v="17"/>
  </r>
  <r>
    <s v="69960"/>
    <s v="BLOOD SCIENCES LABORATORY"/>
    <s v="PATHOLOGY LAB"/>
    <x v="1"/>
    <x v="0"/>
    <s v="R1F"/>
    <s v="ISLE OF WIGHT NHS TRUST"/>
    <s v="NHS TRUST"/>
    <s v="Y59"/>
    <s v="SOUTH EAST COMMISSIONING REGION"/>
    <s v="SOUTH EAST"/>
    <x v="18"/>
  </r>
  <r>
    <s v="699G0"/>
    <s v="BOURNEMOUTH HOSPITAL MOLECULAR PATHOLOGY LABORATORY"/>
    <s v="PATHOLOGY LAB"/>
    <x v="0"/>
    <x v="0"/>
    <s v="R0D"/>
    <s v="UNIVERSITY HOSPITALS DORSET NHS FOUNDATION TRUST"/>
    <s v="NHS TRUST"/>
    <s v="Y58"/>
    <s v="SOUTH WEST COMMISSIONING REGION"/>
    <s v="SOUTH WEST"/>
    <x v="19"/>
  </r>
  <r>
    <s v="690H0"/>
    <s v="BRADFORD ROYAL INFIRMARY LABORATORY"/>
    <s v="PATHOLOGY LAB"/>
    <x v="1"/>
    <x v="0"/>
    <s v="RAE"/>
    <s v="BRADFORD TEACHING HOSPITALS NHS FOUNDATION TRUST"/>
    <s v="NHS TRUST"/>
    <s v="Y63"/>
    <s v="NORTH EAST AND YORKSHIRE COMMISSIONING REGION"/>
    <s v="NORTH EAST AND YORKSHIRE"/>
    <x v="20"/>
  </r>
  <r>
    <s v="692V0"/>
    <s v="BROOMFIELD HOSPITAL LABORATORY"/>
    <s v="PATHOLOGY LAB"/>
    <x v="1"/>
    <x v="0"/>
    <s v="RAJ"/>
    <s v="MID AND SOUTH ESSEX NHS FOUNDATION TRUST"/>
    <s v="NHS TRUST"/>
    <s v="Y61"/>
    <s v="EAST OF ENGLAND COMMISSIONING REGION"/>
    <s v="EAST OF ENGLAND"/>
    <x v="21"/>
  </r>
  <r>
    <s v="690L0"/>
    <s v="BURNLEY GENERAL HOSPITAL LABORATORY"/>
    <s v="PATHOLOGY LAB"/>
    <x v="1"/>
    <x v="0"/>
    <s v="RXR"/>
    <s v="EAST LANCASHIRE HOSPITALS NHS TRUST"/>
    <s v="NHS TRUST"/>
    <s v="Y62"/>
    <s v="NORTH WEST COMMISSIONING REGION"/>
    <s v="NORTH WEST"/>
    <x v="22"/>
  </r>
  <r>
    <s v="690M0"/>
    <s v="BURTON HOSPITALS NHS FT LABORATORY"/>
    <s v="PATHOLOGY LAB"/>
    <x v="1"/>
    <x v="0"/>
    <s v="RTG"/>
    <s v="UNIVERSITY HOSPITALS OF DERBY AND BURTON NHS FOUNDATION TRUST"/>
    <s v="NHS TRUST"/>
    <s v="Y60"/>
    <s v="MIDLANDS COMMISSIONING REGION"/>
    <s v="MIDLANDS"/>
    <x v="23"/>
  </r>
  <r>
    <s v="690N0"/>
    <s v="BURY GENERAL HOSPITAL LABORATORY"/>
    <s v="PATHOLOGY LAB"/>
    <x v="1"/>
    <x v="0"/>
    <s v="RM3"/>
    <s v="NORTHERN CARE ALLIANCE NHS FOUNDATION TRUST"/>
    <s v="NHS TRUST"/>
    <s v="Y62"/>
    <s v="NORTH WEST COMMISSIONING REGION"/>
    <s v="NORTH WEST"/>
    <x v="24"/>
  </r>
  <r>
    <s v="696A0"/>
    <s v="CALDERDALE ROYAL PATHOLOGY LABORATORY"/>
    <s v="PATHOLOGY LAB"/>
    <x v="1"/>
    <x v="0"/>
    <s v="RWY"/>
    <s v="CALDERDALE AND HUDDERSFIELD NHS FOUNDATION TRUST"/>
    <s v="NHS TRUST"/>
    <s v="Y63"/>
    <s v="NORTH EAST AND YORKSHIRE COMMISSIONING REGION"/>
    <s v="NORTH EAST AND YORKSHIRE"/>
    <x v="25"/>
  </r>
  <r>
    <s v="698L0"/>
    <s v="CANCER MOLECULAR DIAGNOSTICS LABORATORY (CMDL)"/>
    <s v="PATHOLOGY LAB"/>
    <x v="0"/>
    <x v="0"/>
    <s v="RGT"/>
    <s v="CAMBRIDGE UNIVERSITY HOSPITALS NHS FOUNDATION TRUST"/>
    <s v="NHS TRUST"/>
    <s v="Y61"/>
    <s v="EAST OF ENGLAND COMMISSIONING REGION"/>
    <s v="EAST OF ENGLAND"/>
    <x v="26"/>
  </r>
  <r>
    <s v="69Z02"/>
    <s v="CHARING CROSS LABORATORY"/>
    <s v="PATHOLOGY LAB"/>
    <x v="1"/>
    <x v="0"/>
    <s v="RYJ"/>
    <s v="IMPERIAL COLLEGE HEALTHCARE NHS TRUST"/>
    <s v="NHS TRUST"/>
    <s v="Y56"/>
    <s v="LONDON COMMISSIONING REGION"/>
    <s v="LONDON"/>
    <x v="27"/>
  </r>
  <r>
    <s v="690W0"/>
    <s v="CHASE FARM HOSPITALS (ENFIELD ACUTE) LABORATORY"/>
    <s v="PATHOLOGY LAB"/>
    <x v="0"/>
    <x v="0"/>
    <s v="RAL"/>
    <s v="ROYAL FREE LONDON NHS FOUNDATION TRUST"/>
    <s v="NHS TRUST"/>
    <s v="Y56"/>
    <s v="LONDON COMMISSIONING REGION"/>
    <s v="LONDON"/>
    <x v="28"/>
  </r>
  <r>
    <s v="690X0"/>
    <s v="CHELSEA AND WESTMINSTER HOSPITAL LABORATORY"/>
    <s v="PATHOLOGY LAB"/>
    <x v="1"/>
    <x v="0"/>
    <s v="RQM"/>
    <s v="CHELSEA AND WESTMINSTER HOSPITAL NHS FOUNDATION TRUST"/>
    <s v="NHS TRUST"/>
    <s v="Y56"/>
    <s v="LONDON COMMISSIONING REGION"/>
    <s v="LONDON"/>
    <x v="29"/>
  </r>
  <r>
    <s v="691C0"/>
    <s v="CHELTENHAM GENERAL HOSPITAL"/>
    <s v="PATHOLOGY LAB"/>
    <x v="1"/>
    <x v="0"/>
    <s v="RTE"/>
    <s v="GLOUCESTERSHIRE HOSPITALS NHS FOUNDATION TRUST"/>
    <s v="NHS TRUST"/>
    <s v="Y58"/>
    <s v="SOUTH WEST COMMISSIONING REGION"/>
    <s v="SOUTH WEST"/>
    <x v="30"/>
  </r>
  <r>
    <s v="F0U3E"/>
    <s v="CHESTER AND WIRRAL NHS MICROBIOLOGY SERVICES"/>
    <s v="PATHOLOGY LAB"/>
    <x v="1"/>
    <x v="0"/>
    <s v="RJR"/>
    <s v="COUNTESS OF CHESTER HOSPITAL NHS FOUNDATION TRUST"/>
    <s v="NHS TRUST"/>
    <s v="Y62"/>
    <s v="NORTH WEST COMMISSIONING REGION"/>
    <s v="NORTH WEST"/>
    <x v="31"/>
  </r>
  <r>
    <s v="690Y0"/>
    <s v="CHESTERFIELD AND NORTH DERBYSHIRE ROYAL HOSPITAL LABORATORY"/>
    <s v="PATHOLOGY LAB"/>
    <x v="1"/>
    <x v="0"/>
    <s v="RFS"/>
    <s v="CHESTERFIELD ROYAL HOSPITAL NHS FOUNDATION TRUST"/>
    <s v="NHS TRUST"/>
    <s v="Y60"/>
    <s v="MIDLANDS COMMISSIONING REGION"/>
    <s v="MIDLANDS"/>
    <x v="32"/>
  </r>
  <r>
    <s v="696F0"/>
    <s v="CHRISTIE HOSPITAL LABORATORY"/>
    <s v="PATHOLOGY LAB"/>
    <x v="0"/>
    <x v="0"/>
    <s v="RBV"/>
    <s v="THE CHRISTIE NHS FOUNDATION TRUST"/>
    <s v="NHS TRUST"/>
    <s v="Y62"/>
    <s v="NORTH WEST COMMISSIONING REGION"/>
    <s v="NORTH WEST"/>
    <x v="33"/>
  </r>
  <r>
    <s v="69100"/>
    <s v="CITY HOSPITAL NHS TRUST"/>
    <s v="PATHOLOGY LAB"/>
    <x v="1"/>
    <x v="0"/>
    <s v="RXK"/>
    <s v="SANDWELL AND WEST BIRMINGHAM HOSPITALS NHS TRUST"/>
    <s v="NHS TRUST"/>
    <s v="Y60"/>
    <s v="MIDLANDS COMMISSIONING REGION"/>
    <s v="MIDLANDS"/>
    <x v="34"/>
  </r>
  <r>
    <s v="698E0"/>
    <s v="CLINICAL CHEMISTRY LABORATORY"/>
    <s v="PATHOLOGY LAB"/>
    <x v="1"/>
    <x v="0"/>
    <s v="RCU"/>
    <s v="SHEFFIELD CHILDREN'S NHS FOUNDATION TRUST"/>
    <s v="NHS TRUST"/>
    <s v="Y63"/>
    <s v="NORTH EAST AND YORKSHIRE COMMISSIONING REGION"/>
    <s v="NORTH EAST AND YORKSHIRE"/>
    <x v="35"/>
  </r>
  <r>
    <s v="699W0"/>
    <s v="CLINICAL GENETICS AND GENOMICS LABORATORY"/>
    <s v="PATHOLOGY LAB"/>
    <x v="0"/>
    <x v="0"/>
    <s v="RJ1"/>
    <s v="GUY'S AND ST THOMAS' NHS FOUNDATION TRUST"/>
    <s v="NHS TRUST"/>
    <s v="Y56"/>
    <s v="LONDON COMMISSIONING REGION"/>
    <s v="LONDON"/>
    <x v="36"/>
  </r>
  <r>
    <s v="691K0"/>
    <s v="COLCHESTER GENERAL HOSPITAL LABORATORY"/>
    <s v="PATHOLOGY LAB"/>
    <x v="1"/>
    <x v="0"/>
    <s v="RDE"/>
    <s v="EAST SUFFOLK AND NORTH ESSEX NHS FOUNDATION TRUST"/>
    <s v="NHS TRUST"/>
    <s v="Y61"/>
    <s v="EAST OF ENGLAND COMMISSIONING REGION"/>
    <s v="EAST OF ENGLAND"/>
    <x v="37"/>
  </r>
  <r>
    <s v="69120"/>
    <s v="COUNTESS OF CHESTER HOSPITAL LABORATORY"/>
    <s v="PATHOLOGY LAB"/>
    <x v="1"/>
    <x v="0"/>
    <s v="RJR"/>
    <s v="COUNTESS OF CHESTER HOSPITAL NHS FOUNDATION TRUST"/>
    <s v="NHS TRUST"/>
    <s v="Y62"/>
    <s v="NORTH WEST COMMISSIONING REGION"/>
    <s v="NORTH WEST"/>
    <x v="38"/>
  </r>
  <r>
    <s v="69240"/>
    <s v="COUNTY HOSPITAL LABORATORY"/>
    <s v="PATHOLOGY LAB"/>
    <x v="1"/>
    <x v="0"/>
    <s v="RLQ"/>
    <s v="WYE VALLEY NHS TRUST"/>
    <s v="NHS TRUST"/>
    <s v="Y60"/>
    <s v="MIDLANDS COMMISSIONING REGION"/>
    <s v="MIDLANDS"/>
    <x v="39"/>
  </r>
  <r>
    <s v="695S0"/>
    <s v="COVENTRY AND WARWICKSHIRE PATHOLOGY SERVICES"/>
    <s v="PATHOLOGY LAB"/>
    <x v="1"/>
    <x v="0"/>
    <s v="RKB"/>
    <s v="UNIVERSITY HOSPITALS COVENTRY AND WARWICKSHIRE NHS TRUST"/>
    <s v="NHS TRUST"/>
    <s v="Y60"/>
    <s v="MIDLANDS COMMISSIONING REGION"/>
    <s v="MIDLANDS"/>
    <x v="40"/>
  </r>
  <r>
    <s v="69130"/>
    <s v="CRAWLEY HOSPITAL LABORATORY"/>
    <s v="PATHOLOGY LAB"/>
    <x v="1"/>
    <x v="0"/>
    <s v="RTP"/>
    <s v="SURREY AND SUSSEX HEALTHCARE NHS TRUST"/>
    <s v="NHS TRUST"/>
    <s v="Y59"/>
    <s v="SOUTH EAST COMMISSIONING REGION"/>
    <s v="SOUTH EAST"/>
    <x v="41"/>
  </r>
  <r>
    <s v="692S0"/>
    <s v="CROYDON UNIVERSITY HOSPITAL LABORATORY"/>
    <s v="PATHOLOGY LAB"/>
    <x v="1"/>
    <x v="0"/>
    <s v="RJ6"/>
    <s v="CROYDON HEALTH SERVICES NHS TRUST"/>
    <s v="NHS TRUST"/>
    <s v="Y56"/>
    <s v="LONDON COMMISSIONING REGION"/>
    <s v="LONDON"/>
    <x v="42"/>
  </r>
  <r>
    <s v="690Q0"/>
    <s v="CUMBERLAND INFIRMARY LABORATORY"/>
    <s v="PATHOLOGY LAB"/>
    <x v="1"/>
    <x v="0"/>
    <s v="RNN"/>
    <s v="NORTH CUMBRIA INTEGRATED CARE NHS FOUNDATION TRUST"/>
    <s v="NHS TRUST"/>
    <s v="Y63"/>
    <s v="NORTH EAST AND YORKSHIRE COMMISSIONING REGION"/>
    <s v="NORTH EAST AND YORKSHIRE"/>
    <x v="43"/>
  </r>
  <r>
    <s v="697K0"/>
    <s v="DARENT VALLEY HOSPITAL LABORATORY"/>
    <s v="PATHOLOGY LAB"/>
    <x v="1"/>
    <x v="0"/>
    <s v="RN7"/>
    <s v="DARTFORD AND GRAVESHAM NHS TRUST"/>
    <s v="NHS TRUST"/>
    <s v="Y59"/>
    <s v="SOUTH EAST COMMISSIONING REGION"/>
    <s v="SOUTH EAST"/>
    <x v="44"/>
  </r>
  <r>
    <s v="69740"/>
    <s v="DEPARTMENT OF MICROBIOLOGY (Birmingham)"/>
    <s v="PATHOLOGY LAB"/>
    <x v="1"/>
    <x v="0"/>
    <s v="RQ3"/>
    <s v="BIRMINGHAM WOMEN'S AND CHILDREN'S NHS FOUNDATION TRUST"/>
    <s v="NHS TRUST"/>
    <s v="Y60"/>
    <s v="MIDLANDS COMMISSIONING REGION"/>
    <s v="MIDLANDS"/>
    <x v="45"/>
  </r>
  <r>
    <s v="697P0"/>
    <s v="DEPARTMENT OF MICROBIOLOGY (Maidstone)"/>
    <s v="PATHOLOGY LAB"/>
    <x v="1"/>
    <x v="0"/>
    <s v="RWF"/>
    <s v="MAIDSTONE AND TUNBRIDGE WELLS NHS TRUST"/>
    <s v="NHS TRUST"/>
    <s v="Y59"/>
    <s v="SOUTH EAST COMMISSIONING REGION"/>
    <s v="SOUTH EAST"/>
    <x v="46"/>
  </r>
  <r>
    <s v="69190"/>
    <s v="DEPT OF PATHOLOGY (RUSSELLS HALL HOSP)"/>
    <s v="PATHOLOGY LAB"/>
    <x v="1"/>
    <x v="0"/>
    <s v="RNA"/>
    <s v="THE DUDLEY GROUP NHS FOUNDATION TRUST"/>
    <s v="NHS TRUST"/>
    <s v="Y60"/>
    <s v="MIDLANDS COMMISSIONING REGION"/>
    <s v="MIDLANDS"/>
    <x v="47"/>
  </r>
  <r>
    <s v="69160"/>
    <s v="DERBY HOSPITALS LABORATORY"/>
    <s v="PATHOLOGY LAB"/>
    <x v="1"/>
    <x v="0"/>
    <s v="RTG"/>
    <s v="UNIVERSITY HOSPITALS OF DERBY AND BURTON NHS FOUNDATION TRUST"/>
    <s v="NHS TRUST"/>
    <s v="Y60"/>
    <s v="MIDLANDS COMMISSIONING REGION"/>
    <s v="MIDLANDS"/>
    <x v="48"/>
  </r>
  <r>
    <s v="693R0"/>
    <s v="DERRIFORD HOSPITAL LABORATORY"/>
    <s v="PATHOLOGY LAB"/>
    <x v="1"/>
    <x v="0"/>
    <s v="RK9"/>
    <s v="UNIVERSITY HOSPITALS PLYMOUTH NHS TRUST"/>
    <s v="NHS TRUST"/>
    <s v="Y58"/>
    <s v="SOUTH WEST COMMISSIONING REGION"/>
    <s v="SOUTH WEST"/>
    <x v="49"/>
  </r>
  <r>
    <s v="69170"/>
    <s v="DEWSBURY AND DISTRICT HOSPITAL LABORATORY"/>
    <s v="PATHOLOGY LAB"/>
    <x v="1"/>
    <x v="0"/>
    <s v="RXF"/>
    <s v="MID YORKSHIRE TEACHING NHS TRUST"/>
    <s v="NHS TRUST"/>
    <s v="Y63"/>
    <s v="NORTH EAST AND YORKSHIRE COMMISSIONING REGION"/>
    <s v="NORTH EAST AND YORKSHIRE"/>
    <x v="50"/>
  </r>
  <r>
    <s v="696J0"/>
    <s v="DIANA, PRINCESS OF WALES HOSPITAL LABORATORY"/>
    <s v="PATHOLOGY LAB"/>
    <x v="1"/>
    <x v="0"/>
    <s v="RJL"/>
    <s v="NORTHERN LINCOLNSHIRE AND GOOLE NHS FOUNDATION TRUST"/>
    <s v="NHS TRUST"/>
    <s v="Y63"/>
    <s v="NORTH EAST AND YORKSHIRE COMMISSIONING REGION"/>
    <s v="NORTH EAST AND YORKSHIRE"/>
    <x v="51"/>
  </r>
  <r>
    <s v="69180"/>
    <s v="DONCASTER ROYAL INFIRMARY LABORATORY"/>
    <s v="PATHOLOGY LAB"/>
    <x v="1"/>
    <x v="0"/>
    <s v="RP5"/>
    <s v="DONCASTER AND BASSETLAW TEACHING HOSPITALS NHS FOUNDATION TRUST"/>
    <s v="NHS TRUST"/>
    <s v="Y63"/>
    <s v="NORTH EAST AND YORKSHIRE COMMISSIONING REGION"/>
    <s v="NORTH EAST AND YORKSHIRE"/>
    <x v="52"/>
  </r>
  <r>
    <s v="695W0"/>
    <s v="DORSET COUNTY HOSPITAL LABORATORY"/>
    <s v="PATHOLOGY LAB"/>
    <x v="1"/>
    <x v="0"/>
    <s v="RBD"/>
    <s v="DORSET COUNTY HOSPITAL NHS FOUNDATION TRUST"/>
    <s v="NHS TRUST"/>
    <s v="Y58"/>
    <s v="SOUTH WEST COMMISSIONING REGION"/>
    <s v="SOUTH WEST"/>
    <x v="53"/>
  </r>
  <r>
    <s v="691A0"/>
    <s v="EALING HOSPITAL LABORATORY"/>
    <s v="PATHOLOGY LAB"/>
    <x v="1"/>
    <x v="0"/>
    <s v="R1K"/>
    <s v="LONDON NORTH WEST UNIVERSITY HEALTHCARE NHS TRUST"/>
    <s v="NHS TRUST"/>
    <s v="Y56"/>
    <s v="LONDON COMMISSIONING REGION"/>
    <s v="LONDON"/>
    <x v="54"/>
  </r>
  <r>
    <s v="691F0"/>
    <s v="EAST SURREY HOSPITAL LABORATORY"/>
    <s v="PATHOLOGY LAB"/>
    <x v="1"/>
    <x v="0"/>
    <s v="RTP"/>
    <s v="SURREY AND SUSSEX HEALTHCARE NHS TRUST"/>
    <s v="NHS TRUST"/>
    <s v="Y59"/>
    <s v="SOUTH EAST COMMISSIONING REGION"/>
    <s v="SOUTH EAST"/>
    <x v="55"/>
  </r>
  <r>
    <s v="691G0"/>
    <s v="EASTBOURNE DISTRICT GENERAL HOSPITAL LABORATORY"/>
    <s v="PATHOLOGY LAB"/>
    <x v="1"/>
    <x v="0"/>
    <s v="RXC"/>
    <s v="EAST SUSSEX HEALTHCARE NHS TRUST"/>
    <s v="NHS TRUST"/>
    <s v="Y59"/>
    <s v="SOUTH EAST COMMISSIONING REGION"/>
    <s v="SOUTH EAST"/>
    <x v="56"/>
  </r>
  <r>
    <s v="69760"/>
    <s v="EPSOM HOSPITAL LABORATORIES"/>
    <s v="PATHOLOGY LAB"/>
    <x v="1"/>
    <x v="0"/>
    <s v="RVR"/>
    <s v="EPSOM AND ST HELIER UNIVERSITY HOSPITALS NHS TRUST"/>
    <s v="NHS TRUST"/>
    <s v="Y59"/>
    <s v="SOUTH EAST COMMISSIONING REGION"/>
    <s v="SOUTH EAST"/>
    <x v="57"/>
  </r>
  <r>
    <s v="69020"/>
    <s v="FAZAKERLEY HOSPITAL LABORATORY"/>
    <s v="PATHOLOGY LAB"/>
    <x v="0"/>
    <x v="0"/>
    <s v="REM"/>
    <s v="LIVERPOOL UNIVERSITY HOSPITALS NHS FOUNDATION TRUST"/>
    <s v="NHS TRUST"/>
    <s v="Y62"/>
    <s v="NORTH WEST COMMISSIONING REGION"/>
    <s v="NORTH WEST"/>
    <x v="58"/>
  </r>
  <r>
    <s v="691L0"/>
    <s v="FOREST HEALTHCARE LABORATORY"/>
    <s v="PATHOLOGY LAB"/>
    <x v="1"/>
    <x v="0"/>
    <s v="R1H"/>
    <s v="BARTS HEALTH NHS TRUST"/>
    <s v="NHS TRUST"/>
    <s v="Y56"/>
    <s v="LONDON COMMISSIONING REGION"/>
    <s v="LONDON"/>
    <x v="59"/>
  </r>
  <r>
    <s v="695D0"/>
    <s v="FREEMAN HOSPITAL LABORATORY"/>
    <s v="PATHOLOGY LAB"/>
    <x v="1"/>
    <x v="0"/>
    <s v="RTD"/>
    <s v="THE NEWCASTLE UPON TYNE HOSPITALS NHS FOUNDATION TRUST"/>
    <s v="NHS TRUST"/>
    <s v="Y63"/>
    <s v="NORTH EAST AND YORKSHIRE COMMISSIONING REGION"/>
    <s v="NORTH EAST AND YORKSHIRE"/>
    <x v="60"/>
  </r>
  <r>
    <s v="696M0"/>
    <s v="FRIARAGE HOSPITAL LABORATORY"/>
    <s v="PATHOLOGY LAB"/>
    <x v="1"/>
    <x v="0"/>
    <s v="RTR"/>
    <s v="SOUTH TEES HOSPITALS NHS FOUNDATION TRUST"/>
    <s v="NHS TRUST"/>
    <s v="Y63"/>
    <s v="NORTH EAST AND YORKSHIRE COMMISSIONING REGION"/>
    <s v="NORTH EAST AND YORKSHIRE"/>
    <x v="61"/>
  </r>
  <r>
    <s v="691N0"/>
    <s v="FRIMLEY PARK HOSPITAL LABORATORY"/>
    <s v="PATHOLOGY LAB"/>
    <x v="1"/>
    <x v="0"/>
    <s v="RDU"/>
    <s v="FRIMLEY HEALTH NHS FOUNDATION TRUST"/>
    <s v="NHS TRUST"/>
    <s v="Y59"/>
    <s v="SOUTH EAST COMMISSIONING REGION"/>
    <s v="SOUTH EAST"/>
    <x v="62"/>
  </r>
  <r>
    <s v="69980"/>
    <s v="FRONTIER PATHOLOGY"/>
    <s v="PATHOLOGY LAB"/>
    <x v="0"/>
    <x v="0"/>
    <s v="8K028"/>
    <s v="FRONTIER PATHOLOGY NHS PARTNERSHIP"/>
    <s v="NON-NHS ORGANISATION"/>
    <s v="Y59"/>
    <s v="SOUTH EAST COMMISSIONING REGION"/>
    <s v="SOUTH EAST"/>
    <x v="63"/>
  </r>
  <r>
    <s v="698Q0"/>
    <s v="FURNESS GENERAL HOSPITAL LABORATORY"/>
    <s v="PATHOLOGY LAB"/>
    <x v="1"/>
    <x v="0"/>
    <s v="RTX"/>
    <s v="UNIVERSITY HOSPITALS OF MORECAMBE BAY NHS FOUNDATION TRUST"/>
    <s v="NHS TRUST"/>
    <s v="Y62"/>
    <s v="NORTH WEST COMMISSIONING REGION"/>
    <s v="NORTH WEST"/>
    <x v="64"/>
  </r>
  <r>
    <s v="691P0"/>
    <s v="GATESHEAD HEALTH NHS FOUNDATION TRUST LABORATORY"/>
    <s v="PATHOLOGY LAB"/>
    <x v="1"/>
    <x v="0"/>
    <s v="RR7"/>
    <s v="GATESHEAD HEALTH NHS FOUNDATION TRUST"/>
    <s v="NHS TRUST"/>
    <s v="Y63"/>
    <s v="NORTH EAST AND YORKSHIRE COMMISSIONING REGION"/>
    <s v="NORTH EAST AND YORKSHIRE"/>
    <x v="65"/>
  </r>
  <r>
    <s v="695E0"/>
    <s v="GEORGE ELIOT HOSPITAL LABORATORY"/>
    <s v="PATHOLOGY LAB"/>
    <x v="1"/>
    <x v="0"/>
    <s v="RLT"/>
    <s v="GEORGE ELIOT HOSPITAL NHS TRUST"/>
    <s v="NHS TRUST"/>
    <s v="Y60"/>
    <s v="MIDLANDS COMMISSIONING REGION"/>
    <s v="MIDLANDS"/>
    <x v="66"/>
  </r>
  <r>
    <s v="691R0"/>
    <s v="GLOUCESTERSHIRE ROYAL HOSPITAL LABORATORY"/>
    <s v="PATHOLOGY LAB"/>
    <x v="1"/>
    <x v="0"/>
    <s v="RTE"/>
    <s v="GLOUCESTERSHIRE HOSPITALS NHS FOUNDATION TRUST"/>
    <s v="NHS TRUST"/>
    <s v="Y58"/>
    <s v="SOUTH WEST COMMISSIONING REGION"/>
    <s v="SOUTH WEST"/>
    <x v="67"/>
  </r>
  <r>
    <s v="697L0"/>
    <s v="GREAT ORMOND STREET HOSPITAL LABORATORY"/>
    <s v="PATHOLOGY LAB"/>
    <x v="0"/>
    <x v="0"/>
    <s v="RP4"/>
    <s v="GREAT ORMOND STREET HOSPITAL FOR CHILDREN NHS FOUNDATION TRUST"/>
    <s v="NHS TRUST"/>
    <s v="Y56"/>
    <s v="LONDON COMMISSIONING REGION"/>
    <s v="LONDON"/>
    <x v="68"/>
  </r>
  <r>
    <s v="69590"/>
    <s v="GREAT WESTERN HOSPITAL LABORATORY"/>
    <s v="PATHOLOGY LAB"/>
    <x v="1"/>
    <x v="0"/>
    <s v="RN3"/>
    <s v="GREAT WESTERN HOSPITALS NHS FOUNDATION TRUST"/>
    <s v="NHS TRUST"/>
    <s v="Y58"/>
    <s v="SOUTH WEST COMMISSIONING REGION"/>
    <s v="SOUTH WEST"/>
    <x v="69"/>
  </r>
  <r>
    <s v="691X0"/>
    <s v="HAMMERSMITH HOSPITAL LABORATORY"/>
    <s v="PATHOLOGY LAB"/>
    <x v="1"/>
    <x v="0"/>
    <s v="RYJ"/>
    <s v="IMPERIAL COLLEGE HEALTHCARE NHS TRUST"/>
    <s v="NHS TRUST"/>
    <s v="Y56"/>
    <s v="LONDON COMMISSIONING REGION"/>
    <s v="LONDON"/>
    <x v="70"/>
  </r>
  <r>
    <s v="69840"/>
    <s v="HAREFIELD HOSPITAL LABORATORY MEDICINE DEPT"/>
    <s v="PATHOLOGY LAB"/>
    <x v="0"/>
    <x v="0"/>
    <s v="RJ1"/>
    <s v="GUY'S AND ST THOMAS' NHS FOUNDATION TRUST"/>
    <s v="NHS TRUST"/>
    <s v="Y56"/>
    <s v="LONDON COMMISSIONING REGION"/>
    <s v="LONDON"/>
    <x v="71"/>
  </r>
  <r>
    <s v="691Z0"/>
    <s v="HARROGATE DISTRICT HOSPITAL LABORATORY"/>
    <s v="PATHOLOGY LAB"/>
    <x v="1"/>
    <x v="0"/>
    <s v="RCD"/>
    <s v="HARROGATE AND DISTRICT NHS FOUNDATION TRUST"/>
    <s v="NHS TRUST"/>
    <s v="Y63"/>
    <s v="NORTH EAST AND YORKSHIRE COMMISSIONING REGION"/>
    <s v="NORTH EAST AND YORKSHIRE"/>
    <x v="72"/>
  </r>
  <r>
    <s v="69210"/>
    <s v="HASTINGS AND ROTHER LABORATORY"/>
    <s v="PATHOLOGY LAB"/>
    <x v="1"/>
    <x v="0"/>
    <s v="RXC"/>
    <s v="EAST SUSSEX HEALTHCARE NHS TRUST"/>
    <s v="NHS TRUST"/>
    <s v="Y59"/>
    <s v="SOUTH EAST COMMISSIONING REGION"/>
    <s v="SOUTH EAST"/>
    <x v="73"/>
  </r>
  <r>
    <s v="697F0"/>
    <s v="HEALTH PROTECTION AGENCY PHL AND CLINICAL MICROBIOLOGY"/>
    <s v="PATHOLOGY LAB"/>
    <x v="1"/>
    <x v="0"/>
    <s v="RGT"/>
    <s v="CAMBRIDGE UNIVERSITY HOSPITALS NHS FOUNDATION TRUST"/>
    <s v="NHS TRUST"/>
    <s v="Y61"/>
    <s v="EAST OF ENGLAND COMMISSIONING REGION"/>
    <s v="EAST OF ENGLAND"/>
    <x v="74"/>
  </r>
  <r>
    <s v="69710"/>
    <s v="HEALTH PROTECTION AGENCY PUBLIC HEALTH LABORATORY - SOUTHAMPTON"/>
    <s v="PATHOLOGY LAB"/>
    <x v="1"/>
    <x v="0"/>
    <s v="8FJ23"/>
    <s v="PUBLIC HEALTH LABORATORY SERVICE (SOUTHAMPTON)"/>
    <s v="NON-NHS ORGANISATION"/>
    <s v="Y59"/>
    <s v="SOUTH EAST COMMISSIONING REGION"/>
    <s v="SOUTH EAST"/>
    <x v="75"/>
  </r>
  <r>
    <s v="69A80"/>
    <s v="HEALTH SERVICES LABORATORIES (Royal Free)"/>
    <s v="PATHOLOGY LAB"/>
    <x v="1"/>
    <x v="0"/>
    <s v="RAL"/>
    <s v="ROYAL FREE LONDON NHS FOUNDATION TRUST"/>
    <s v="NHS TRUST"/>
    <s v="Y56"/>
    <s v="LONDON COMMISSIONING REGION"/>
    <s v="LONDON"/>
    <x v="76"/>
  </r>
  <r>
    <s v="W9L2I"/>
    <s v="HEALTH SERVICES LABORATORIES (The Doctors Lab)"/>
    <s v="PATHOLOGY LAB"/>
    <x v="1"/>
    <x v="0"/>
    <s v="8HH48"/>
    <s v="THE DOCTORS LABORATORY"/>
    <s v="NON-NHS ORGANISATION"/>
    <s v="Y56"/>
    <s v="LONDON COMMISSIONING REGION"/>
    <s v="LONDON"/>
    <x v="77"/>
  </r>
  <r>
    <s v="690A0"/>
    <s v="HEARTLANDS HOSPITAL LABORATORY"/>
    <s v="PATHOLOGY LAB"/>
    <x v="1"/>
    <x v="0"/>
    <s v="RRK"/>
    <s v="UNIVERSITY HOSPITALS BIRMINGHAM NHS FOUNDATION TRUST"/>
    <s v="NHS TRUST"/>
    <s v="Y60"/>
    <s v="MIDLANDS COMMISSIONING REGION"/>
    <s v="MIDLANDS"/>
    <x v="78"/>
  </r>
  <r>
    <s v="69950"/>
    <s v="HEMEL HEMPSTEAD HOSPITAL LABORATORY"/>
    <s v="PATHOLOGY LAB"/>
    <x v="1"/>
    <x v="0"/>
    <s v="RWG"/>
    <s v="WEST HERTFORDSHIRE TEACHING HOSPITALS NHS TRUST"/>
    <s v="NHS TRUST"/>
    <s v="Y61"/>
    <s v="EAST OF ENGLAND COMMISSIONING REGION"/>
    <s v="EAST OF ENGLAND"/>
    <x v="79"/>
  </r>
  <r>
    <s v="698H0"/>
    <s v="HEXHAM GENERAL HOSPITAL"/>
    <s v="PATHOLOGY LAB"/>
    <x v="1"/>
    <x v="0"/>
    <s v="RTF"/>
    <s v="NORTHUMBRIA HEALTHCARE NHS FOUNDATION TRUST"/>
    <s v="NHS TRUST"/>
    <s v="Y63"/>
    <s v="NORTH EAST AND YORKSHIRE COMMISSIONING REGION"/>
    <s v="NORTH EAST AND YORKSHIRE"/>
    <x v="80"/>
  </r>
  <r>
    <s v="696T0"/>
    <s v="HINCHINGBROOKE HEALTH CARE NHS TRUST LABORATORY"/>
    <s v="PATHOLOGY LAB"/>
    <x v="1"/>
    <x v="0"/>
    <s v="RGN"/>
    <s v="NORTH WEST ANGLIA NHS FOUNDATION TRUST"/>
    <s v="NHS TRUST"/>
    <s v="Y61"/>
    <s v="EAST OF ENGLAND COMMISSIONING REGION"/>
    <s v="EAST OF ENGLAND"/>
    <x v="81"/>
  </r>
  <r>
    <s v="69270"/>
    <s v="HOMERTON HOSPITAL LABORATORY"/>
    <s v="PATHOLOGY LAB"/>
    <x v="1"/>
    <x v="0"/>
    <s v="RQX"/>
    <s v="HOMERTON HEALTHCARE NHS FOUNDATION TRUST"/>
    <s v="NHS TRUST"/>
    <s v="Y56"/>
    <s v="LONDON COMMISSIONING REGION"/>
    <s v="LONDON"/>
    <x v="82"/>
  </r>
  <r>
    <s v="69290"/>
    <s v="HUDDERSFIELD ROYAL INFIRMARY PATHOLOGY LABORATORY"/>
    <s v="PATHOLOGY LAB"/>
    <x v="1"/>
    <x v="0"/>
    <s v="RWY"/>
    <s v="CALDERDALE AND HUDDERSFIELD NHS FOUNDATION TRUST"/>
    <s v="NHS TRUST"/>
    <s v="Y63"/>
    <s v="NORTH EAST AND YORKSHIRE COMMISSIONING REGION"/>
    <s v="NORTH EAST AND YORKSHIRE"/>
    <x v="83"/>
  </r>
  <r>
    <s v="69460"/>
    <s v="HULL AND EAST YORKSHIRE PATHOLOGY SERVICES"/>
    <s v="PATHOLOGY LAB"/>
    <x v="1"/>
    <x v="0"/>
    <s v="RWA"/>
    <s v="HULL UNIVERSITY TEACHING HOSPITALS NHS TRUST"/>
    <s v="NHS TRUST"/>
    <s v="Y63"/>
    <s v="NORTH EAST AND YORKSHIRE COMMISSIONING REGION"/>
    <s v="NORTH EAST AND YORKSHIRE"/>
    <x v="84"/>
  </r>
  <r>
    <s v="698K0"/>
    <s v="HUMAN RESEARCH TISSUE BANK"/>
    <s v="PATHOLOGY LAB"/>
    <x v="0"/>
    <x v="0"/>
    <s v="RGT"/>
    <s v="CAMBRIDGE UNIVERSITY HOSPITALS NHS FOUNDATION TRUST"/>
    <s v="NHS TRUST"/>
    <s v="Y61"/>
    <s v="EAST OF ENGLAND COMMISSIONING REGION"/>
    <s v="EAST OF ENGLAND"/>
    <x v="85"/>
  </r>
  <r>
    <s v="T6W8O"/>
    <s v="INTEGRATED PATHOLOGY SOLUTIONS LLP"/>
    <s v="PATHOLOGY LAB"/>
    <x v="1"/>
    <x v="0"/>
    <s v="RCF"/>
    <s v="AIREDALE NHS FOUNDATION TRUST"/>
    <s v="NHS TRUST"/>
    <s v="Y63"/>
    <s v="NORTH EAST AND YORKSHIRE COMMISSIONING REGION"/>
    <s v="NORTH EAST AND YORKSHIRE"/>
    <x v="86"/>
  </r>
  <r>
    <s v="692A0"/>
    <s v="IPSWICH HOSPITAL LABORATORY"/>
    <s v="PATHOLOGY LAB"/>
    <x v="1"/>
    <x v="0"/>
    <s v="RDE"/>
    <s v="EAST SUFFOLK AND NORTH ESSEX NHS FOUNDATION TRUST"/>
    <s v="NHS TRUST"/>
    <s v="Y61"/>
    <s v="EAST OF ENGLAND COMMISSIONING REGION"/>
    <s v="EAST OF ENGLAND"/>
    <x v="87"/>
  </r>
  <r>
    <s v="694U0"/>
    <s v="JAMES COOK UNIVERSITY HOSPITAL LABORATORY"/>
    <s v="PATHOLOGY LAB"/>
    <x v="1"/>
    <x v="0"/>
    <s v="RTR"/>
    <s v="SOUTH TEES HOSPITALS NHS FOUNDATION TRUST"/>
    <s v="NHS TRUST"/>
    <s v="Y63"/>
    <s v="NORTH EAST AND YORKSHIRE COMMISSIONING REGION"/>
    <s v="NORTH EAST AND YORKSHIRE"/>
    <x v="88"/>
  </r>
  <r>
    <s v="698N0"/>
    <s v="JAMES PAGET UNIVERSITY HOSPITALS - PATHOLOGY"/>
    <s v="PATHOLOGY LAB"/>
    <x v="1"/>
    <x v="0"/>
    <s v="RGP"/>
    <s v="JAMES PAGET UNIVERSITY HOSPITALS NHS FOUNDATION TRUST"/>
    <s v="NHS TRUST"/>
    <s v="Y61"/>
    <s v="EAST OF ENGLAND COMMISSIONING REGION"/>
    <s v="EAST OF ENGLAND"/>
    <x v="89"/>
  </r>
  <r>
    <s v="697Y0"/>
    <s v="JERSEY GENERAL HOSPITAL"/>
    <s v="PATHOLOGY LAB"/>
    <x v="1"/>
    <x v="1"/>
    <s v=""/>
    <s v=""/>
    <s v=""/>
    <s v=""/>
    <s v=""/>
    <s v=""/>
    <x v="90"/>
  </r>
  <r>
    <s v="692D0"/>
    <s v="KENT AND CANTERBURY HOSPITAL LABORATORY"/>
    <s v="PATHOLOGY LAB"/>
    <x v="1"/>
    <x v="0"/>
    <s v="RVV"/>
    <s v="EAST KENT HOSPITALS UNIVERSITY NHS FOUNDATION TRUST"/>
    <s v="NHS TRUST"/>
    <s v="Y59"/>
    <s v="SOUTH EAST COMMISSIONING REGION"/>
    <s v="SOUTH EAST"/>
    <x v="91"/>
  </r>
  <r>
    <s v="692F0"/>
    <s v="KETTERING GENERAL HOSPITAL LABORATORY"/>
    <s v="PATHOLOGY LAB"/>
    <x v="1"/>
    <x v="0"/>
    <s v="RNQ"/>
    <s v="KETTERING GENERAL HOSPITAL NHS FOUNDATION TRUST"/>
    <s v="NHS TRUST"/>
    <s v="Y60"/>
    <s v="MIDLANDS COMMISSIONING REGION"/>
    <s v="MIDLANDS"/>
    <x v="92"/>
  </r>
  <r>
    <s v="692G0"/>
    <s v="KIDDERMINSTER GENERAL HOSPITAL LABORATORY"/>
    <s v="PATHOLOGY LAB"/>
    <x v="1"/>
    <x v="0"/>
    <s v="RWP"/>
    <s v="WORCESTERSHIRE ACUTE HOSPITALS NHS TRUST"/>
    <s v="NHS TRUST"/>
    <s v="Y60"/>
    <s v="MIDLANDS COMMISSIONING REGION"/>
    <s v="MIDLANDS"/>
    <x v="93"/>
  </r>
  <r>
    <s v="693X0"/>
    <s v="KING GEORGE HOSPITAL LABORATORY"/>
    <s v="PATHOLOGY LAB"/>
    <x v="1"/>
    <x v="0"/>
    <s v="RF4"/>
    <s v="BARKING, HAVERING AND REDBRIDGE UNIVERSITY HOSPITALS NHS TRUST"/>
    <s v="NHS TRUST"/>
    <s v="Y56"/>
    <s v="LONDON COMMISSIONING REGION"/>
    <s v="LONDON"/>
    <x v="94"/>
  </r>
  <r>
    <s v="696H0"/>
    <s v="KING'S MILL HOSPITAL LABORATORY"/>
    <s v="PATHOLOGY LAB"/>
    <x v="1"/>
    <x v="0"/>
    <s v="RK5"/>
    <s v="SHERWOOD FOREST HOSPITALS NHS FOUNDATION TRUST"/>
    <s v="NHS TRUST"/>
    <s v="Y60"/>
    <s v="MIDLANDS COMMISSIONING REGION"/>
    <s v="MIDLANDS"/>
    <x v="95"/>
  </r>
  <r>
    <s v="699T0"/>
    <s v="KINGS HAEMATOLOGICAL MALIGNANCY DIAGNOSTIC CENTRE"/>
    <s v="PATHOLOGY LAB"/>
    <x v="0"/>
    <x v="0"/>
    <s v="RJZ"/>
    <s v="KING'S COLLEGE HOSPITAL NHS FOUNDATION TRUST"/>
    <s v="NHS TRUST"/>
    <s v="Y56"/>
    <s v="LONDON COMMISSIONING REGION"/>
    <s v="LONDON"/>
    <x v="96"/>
  </r>
  <r>
    <s v="692K0"/>
    <s v="KINGSTON HOSPITAL LABORATORY"/>
    <s v="PATHOLOGY LAB"/>
    <x v="1"/>
    <x v="0"/>
    <s v="RAX"/>
    <s v="KINGSTON AND RICHMOND NHS FOUNDATION TRUST"/>
    <s v="NHS TRUST"/>
    <s v="Y56"/>
    <s v="LONDON COMMISSIONING REGION"/>
    <s v="LONDON"/>
    <x v="97"/>
  </r>
  <r>
    <s v="699K0"/>
    <s v="LDPATH LIMITED"/>
    <s v="PATHOLOGY LAB"/>
    <x v="0"/>
    <x v="0"/>
    <s v="8K695"/>
    <s v="LDPATH LIMITED"/>
    <s v="NON-NHS ORGANISATION"/>
    <s v="Y56"/>
    <s v="LONDON COMMISSIONING REGION"/>
    <s v="LONDON"/>
    <x v="98"/>
  </r>
  <r>
    <s v="695N0"/>
    <s v="LEEDS GENERAL INFIRMARY LABORATORY"/>
    <s v="PATHOLOGY LAB"/>
    <x v="1"/>
    <x v="0"/>
    <s v="RR8"/>
    <s v="LEEDS TEACHING HOSPITALS NHS TRUST"/>
    <s v="NHS TRUST"/>
    <s v="Y63"/>
    <s v="NORTH EAST AND YORKSHIRE COMMISSIONING REGION"/>
    <s v="NORTH EAST AND YORKSHIRE"/>
    <x v="99"/>
  </r>
  <r>
    <s v="692M0"/>
    <s v="LEICESTER ROYAL INFIRMARY LABORATORY"/>
    <s v="PATHOLOGY LAB"/>
    <x v="1"/>
    <x v="0"/>
    <s v="RWE"/>
    <s v="UNIVERSITY HOSPITALS OF LEICESTER NHS TRUST"/>
    <s v="NHS TRUST"/>
    <s v="Y60"/>
    <s v="MIDLANDS COMMISSIONING REGION"/>
    <s v="MIDLANDS"/>
    <x v="100"/>
  </r>
  <r>
    <s v="692N0"/>
    <s v="LEWISHAM HOSPITAL LABORATORY"/>
    <s v="PATHOLOGY LAB"/>
    <x v="1"/>
    <x v="0"/>
    <s v="RJ2"/>
    <s v="LEWISHAM AND GREENWICH NHS TRUST"/>
    <s v="NHS TRUST"/>
    <s v="Y56"/>
    <s v="LONDON COMMISSIONING REGION"/>
    <s v="LONDON"/>
    <x v="101"/>
  </r>
  <r>
    <s v="692P0"/>
    <s v="LINCOLN COUNTY HOSPITAL LABORATORY"/>
    <s v="PATHOLOGY LAB"/>
    <x v="1"/>
    <x v="0"/>
    <s v="RWD"/>
    <s v="UNITED LINCOLNSHIRE TEACHING HOSPITALS NHS TRUST"/>
    <s v="NHS TRUST"/>
    <s v="Y60"/>
    <s v="MIDLANDS COMMISSIONING REGION"/>
    <s v="MIDLANDS"/>
    <x v="102"/>
  </r>
  <r>
    <s v="J9Z6K"/>
    <s v="LINCOLNSHIRE COMMUNITY PODIATRY SERVICE"/>
    <s v="PATHOLOGY LAB"/>
    <x v="0"/>
    <x v="0"/>
    <s v="RY5"/>
    <s v="LINCOLNSHIRE COMMUNITY HEALTH SERVICES NHS TRUST"/>
    <s v="NHS TRUST"/>
    <s v="Y60"/>
    <s v="MIDLANDS COMMISSIONING REGION"/>
    <s v="MIDLANDS"/>
    <x v="103"/>
  </r>
  <r>
    <s v="69360"/>
    <s v="LISTER HOSPITAL LABORATORY"/>
    <s v="PATHOLOGY LAB"/>
    <x v="1"/>
    <x v="0"/>
    <s v="RWH"/>
    <s v="EAST AND NORTH HERTFORDSHIRE TEACHING NHS TRUST"/>
    <s v="NHS TRUST"/>
    <s v="Y61"/>
    <s v="EAST OF ENGLAND COMMISSIONING REGION"/>
    <s v="EAST OF ENGLAND"/>
    <x v="104"/>
  </r>
  <r>
    <s v="699R0"/>
    <s v="LIVER MOLECULAR GENETICS LAB"/>
    <s v="PATHOLOGY LAB"/>
    <x v="0"/>
    <x v="0"/>
    <s v="RJZ"/>
    <s v="KING'S COLLEGE HOSPITAL NHS FOUNDATION TRUST"/>
    <s v="NHS TRUST"/>
    <s v="Y56"/>
    <s v="LONDON COMMISSIONING REGION"/>
    <s v="LONDON"/>
    <x v="105"/>
  </r>
  <r>
    <s v="69A70"/>
    <s v="LONDON NORTH GENOMIC LABORATORY HUB (GLH)"/>
    <s v="PATHOLOGY LAB"/>
    <x v="0"/>
    <x v="0"/>
    <s v="RP4"/>
    <s v="GREAT ORMOND STREET HOSPITAL FOR CHILDREN NHS FOUNDATION TRUST"/>
    <s v="NHS TRUST"/>
    <s v="Y56"/>
    <s v="LONDON COMMISSIONING REGION"/>
    <s v="LONDON"/>
    <x v="106"/>
  </r>
  <r>
    <s v="69A20"/>
    <s v="LONDON NORTH GLH (HAMMERSMITH HOSPITAL)"/>
    <s v="PATHOLOGY LAB"/>
    <x v="1"/>
    <x v="0"/>
    <s v="RYJ"/>
    <s v="IMPERIAL COLLEGE HEALTHCARE NHS TRUST"/>
    <s v="NHS TRUST"/>
    <s v="Y56"/>
    <s v="LONDON COMMISSIONING REGION"/>
    <s v="LONDON"/>
    <x v="107"/>
  </r>
  <r>
    <s v="69A30"/>
    <s v="LONDON NORTH GLH (ROYAL FREE HOSPITAL)"/>
    <s v="PATHOLOGY LAB"/>
    <x v="1"/>
    <x v="0"/>
    <s v="RAL"/>
    <s v="ROYAL FREE LONDON NHS FOUNDATION TRUST"/>
    <s v="NHS TRUST"/>
    <s v="Y56"/>
    <s v="LONDON COMMISSIONING REGION"/>
    <s v="LONDON"/>
    <x v="108"/>
  </r>
  <r>
    <s v="69A40"/>
    <s v="LONDON NORTH GLH (THE HALO BUILDING)"/>
    <s v="PATHOLOGY LAB"/>
    <x v="1"/>
    <x v="0"/>
    <s v="RRV"/>
    <s v="UNIVERSITY COLLEGE LONDON HOSPITALS NHS FOUNDATION TRUST"/>
    <s v="NHS TRUST"/>
    <s v="Y56"/>
    <s v="LONDON COMMISSIONING REGION"/>
    <s v="LONDON"/>
    <x v="109"/>
  </r>
  <r>
    <s v="699L0"/>
    <s v="LONDON SOUTH GENOMICS LABORATORY HUB"/>
    <s v="PATHOLOGY LAB"/>
    <x v="0"/>
    <x v="0"/>
    <s v="RJ1"/>
    <s v="GUY'S AND ST THOMAS' NHS FOUNDATION TRUST"/>
    <s v="NHS TRUST"/>
    <s v="Y56"/>
    <s v="LONDON COMMISSIONING REGION"/>
    <s v="LONDON"/>
    <x v="110"/>
  </r>
  <r>
    <s v="692Q0"/>
    <s v="LUTON AND DUNSTABLE HOSPITAL LABORATORY"/>
    <s v="PATHOLOGY LAB"/>
    <x v="1"/>
    <x v="0"/>
    <s v="RC9"/>
    <s v="BEDFORDSHIRE HOSPITALS NHS FOUNDATION TRUST"/>
    <s v="NHS TRUST"/>
    <s v="Y61"/>
    <s v="EAST OF ENGLAND COMMISSIONING REGION"/>
    <s v="EAST OF ENGLAND"/>
    <x v="111"/>
  </r>
  <r>
    <s v="691B0"/>
    <s v="MACCLESFIELD DISTRICT GENERAL HOSPITAL LABORATORY"/>
    <s v="PATHOLOGY LAB"/>
    <x v="1"/>
    <x v="0"/>
    <s v="RJN"/>
    <s v="EAST CHESHIRE NHS TRUST"/>
    <s v="NHS TRUST"/>
    <s v="Y62"/>
    <s v="NORTH WEST COMMISSIONING REGION"/>
    <s v="NORTH WEST"/>
    <x v="112"/>
  </r>
  <r>
    <s v="69730"/>
    <s v="MAGNA LABORATORIES LTD"/>
    <s v="PATHOLOGY LAB"/>
    <x v="0"/>
    <x v="0"/>
    <s v=""/>
    <s v=""/>
    <s v=""/>
    <s v="Y60"/>
    <s v="MIDLANDS COMMISSIONING REGION"/>
    <s v="MIDLANDS"/>
    <x v="113"/>
  </r>
  <r>
    <s v="692E0"/>
    <s v="MAIDSTONE HOSPITAL LABORATORY"/>
    <s v="PATHOLOGY LAB"/>
    <x v="1"/>
    <x v="0"/>
    <s v="RWF"/>
    <s v="MAIDSTONE AND TUNBRIDGE WELLS NHS TRUST"/>
    <s v="NHS TRUST"/>
    <s v="Y59"/>
    <s v="SOUTH EAST COMMISSIONING REGION"/>
    <s v="SOUTH EAST"/>
    <x v="114"/>
  </r>
  <r>
    <s v="690S0"/>
    <s v="MANCHESTER ROYAL INFIRMARY LABORATORY"/>
    <s v="PATHOLOGY LAB"/>
    <x v="1"/>
    <x v="0"/>
    <s v="R0A"/>
    <s v="MANCHESTER UNIVERSITY NHS FOUNDATION TRUST"/>
    <s v="NHS TRUST"/>
    <s v="Y62"/>
    <s v="NORTH WEST COMMISSIONING REGION"/>
    <s v="NORTH WEST"/>
    <x v="115"/>
  </r>
  <r>
    <s v="692T0"/>
    <s v="MEDWAY MARITIME HOSPITAL LABORATORY"/>
    <s v="PATHOLOGY LAB"/>
    <x v="1"/>
    <x v="0"/>
    <s v="RPA"/>
    <s v="MEDWAY NHS FOUNDATION TRUST"/>
    <s v="NHS TRUST"/>
    <s v="Y59"/>
    <s v="SOUTH EAST COMMISSIONING REGION"/>
    <s v="SOUTH EAST"/>
    <x v="116"/>
  </r>
  <r>
    <s v="697J0"/>
    <s v="MICROBIOLOGY DEPARTMENT (Hillingdon)"/>
    <s v="PATHOLOGY LAB"/>
    <x v="1"/>
    <x v="0"/>
    <s v="RAS"/>
    <s v="THE HILLINGDON HOSPITALS NHS FOUNDATION TRUST"/>
    <s v="NHS TRUST"/>
    <s v="Y56"/>
    <s v="LONDON COMMISSIONING REGION"/>
    <s v="LONDON"/>
    <x v="117"/>
  </r>
  <r>
    <s v="697V0"/>
    <s v="MICROBIOLOGY DEPARTMENT (Lewisham)"/>
    <s v="PATHOLOGY LAB"/>
    <x v="1"/>
    <x v="0"/>
    <s v="RJ2"/>
    <s v="LEWISHAM AND GREENWICH NHS TRUST"/>
    <s v="NHS TRUST"/>
    <s v="Y56"/>
    <s v="LONDON COMMISSIONING REGION"/>
    <s v="LONDON"/>
    <x v="118"/>
  </r>
  <r>
    <s v="696R0"/>
    <s v="MID CHESHIRE HOSPITALS LABORATORY"/>
    <s v="PATHOLOGY LAB"/>
    <x v="1"/>
    <x v="0"/>
    <s v="RBT"/>
    <s v="MID CHESHIRE HOSPITALS NHS FOUNDATION TRUST"/>
    <s v="NHS TRUST"/>
    <s v="Y62"/>
    <s v="NORTH WEST COMMISSIONING REGION"/>
    <s v="NORTH WEST"/>
    <x v="119"/>
  </r>
  <r>
    <s v="L2P1I"/>
    <s v="MIDLAND METROPOLITAN UNIVERSITY HOSPITAL LABORATORY"/>
    <s v="PATHOLOGY LAB"/>
    <x v="1"/>
    <x v="0"/>
    <s v="RL4"/>
    <s v="THE ROYAL WOLVERHAMPTON NHS TRUST"/>
    <s v="NHS TRUST"/>
    <s v="Y60"/>
    <s v="MIDLANDS COMMISSIONING REGION"/>
    <s v="MIDLANDS"/>
    <x v="120"/>
  </r>
  <r>
    <s v="692Z0"/>
    <s v="MILTON KEYNES GENERAL HOSPITAL LABORATORY"/>
    <s v="PATHOLOGY LAB"/>
    <x v="1"/>
    <x v="0"/>
    <s v="RD8"/>
    <s v="MILTON KEYNES UNIVERSITY HOSPITAL NHS FOUNDATION TRUST"/>
    <s v="NHS TRUST"/>
    <s v="Y61"/>
    <s v="EAST OF ENGLAND COMMISSIONING REGION"/>
    <s v="EAST OF ENGLAND"/>
    <x v="121"/>
  </r>
  <r>
    <s v="699Y0"/>
    <s v="MOLECULAR HAEMATOLOGY SERVICE"/>
    <s v="PATHOLOGY LAB"/>
    <x v="0"/>
    <x v="0"/>
    <s v="R0A"/>
    <s v="MANCHESTER UNIVERSITY NHS FOUNDATION TRUST"/>
    <s v="NHS TRUST"/>
    <s v="Y62"/>
    <s v="NORTH WEST COMMISSIONING REGION"/>
    <s v="NORTH WEST"/>
    <x v="122"/>
  </r>
  <r>
    <s v="692H0"/>
    <s v="MOLECULAR PATHOLOGY"/>
    <s v="PATHOLOGY LAB"/>
    <x v="0"/>
    <x v="0"/>
    <s v="RJZ"/>
    <s v="KING'S COLLEGE HOSPITAL NHS FOUNDATION TRUST"/>
    <s v="NHS TRUST"/>
    <s v="Y56"/>
    <s v="LONDON COMMISSIONING REGION"/>
    <s v="LONDON"/>
    <x v="123"/>
  </r>
  <r>
    <s v="699E0"/>
    <s v="MOLECULAR PATHOLOGY DIAGNOSTIC SERVICE"/>
    <s v="PATHOLOGY LAB"/>
    <x v="0"/>
    <x v="0"/>
    <s v="RRK"/>
    <s v="UNIVERSITY HOSPITALS BIRMINGHAM NHS FOUNDATION TRUST"/>
    <s v="NHS TRUST"/>
    <s v="Y60"/>
    <s v="MIDLANDS COMMISSIONING REGION"/>
    <s v="MIDLANDS"/>
    <x v="124"/>
  </r>
  <r>
    <s v="699Q0"/>
    <s v="NEUROPATHOLOGY LABORATORY"/>
    <s v="PATHOLOGY LAB"/>
    <x v="0"/>
    <x v="0"/>
    <s v="RJZ"/>
    <s v="KING'S COLLEGE HOSPITAL NHS FOUNDATION TRUST"/>
    <s v="NHS TRUST"/>
    <s v="Y56"/>
    <s v="LONDON COMMISSIONING REGION"/>
    <s v="LONDON"/>
    <x v="125"/>
  </r>
  <r>
    <s v="694F0"/>
    <s v="NEW CROSS HOSPITAL PATHOLOGY LABORATORY"/>
    <s v="PATHOLOGY LAB"/>
    <x v="1"/>
    <x v="0"/>
    <s v="RL4"/>
    <s v="THE ROYAL WOLVERHAMPTON NHS TRUST"/>
    <s v="NHS TRUST"/>
    <s v="Y60"/>
    <s v="MIDLANDS COMMISSIONING REGION"/>
    <s v="MIDLANDS"/>
    <x v="126"/>
  </r>
  <r>
    <s v="696W0"/>
    <s v="NEWARK HOSPITAL LABORATORY"/>
    <s v="PATHOLOGY LAB"/>
    <x v="1"/>
    <x v="0"/>
    <s v="RK5"/>
    <s v="SHERWOOD FOREST HOSPITALS NHS FOUNDATION TRUST"/>
    <s v="NHS TRUST"/>
    <s v="Y60"/>
    <s v="MIDLANDS COMMISSIONING REGION"/>
    <s v="MIDLANDS"/>
    <x v="127"/>
  </r>
  <r>
    <s v="69320"/>
    <s v="NEWHAM HEALTHCARE LABORATORY"/>
    <s v="PATHOLOGY LAB"/>
    <x v="1"/>
    <x v="0"/>
    <s v="R1H"/>
    <s v="BARTS HEALTH NHS TRUST"/>
    <s v="NHS TRUST"/>
    <s v="Y56"/>
    <s v="LONDON COMMISSIONING REGION"/>
    <s v="LONDON"/>
    <x v="128"/>
  </r>
  <r>
    <s v="699M0"/>
    <s v="NHS EAST GENOMIC LABORATORY HUB"/>
    <s v="PATHOLOGY LAB"/>
    <x v="0"/>
    <x v="0"/>
    <s v="RGT"/>
    <s v="CAMBRIDGE UNIVERSITY HOSPITALS NHS FOUNDATION TRUST"/>
    <s v="NHS TRUST"/>
    <s v="Y61"/>
    <s v="EAST OF ENGLAND COMMISSIONING REGION"/>
    <s v="EAST OF ENGLAND"/>
    <x v="129"/>
  </r>
  <r>
    <s v="69330"/>
    <s v="NORFOLK AND NORWICH HOSPITAL LABORATORY"/>
    <s v="PATHOLOGY LAB"/>
    <x v="1"/>
    <x v="0"/>
    <s v="RM1"/>
    <s v="NORFOLK AND NORWICH UNIVERSITY HOSPITALS NHS FOUNDATION TRUST"/>
    <s v="NHS TRUST"/>
    <s v="Y61"/>
    <s v="EAST OF ENGLAND COMMISSIONING REGION"/>
    <s v="EAST OF ENGLAND"/>
    <x v="130"/>
  </r>
  <r>
    <s v="Q8H4N"/>
    <s v="NORTH EAST AND YORKSHIRE GENOMIC MEDICINE SERVICE"/>
    <s v="PATHOLOGY LAB"/>
    <x v="1"/>
    <x v="0"/>
    <s v="RTD"/>
    <s v="THE NEWCASTLE UPON TYNE HOSPITALS NHS FOUNDATION TRUST"/>
    <s v="NHS TRUST"/>
    <s v="Y63"/>
    <s v="NORTH EAST AND YORKSHIRE COMMISSIONING REGION"/>
    <s v="NORTH EAST AND YORKSHIRE"/>
    <x v="131"/>
  </r>
  <r>
    <s v="696Y0"/>
    <s v="NORTH MANCHESTER GENERAL LABORATORY"/>
    <s v="PATHOLOGY LAB"/>
    <x v="1"/>
    <x v="0"/>
    <s v="RM3"/>
    <s v="NORTHERN CARE ALLIANCE NHS FOUNDATION TRUST"/>
    <s v="NHS TRUST"/>
    <s v="Y62"/>
    <s v="NORTH WEST COMMISSIONING REGION"/>
    <s v="NORTH WEST"/>
    <x v="132"/>
  </r>
  <r>
    <s v="B6J6C"/>
    <s v="NORTH MIDDLESEX HOSPITAL LABORATORY"/>
    <s v="PATHOLOGY LAB"/>
    <x v="1"/>
    <x v="0"/>
    <s v="RAL"/>
    <s v="ROYAL FREE LONDON NHS FOUNDATION TRUST"/>
    <s v="NHS TRUST"/>
    <s v="Y56"/>
    <s v="LONDON COMMISSIONING REGION"/>
    <s v="LONDON"/>
    <x v="133"/>
  </r>
  <r>
    <s v="69390"/>
    <s v="NORTH STAFFORDSHIRE HOSPITAL LABORATORY"/>
    <s v="PATHOLOGY LAB"/>
    <x v="1"/>
    <x v="0"/>
    <s v="RJE"/>
    <s v="UNIVERSITY HOSPITALS OF NORTH MIDLANDS NHS TRUST"/>
    <s v="NHS TRUST"/>
    <s v="Y60"/>
    <s v="MIDLANDS COMMISSIONING REGION"/>
    <s v="MIDLANDS"/>
    <x v="134"/>
  </r>
  <r>
    <s v="693B0"/>
    <s v="NORTH TYNESIDE GENERAL HOSP LABORATORY"/>
    <s v="PATHOLOGY LAB"/>
    <x v="1"/>
    <x v="0"/>
    <s v="RTF"/>
    <s v="NORTHUMBRIA HEALTHCARE NHS FOUNDATION TRUST"/>
    <s v="NHS TRUST"/>
    <s v="Y63"/>
    <s v="NORTH EAST AND YORKSHIRE COMMISSIONING REGION"/>
    <s v="NORTH EAST AND YORKSHIRE"/>
    <x v="135"/>
  </r>
  <r>
    <s v="U8T4A"/>
    <s v="NORTH WEST GENOMIC LABORATORY HUB CHRISTIE"/>
    <s v="PATHOLOGY LAB"/>
    <x v="1"/>
    <x v="0"/>
    <s v="R0A"/>
    <s v="MANCHESTER UNIVERSITY NHS FOUNDATION TRUST"/>
    <s v="NHS TRUST"/>
    <s v="Y62"/>
    <s v="NORTH WEST COMMISSIONING REGION"/>
    <s v="NORTH WEST"/>
    <x v="136"/>
  </r>
  <r>
    <s v="699X0"/>
    <s v="NORTH WEST GLH LED BY MANCHESTER UNIVERSITY NHS FOUNDATION TRUST"/>
    <s v="PATHOLOGY LAB"/>
    <x v="1"/>
    <x v="0"/>
    <s v="R0A"/>
    <s v="MANCHESTER UNIVERSITY NHS FOUNDATION TRUST"/>
    <s v="NHS TRUST"/>
    <s v="Y62"/>
    <s v="NORTH WEST COMMISSIONING REGION"/>
    <s v="NORTH WEST"/>
    <x v="137"/>
  </r>
  <r>
    <s v="693C0"/>
    <s v="NORTHAMPTON GENERAL HOSPITAL LABORATORY"/>
    <s v="PATHOLOGY LAB"/>
    <x v="1"/>
    <x v="0"/>
    <s v="RNS"/>
    <s v="NORTHAMPTON GENERAL HOSPITAL NHS TRUST"/>
    <s v="NHS TRUST"/>
    <s v="Y60"/>
    <s v="MIDLANDS COMMISSIONING REGION"/>
    <s v="MIDLANDS"/>
    <x v="138"/>
  </r>
  <r>
    <s v="693D0"/>
    <s v="NORTHERN DEVON DISTRICT HOSPITAL LABORATORY"/>
    <s v="PATHOLOGY LAB"/>
    <x v="1"/>
    <x v="0"/>
    <s v="RH8"/>
    <s v="ROYAL DEVON UNIVERSITY HEALTHCARE NHS FOUNDATION TRUST"/>
    <s v="NHS TRUST"/>
    <s v="Y58"/>
    <s v="SOUTH WEST COMMISSIONING REGION"/>
    <s v="SOUTH WEST"/>
    <x v="139"/>
  </r>
  <r>
    <s v="693E0"/>
    <s v="NORTHERN GENERAL HOSPITAL LABORATORY"/>
    <s v="PATHOLOGY LAB"/>
    <x v="1"/>
    <x v="0"/>
    <s v="RHQ"/>
    <s v="SHEFFIELD TEACHING HOSPITALS NHS FOUNDATION TRUST"/>
    <s v="NHS TRUST"/>
    <s v="Y63"/>
    <s v="NORTH EAST AND YORKSHIRE COMMISSIONING REGION"/>
    <s v="NORTH EAST AND YORKSHIRE"/>
    <x v="140"/>
  </r>
  <r>
    <s v="698G0"/>
    <s v="NORTHUMBRIA SPECIALIST EMERGENCY CARE HOSPITAL"/>
    <s v="PATHOLOGY LAB"/>
    <x v="0"/>
    <x v="0"/>
    <s v="RTF"/>
    <s v="NORTHUMBRIA HEALTHCARE NHS FOUNDATION TRUST"/>
    <s v="NHS TRUST"/>
    <s v="Y63"/>
    <s v="NORTH EAST AND YORKSHIRE COMMISSIONING REGION"/>
    <s v="NORTH EAST AND YORKSHIRE"/>
    <x v="141"/>
  </r>
  <r>
    <s v="697Q0"/>
    <s v="NORTHWICK PARK AND ST MARKS HOSPITAL MICROBIOLOGY LABORATORY"/>
    <s v="PATHOLOGY LAB"/>
    <x v="1"/>
    <x v="0"/>
    <s v="R1K"/>
    <s v="LONDON NORTH WEST UNIVERSITY HEALTHCARE NHS TRUST"/>
    <s v="NHS TRUST"/>
    <s v="Y56"/>
    <s v="LONDON COMMISSIONING REGION"/>
    <s v="LONDON"/>
    <x v="142"/>
  </r>
  <r>
    <s v="698F0"/>
    <s v="NOTTINGHAM UNIVERSITY HOSPITALS BIOBANK LABORATORY"/>
    <s v="PATHOLOGY LAB"/>
    <x v="0"/>
    <x v="0"/>
    <s v="RX1"/>
    <s v="NOTTINGHAM UNIVERSITY HOSPITALS NHS TRUST"/>
    <s v="NHS TRUST"/>
    <s v="Y60"/>
    <s v="MIDLANDS COMMISSIONING REGION"/>
    <s v="MIDLANDS"/>
    <x v="143"/>
  </r>
  <r>
    <s v="69790"/>
    <s v="NOTTINGHAM UNIVERSITY HOSPITALS LABORATORY"/>
    <s v="PATHOLOGY LAB"/>
    <x v="1"/>
    <x v="0"/>
    <s v="RX1"/>
    <s v="NOTTINGHAM UNIVERSITY HOSPITALS NHS TRUST"/>
    <s v="NHS TRUST"/>
    <s v="Y60"/>
    <s v="MIDLANDS COMMISSIONING REGION"/>
    <s v="MIDLANDS"/>
    <x v="144"/>
  </r>
  <r>
    <s v="693K0"/>
    <s v="NUFFIELD ORTHOPAEDIC LABORATORY"/>
    <s v="PATHOLOGY LAB"/>
    <x v="0"/>
    <x v="0"/>
    <s v="RTH"/>
    <s v="OXFORD UNIVERSITY HOSPITALS NHS FOUNDATION TRUST"/>
    <s v="NHS TRUST"/>
    <s v="Y59"/>
    <s v="SOUTH EAST COMMISSIONING REGION"/>
    <s v="SOUTH EAST"/>
    <x v="145"/>
  </r>
  <r>
    <s v="693L0"/>
    <s v="OLDHAM LABORATORY"/>
    <s v="PATHOLOGY LAB"/>
    <x v="1"/>
    <x v="0"/>
    <s v="RM3"/>
    <s v="NORTHERN CARE ALLIANCE NHS FOUNDATION TRUST"/>
    <s v="NHS TRUST"/>
    <s v="Y62"/>
    <s v="NORTH WEST COMMISSIONING REGION"/>
    <s v="NORTH WEST"/>
    <x v="146"/>
  </r>
  <r>
    <s v="698X0"/>
    <s v="OLDHAM PATHOLOGY LABORATORY"/>
    <s v="PATHOLOGY LAB"/>
    <x v="1"/>
    <x v="0"/>
    <s v="RM3"/>
    <s v="NORTHERN CARE ALLIANCE NHS FOUNDATION TRUST"/>
    <s v="NHS TRUST"/>
    <s v="Y62"/>
    <s v="NORTH WEST COMMISSIONING REGION"/>
    <s v="NORTH WEST"/>
    <x v="147"/>
  </r>
  <r>
    <s v="G0V9Y"/>
    <s v="ONCOLOGICA UK"/>
    <s v="PATHOLOGY LAB"/>
    <x v="0"/>
    <x v="0"/>
    <s v="G9U4V"/>
    <s v="ONCOLOGICA UK LTD"/>
    <s v="INDEPENDENT SECTOR HEALTHCARE PROVIDER"/>
    <s v="Y61"/>
    <s v="EAST OF ENGLAND COMMISSIONING REGION"/>
    <s v="EAST OF ENGLAND"/>
    <x v="148"/>
  </r>
  <r>
    <s v="698D0"/>
    <s v="OXFORD MOLECULAR HAEMATOLOGY LABORATORY"/>
    <s v="PATHOLOGY LAB"/>
    <x v="0"/>
    <x v="0"/>
    <s v="RTH"/>
    <s v="OXFORD UNIVERSITY HOSPITALS NHS FOUNDATION TRUST"/>
    <s v="NHS TRUST"/>
    <s v="Y59"/>
    <s v="SOUTH EAST COMMISSIONING REGION"/>
    <s v="SOUTH EAST"/>
    <x v="149"/>
  </r>
  <r>
    <s v="698C0"/>
    <s v="OXFORD REGIONAL GENETICS LABORATORIES"/>
    <s v="PATHOLOGY LAB"/>
    <x v="0"/>
    <x v="0"/>
    <s v="RTH"/>
    <s v="OXFORD UNIVERSITY HOSPITALS NHS FOUNDATION TRUST"/>
    <s v="NHS TRUST"/>
    <s v="Y59"/>
    <s v="SOUTH EAST COMMISSIONING REGION"/>
    <s v="SOUTH EAST"/>
    <x v="150"/>
  </r>
  <r>
    <s v="697D0"/>
    <s v="OXFORD UNIVERSITY TRUST MICROBIOLOGY LABORATORY"/>
    <s v="PATHOLOGY LAB"/>
    <x v="1"/>
    <x v="0"/>
    <s v="RTH"/>
    <s v="OXFORD UNIVERSITY HOSPITALS NHS FOUNDATION TRUST"/>
    <s v="NHS TRUST"/>
    <s v="Y59"/>
    <s v="SOUTH EAST COMMISSIONING REGION"/>
    <s v="SOUTH EAST"/>
    <x v="151"/>
  </r>
  <r>
    <s v="696P0"/>
    <s v="PAPWORTH HOSPITAL LABORATORY"/>
    <s v="PATHOLOGY LAB"/>
    <x v="0"/>
    <x v="0"/>
    <s v="RGM"/>
    <s v="ROYAL PAPWORTH HOSPITAL NHS FOUNDATION TRUST"/>
    <s v="NHS TRUST"/>
    <s v="Y61"/>
    <s v="EAST OF ENGLAND COMMISSIONING REGION"/>
    <s v="EAST OF ENGLAND"/>
    <x v="152"/>
  </r>
  <r>
    <s v="69140"/>
    <s v="PATHOLOGY LAB - COUNTY DURHAM AND DARLINGTON NHS FOUNDATION TRUST"/>
    <s v="PATHOLOGY LAB"/>
    <x v="1"/>
    <x v="0"/>
    <s v="RXP"/>
    <s v="COUNTY DURHAM AND DARLINGTON NHS FOUNDATION TRUST"/>
    <s v="NHS TRUST"/>
    <s v="Y63"/>
    <s v="NORTH EAST AND YORKSHIRE COMMISSIONING REGION"/>
    <s v="NORTH EAST AND YORKSHIRE"/>
    <x v="153"/>
  </r>
  <r>
    <s v="698W0"/>
    <s v="PATHOLOGY WHITTINGTON HEALTH"/>
    <s v="PATHOLOGY LAB"/>
    <x v="1"/>
    <x v="0"/>
    <s v="RKE"/>
    <s v="WHITTINGTON HEALTH NHS TRUST"/>
    <s v="NHS TRUST"/>
    <s v="Y56"/>
    <s v="LONDON COMMISSIONING REGION"/>
    <s v="LONDON"/>
    <x v="154"/>
  </r>
  <r>
    <s v="693N0"/>
    <s v="PETERBOROUGH HOSPITAL LABORATORY"/>
    <s v="PATHOLOGY LAB"/>
    <x v="1"/>
    <x v="0"/>
    <s v="RGN"/>
    <s v="NORTH WEST ANGLIA NHS FOUNDATION TRUST"/>
    <s v="NHS TRUST"/>
    <s v="Y61"/>
    <s v="EAST OF ENGLAND COMMISSIONING REGION"/>
    <s v="EAST OF ENGLAND"/>
    <x v="155"/>
  </r>
  <r>
    <s v="693P0"/>
    <s v="PILGRIM HOSPITAL LABORATORY"/>
    <s v="PATHOLOGY LAB"/>
    <x v="1"/>
    <x v="0"/>
    <s v="RWD"/>
    <s v="UNITED LINCOLNSHIRE TEACHING HOSPITALS NHS TRUST"/>
    <s v="NHS TRUST"/>
    <s v="Y60"/>
    <s v="MIDLANDS COMMISSIONING REGION"/>
    <s v="MIDLANDS"/>
    <x v="156"/>
  </r>
  <r>
    <s v="693S0"/>
    <s v="POOLE GENERAL HOSPITAL LABORATORY"/>
    <s v="PATHOLOGY LAB"/>
    <x v="1"/>
    <x v="0"/>
    <s v="R0D"/>
    <s v="UNIVERSITY HOSPITALS DORSET NHS FOUNDATION TRUST"/>
    <s v="NHS TRUST"/>
    <s v="Y58"/>
    <s v="SOUTH WEST COMMISSIONING REGION"/>
    <s v="SOUTH WEST"/>
    <x v="157"/>
  </r>
  <r>
    <s v="697E0"/>
    <s v="PORTSMOUTH PATHOLOGY SERVICE"/>
    <s v="PATHOLOGY LAB"/>
    <x v="1"/>
    <x v="0"/>
    <s v="RHU"/>
    <s v="PORTSMOUTH HOSPITALS UNIVERSITY NHS TRUST"/>
    <s v="NHS TRUST"/>
    <s v="Y59"/>
    <s v="SOUTH EAST COMMISSIONING REGION"/>
    <s v="SOUTH EAST"/>
    <x v="158"/>
  </r>
  <r>
    <s v="69770"/>
    <s v="PUBLIC HEALTH LABORATORY BRISTOL HPA"/>
    <s v="PATHOLOGY LAB"/>
    <x v="1"/>
    <x v="0"/>
    <s v="RVJ"/>
    <s v="NORTH BRISTOL NHS TRUST"/>
    <s v="NHS TRUST"/>
    <s v="Y58"/>
    <s v="SOUTH WEST COMMISSIONING REGION"/>
    <s v="SOUTH WEST"/>
    <x v="159"/>
  </r>
  <r>
    <s v="695C0"/>
    <s v="QEQM MARGATE LABORATORY"/>
    <s v="PATHOLOGY LAB"/>
    <x v="1"/>
    <x v="0"/>
    <s v="RVV"/>
    <s v="EAST KENT HOSPITALS UNIVERSITY NHS FOUNDATION TRUST"/>
    <s v="NHS TRUST"/>
    <s v="Y59"/>
    <s v="SOUTH EAST COMMISSIONING REGION"/>
    <s v="SOUTH EAST"/>
    <x v="160"/>
  </r>
  <r>
    <s v="69A10"/>
    <s v="QSH NEUROPATHOLOGY"/>
    <s v="PATHOLOGY LAB"/>
    <x v="0"/>
    <x v="0"/>
    <s v="RRV"/>
    <s v="UNIVERSITY COLLEGE LONDON HOSPITALS NHS FOUNDATION TRUST"/>
    <s v="NHS TRUST"/>
    <s v="Y56"/>
    <s v="LONDON COMMISSIONING REGION"/>
    <s v="LONDON"/>
    <x v="161"/>
  </r>
  <r>
    <s v="692J0"/>
    <s v="QUEEN ELIZABETH HOSP, NORFOLK LABORATORY"/>
    <s v="PATHOLOGY LAB"/>
    <x v="1"/>
    <x v="0"/>
    <s v="RCX"/>
    <s v="THE QUEEN ELIZABETH HOSPITAL, KING'S LYNN, NHS FOUNDATION TRUST"/>
    <s v="NHS TRUST"/>
    <s v="Y61"/>
    <s v="EAST OF ENGLAND COMMISSIONING REGION"/>
    <s v="EAST OF ENGLAND"/>
    <x v="162"/>
  </r>
  <r>
    <s v="697W0"/>
    <s v="QUEEN ELIZABETH HOSPITAL PATHOLOGY LABORATORY"/>
    <s v="PATHOLOGY LAB"/>
    <x v="1"/>
    <x v="0"/>
    <s v="RJ2"/>
    <s v="LEWISHAM AND GREENWICH NHS TRUST"/>
    <s v="NHS TRUST"/>
    <s v="Y56"/>
    <s v="LONDON COMMISSIONING REGION"/>
    <s v="LONDON"/>
    <x v="163"/>
  </r>
  <r>
    <s v="691D0"/>
    <s v="QUEEN ELIZABETH II HOSPITAL LABORATORY"/>
    <s v="PATHOLOGY LAB"/>
    <x v="1"/>
    <x v="0"/>
    <s v="RWH"/>
    <s v="EAST AND NORTH HERTFORDSHIRE TEACHING NHS TRUST"/>
    <s v="NHS TRUST"/>
    <s v="Y61"/>
    <s v="EAST OF ENGLAND COMMISSIONING REGION"/>
    <s v="EAST OF ENGLAND"/>
    <x v="164"/>
  </r>
  <r>
    <s v="690D0"/>
    <s v="QUEEN'S PARK HOSPITAL LABORATORY"/>
    <s v="PATHOLOGY LAB"/>
    <x v="1"/>
    <x v="0"/>
    <s v="RXR"/>
    <s v="EAST LANCASHIRE HOSPITALS NHS TRUST"/>
    <s v="NHS TRUST"/>
    <s v="Y62"/>
    <s v="NORTH WEST COMMISSIONING REGION"/>
    <s v="NORTH WEST"/>
    <x v="165"/>
  </r>
  <r>
    <s v="696X0"/>
    <s v="QUEENS HOSPITAL LABORATORY"/>
    <s v="PATHOLOGY LAB"/>
    <x v="1"/>
    <x v="0"/>
    <s v="RF4"/>
    <s v="BARKING, HAVERING AND REDBRIDGE UNIVERSITY HOSPITALS NHS TRUST"/>
    <s v="NHS TRUST"/>
    <s v="Y56"/>
    <s v="LONDON COMMISSIONING REGION"/>
    <s v="LONDON"/>
    <x v="166"/>
  </r>
  <r>
    <s v="697A0"/>
    <s v="QUEST DIAGNOSTICS LTD"/>
    <s v="PATHOLOGY LAB"/>
    <x v="0"/>
    <x v="0"/>
    <s v="8HG05"/>
    <s v="QUEST DIAGNOSTICS LTD"/>
    <s v="NON-NHS ORGANISATION"/>
    <s v="Y56"/>
    <s v="LONDON COMMISSIONING REGION"/>
    <s v="LONDON"/>
    <x v="167"/>
  </r>
  <r>
    <s v="693Z0"/>
    <s v="ROTHERHAM GENERAL HOSPITAL LABORATORY"/>
    <s v="PATHOLOGY LAB"/>
    <x v="1"/>
    <x v="0"/>
    <s v="RFR"/>
    <s v="THE ROTHERHAM NHS FOUNDATION TRUST"/>
    <s v="NHS TRUST"/>
    <s v="Y63"/>
    <s v="NORTH EAST AND YORKSHIRE COMMISSIONING REGION"/>
    <s v="NORTH EAST AND YORKSHIRE"/>
    <x v="168"/>
  </r>
  <r>
    <s v="697R0"/>
    <s v="ROYAL ALBERT EDWARD INFIRMARY PATHOLOGY DEPARTMENT"/>
    <s v="PATHOLOGY LAB"/>
    <x v="1"/>
    <x v="0"/>
    <s v="RRF"/>
    <s v="WRIGHTINGTON, WIGAN AND LEIGH TEACHING HOSPITALS NHS FOUNDATION TRUST"/>
    <s v="NHS TRUST"/>
    <s v="Y62"/>
    <s v="NORTH WEST COMMISSIONING REGION"/>
    <s v="NORTH WEST"/>
    <x v="169"/>
  </r>
  <r>
    <s v="69850"/>
    <s v="ROYAL BROMPTON HOSPITAL LABORATORY MEDICINE DEPT"/>
    <s v="PATHOLOGY LAB"/>
    <x v="0"/>
    <x v="0"/>
    <s v="RJ1"/>
    <s v="GUY'S AND ST THOMAS' NHS FOUNDATION TRUST"/>
    <s v="NHS TRUST"/>
    <s v="Y56"/>
    <s v="LONDON COMMISSIONING REGION"/>
    <s v="LONDON"/>
    <x v="170"/>
  </r>
  <r>
    <s v="69430"/>
    <s v="ROYAL CORNWALL HOSPITALS AND WEST CORNWALL HOSPITAL LABORATORY"/>
    <s v="PATHOLOGY LAB"/>
    <x v="1"/>
    <x v="0"/>
    <s v="REF"/>
    <s v="ROYAL CORNWALL HOSPITALS NHS TRUST"/>
    <s v="NHS TRUST"/>
    <s v="Y58"/>
    <s v="SOUTH WEST COMMISSIONING REGION"/>
    <s v="SOUTH WEST"/>
    <x v="171"/>
  </r>
  <r>
    <s v="69440"/>
    <s v="ROYAL DEVON AND EXETER HOSPITAL (WONFORD) LABORATORY"/>
    <s v="PATHOLOGY LAB"/>
    <x v="1"/>
    <x v="0"/>
    <s v="RH8"/>
    <s v="ROYAL DEVON UNIVERSITY HEALTHCARE NHS FOUNDATION TRUST"/>
    <s v="NHS TRUST"/>
    <s v="Y58"/>
    <s v="SOUTH WEST COMMISSIONING REGION"/>
    <s v="SOUTH WEST"/>
    <x v="172"/>
  </r>
  <r>
    <s v="697H0"/>
    <s v="ROYAL FREE HOSPITAL MICROBIOLOGY DEPARTMENT"/>
    <s v="PATHOLOGY LAB"/>
    <x v="1"/>
    <x v="0"/>
    <s v="RAL"/>
    <s v="ROYAL FREE LONDON NHS FOUNDATION TRUST"/>
    <s v="NHS TRUST"/>
    <s v="Y56"/>
    <s v="LONDON COMMISSIONING REGION"/>
    <s v="LONDON"/>
    <x v="173"/>
  </r>
  <r>
    <s v="690V0"/>
    <s v="ROYAL HALLAMSHIRE HOSPITAL LABORATORY"/>
    <s v="PATHOLOGY LAB"/>
    <x v="1"/>
    <x v="0"/>
    <s v="RHQ"/>
    <s v="SHEFFIELD TEACHING HOSPITALS NHS FOUNDATION TRUST"/>
    <s v="NHS TRUST"/>
    <s v="Y63"/>
    <s v="NORTH EAST AND YORKSHIRE COMMISSIONING REGION"/>
    <s v="NORTH EAST AND YORKSHIRE"/>
    <x v="174"/>
  </r>
  <r>
    <s v="Z6E6U"/>
    <s v="ROYAL LANCASTER INFIRMARY LABORATORY"/>
    <s v="PATHOLOGY LAB"/>
    <x v="1"/>
    <x v="0"/>
    <s v="RTX"/>
    <s v="UNIVERSITY HOSPITALS OF MORECAMBE BAY NHS FOUNDATION TRUST"/>
    <s v="NHS TRUST"/>
    <s v="Y62"/>
    <s v="NORTH WEST COMMISSIONING REGION"/>
    <s v="NORTH WEST"/>
    <x v="175"/>
  </r>
  <r>
    <s v="69470"/>
    <s v="ROYAL LIVERPOOL UNIVERSITY HOSPITAL LABORATORY"/>
    <s v="PATHOLOGY LAB"/>
    <x v="1"/>
    <x v="0"/>
    <s v="REM"/>
    <s v="LIVERPOOL UNIVERSITY HOSPITALS NHS FOUNDATION TRUST"/>
    <s v="NHS TRUST"/>
    <s v="Y62"/>
    <s v="NORTH WEST COMMISSIONING REGION"/>
    <s v="NORTH WEST"/>
    <x v="176"/>
  </r>
  <r>
    <s v="69KTV"/>
    <s v="ROYAL NATIONAL ORTHOPAEDIC HOSPITAL LABORATORY"/>
    <s v="PATHOLOGY LAB"/>
    <x v="0"/>
    <x v="0"/>
    <s v="RAN"/>
    <s v="ROYAL NATIONAL ORTHOPAEDIC HOSPITAL NHS TRUST"/>
    <s v="NHS TRUST"/>
    <s v="Y56"/>
    <s v="LONDON COMMISSIONING REGION"/>
    <s v="LONDON"/>
    <x v="177"/>
  </r>
  <r>
    <s v="693U0"/>
    <s v="ROYAL PRESTON HOSPITAL LABORATORY"/>
    <s v="PATHOLOGY LAB"/>
    <x v="1"/>
    <x v="0"/>
    <s v="RXN"/>
    <s v="LANCASHIRE TEACHING HOSPITALS NHS FOUNDATION TRUST"/>
    <s v="NHS TRUST"/>
    <s v="Y62"/>
    <s v="NORTH WEST COMMISSIONING REGION"/>
    <s v="NORTH WEST"/>
    <x v="178"/>
  </r>
  <r>
    <s v="694A0"/>
    <s v="ROYAL SHREWSBURY HOSPITAL LABORATORY"/>
    <s v="PATHOLOGY LAB"/>
    <x v="1"/>
    <x v="0"/>
    <s v="RXW"/>
    <s v="THE SHREWSBURY AND TELFORD HOSPITAL NHS TRUST"/>
    <s v="NHS TRUST"/>
    <s v="Y60"/>
    <s v="MIDLANDS COMMISSIONING REGION"/>
    <s v="MIDLANDS"/>
    <x v="179"/>
  </r>
  <r>
    <s v="694B0"/>
    <s v="ROYAL SURREY COUNTY HOSPITAL LABORATORY"/>
    <s v="PATHOLOGY LAB"/>
    <x v="1"/>
    <x v="0"/>
    <s v="RA2"/>
    <s v="ROYAL SURREY NHS FOUNDATION TRUST"/>
    <s v="NHS TRUST"/>
    <s v="Y59"/>
    <s v="SOUTH EAST COMMISSIONING REGION"/>
    <s v="SOUTH EAST"/>
    <x v="180"/>
  </r>
  <r>
    <s v="690J0"/>
    <s v="ROYAL SUSSEX COUNTY HOSPITAL LABORATORY"/>
    <s v="PATHOLOGY LAB"/>
    <x v="1"/>
    <x v="0"/>
    <s v="RYR"/>
    <s v="UNIVERSITY HOSPITALS SUSSEX NHS FOUNDATION TRUST"/>
    <s v="NHS TRUST"/>
    <s v="Y59"/>
    <s v="SOUTH EAST COMMISSIONING REGION"/>
    <s v="SOUTH EAST"/>
    <x v="181"/>
  </r>
  <r>
    <s v="698P0"/>
    <s v="ROYAL UNITED HOSPITALS BATH - PATHOLOGY SERVICES"/>
    <s v="PATHOLOGY LAB"/>
    <x v="1"/>
    <x v="0"/>
    <s v="RD1"/>
    <s v="ROYAL UNITED HOSPITALS BATH NHS FOUNDATION TRUST"/>
    <s v="NHS TRUST"/>
    <s v="Y58"/>
    <s v="SOUTH WEST COMMISSIONING REGION"/>
    <s v="SOUTH WEST"/>
    <x v="182"/>
  </r>
  <r>
    <s v="697T0"/>
    <s v="SALFORD ROYAL MICROBIOLOGY DEPARTMENT"/>
    <s v="PATHOLOGY LAB"/>
    <x v="1"/>
    <x v="0"/>
    <s v="RM3"/>
    <s v="NORTHERN CARE ALLIANCE NHS FOUNDATION TRUST"/>
    <s v="NHS TRUST"/>
    <s v="Y62"/>
    <s v="NORTH WEST COMMISSIONING REGION"/>
    <s v="NORTH WEST"/>
    <x v="183"/>
  </r>
  <r>
    <s v="694J0"/>
    <s v="SALISBURY DISTRICT HOSPITAL LABORATORY"/>
    <s v="PATHOLOGY LAB"/>
    <x v="1"/>
    <x v="0"/>
    <s v="RNZ"/>
    <s v="SALISBURY NHS FOUNDATION TRUST"/>
    <s v="NHS TRUST"/>
    <s v="Y58"/>
    <s v="SOUTH WEST COMMISSIONING REGION"/>
    <s v="SOUTH WEST"/>
    <x v="184"/>
  </r>
  <r>
    <s v="694K0"/>
    <s v="SANDWELL GENERAL HOSPITAL LABORATORY"/>
    <s v="PATHOLOGY LAB"/>
    <x v="1"/>
    <x v="0"/>
    <s v="RXK"/>
    <s v="SANDWELL AND WEST BIRMINGHAM HOSPITALS NHS TRUST"/>
    <s v="NHS TRUST"/>
    <s v="Y60"/>
    <s v="MIDLANDS COMMISSIONING REGION"/>
    <s v="MIDLANDS"/>
    <x v="185"/>
  </r>
  <r>
    <s v="694L0"/>
    <s v="SCARBOROUGH GENERAL HOSPITAL LABORATORY"/>
    <s v="PATHOLOGY LAB"/>
    <x v="1"/>
    <x v="0"/>
    <s v="RCB"/>
    <s v="YORK AND SCARBOROUGH TEACHING HOSPITALS NHS FOUNDATION TRUST"/>
    <s v="NHS TRUST"/>
    <s v="Y63"/>
    <s v="NORTH EAST AND YORKSHIRE COMMISSIONING REGION"/>
    <s v="NORTH EAST AND YORKSHIRE"/>
    <x v="186"/>
  </r>
  <r>
    <s v="694M0"/>
    <s v="SCUNTHORPE GENERAL HOSPITAL LABORATORY"/>
    <s v="PATHOLOGY LAB"/>
    <x v="1"/>
    <x v="0"/>
    <s v="RJL"/>
    <s v="NORTHERN LINCOLNSHIRE AND GOOLE NHS FOUNDATION TRUST"/>
    <s v="NHS TRUST"/>
    <s v="Y63"/>
    <s v="NORTH EAST AND YORKSHIRE COMMISSIONING REGION"/>
    <s v="NORTH EAST AND YORKSHIRE"/>
    <x v="187"/>
  </r>
  <r>
    <s v="698V0"/>
    <s v="SEVERN PATHOLOGY"/>
    <s v="PATHOLOGY LAB"/>
    <x v="1"/>
    <x v="0"/>
    <s v="RVJ"/>
    <s v="NORTH BRISTOL NHS TRUST"/>
    <s v="NHS TRUST"/>
    <s v="Y58"/>
    <s v="SOUTH WEST COMMISSIONING REGION"/>
    <s v="SOUTH WEST"/>
    <x v="188"/>
  </r>
  <r>
    <s v="699D0"/>
    <s v="SHEFFIELD DIAGNOSTIC GENETICS SERVICE"/>
    <s v="PATHOLOGY LAB"/>
    <x v="0"/>
    <x v="0"/>
    <s v="RCU"/>
    <s v="SHEFFIELD CHILDREN'S NHS FOUNDATION TRUST"/>
    <s v="NHS TRUST"/>
    <s v="Y63"/>
    <s v="NORTH EAST AND YORKSHIRE COMMISSIONING REGION"/>
    <s v="NORTH EAST AND YORKSHIRE"/>
    <x v="189"/>
  </r>
  <r>
    <s v="J2X4B"/>
    <s v="SHYPS PATHOLOGY"/>
    <s v="PATHOLOGY LAB"/>
    <x v="1"/>
    <x v="0"/>
    <s v="RCB"/>
    <s v="YORK AND SCARBOROUGH TEACHING HOSPITALS NHS FOUNDATION TRUST"/>
    <s v="NHS TRUST"/>
    <s v="Y63"/>
    <s v="NORTH EAST AND YORKSHIRE COMMISSIONING REGION"/>
    <s v="NORTH EAST AND YORKSHIRE"/>
    <x v="190"/>
  </r>
  <r>
    <s v="697X0"/>
    <s v="SOURCE BIOSCIENCE"/>
    <s v="PATHOLOGY LAB"/>
    <x v="0"/>
    <x v="0"/>
    <s v="8HG04"/>
    <s v="SOURCE BIOSCIENCE PLC"/>
    <s v="NON-NHS ORGANISATION"/>
    <s v="Y60"/>
    <s v="MIDLANDS COMMISSIONING REGION"/>
    <s v="MIDLANDS"/>
    <x v="191"/>
  </r>
  <r>
    <s v="694Q0"/>
    <s v="SOUTH BUCKINGHAMSHIRE LABORATORY"/>
    <s v="PATHOLOGY LAB"/>
    <x v="1"/>
    <x v="0"/>
    <s v="RXQ"/>
    <s v="BUCKINGHAMSHIRE HEALTHCARE NHS TRUST"/>
    <s v="NHS TRUST"/>
    <s v="Y59"/>
    <s v="SOUTH EAST COMMISSIONING REGION"/>
    <s v="SOUTH EAST"/>
    <x v="192"/>
  </r>
  <r>
    <s v="694V0"/>
    <s v="SOUTH TYNESIDE DISTRICT GENERAL HOSPITAL PATHOLOGY LABORATORY"/>
    <s v="PATHOLOGY LAB"/>
    <x v="1"/>
    <x v="0"/>
    <s v="R0B"/>
    <s v="SOUTH TYNESIDE AND SUNDERLAND NHS FOUNDATION TRUST"/>
    <s v="NHS TRUST"/>
    <s v="Y63"/>
    <s v="NORTH EAST AND YORKSHIRE COMMISSIONING REGION"/>
    <s v="NORTH EAST AND YORKSHIRE"/>
    <x v="193"/>
  </r>
  <r>
    <s v="694W0"/>
    <s v="SOUTH WARWICKSHIRE HOSPITAL LABORATORY"/>
    <s v="PATHOLOGY LAB"/>
    <x v="1"/>
    <x v="0"/>
    <s v="RJC"/>
    <s v="SOUTH WARWICKSHIRE UNIVERSITY NHS FOUNDATION TRUST"/>
    <s v="NHS TRUST"/>
    <s v="Y60"/>
    <s v="MIDLANDS COMMISSIONING REGION"/>
    <s v="MIDLANDS"/>
    <x v="194"/>
  </r>
  <r>
    <s v="69A50"/>
    <s v="SOUTH WEST GENOMICS LABORATORY HUB"/>
    <s v="PATHOLOGY LAB"/>
    <x v="0"/>
    <x v="0"/>
    <s v="RH8"/>
    <s v="ROYAL DEVON UNIVERSITY HEALTHCARE NHS FOUNDATION TRUST"/>
    <s v="NHS TRUST"/>
    <s v="Y58"/>
    <s v="SOUTH WEST COMMISSIONING REGION"/>
    <s v="SOUTH WEST"/>
    <x v="195"/>
  </r>
  <r>
    <s v="L7V6Y"/>
    <s v="SOUTH YORKSHIRE AND BASSETLAW PATHOLOGY"/>
    <s v="PATHOLOGY LAB"/>
    <x v="1"/>
    <x v="0"/>
    <s v="U6V8F"/>
    <s v="SOUTH YORKSHIRE AND BASSETLAW PATHOLOGY"/>
    <s v="INDEPENDENT SECTOR HEALTHCARE PROVIDER"/>
    <s v="Y63"/>
    <s v="NORTH EAST AND YORKSHIRE COMMISSIONING REGION"/>
    <s v="NORTH EAST AND YORKSHIRE"/>
    <x v="196"/>
  </r>
  <r>
    <s v="694X0"/>
    <s v="SOUTHAMPTON GENERAL HOSPITAL LABORATORY"/>
    <s v="PATHOLOGY LAB"/>
    <x v="1"/>
    <x v="0"/>
    <s v="RHM"/>
    <s v="UNIVERSITY HOSPITAL SOUTHAMPTON NHS FOUNDATION TRUST"/>
    <s v="NHS TRUST"/>
    <s v="Y59"/>
    <s v="SOUTH EAST COMMISSIONING REGION"/>
    <s v="SOUTH EAST"/>
    <x v="197"/>
  </r>
  <r>
    <s v="694Y0"/>
    <s v="SOUTHEND HOSPITAL LABORATORY"/>
    <s v="PATHOLOGY LAB"/>
    <x v="1"/>
    <x v="0"/>
    <s v="RAJ"/>
    <s v="MID AND SOUTH ESSEX NHS FOUNDATION TRUST"/>
    <s v="NHS TRUST"/>
    <s v="Y61"/>
    <s v="EAST OF ENGLAND COMMISSIONING REGION"/>
    <s v="EAST OF ENGLAND"/>
    <x v="198"/>
  </r>
  <r>
    <s v="69500"/>
    <s v="SOUTHPORT AND ORMSKIRK HOSPITAL LABORATORY"/>
    <s v="PATHOLOGY LAB"/>
    <x v="1"/>
    <x v="0"/>
    <s v="RVY"/>
    <s v="SOUTHPORT AND ORMSKIRK HOSPITAL NHS TRUST"/>
    <s v="NHS TRUST"/>
    <s v="Y62"/>
    <s v="NORTH WEST COMMISSIONING REGION"/>
    <s v="NORTH WEST"/>
    <x v="199"/>
  </r>
  <r>
    <s v="69970"/>
    <s v="SPIRE HEALTHCARE GROUP"/>
    <s v="PATHOLOGY LAB"/>
    <x v="0"/>
    <x v="0"/>
    <s v="NT3"/>
    <s v="SPIRE HEALTHCARE"/>
    <s v="INDEPENDENT SECTOR HEALTHCARE PROVIDER"/>
    <s v="Y56"/>
    <s v="LONDON COMMISSIONING REGION"/>
    <s v="LONDON"/>
    <x v="200"/>
  </r>
  <r>
    <s v="697M0"/>
    <s v="SPS MUSGROVE PARK HOSPITAL"/>
    <s v="PATHOLOGY LAB"/>
    <x v="1"/>
    <x v="0"/>
    <s v="RH5"/>
    <s v="SOMERSET NHS FOUNDATION TRUST"/>
    <s v="NHS TRUST"/>
    <s v="Y58"/>
    <s v="SOUTH WEST COMMISSIONING REGION"/>
    <s v="SOUTH WEST"/>
    <x v="201"/>
  </r>
  <r>
    <s v="697N0"/>
    <s v="ST GEORGES UNIVERSITY HOSPITAL LABORATORY"/>
    <s v="PATHOLOGY LAB"/>
    <x v="1"/>
    <x v="0"/>
    <s v="RJ7"/>
    <s v="ST GEORGE'S UNIVERSITY HOSPITALS NHS FOUNDATION TRUST"/>
    <s v="NHS TRUST"/>
    <s v="Y56"/>
    <s v="LONDON COMMISSIONING REGION"/>
    <s v="LONDON"/>
    <x v="202"/>
  </r>
  <r>
    <s v="69750"/>
    <s v="ST HELIER PATHOLOGY"/>
    <s v="PATHOLOGY LAB"/>
    <x v="1"/>
    <x v="0"/>
    <s v="RVR"/>
    <s v="EPSOM AND ST HELIER UNIVERSITY HOSPITALS NHS TRUST"/>
    <s v="NHS TRUST"/>
    <s v="Y56"/>
    <s v="LONDON COMMISSIONING REGION"/>
    <s v="LONDON"/>
    <x v="203"/>
  </r>
  <r>
    <s v="696B0"/>
    <s v="ST JAMES'S UNIVERSITY HOSP LABORATORY"/>
    <s v="PATHOLOGY LAB"/>
    <x v="1"/>
    <x v="0"/>
    <s v="RR8"/>
    <s v="LEEDS TEACHING HOSPITALS NHS TRUST"/>
    <s v="NHS TRUST"/>
    <s v="Y63"/>
    <s v="NORTH EAST AND YORKSHIRE COMMISSIONING REGION"/>
    <s v="NORTH EAST AND YORKSHIRE"/>
    <x v="204"/>
  </r>
  <r>
    <s v="69550"/>
    <s v="ST MARY'S HOSPITAL LABORATORY"/>
    <s v="PATHOLOGY LAB"/>
    <x v="1"/>
    <x v="0"/>
    <s v="RYJ"/>
    <s v="IMPERIAL COLLEGE HEALTHCARE NHS TRUST"/>
    <s v="NHS TRUST"/>
    <s v="Y56"/>
    <s v="LONDON COMMISSIONING REGION"/>
    <s v="LONDON"/>
    <x v="205"/>
  </r>
  <r>
    <s v="69560"/>
    <s v="ST PETER'S HOSPITAL LABORATORY"/>
    <s v="PATHOLOGY LAB"/>
    <x v="1"/>
    <x v="0"/>
    <s v="RTK"/>
    <s v="ASHFORD AND ST PETER'S HOSPITALS NHS FOUNDATION TRUST"/>
    <s v="NHS TRUST"/>
    <s v="Y59"/>
    <s v="SOUTH EAST COMMISSIONING REGION"/>
    <s v="SOUTH EAST"/>
    <x v="206"/>
  </r>
  <r>
    <s v="696Q0"/>
    <s v="ST RICHARDS HOSPITAL LABORATORY"/>
    <s v="PATHOLOGY LAB"/>
    <x v="1"/>
    <x v="0"/>
    <s v="RYR"/>
    <s v="UNIVERSITY HOSPITALS SUSSEX NHS FOUNDATION TRUST"/>
    <s v="NHS TRUST"/>
    <s v="Y59"/>
    <s v="SOUTH EAST COMMISSIONING REGION"/>
    <s v="SOUTH EAST"/>
    <x v="207"/>
  </r>
  <r>
    <s v="69570"/>
    <s v="STEPPING HILL HOSPITAL LABORATORY"/>
    <s v="PATHOLOGY LAB"/>
    <x v="1"/>
    <x v="0"/>
    <s v="RWJ"/>
    <s v="STOCKPORT NHS FOUNDATION TRUST"/>
    <s v="NHS TRUST"/>
    <s v="Y62"/>
    <s v="NORTH WEST COMMISSIONING REGION"/>
    <s v="NORTH WEST"/>
    <x v="208"/>
  </r>
  <r>
    <s v="69580"/>
    <s v="STOKE MANDEVILLE HOSPITAL LABORATORY"/>
    <s v="PATHOLOGY LAB"/>
    <x v="1"/>
    <x v="0"/>
    <s v="RXQ"/>
    <s v="BUCKINGHAMSHIRE HEALTHCARE NHS TRUST"/>
    <s v="NHS TRUST"/>
    <s v="Y59"/>
    <s v="SOUTH EAST COMMISSIONING REGION"/>
    <s v="SOUTH EAST"/>
    <x v="209"/>
  </r>
  <r>
    <s v="696D0"/>
    <s v="SUNDERLAND ROYAL HOSPITAL LABORATORY"/>
    <s v="PATHOLOGY LAB"/>
    <x v="1"/>
    <x v="0"/>
    <s v="R0B"/>
    <s v="SOUTH TYNESIDE AND SUNDERLAND NHS FOUNDATION TRUST"/>
    <s v="NHS TRUST"/>
    <s v="Y63"/>
    <s v="NORTH EAST AND YORKSHIRE COMMISSIONING REGION"/>
    <s v="NORTH EAST AND YORKSHIRE"/>
    <x v="210"/>
  </r>
  <r>
    <s v="R3N0I"/>
    <s v="SYNNOVIS"/>
    <s v="PATHOLOGY LAB"/>
    <x v="0"/>
    <x v="0"/>
    <s v="L8Z5W"/>
    <s v="SYNNOVIS ANALYTICS LLP"/>
    <s v="INDEPENDENT SECTOR HEALTHCARE PROVIDER"/>
    <s v="Y56"/>
    <s v="LONDON COMMISSIONING REGION"/>
    <s v="LONDON"/>
    <x v="211"/>
  </r>
  <r>
    <s v="695A0"/>
    <s v="TAMESIDE GENERAL HOSPITAL LABORATORY"/>
    <s v="PATHOLOGY LAB"/>
    <x v="1"/>
    <x v="0"/>
    <s v="RMP"/>
    <s v="TAMESIDE AND GLOSSOP INTEGRATED CARE NHS FOUNDATION TRUST"/>
    <s v="NHS TRUST"/>
    <s v="Y62"/>
    <s v="NORTH WEST COMMISSIONING REGION"/>
    <s v="NORTH WEST"/>
    <x v="212"/>
  </r>
  <r>
    <s v="S6Z6C"/>
    <s v="TEES VALLEY LABORATORY SERVICES"/>
    <s v="PATHOLOGY LAB"/>
    <x v="1"/>
    <x v="0"/>
    <s v="RVW"/>
    <s v="NORTH TEES AND HARTLEPOOL NHS FOUNDATION TRUST"/>
    <s v="NHS TRUST"/>
    <s v="Y63"/>
    <s v="NORTH EAST AND YORKSHIRE COMMISSIONING REGION"/>
    <s v="NORTH EAST AND YORKSHIRE"/>
    <x v="213"/>
  </r>
  <r>
    <s v="69040"/>
    <s v="THE ALEXANDRA HOSPITAL LABORATORY"/>
    <s v="PATHOLOGY LAB"/>
    <x v="1"/>
    <x v="0"/>
    <s v="RWP"/>
    <s v="WORCESTERSHIRE ACUTE HOSPITALS NHS TRUST"/>
    <s v="NHS TRUST"/>
    <s v="Y60"/>
    <s v="MIDLANDS COMMISSIONING REGION"/>
    <s v="MIDLANDS"/>
    <x v="214"/>
  </r>
  <r>
    <s v="69940"/>
    <s v="THE CHRISTIE PATHOLOGY PARTNERSHIP"/>
    <s v="PATHOLOGY LAB"/>
    <x v="0"/>
    <x v="0"/>
    <s v="8JJ58"/>
    <s v="THE CHRISTIE PATHOLOGY PARTNERSHIP"/>
    <s v="NON-NHS ORGANISATION"/>
    <s v="Y62"/>
    <s v="NORTH WEST COMMISSIONING REGION"/>
    <s v="NORTH WEST"/>
    <x v="215"/>
  </r>
  <r>
    <s v="69720"/>
    <s v="THE DOCTORS LABORATORY"/>
    <s v="PATHOLOGY LAB"/>
    <x v="0"/>
    <x v="0"/>
    <s v="8HH48"/>
    <s v="THE DOCTORS LABORATORY"/>
    <s v="NON-NHS ORGANISATION"/>
    <s v="Y56"/>
    <s v="LONDON COMMISSIONING REGION"/>
    <s v="LONDON"/>
    <x v="216"/>
  </r>
  <r>
    <s v="699C0"/>
    <s v="THE LEEDS GENETICS LABORATORY"/>
    <s v="PATHOLOGY LAB"/>
    <x v="0"/>
    <x v="0"/>
    <s v="RR8"/>
    <s v="LEEDS TEACHING HOSPITALS NHS TRUST"/>
    <s v="NHS TRUST"/>
    <s v="Y63"/>
    <s v="NORTH EAST AND YORKSHIRE COMMISSIONING REGION"/>
    <s v="NORTH EAST AND YORKSHIRE"/>
    <x v="217"/>
  </r>
  <r>
    <s v="693Q0"/>
    <s v="THE MID YORKSHIRE TEACHING NHS TRUST-PATHOLOGY SERVICES"/>
    <s v="PATHOLOGY LAB"/>
    <x v="1"/>
    <x v="0"/>
    <s v="RXF"/>
    <s v="MID YORKSHIRE TEACHING NHS TRUST"/>
    <s v="NHS TRUST"/>
    <s v="Y63"/>
    <s v="NORTH EAST AND YORKSHIRE COMMISSIONING REGION"/>
    <s v="NORTH EAST AND YORKSHIRE"/>
    <x v="218"/>
  </r>
  <r>
    <s v="699A0"/>
    <s v="THE NEWCASTLE GENETICS LABORATORY"/>
    <s v="PATHOLOGY LAB"/>
    <x v="0"/>
    <x v="0"/>
    <s v="RTD"/>
    <s v="THE NEWCASTLE UPON TYNE HOSPITALS NHS FOUNDATION TRUST"/>
    <s v="NHS TRUST"/>
    <s v="Y63"/>
    <s v="NORTH EAST AND YORKSHIRE COMMISSIONING REGION"/>
    <s v="NORTH EAST AND YORKSHIRE"/>
    <x v="219"/>
  </r>
  <r>
    <s v="69780"/>
    <s v="THE PRINCESS ALEXANDRA HOSPITAL - PATHOLOGY"/>
    <s v="PATHOLOGY LAB"/>
    <x v="1"/>
    <x v="0"/>
    <s v="RQW"/>
    <s v="THE PRINCESS ALEXANDRA HOSPITAL NHS TRUST"/>
    <s v="NHS TRUST"/>
    <s v="Y61"/>
    <s v="EAST OF ENGLAND COMMISSIONING REGION"/>
    <s v="EAST OF ENGLAND"/>
    <x v="220"/>
  </r>
  <r>
    <s v="690F0"/>
    <s v="THE ROYAL BOLTON HOSPITAL LABORATORY"/>
    <s v="PATHOLOGY LAB"/>
    <x v="1"/>
    <x v="0"/>
    <s v="RMC"/>
    <s v="BOLTON NHS FOUNDATION TRUST"/>
    <s v="NHS TRUST"/>
    <s v="Y62"/>
    <s v="NORTH WEST COMMISSIONING REGION"/>
    <s v="NORTH WEST"/>
    <x v="221"/>
  </r>
  <r>
    <s v="695H0"/>
    <s v="THE ROYAL LONDON HOSPITAL LABORATORY"/>
    <s v="PATHOLOGY LAB"/>
    <x v="1"/>
    <x v="0"/>
    <s v="R1H"/>
    <s v="BARTS HEALTH NHS TRUST"/>
    <s v="NHS TRUST"/>
    <s v="Y56"/>
    <s v="LONDON COMMISSIONING REGION"/>
    <s v="LONDON"/>
    <x v="222"/>
  </r>
  <r>
    <s v="696L0"/>
    <s v="THE ROYAL MARSDEN HOSPITAL PATHOLOGY SERVICES"/>
    <s v="PATHOLOGY LAB"/>
    <x v="0"/>
    <x v="0"/>
    <s v="RPY"/>
    <s v="THE ROYAL MARSDEN NHS FOUNDATION TRUST"/>
    <s v="NHS TRUST"/>
    <s v="Y56"/>
    <s v="LONDON COMMISSIONING REGION"/>
    <s v="LONDON"/>
    <x v="223"/>
  </r>
  <r>
    <s v="696N0"/>
    <s v="THE WALTON CENTRE LABORATORY"/>
    <s v="PATHOLOGY LAB"/>
    <x v="0"/>
    <x v="0"/>
    <s v="RET"/>
    <s v="THE WALTON CENTRE NHS FOUNDATION TRUST"/>
    <s v="NHS TRUST"/>
    <s v="Y62"/>
    <s v="NORTH WEST COMMISSIONING REGION"/>
    <s v="NORTH WEST"/>
    <x v="224"/>
  </r>
  <r>
    <s v="694S0"/>
    <s v="THE WILLIAM HARVEY HOSPITAL LABORATORY"/>
    <s v="PATHOLOGY LAB"/>
    <x v="1"/>
    <x v="0"/>
    <s v="RVV"/>
    <s v="EAST KENT HOSPITALS UNIVERSITY NHS FOUNDATION TRUST"/>
    <s v="NHS TRUST"/>
    <s v="Y59"/>
    <s v="SOUTH EAST COMMISSIONING REGION"/>
    <s v="SOUTH EAST"/>
    <x v="225"/>
  </r>
  <r>
    <s v="694R0"/>
    <s v="TORBAY HOSPITAL LABORATORY"/>
    <s v="PATHOLOGY LAB"/>
    <x v="1"/>
    <x v="0"/>
    <s v="RA9"/>
    <s v="TORBAY AND SOUTH DEVON NHS FOUNDATION TRUST"/>
    <s v="NHS TRUST"/>
    <s v="Y58"/>
    <s v="SOUTH WEST COMMISSIONING REGION"/>
    <s v="SOUTH WEST"/>
    <x v="226"/>
  </r>
  <r>
    <s v="695J0"/>
    <s v="TRAFFORD GENERAL HOSPITAL LABORATORY"/>
    <s v="PATHOLOGY LAB"/>
    <x v="1"/>
    <x v="0"/>
    <s v="R0A"/>
    <s v="MANCHESTER UNIVERSITY NHS FOUNDATION TRUST"/>
    <s v="NHS TRUST"/>
    <s v="Y62"/>
    <s v="NORTH WEST COMMISSIONING REGION"/>
    <s v="NORTH WEST"/>
    <x v="227"/>
  </r>
  <r>
    <s v="698M0"/>
    <s v="TUNBRIDGE WELLS HOSPITAL (PEMBURY) - PATHOLOGY"/>
    <s v="PATHOLOGY LAB"/>
    <x v="1"/>
    <x v="0"/>
    <s v="RWF"/>
    <s v="MAIDSTONE AND TUNBRIDGE WELLS NHS TRUST"/>
    <s v="NHS TRUST"/>
    <s v="Y59"/>
    <s v="SOUTH EAST COMMISSIONING REGION"/>
    <s v="SOUTH EAST"/>
    <x v="228"/>
  </r>
  <r>
    <s v="I5S6O"/>
    <s v="UCLH NEUROGENETICS LABORATORY"/>
    <s v="PATHOLOGY LAB"/>
    <x v="0"/>
    <x v="0"/>
    <s v="RRV"/>
    <s v="UNIVERSITY COLLEGE LONDON HOSPITALS NHS FOUNDATION TRUST"/>
    <s v="NHS TRUST"/>
    <s v="Y56"/>
    <s v="LONDON COMMISSIONING REGION"/>
    <s v="LONDON"/>
    <x v="229"/>
  </r>
  <r>
    <s v="695P0"/>
    <s v="UCLH PATHOLOGY LABORATORY"/>
    <s v="PATHOLOGY LAB"/>
    <x v="1"/>
    <x v="0"/>
    <s v="RRV"/>
    <s v="UNIVERSITY COLLEGE LONDON HOSPITALS NHS FOUNDATION TRUST"/>
    <s v="NHS TRUST"/>
    <s v="Y56"/>
    <s v="LONDON COMMISSIONING REGION"/>
    <s v="LONDON"/>
    <x v="230"/>
  </r>
  <r>
    <s v="694T0"/>
    <s v="UHSM NHS FOUNDATION TRUST LABORATORY"/>
    <s v="PATHOLOGY LAB"/>
    <x v="1"/>
    <x v="0"/>
    <s v="R0A"/>
    <s v="MANCHESTER UNIVERSITY NHS FOUNDATION TRUST"/>
    <s v="NHS TRUST"/>
    <s v="Y62"/>
    <s v="NORTH WEST COMMISSIONING REGION"/>
    <s v="NORTH WEST"/>
    <x v="231"/>
  </r>
  <r>
    <s v="695Q0"/>
    <s v="UNIVERSITY HOSP BIRMINGHAM LABORATORY"/>
    <s v="PATHOLOGY LAB"/>
    <x v="1"/>
    <x v="0"/>
    <s v="RRK"/>
    <s v="UNIVERSITY HOSPITALS BIRMINGHAM NHS FOUNDATION TRUST"/>
    <s v="NHS TRUST"/>
    <s v="Y60"/>
    <s v="MIDLANDS COMMISSIONING REGION"/>
    <s v="MIDLANDS"/>
    <x v="232"/>
  </r>
  <r>
    <s v="69340"/>
    <s v="UNIVERSITY HOSPITAL LABORATORY"/>
    <s v="PATHOLOGY LAB"/>
    <x v="0"/>
    <x v="0"/>
    <s v="RX3"/>
    <s v="TEES, ESK AND WEAR VALLEYS NHS FOUNDATION TRUST"/>
    <s v="NHS TRUST"/>
    <s v="Y63"/>
    <s v="NORTH EAST AND YORKSHIRE COMMISSIONING REGION"/>
    <s v="NORTH EAST AND YORKSHIRE"/>
    <x v="233"/>
  </r>
  <r>
    <s v="69200"/>
    <s v="UNIVERSITY HOSPITAL OF HARTLEPOOL LABORATORY"/>
    <s v="PATHOLOGY LAB"/>
    <x v="1"/>
    <x v="0"/>
    <s v="RVW"/>
    <s v="NORTH TEES AND HARTLEPOOL NHS FOUNDATION TRUST"/>
    <s v="NHS TRUST"/>
    <s v="Y63"/>
    <s v="NORTH EAST AND YORKSHIRE COMMISSIONING REGION"/>
    <s v="NORTH EAST AND YORKSHIRE"/>
    <x v="234"/>
  </r>
  <r>
    <s v="693A0"/>
    <s v="UNIVERSITY HOSPITAL OF NORTH TEES LABORATORY"/>
    <s v="PATHOLOGY LAB"/>
    <x v="1"/>
    <x v="0"/>
    <s v="RVW"/>
    <s v="NORTH TEES AND HARTLEPOOL NHS FOUNDATION TRUST"/>
    <s v="NHS TRUST"/>
    <s v="Y63"/>
    <s v="NORTH EAST AND YORKSHIRE COMMISSIONING REGION"/>
    <s v="NORTH EAST AND YORKSHIRE"/>
    <x v="235"/>
  </r>
  <r>
    <s v="69910"/>
    <s v="UNIVERSITY HOSPITALS BRISTOL NHS TRUST - LABORATORY MEDICINE"/>
    <s v="PATHOLOGY LAB"/>
    <x v="1"/>
    <x v="0"/>
    <s v="RA7"/>
    <s v="UNIVERSITY HOSPITALS BRISTOL AND WESTON NHS FOUNDATION TRUST"/>
    <s v="NHS TRUST"/>
    <s v="Y58"/>
    <s v="SOUTH WEST COMMISSIONING REGION"/>
    <s v="SOUTH WEST"/>
    <x v="236"/>
  </r>
  <r>
    <s v="698T0"/>
    <s v="UNIVERSITY HOSPITALS BRISTOL NHS TRUST - RADIOLOGY"/>
    <s v="PATHOLOGY LAB"/>
    <x v="0"/>
    <x v="0"/>
    <s v="RA7"/>
    <s v="UNIVERSITY HOSPITALS BRISTOL AND WESTON NHS FOUNDATION TRUST"/>
    <s v="NHS TRUST"/>
    <s v="Y58"/>
    <s v="SOUTH WEST COMMISSIONING REGION"/>
    <s v="SOUTH WEST"/>
    <x v="237"/>
  </r>
  <r>
    <s v="69930"/>
    <s v="URALENSIS LTD"/>
    <s v="PATHOLOGY LAB"/>
    <x v="0"/>
    <x v="0"/>
    <s v="8JJ08"/>
    <s v="URALENSIS INNOV8 LTD"/>
    <s v="NON-NHS ORGANISATION"/>
    <s v="Y62"/>
    <s v="NORTH WEST COMMISSIONING REGION"/>
    <s v="NORTH WEST"/>
    <x v="238"/>
  </r>
  <r>
    <s v="69680"/>
    <s v="VIAPATH ANALYTICS LLP (BEDFORD HOSPITAL)"/>
    <s v="PATHOLOGY LAB"/>
    <x v="1"/>
    <x v="0"/>
    <s v="RC9"/>
    <s v="BEDFORDSHIRE HOSPITALS NHS FOUNDATION TRUST"/>
    <s v="NHS TRUST"/>
    <s v="Y61"/>
    <s v="EAST OF ENGLAND COMMISSIONING REGION"/>
    <s v="EAST OF ENGLAND"/>
    <x v="239"/>
  </r>
  <r>
    <s v="696V0"/>
    <s v="VIAPATH ANALYTICS LLP (GUY'S HOSPITAL)"/>
    <s v="PATHOLOGY LAB"/>
    <x v="1"/>
    <x v="0"/>
    <s v="RJ1"/>
    <s v="GUY'S AND ST THOMAS' NHS FOUNDATION TRUST"/>
    <s v="NHS TRUST"/>
    <s v="Y56"/>
    <s v="LONDON COMMISSIONING REGION"/>
    <s v="LONDON"/>
    <x v="240"/>
  </r>
  <r>
    <s v="691W0"/>
    <s v="VIAPATH ANALYTICS LLP (ST THOMAS' HOSPITAL)"/>
    <s v="PATHOLOGY LAB"/>
    <x v="1"/>
    <x v="0"/>
    <s v="RJ1"/>
    <s v="GUY'S AND ST THOMAS' NHS FOUNDATION TRUST"/>
    <s v="NHS TRUST"/>
    <s v="Y56"/>
    <s v="LONDON COMMISSIONING REGION"/>
    <s v="LONDON"/>
    <x v="241"/>
  </r>
  <r>
    <s v="69920"/>
    <s v="VIAPATH LLP"/>
    <s v="PATHOLOGY LAB"/>
    <x v="1"/>
    <x v="0"/>
    <s v="RJ1"/>
    <s v="GUY'S AND ST THOMAS' NHS FOUNDATION TRUST"/>
    <s v="NHS TRUST"/>
    <s v="Y56"/>
    <s v="LONDON COMMISSIONING REGION"/>
    <s v="LONDON"/>
    <x v="242"/>
  </r>
  <r>
    <s v="695R0"/>
    <s v="WALSALL HOSPITALS NHS TRUST LABORATORY"/>
    <s v="PATHOLOGY LAB"/>
    <x v="1"/>
    <x v="0"/>
    <s v="RBK"/>
    <s v="WALSALL HEALTHCARE NHS TRUST"/>
    <s v="NHS TRUST"/>
    <s v="Y60"/>
    <s v="MIDLANDS COMMISSIONING REGION"/>
    <s v="MIDLANDS"/>
    <x v="243"/>
  </r>
  <r>
    <s v="690Z0"/>
    <s v="WANSBECK HOSPITAL LABORATORY"/>
    <s v="PATHOLOGY LAB"/>
    <x v="1"/>
    <x v="0"/>
    <s v="RTF"/>
    <s v="NORTHUMBRIA HEALTHCARE NHS FOUNDATION TRUST"/>
    <s v="NHS TRUST"/>
    <s v="Y63"/>
    <s v="NORTH EAST AND YORKSHIRE COMMISSIONING REGION"/>
    <s v="NORTH EAST AND YORKSHIRE"/>
    <x v="244"/>
  </r>
  <r>
    <s v="695T0"/>
    <s v="WARRINGTON HOSPITAL LABORATORY"/>
    <s v="PATHOLOGY LAB"/>
    <x v="1"/>
    <x v="0"/>
    <s v="RWW"/>
    <s v="NORTH CHESHIRE AND MERSEY NHS FOUNDATION TRUST"/>
    <s v="NHS TRUST"/>
    <s v="Y62"/>
    <s v="NORTH WEST COMMISSIONING REGION"/>
    <s v="NORTH WEST"/>
    <x v="245"/>
  </r>
  <r>
    <s v="699J0"/>
    <s v="WESSEX MOLECULAR PATHOLOGY"/>
    <s v="PATHOLOGY LAB"/>
    <x v="0"/>
    <x v="0"/>
    <s v="RHM"/>
    <s v="UNIVERSITY HOSPITAL SOUTHAMPTON NHS FOUNDATION TRUST"/>
    <s v="NHS TRUST"/>
    <s v="Y59"/>
    <s v="SOUTH EAST COMMISSIONING REGION"/>
    <s v="SOUTH EAST"/>
    <x v="246"/>
  </r>
  <r>
    <s v="699H0"/>
    <s v="WESSEX REGIONAL GENETICS LABORATORY"/>
    <s v="PATHOLOGY LAB"/>
    <x v="0"/>
    <x v="0"/>
    <s v="RNZ"/>
    <s v="SALISBURY NHS FOUNDATION TRUST"/>
    <s v="NHS TRUST"/>
    <s v="Y58"/>
    <s v="SOUTH WEST COMMISSIONING REGION"/>
    <s v="SOUTH WEST"/>
    <x v="247"/>
  </r>
  <r>
    <s v="695V0"/>
    <s v="WEST CUMBERLAND HOSPITAL LABORATORY"/>
    <s v="PATHOLOGY LAB"/>
    <x v="1"/>
    <x v="0"/>
    <s v="RNN"/>
    <s v="NORTH CUMBRIA INTEGRATED CARE NHS FOUNDATION TRUST"/>
    <s v="NHS TRUST"/>
    <s v="Y63"/>
    <s v="NORTH EAST AND YORKSHIRE COMMISSIONING REGION"/>
    <s v="NORTH EAST AND YORKSHIRE"/>
    <x v="248"/>
  </r>
  <r>
    <s v="69510"/>
    <s v="WEST HERTFORDSHIRE HOSPITALS NHS TRUST LABORATORY"/>
    <s v="PATHOLOGY LAB"/>
    <x v="1"/>
    <x v="0"/>
    <s v="RWG"/>
    <s v="WEST HERTFORDSHIRE TEACHING HOSPITALS NHS TRUST"/>
    <s v="NHS TRUST"/>
    <s v="Y61"/>
    <s v="EAST OF ENGLAND COMMISSIONING REGION"/>
    <s v="EAST OF ENGLAND"/>
    <x v="249"/>
  </r>
  <r>
    <s v="695Y0"/>
    <s v="WEST MIDDLESEX UNIVERSITY LABORATORY"/>
    <s v="PATHOLOGY LAB"/>
    <x v="1"/>
    <x v="0"/>
    <s v="RQM"/>
    <s v="CHELSEA AND WESTMINSTER HOSPITAL NHS FOUNDATION TRUST"/>
    <s v="NHS TRUST"/>
    <s v="Y56"/>
    <s v="LONDON COMMISSIONING REGION"/>
    <s v="LONDON"/>
    <x v="250"/>
  </r>
  <r>
    <s v="699F0"/>
    <s v="WEST MIDLANDS REGIONAL GENETICS LABORATORY"/>
    <s v="PATHOLOGY LAB"/>
    <x v="0"/>
    <x v="0"/>
    <s v="RQ3"/>
    <s v="BIRMINGHAM WOMEN'S AND CHILDREN'S NHS FOUNDATION TRUST"/>
    <s v="NHS TRUST"/>
    <s v="Y60"/>
    <s v="MIDLANDS COMMISSIONING REGION"/>
    <s v="MIDLANDS"/>
    <x v="251"/>
  </r>
  <r>
    <s v="699P0"/>
    <s v="WEST MIDLANDS, OXFORD AND WESSEX GENOMIC LABORATORY HUB"/>
    <s v="PATHOLOGY LAB"/>
    <x v="0"/>
    <x v="0"/>
    <s v="RQ3"/>
    <s v="BIRMINGHAM WOMEN'S AND CHILDREN'S NHS FOUNDATION TRUST"/>
    <s v="NHS TRUST"/>
    <s v="Y60"/>
    <s v="MIDLANDS COMMISSIONING REGION"/>
    <s v="MIDLANDS"/>
    <x v="252"/>
  </r>
  <r>
    <s v="695Z0"/>
    <s v="WEST SUFFOLK HOSPITAL LABORATORY"/>
    <s v="PATHOLOGY LAB"/>
    <x v="1"/>
    <x v="0"/>
    <s v="RGR"/>
    <s v="WEST SUFFOLK NHS FOUNDATION TRUST"/>
    <s v="NHS TRUST"/>
    <s v="Y61"/>
    <s v="EAST OF ENGLAND COMMISSIONING REGION"/>
    <s v="EAST OF ENGLAND"/>
    <x v="253"/>
  </r>
  <r>
    <s v="A1T3M"/>
    <s v="WEST YORKSHIRE AND HARROGATE PATHOLOGY NETWORK"/>
    <s v="PATHOLOGY LAB"/>
    <x v="1"/>
    <x v="0"/>
    <s v="RXF"/>
    <s v="MID YORKSHIRE TEACHING NHS TRUST"/>
    <s v="NHS TRUST"/>
    <s v="Y63"/>
    <s v="NORTH EAST AND YORKSHIRE COMMISSIONING REGION"/>
    <s v="NORTH EAST AND YORKSHIRE"/>
    <x v="254"/>
  </r>
  <r>
    <s v="E0F4T"/>
    <s v="WESTMORLAND GENERAL HOSPITAL LABORATORY"/>
    <s v="PATHOLOGY LAB"/>
    <x v="1"/>
    <x v="0"/>
    <s v="RTX"/>
    <s v="UNIVERSITY HOSPITALS OF MORECAMBE BAY NHS FOUNDATION TRUST"/>
    <s v="NHS TRUST"/>
    <s v="Y62"/>
    <s v="NORTH WEST COMMISSIONING REGION"/>
    <s v="NORTH WEST"/>
    <x v="255"/>
  </r>
  <r>
    <s v="698R0"/>
    <s v="WESTON GENERAL HOSPITAL LABORATORY"/>
    <s v="PATHOLOGY LAB"/>
    <x v="1"/>
    <x v="0"/>
    <s v="RA7"/>
    <s v="UNIVERSITY HOSPITALS BRISTOL AND WESTON NHS FOUNDATION TRUST"/>
    <s v="NHS TRUST"/>
    <s v="Y58"/>
    <s v="SOUTH WEST COMMISSIONING REGION"/>
    <s v="SOUTH WEST"/>
    <x v="256"/>
  </r>
  <r>
    <s v="69230"/>
    <s v="WEXHAM PARK HOSPITAL LABORATORY"/>
    <s v="PATHOLOGY LAB"/>
    <x v="1"/>
    <x v="0"/>
    <s v="RDU"/>
    <s v="FRIMLEY HEALTH NHS FOUNDATION TRUST"/>
    <s v="NHS TRUST"/>
    <s v="Y59"/>
    <s v="SOUTH EAST COMMISSIONING REGION"/>
    <s v="SOUTH EAST"/>
    <x v="257"/>
  </r>
  <r>
    <s v="69530"/>
    <s v="WHISTON HOSPITAL LABORATORY"/>
    <s v="PATHOLOGY LAB"/>
    <x v="1"/>
    <x v="0"/>
    <s v="RBN"/>
    <s v="MERSEY AND WEST LANCASHIRE TEACHING HOSPITALS NHS TRUST"/>
    <s v="NHS TRUST"/>
    <s v="Y62"/>
    <s v="NORTH WEST COMMISSIONING REGION"/>
    <s v="NORTH WEST"/>
    <x v="258"/>
  </r>
  <r>
    <s v="69640"/>
    <s v="WINCHESTER AND EASTLEIGH HEALTHCARE LABORATORY"/>
    <s v="PATHOLOGY LAB"/>
    <x v="1"/>
    <x v="0"/>
    <s v="RN5"/>
    <s v="HAMPSHIRE HOSPITALS NHS FOUNDATION TRUST"/>
    <s v="NHS TRUST"/>
    <s v="Y59"/>
    <s v="SOUTH EAST COMMISSIONING REGION"/>
    <s v="SOUTH EAST"/>
    <x v="259"/>
  </r>
  <r>
    <s v="69A60"/>
    <s v="WIRRAL HOSPITAL DIAGNOSTIC LABORATORIES"/>
    <s v="PATHOLOGY LAB"/>
    <x v="1"/>
    <x v="0"/>
    <s v="RBL"/>
    <s v="WIRRAL UNIVERSITY TEACHING HOSPITAL NHS FOUNDATION TRUST"/>
    <s v="NHS TRUST"/>
    <s v="Y62"/>
    <s v="NORTH WEST COMMISSIONING REGION"/>
    <s v="NORTH WEST"/>
    <x v="260"/>
  </r>
  <r>
    <s v="69650"/>
    <s v="WORCESTER ROYAL HOSPITAL LABORATORY"/>
    <s v="PATHOLOGY LAB"/>
    <x v="1"/>
    <x v="0"/>
    <s v="RWP"/>
    <s v="WORCESTERSHIRE ACUTE HOSPITALS NHS TRUST"/>
    <s v="NHS TRUST"/>
    <s v="Y60"/>
    <s v="MIDLANDS COMMISSIONING REGION"/>
    <s v="MIDLANDS"/>
    <x v="261"/>
  </r>
  <r>
    <s v="69660"/>
    <s v="WORTHING HOSPITAL LABORATORY"/>
    <s v="PATHOLOGY LAB"/>
    <x v="1"/>
    <x v="0"/>
    <s v="RYR"/>
    <s v="UNIVERSITY HOSPITALS SUSSEX NHS FOUNDATION TRUST"/>
    <s v="NHS TRUST"/>
    <s v="Y59"/>
    <s v="SOUTH EAST COMMISSIONING REGION"/>
    <s v="SOUTH EAST"/>
    <x v="262"/>
  </r>
  <r>
    <s v="69670"/>
    <s v="YORK DISTRICT HOSPITAL LABORATORY"/>
    <s v="PATHOLOGY LAB"/>
    <x v="1"/>
    <x v="0"/>
    <s v="RCB"/>
    <s v="YORK AND SCARBOROUGH TEACHING HOSPITALS NHS FOUNDATION TRUST"/>
    <s v="NHS TRUST"/>
    <s v="Y63"/>
    <s v="NORTH EAST AND YORKSHIRE COMMISSIONING REGION"/>
    <s v="NORTH EAST AND YORKSHIRE"/>
    <x v="263"/>
  </r>
  <r>
    <s v="699N0"/>
    <s v="YORKSHIRE AND NORTH EAST GLH"/>
    <s v="PATHOLOGY LAB"/>
    <x v="0"/>
    <x v="0"/>
    <s v="RTD"/>
    <s v="THE NEWCASTLE UPON TYNE HOSPITALS NHS FOUNDATION TRUST"/>
    <s v="NHS TRUST"/>
    <s v="Y63"/>
    <s v="NORTH EAST AND YORKSHIRE COMMISSIONING REGION"/>
    <s v="NORTH EAST AND YORKSHIRE"/>
    <x v="264"/>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8597AC7B-34EB-40FD-AA08-40AA51174A03}" name="PivotTable1" cacheId="0" applyNumberFormats="0" applyBorderFormats="0" applyFontFormats="0" applyPatternFormats="0" applyAlignmentFormats="0" applyWidthHeightFormats="1" dataCaption="Values" updatedVersion="8" minRefreshableVersion="3" showDrill="0" useAutoFormatting="1" rowGrandTotals="0" colGrandTotals="0" itemPrintTitles="1" createdVersion="8" indent="0" showHeaders="0" outline="1" outlineData="1" multipleFieldFilters="0">
  <location ref="A8:A213" firstHeaderRow="0" firstDataRow="0" firstDataCol="1" rowPageCount="2" colPageCount="1"/>
  <pivotFields count="12">
    <pivotField showAll="0" defaultSubtotal="0"/>
    <pivotField showAll="0" defaultSubtotal="0"/>
    <pivotField showAll="0" defaultSubtotal="0"/>
    <pivotField axis="axisPage" showAll="0" defaultSubtotal="0">
      <items count="3">
        <item x="1"/>
        <item m="1" x="2"/>
        <item x="0"/>
      </items>
    </pivotField>
    <pivotField axis="axisPage" showAll="0" defaultSubtotal="0">
      <items count="2">
        <item x="1"/>
        <item x="0"/>
      </items>
    </pivotField>
    <pivotField showAll="0" defaultSubtotal="0"/>
    <pivotField showAll="0" defaultSubtotal="0"/>
    <pivotField showAll="0" defaultSubtotal="0"/>
    <pivotField showAll="0" defaultSubtotal="0"/>
    <pivotField showAll="0" defaultSubtotal="0"/>
    <pivotField subtotalTop="0" showAll="0" defaultSubtotal="0"/>
    <pivotField axis="axisRow" subtotalTop="0" showAll="0" sortType="ascending" defaultSubtotal="0">
      <items count="570">
        <item m="1" x="569"/>
        <item m="1" x="568"/>
        <item m="1" x="567"/>
        <item x="0"/>
        <item m="1" x="554"/>
        <item x="3"/>
        <item x="86"/>
        <item m="1" x="311"/>
        <item m="1" x="312"/>
        <item x="4"/>
        <item m="1" x="313"/>
        <item m="1" x="265"/>
        <item x="5"/>
        <item x="206"/>
        <item m="1" x="314"/>
        <item m="1" x="315"/>
        <item x="94"/>
        <item x="166"/>
        <item m="1" x="316"/>
        <item m="1" x="317"/>
        <item x="7"/>
        <item m="1" x="318"/>
        <item x="59"/>
        <item x="128"/>
        <item x="222"/>
        <item m="1" x="319"/>
        <item m="1" x="320"/>
        <item m="1" x="321"/>
        <item m="1" x="273"/>
        <item x="111"/>
        <item x="239"/>
        <item m="1" x="322"/>
        <item m="1" x="323"/>
        <item m="1" x="304"/>
        <item x="14"/>
        <item m="1" x="282"/>
        <item x="45"/>
        <item x="251"/>
        <item x="252"/>
        <item m="1" x="324"/>
        <item m="1" x="325"/>
        <item m="1" x="326"/>
        <item m="1" x="327"/>
        <item x="15"/>
        <item x="16"/>
        <item x="17"/>
        <item m="1" x="329"/>
        <item m="1" x="328"/>
        <item x="221"/>
        <item m="1" x="330"/>
        <item x="20"/>
        <item m="1" x="331"/>
        <item x="192"/>
        <item x="209"/>
        <item m="1" x="332"/>
        <item m="1" x="333"/>
        <item x="25"/>
        <item x="83"/>
        <item m="1" x="335"/>
        <item m="1" x="334"/>
        <item x="1"/>
        <item x="26"/>
        <item x="74"/>
        <item x="85"/>
        <item x="129"/>
        <item m="1" x="336"/>
        <item m="1" x="339"/>
        <item m="1" x="337"/>
        <item m="1" x="338"/>
        <item m="1" x="340"/>
        <item m="1" x="266"/>
        <item x="29"/>
        <item x="250"/>
        <item m="1" x="341"/>
        <item m="1" x="342"/>
        <item m="1" x="268"/>
        <item x="32"/>
        <item m="1" x="343"/>
        <item m="1" x="267"/>
        <item x="31"/>
        <item x="38"/>
        <item m="1" x="345"/>
        <item m="1" x="344"/>
        <item m="1" x="288"/>
        <item x="153"/>
        <item m="1" x="346"/>
        <item x="42"/>
        <item m="1" x="347"/>
        <item x="44"/>
        <item m="1" x="348"/>
        <item x="10"/>
        <item x="52"/>
        <item m="1" x="349"/>
        <item m="1" x="350"/>
        <item x="53"/>
        <item m="1" x="351"/>
        <item m="1" x="289"/>
        <item m="1" x="290"/>
        <item m="1" x="353"/>
        <item m="1" x="352"/>
        <item x="104"/>
        <item x="164"/>
        <item x="112"/>
        <item m="1" x="354"/>
        <item m="1" x="272"/>
        <item x="91"/>
        <item x="160"/>
        <item m="1" x="291"/>
        <item x="225"/>
        <item m="1" x="355"/>
        <item m="1" x="357"/>
        <item m="1" x="356"/>
        <item x="22"/>
        <item x="165"/>
        <item m="1" x="359"/>
        <item m="1" x="358"/>
        <item x="37"/>
        <item x="87"/>
        <item m="1" x="360"/>
        <item m="1" x="361"/>
        <item x="56"/>
        <item m="1" x="270"/>
        <item m="1" x="292"/>
        <item x="73"/>
        <item m="1" x="362"/>
        <item m="1" x="363"/>
        <item x="57"/>
        <item x="203"/>
        <item m="1" x="365"/>
        <item m="1" x="364"/>
        <item x="11"/>
        <item x="62"/>
        <item x="257"/>
        <item m="1" x="368"/>
        <item m="1" x="366"/>
        <item m="1" x="367"/>
        <item x="63"/>
        <item m="1" x="555"/>
        <item x="65"/>
        <item m="1" x="369"/>
        <item x="66"/>
        <item m="1" x="370"/>
        <item x="30"/>
        <item x="67"/>
        <item m="1" x="371"/>
        <item m="1" x="372"/>
        <item x="68"/>
        <item x="106"/>
        <item m="1" x="373"/>
        <item m="1" x="374"/>
        <item x="69"/>
        <item m="1" x="375"/>
        <item x="36"/>
        <item x="71"/>
        <item x="110"/>
        <item x="170"/>
        <item x="240"/>
        <item x="241"/>
        <item x="242"/>
        <item m="1" x="382"/>
        <item m="1" x="378"/>
        <item m="1" x="381"/>
        <item m="1" x="379"/>
        <item m="1" x="377"/>
        <item m="1" x="376"/>
        <item m="1" x="380"/>
        <item x="9"/>
        <item m="1" x="281"/>
        <item x="259"/>
        <item m="1" x="383"/>
        <item m="1" x="384"/>
        <item x="72"/>
        <item m="1" x="385"/>
        <item x="75"/>
        <item m="1" x="293"/>
        <item x="77"/>
        <item x="82"/>
        <item m="1" x="386"/>
        <item m="1" x="271"/>
        <item x="84"/>
        <item m="1" x="387"/>
        <item x="27"/>
        <item x="70"/>
        <item x="107"/>
        <item x="205"/>
        <item m="1" x="391"/>
        <item m="1" x="388"/>
        <item m="1" x="390"/>
        <item m="1" x="389"/>
        <item x="18"/>
        <item m="1" x="392"/>
        <item x="89"/>
        <item m="1" x="393"/>
        <item x="90"/>
        <item x="92"/>
        <item m="1" x="394"/>
        <item x="2"/>
        <item x="96"/>
        <item x="105"/>
        <item x="123"/>
        <item x="125"/>
        <item m="1" x="306"/>
        <item m="1" x="399"/>
        <item m="1" x="398"/>
        <item m="1" x="397"/>
        <item m="1" x="395"/>
        <item m="1" x="396"/>
        <item x="97"/>
        <item m="1" x="294"/>
        <item m="1" x="400"/>
        <item x="178"/>
        <item m="1" x="401"/>
        <item x="98"/>
        <item m="1" x="556"/>
        <item x="99"/>
        <item x="204"/>
        <item x="217"/>
        <item m="1" x="402"/>
        <item m="1" x="403"/>
        <item m="1" x="404"/>
        <item x="101"/>
        <item m="1" x="286"/>
        <item x="118"/>
        <item x="163"/>
        <item m="1" x="405"/>
        <item m="1" x="406"/>
        <item x="103"/>
        <item m="1" x="407"/>
        <item x="58"/>
        <item x="176"/>
        <item m="1" x="408"/>
        <item m="1" x="409"/>
        <item x="54"/>
        <item m="1" x="276"/>
        <item x="142"/>
        <item m="1" x="410"/>
        <item m="1" x="411"/>
        <item x="113"/>
        <item m="1" x="283"/>
        <item x="46"/>
        <item x="114"/>
        <item x="228"/>
        <item m="1" x="412"/>
        <item m="1" x="413"/>
        <item x="115"/>
        <item x="122"/>
        <item x="136"/>
        <item x="137"/>
        <item x="227"/>
        <item x="231"/>
        <item m="1" x="414"/>
        <item m="1" x="418"/>
        <item m="1" x="417"/>
        <item m="1" x="416"/>
        <item m="1" x="415"/>
        <item x="116"/>
        <item m="1" x="419"/>
        <item x="258"/>
        <item m="1" x="420"/>
        <item x="8"/>
        <item x="21"/>
        <item x="198"/>
        <item m="1" x="421"/>
        <item m="1" x="422"/>
        <item m="1" x="423"/>
        <item x="119"/>
        <item m="1" x="424"/>
        <item m="1" x="269"/>
        <item x="50"/>
        <item x="218"/>
        <item m="1" x="280"/>
        <item x="254"/>
        <item m="1" x="425"/>
        <item m="1" x="426"/>
        <item m="1" x="427"/>
        <item x="121"/>
        <item m="1" x="428"/>
        <item m="1" x="557"/>
        <item m="1" x="274"/>
        <item x="130"/>
        <item m="1" x="429"/>
        <item x="159"/>
        <item x="188"/>
        <item m="1" x="430"/>
        <item m="1" x="431"/>
        <item x="245"/>
        <item x="43"/>
        <item x="248"/>
        <item m="1" x="432"/>
        <item m="1" x="433"/>
        <item m="1" x="287"/>
        <item m="1" x="434"/>
        <item m="1" x="295"/>
        <item x="213"/>
        <item x="234"/>
        <item x="235"/>
        <item m="1" x="437"/>
        <item m="1" x="435"/>
        <item m="1" x="436"/>
        <item x="81"/>
        <item x="155"/>
        <item m="1" x="439"/>
        <item m="1" x="438"/>
        <item x="138"/>
        <item m="1" x="440"/>
        <item x="13"/>
        <item x="24"/>
        <item x="132"/>
        <item x="146"/>
        <item x="147"/>
        <item x="183"/>
        <item m="1" x="443"/>
        <item m="1" x="441"/>
        <item m="1" x="444"/>
        <item m="1" x="442"/>
        <item m="1" x="446"/>
        <item m="1" x="445"/>
        <item x="51"/>
        <item x="187"/>
        <item m="1" x="448"/>
        <item m="1" x="447"/>
        <item x="80"/>
        <item x="135"/>
        <item x="141"/>
        <item x="244"/>
        <item m="1" x="452"/>
        <item m="1" x="450"/>
        <item m="1" x="451"/>
        <item m="1" x="449"/>
        <item x="143"/>
        <item x="144"/>
        <item m="1" x="454"/>
        <item m="1" x="453"/>
        <item x="148"/>
        <item m="1" x="558"/>
        <item x="145"/>
        <item x="149"/>
        <item x="150"/>
        <item x="151"/>
        <item m="1" x="455"/>
        <item m="1" x="458"/>
        <item m="1" x="457"/>
        <item m="1" x="456"/>
        <item m="1" x="307"/>
        <item m="1" x="296"/>
        <item m="1" x="459"/>
        <item x="158"/>
        <item m="1" x="559"/>
        <item x="167"/>
        <item m="1" x="560"/>
        <item x="12"/>
        <item m="1" x="460"/>
        <item m="1" x="277"/>
        <item x="171"/>
        <item m="1" x="461"/>
        <item x="139"/>
        <item m="1" x="278"/>
        <item x="172"/>
        <item x="195"/>
        <item m="1" x="462"/>
        <item m="1" x="463"/>
        <item m="1" x="464"/>
        <item x="6"/>
        <item x="28"/>
        <item m="1" x="284"/>
        <item x="76"/>
        <item x="108"/>
        <item x="133"/>
        <item x="173"/>
        <item m="1" x="468"/>
        <item m="1" x="465"/>
        <item m="1" x="467"/>
        <item m="1" x="466"/>
        <item x="177"/>
        <item m="1" x="469"/>
        <item x="152"/>
        <item m="1" x="470"/>
        <item m="1" x="297"/>
        <item m="1" x="471"/>
        <item x="180"/>
        <item x="182"/>
        <item m="1" x="472"/>
        <item x="184"/>
        <item x="247"/>
        <item m="1" x="473"/>
        <item m="1" x="474"/>
        <item x="34"/>
        <item x="185"/>
        <item m="1" x="475"/>
        <item m="1" x="476"/>
        <item x="35"/>
        <item x="189"/>
        <item m="1" x="477"/>
        <item m="1" x="478"/>
        <item x="140"/>
        <item x="174"/>
        <item m="1" x="480"/>
        <item m="1" x="479"/>
        <item x="95"/>
        <item x="127"/>
        <item m="1" x="481"/>
        <item m="1" x="482"/>
        <item x="201"/>
        <item m="1" x="483"/>
        <item x="191"/>
        <item m="1" x="561"/>
        <item x="61"/>
        <item x="88"/>
        <item m="1" x="485"/>
        <item m="1" x="484"/>
        <item x="193"/>
        <item x="210"/>
        <item m="1" x="486"/>
        <item m="1" x="487"/>
        <item x="194"/>
        <item m="1" x="488"/>
        <item x="196"/>
        <item m="1" x="279"/>
        <item x="199"/>
        <item m="1" x="489"/>
        <item x="200"/>
        <item m="1" x="562"/>
        <item m="1" x="298"/>
        <item m="1" x="310"/>
        <item x="202"/>
        <item m="1" x="490"/>
        <item x="208"/>
        <item m="1" x="491"/>
        <item x="41"/>
        <item x="55"/>
        <item m="1" x="492"/>
        <item m="1" x="493"/>
        <item x="211"/>
        <item x="212"/>
        <item m="1" x="494"/>
        <item m="1" x="563"/>
        <item x="233"/>
        <item m="1" x="495"/>
        <item x="33"/>
        <item m="1" x="496"/>
        <item x="215"/>
        <item m="1" x="564"/>
        <item x="216"/>
        <item m="1" x="565"/>
        <item x="47"/>
        <item m="1" x="497"/>
        <item m="1" x="285"/>
        <item x="117"/>
        <item m="1" x="498"/>
        <item x="60"/>
        <item m="1" x="275"/>
        <item x="131"/>
        <item x="219"/>
        <item x="264"/>
        <item m="1" x="499"/>
        <item m="1" x="500"/>
        <item m="1" x="501"/>
        <item x="220"/>
        <item m="1" x="502"/>
        <item m="1" x="309"/>
        <item x="162"/>
        <item m="1" x="503"/>
        <item x="168"/>
        <item m="1" x="504"/>
        <item x="223"/>
        <item m="1" x="505"/>
        <item x="120"/>
        <item x="126"/>
        <item m="1" x="506"/>
        <item x="179"/>
        <item m="1" x="507"/>
        <item x="224"/>
        <item m="1" x="508"/>
        <item x="226"/>
        <item m="1" x="509"/>
        <item m="1" x="308"/>
        <item m="1" x="305"/>
        <item m="1" x="299"/>
        <item m="1" x="300"/>
        <item m="1" x="510"/>
        <item m="1" x="511"/>
        <item x="102"/>
        <item x="156"/>
        <item x="109"/>
        <item x="161"/>
        <item x="229"/>
        <item x="230"/>
        <item m="1" x="514"/>
        <item m="1" x="513"/>
        <item m="1" x="515"/>
        <item m="1" x="512"/>
        <item m="1" x="301"/>
        <item x="197"/>
        <item x="246"/>
        <item m="1" x="518"/>
        <item m="1" x="516"/>
        <item m="1" x="517"/>
        <item x="78"/>
        <item x="124"/>
        <item x="232"/>
        <item m="1" x="519"/>
        <item m="1" x="521"/>
        <item m="1" x="520"/>
        <item x="236"/>
        <item x="237"/>
        <item x="256"/>
        <item m="1" x="524"/>
        <item m="1" x="523"/>
        <item m="1" x="522"/>
        <item x="40"/>
        <item m="1" x="525"/>
        <item x="19"/>
        <item x="157"/>
        <item m="1" x="527"/>
        <item m="1" x="526"/>
        <item x="23"/>
        <item x="48"/>
        <item m="1" x="528"/>
        <item m="1" x="529"/>
        <item x="100"/>
        <item m="1" x="530"/>
        <item x="64"/>
        <item x="175"/>
        <item x="255"/>
        <item m="1" x="531"/>
        <item m="1" x="533"/>
        <item m="1" x="532"/>
        <item x="134"/>
        <item m="1" x="534"/>
        <item x="49"/>
        <item m="1" x="535"/>
        <item x="181"/>
        <item x="207"/>
        <item x="262"/>
        <item m="1" x="536"/>
        <item m="1" x="538"/>
        <item m="1" x="537"/>
        <item m="1" x="566"/>
        <item x="238"/>
        <item x="243"/>
        <item m="1" x="539"/>
        <item m="1" x="302"/>
        <item m="1" x="540"/>
        <item x="79"/>
        <item x="249"/>
        <item m="1" x="542"/>
        <item m="1" x="541"/>
        <item x="253"/>
        <item m="1" x="543"/>
        <item x="154"/>
        <item m="1" x="544"/>
        <item x="260"/>
        <item m="1" x="545"/>
        <item x="93"/>
        <item x="214"/>
        <item x="261"/>
        <item m="1" x="547"/>
        <item m="1" x="546"/>
        <item m="1" x="548"/>
        <item m="1" x="303"/>
        <item m="1" x="549"/>
        <item x="169"/>
        <item x="39"/>
        <item m="1" x="550"/>
        <item x="186"/>
        <item x="190"/>
        <item x="263"/>
        <item m="1" x="551"/>
        <item m="1" x="553"/>
        <item m="1" x="552"/>
      </items>
    </pivotField>
  </pivotFields>
  <rowFields count="1">
    <field x="11"/>
  </rowFields>
  <rowItems count="206">
    <i>
      <x v="5"/>
    </i>
    <i>
      <x v="6"/>
    </i>
    <i>
      <x v="12"/>
    </i>
    <i>
      <x v="13"/>
    </i>
    <i>
      <x v="16"/>
    </i>
    <i>
      <x v="17"/>
    </i>
    <i>
      <x v="20"/>
    </i>
    <i>
      <x v="22"/>
    </i>
    <i>
      <x v="23"/>
    </i>
    <i>
      <x v="24"/>
    </i>
    <i>
      <x v="29"/>
    </i>
    <i>
      <x v="30"/>
    </i>
    <i>
      <x v="34"/>
    </i>
    <i>
      <x v="36"/>
    </i>
    <i>
      <x v="44"/>
    </i>
    <i>
      <x v="45"/>
    </i>
    <i>
      <x v="48"/>
    </i>
    <i>
      <x v="50"/>
    </i>
    <i>
      <x v="52"/>
    </i>
    <i>
      <x v="53"/>
    </i>
    <i>
      <x v="56"/>
    </i>
    <i>
      <x v="57"/>
    </i>
    <i>
      <x v="60"/>
    </i>
    <i>
      <x v="62"/>
    </i>
    <i>
      <x v="71"/>
    </i>
    <i>
      <x v="72"/>
    </i>
    <i>
      <x v="76"/>
    </i>
    <i>
      <x v="79"/>
    </i>
    <i>
      <x v="80"/>
    </i>
    <i>
      <x v="84"/>
    </i>
    <i>
      <x v="86"/>
    </i>
    <i>
      <x v="88"/>
    </i>
    <i>
      <x v="90"/>
    </i>
    <i>
      <x v="91"/>
    </i>
    <i>
      <x v="94"/>
    </i>
    <i>
      <x v="100"/>
    </i>
    <i>
      <x v="101"/>
    </i>
    <i>
      <x v="102"/>
    </i>
    <i>
      <x v="105"/>
    </i>
    <i>
      <x v="106"/>
    </i>
    <i>
      <x v="108"/>
    </i>
    <i>
      <x v="112"/>
    </i>
    <i>
      <x v="113"/>
    </i>
    <i>
      <x v="116"/>
    </i>
    <i>
      <x v="117"/>
    </i>
    <i>
      <x v="120"/>
    </i>
    <i>
      <x v="123"/>
    </i>
    <i>
      <x v="126"/>
    </i>
    <i>
      <x v="127"/>
    </i>
    <i>
      <x v="130"/>
    </i>
    <i>
      <x v="131"/>
    </i>
    <i>
      <x v="132"/>
    </i>
    <i>
      <x v="138"/>
    </i>
    <i>
      <x v="140"/>
    </i>
    <i>
      <x v="142"/>
    </i>
    <i>
      <x v="143"/>
    </i>
    <i>
      <x v="150"/>
    </i>
    <i>
      <x v="156"/>
    </i>
    <i>
      <x v="157"/>
    </i>
    <i>
      <x v="158"/>
    </i>
    <i>
      <x v="166"/>
    </i>
    <i>
      <x v="168"/>
    </i>
    <i>
      <x v="171"/>
    </i>
    <i>
      <x v="173"/>
    </i>
    <i>
      <x v="175"/>
    </i>
    <i>
      <x v="176"/>
    </i>
    <i>
      <x v="179"/>
    </i>
    <i>
      <x v="181"/>
    </i>
    <i>
      <x v="182"/>
    </i>
    <i>
      <x v="183"/>
    </i>
    <i>
      <x v="184"/>
    </i>
    <i>
      <x v="189"/>
    </i>
    <i>
      <x v="191"/>
    </i>
    <i>
      <x v="194"/>
    </i>
    <i>
      <x v="207"/>
    </i>
    <i>
      <x v="210"/>
    </i>
    <i>
      <x v="214"/>
    </i>
    <i>
      <x v="215"/>
    </i>
    <i>
      <x v="220"/>
    </i>
    <i>
      <x v="222"/>
    </i>
    <i>
      <x v="223"/>
    </i>
    <i>
      <x v="229"/>
    </i>
    <i>
      <x v="232"/>
    </i>
    <i>
      <x v="234"/>
    </i>
    <i>
      <x v="239"/>
    </i>
    <i>
      <x v="240"/>
    </i>
    <i>
      <x v="241"/>
    </i>
    <i>
      <x v="244"/>
    </i>
    <i>
      <x v="246"/>
    </i>
    <i>
      <x v="247"/>
    </i>
    <i>
      <x v="248"/>
    </i>
    <i>
      <x v="249"/>
    </i>
    <i>
      <x v="255"/>
    </i>
    <i>
      <x v="257"/>
    </i>
    <i>
      <x v="259"/>
    </i>
    <i>
      <x v="260"/>
    </i>
    <i>
      <x v="261"/>
    </i>
    <i>
      <x v="265"/>
    </i>
    <i>
      <x v="268"/>
    </i>
    <i>
      <x v="269"/>
    </i>
    <i>
      <x v="271"/>
    </i>
    <i>
      <x v="275"/>
    </i>
    <i>
      <x v="279"/>
    </i>
    <i>
      <x v="281"/>
    </i>
    <i>
      <x v="282"/>
    </i>
    <i>
      <x v="285"/>
    </i>
    <i>
      <x v="286"/>
    </i>
    <i>
      <x v="287"/>
    </i>
    <i>
      <x v="293"/>
    </i>
    <i>
      <x v="294"/>
    </i>
    <i>
      <x v="295"/>
    </i>
    <i>
      <x v="299"/>
    </i>
    <i>
      <x v="300"/>
    </i>
    <i>
      <x v="303"/>
    </i>
    <i>
      <x v="305"/>
    </i>
    <i>
      <x v="306"/>
    </i>
    <i>
      <x v="307"/>
    </i>
    <i>
      <x v="308"/>
    </i>
    <i>
      <x v="309"/>
    </i>
    <i>
      <x v="310"/>
    </i>
    <i>
      <x v="317"/>
    </i>
    <i>
      <x v="318"/>
    </i>
    <i>
      <x v="321"/>
    </i>
    <i>
      <x v="322"/>
    </i>
    <i>
      <x v="324"/>
    </i>
    <i>
      <x v="330"/>
    </i>
    <i>
      <x v="338"/>
    </i>
    <i>
      <x v="346"/>
    </i>
    <i>
      <x v="353"/>
    </i>
    <i>
      <x v="355"/>
    </i>
    <i>
      <x v="357"/>
    </i>
    <i>
      <x v="362"/>
    </i>
    <i>
      <x v="365"/>
    </i>
    <i>
      <x v="366"/>
    </i>
    <i>
      <x v="367"/>
    </i>
    <i>
      <x v="368"/>
    </i>
    <i>
      <x v="379"/>
    </i>
    <i>
      <x v="380"/>
    </i>
    <i>
      <x v="382"/>
    </i>
    <i>
      <x v="386"/>
    </i>
    <i>
      <x v="387"/>
    </i>
    <i>
      <x v="390"/>
    </i>
    <i>
      <x v="394"/>
    </i>
    <i>
      <x v="395"/>
    </i>
    <i>
      <x v="398"/>
    </i>
    <i>
      <x v="399"/>
    </i>
    <i>
      <x v="402"/>
    </i>
    <i>
      <x v="406"/>
    </i>
    <i>
      <x v="407"/>
    </i>
    <i>
      <x v="410"/>
    </i>
    <i>
      <x v="411"/>
    </i>
    <i>
      <x v="414"/>
    </i>
    <i>
      <x v="416"/>
    </i>
    <i>
      <x v="418"/>
    </i>
    <i>
      <x v="424"/>
    </i>
    <i>
      <x v="426"/>
    </i>
    <i>
      <x v="428"/>
    </i>
    <i>
      <x v="429"/>
    </i>
    <i>
      <x v="433"/>
    </i>
    <i>
      <x v="444"/>
    </i>
    <i>
      <x v="447"/>
    </i>
    <i>
      <x v="449"/>
    </i>
    <i>
      <x v="451"/>
    </i>
    <i>
      <x v="457"/>
    </i>
    <i>
      <x v="460"/>
    </i>
    <i>
      <x v="462"/>
    </i>
    <i>
      <x v="466"/>
    </i>
    <i>
      <x v="467"/>
    </i>
    <i>
      <x v="469"/>
    </i>
    <i>
      <x v="473"/>
    </i>
    <i>
      <x v="481"/>
    </i>
    <i>
      <x v="482"/>
    </i>
    <i>
      <x v="483"/>
    </i>
    <i>
      <x v="486"/>
    </i>
    <i>
      <x v="492"/>
    </i>
    <i>
      <x v="497"/>
    </i>
    <i>
      <x v="499"/>
    </i>
    <i>
      <x v="503"/>
    </i>
    <i>
      <x v="505"/>
    </i>
    <i>
      <x v="509"/>
    </i>
    <i>
      <x v="512"/>
    </i>
    <i>
      <x v="515"/>
    </i>
    <i>
      <x v="516"/>
    </i>
    <i>
      <x v="519"/>
    </i>
    <i>
      <x v="521"/>
    </i>
    <i>
      <x v="522"/>
    </i>
    <i>
      <x v="523"/>
    </i>
    <i>
      <x v="527"/>
    </i>
    <i>
      <x v="529"/>
    </i>
    <i>
      <x v="531"/>
    </i>
    <i>
      <x v="532"/>
    </i>
    <i>
      <x v="533"/>
    </i>
    <i>
      <x v="539"/>
    </i>
    <i>
      <x v="543"/>
    </i>
    <i>
      <x v="544"/>
    </i>
    <i>
      <x v="547"/>
    </i>
    <i>
      <x v="549"/>
    </i>
    <i>
      <x v="551"/>
    </i>
    <i>
      <x v="553"/>
    </i>
    <i>
      <x v="554"/>
    </i>
    <i>
      <x v="555"/>
    </i>
    <i>
      <x v="561"/>
    </i>
    <i>
      <x v="562"/>
    </i>
    <i>
      <x v="564"/>
    </i>
    <i>
      <x v="565"/>
    </i>
    <i>
      <x v="566"/>
    </i>
  </rowItems>
  <colItems count="1">
    <i/>
  </colItems>
  <pageFields count="2">
    <pageField fld="3" item="0" hier="-1"/>
    <pageField fld="4" item="1" hier="-1"/>
  </page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F7D02B6-FF3A-4E1F-9091-F4EC9D433AAA}" name="MaternityServiceList6" displayName="MaternityServiceList6" ref="A2:D141" totalsRowShown="0" headerRowDxfId="47" dataDxfId="46">
  <autoFilter ref="A2:D141" xr:uid="{B21303DE-B942-44A3-BF84-A9C4976E51F0}"/>
  <tableColumns count="4">
    <tableColumn id="1" xr3:uid="{E4230D67-F377-455B-8806-9A4F3DE628B6}" name="MaternityService" dataDxfId="45"/>
    <tableColumn id="2" xr3:uid="{36FE1A79-E6E6-4740-90CE-FA1C0A29D53B}" name="TrustCode" dataDxfId="44"/>
    <tableColumn id="5" xr3:uid="{62B205DA-BAFD-4CF2-A2E7-BB62570D92E8}" name="SiteCode"/>
    <tableColumn id="3" xr3:uid="{60739986-6BD2-4B4B-A85E-1BFC57383FE8}" name="Trust" dataDxfId="43">
      <calculatedColumnFormula>INDEX(TrustList7[Name],MATCH(MaternityServiceList6[[#This Row],[TrustCode]],TrustList7[Code],0),1)</calculatedColumnFormula>
    </tableColumn>
  </tableColumns>
  <tableStyleInfo name="TableStyleLight2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C836E11-0F1A-419D-BDBE-8D316FAF54EC}" name="TrustList7" displayName="TrustList7" ref="F2:P246" totalsRowShown="0">
  <autoFilter ref="F2:P246" xr:uid="{3BCA5F70-699D-4D62-B92C-7028A3C2D833}"/>
  <tableColumns count="11">
    <tableColumn id="1" xr3:uid="{C1C924F0-DA5C-4588-9A68-30007BBC8105}" name="Code"/>
    <tableColumn id="2" xr3:uid="{4CC4951A-9D9A-499F-A096-78DB99C2F466}" name="Name"/>
    <tableColumn id="3" xr3:uid="{284B2390-EAF4-4095-BED1-23573963A688}" name="Primary Role Name"/>
    <tableColumn id="4" xr3:uid="{2D957653-282C-486F-A895-AEA2BBF10AC8}" name="Status"/>
    <tableColumn id="5" xr3:uid="{CB26DAAD-0919-4962-B772-90FA43DAC605}" name="Country"/>
    <tableColumn id="6" xr3:uid="{68B990B8-519B-4F91-9BA8-4121BD743E8D}" name="Is Directed By - Code"/>
    <tableColumn id="7" xr3:uid="{81558746-2014-4BDD-8D97-0D949CAA4FB4}" name="Is Directed By - Name"/>
    <tableColumn id="8" xr3:uid="{7C2EE9F0-97E5-44E1-8E47-C1C10BE29A74}" name="Is Directed By - Primary Role Name"/>
    <tableColumn id="9" xr3:uid="{1D239D5B-A2B2-4115-B99F-07AD8A1FD013}" name="National Grouping Code"/>
    <tableColumn id="10" xr3:uid="{FC54755F-52BB-498F-B0AB-EF468A758588}" name="National Grouping Name"/>
    <tableColumn id="12" xr3:uid="{047C889D-3A51-437D-B7A1-ABE537FCD6FB}" name="Column1" dataDxfId="42"/>
  </tableColumns>
  <tableStyleInfo name="TableStyleLight2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160D31F-24A3-45B3-8616-A8C776062C90}" name="LabList" displayName="LabList" ref="D2:O267" totalsRowShown="0">
  <autoFilter ref="D2:O267" xr:uid="{2160D31F-24A3-45B3-8616-A8C776062C90}"/>
  <sortState xmlns:xlrd2="http://schemas.microsoft.com/office/spreadsheetml/2017/richdata2" ref="D3:O261">
    <sortCondition ref="O2:O261"/>
  </sortState>
  <tableColumns count="12">
    <tableColumn id="1" xr3:uid="{886E9B4C-E624-4F07-BF27-5D5B3DCA051B}" name="Code" dataDxfId="41"/>
    <tableColumn id="2" xr3:uid="{95156841-40BA-4FA8-A659-062E6C2CC2B6}" name="Name"/>
    <tableColumn id="3" xr3:uid="{14219415-BA3D-4328-90D7-64ABBA8FD908}" name="Primary Role Name"/>
    <tableColumn id="4" xr3:uid="{521F6E38-109B-4D41-9922-2B444E485BFA}" name="Legal Status"/>
    <tableColumn id="5" xr3:uid="{762D5390-E411-4D5E-B4CA-E715ED058065}" name="Country"/>
    <tableColumn id="6" xr3:uid="{A06A02FB-0BC6-4E93-8E77-F87C23485381}" name="Is Directed By - Code"/>
    <tableColumn id="7" xr3:uid="{B19763B4-5B5A-425D-86F0-F6262340A4DC}" name="Is Directed By - Name"/>
    <tableColumn id="8" xr3:uid="{AF8623D2-C133-4858-B811-2DA745431D74}" name="Is Directed By - Primary Role Name"/>
    <tableColumn id="9" xr3:uid="{19EB63CC-633E-46C9-B9B5-E7EF1A4975B5}" name="National Grouping Code"/>
    <tableColumn id="10" xr3:uid="{D270DD85-6079-4C23-BCA5-BAE15511E691}" name="National Grouping Name"/>
    <tableColumn id="11" xr3:uid="{BDAF092F-0A4B-4BEA-B1FA-A1C309FE7E16}" name="Region Name" dataDxfId="40">
      <calculatedColumnFormula>SUBSTITUTE(LabList[[#This Row],[National Grouping Name]]," COMMISSIONING REGION", "")</calculatedColumnFormula>
    </tableColumn>
    <tableColumn id="12" xr3:uid="{11A7401A-684E-42DD-BCF8-9CA1D83832AC}" name="Combined" dataDxfId="39">
      <calculatedColumnFormula>IF(LabList[[#This Row],[Is Directed By - Primary Role Name]]="NHS TRUST", LabList[[#This Row],[Is Directed By - Name]]&amp;" - "&amp;LabList[[#This Row],[Name]],LabList[[#This Row],[Name]])</calculatedColumnFormula>
    </tableColumn>
  </tableColumns>
  <tableStyleInfo name="TableStyleLight2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8E09379-21E6-4CE1-9486-1B2DD8E8C20D}" name="Table4" displayName="Table4" ref="Q2:R57" totalsRowShown="0">
  <autoFilter ref="Q2:R57" xr:uid="{F8E09379-21E6-4CE1-9486-1B2DD8E8C20D}"/>
  <tableColumns count="2">
    <tableColumn id="1" xr3:uid="{9690D2FE-017A-4D9A-A734-9B0FEEEDB8BF}" name="IDPS screening"/>
    <tableColumn id="2" xr3:uid="{EE06EE13-D83C-4FDD-8475-DA42EF9945EF}" name="UKAS no."/>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PHE scheme">
      <a:dk1>
        <a:sysClr val="windowText" lastClr="000000"/>
      </a:dk1>
      <a:lt1>
        <a:sysClr val="window" lastClr="FFFFFF"/>
      </a:lt1>
      <a:dk2>
        <a:srgbClr val="8CB8C6"/>
      </a:dk2>
      <a:lt2>
        <a:srgbClr val="DAD7CB"/>
      </a:lt2>
      <a:accent1>
        <a:srgbClr val="006ED2"/>
      </a:accent1>
      <a:accent2>
        <a:srgbClr val="E9994A"/>
      </a:accent2>
      <a:accent3>
        <a:srgbClr val="00B092"/>
      </a:accent3>
      <a:accent4>
        <a:srgbClr val="B13146"/>
      </a:accent4>
      <a:accent5>
        <a:srgbClr val="6C3A8E"/>
      </a:accent5>
      <a:accent6>
        <a:srgbClr val="A4AEB5"/>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mailto:england.screeningdata@nhs.net" TargetMode="External"/><Relationship Id="rId1" Type="http://schemas.openxmlformats.org/officeDocument/2006/relationships/hyperlink" Target="https://www.gov.uk/government/collections/nhs-population-screening-programme-standards"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hyperlink" Target="https://odsdatapoint.digital.nhs.uk/userdefined" TargetMode="External"/><Relationship Id="rId1" Type="http://schemas.openxmlformats.org/officeDocument/2006/relationships/pivotTable" Target="../pivotTables/pivotTable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A1FA6-C692-4CB5-8B90-E3F756889AB2}">
  <sheetPr>
    <tabColor theme="1"/>
  </sheetPr>
  <dimension ref="A1:K31"/>
  <sheetViews>
    <sheetView tabSelected="1" zoomScaleNormal="100" workbookViewId="0">
      <selection activeCell="H55" sqref="H55"/>
    </sheetView>
  </sheetViews>
  <sheetFormatPr defaultColWidth="0" defaultRowHeight="14.25" zeroHeight="1"/>
  <cols>
    <col min="1" max="1" width="4.7109375" style="49" customWidth="1"/>
    <col min="2" max="2" width="23.7109375" style="48" customWidth="1"/>
    <col min="3" max="5" width="40.7109375" style="49" customWidth="1"/>
    <col min="6" max="6" width="4.7109375" style="49" customWidth="1"/>
    <col min="7" max="11" width="0" style="49" hidden="1" customWidth="1"/>
    <col min="12" max="16384" width="9.28515625" style="49" hidden="1"/>
  </cols>
  <sheetData>
    <row r="1" spans="2:5" s="13" customFormat="1" ht="15" customHeight="1"/>
    <row r="2" spans="2:5" s="13" customFormat="1" ht="15" customHeight="1"/>
    <row r="3" spans="2:5" s="13" customFormat="1" ht="15" customHeight="1"/>
    <row r="4" spans="2:5" s="13" customFormat="1" ht="15" customHeight="1"/>
    <row r="5" spans="2:5" s="13" customFormat="1" ht="15" customHeight="1"/>
    <row r="6" spans="2:5" s="13" customFormat="1" ht="15" customHeight="1"/>
    <row r="7" spans="2:5" ht="35.25">
      <c r="B7" s="158" t="s">
        <v>9</v>
      </c>
      <c r="C7" s="158"/>
      <c r="D7" s="158"/>
      <c r="E7" s="158"/>
    </row>
    <row r="8" spans="2:5">
      <c r="B8" s="49"/>
    </row>
    <row r="9" spans="2:5">
      <c r="B9" s="13" t="s">
        <v>10</v>
      </c>
    </row>
    <row r="10" spans="2:5" ht="13.5" customHeight="1">
      <c r="B10" s="49"/>
    </row>
    <row r="11" spans="2:5" ht="18">
      <c r="B11" s="157" t="s">
        <v>11</v>
      </c>
      <c r="C11" s="157"/>
      <c r="D11" s="157"/>
      <c r="E11" s="157"/>
    </row>
    <row r="12" spans="2:5" ht="18">
      <c r="B12" s="157" t="s">
        <v>12</v>
      </c>
      <c r="C12" s="157"/>
      <c r="D12" s="157"/>
      <c r="E12" s="157"/>
    </row>
    <row r="13" spans="2:5" ht="18">
      <c r="B13" s="157" t="s">
        <v>13</v>
      </c>
      <c r="C13" s="157"/>
      <c r="D13" s="157"/>
      <c r="E13" s="157"/>
    </row>
    <row r="14" spans="2:5" ht="18">
      <c r="B14" s="157" t="s">
        <v>14</v>
      </c>
      <c r="C14" s="157"/>
      <c r="D14" s="157"/>
      <c r="E14" s="157"/>
    </row>
    <row r="15" spans="2:5" ht="18">
      <c r="B15" s="157" t="s">
        <v>15</v>
      </c>
      <c r="C15" s="157"/>
      <c r="D15" s="157"/>
      <c r="E15" s="157"/>
    </row>
    <row r="16" spans="2:5" ht="18">
      <c r="B16" s="157" t="s">
        <v>16</v>
      </c>
      <c r="C16" s="157"/>
      <c r="D16" s="157"/>
      <c r="E16" s="157"/>
    </row>
    <row r="17" spans="2:2" ht="18">
      <c r="B17" s="52"/>
    </row>
    <row r="18" spans="2:2">
      <c r="B18" s="49"/>
    </row>
    <row r="19" spans="2:2"/>
    <row r="20" spans="2:2"/>
    <row r="21" spans="2:2"/>
    <row r="22" spans="2:2"/>
    <row r="23" spans="2:2"/>
    <row r="24" spans="2:2"/>
    <row r="25" spans="2:2"/>
    <row r="26" spans="2:2"/>
    <row r="27" spans="2:2"/>
    <row r="28" spans="2:2"/>
    <row r="29" spans="2:2"/>
    <row r="30" spans="2:2"/>
    <row r="31" spans="2:2"/>
  </sheetData>
  <sheetProtection algorithmName="SHA-512" hashValue="7DlW972MV4u5yXhcIIoiri4RztpqXQnQRBzJZ4hIEcsGsslme+xYVc+o7TJAmPhysQaWMbN8wbt1cco3Pz99xg==" saltValue="9bEe7eqww+fcZZ+wHL31rA==" spinCount="100000" sheet="1" objects="1" scenarios="1"/>
  <mergeCells count="7">
    <mergeCell ref="B16:E16"/>
    <mergeCell ref="B7:E7"/>
    <mergeCell ref="B11:E11"/>
    <mergeCell ref="B13:E13"/>
    <mergeCell ref="B14:E14"/>
    <mergeCell ref="B15:E15"/>
    <mergeCell ref="B12:E12"/>
  </mergeCells>
  <hyperlinks>
    <hyperlink ref="B11" location="Guidance!A1" display="Click here to read guidance" xr:uid="{77E10B9C-DB69-4931-8537-93C5763F710D}"/>
    <hyperlink ref="B13" location="'IDPS Data Return'!A1" display="Click here to go to the IDPS Data Return page" xr:uid="{64AA82CF-95C5-4D44-A8F5-1FCC17D5C070}"/>
    <hyperlink ref="B14" location="'IDPS Data Return'!A1" display="Click here to go to the FASP Data Return page" xr:uid="{4E35FA54-8512-4832-B856-67A9B001BDA9}"/>
    <hyperlink ref="B15" location="'SCT Data Return'!A1" display="Click here to go to the SCT Data Return page" xr:uid="{5FB2B7DB-B7F6-41E6-BCD6-EAA0B4201B68}"/>
    <hyperlink ref="B16" location="'Question Status'!A1" display="Click here before submitting" xr:uid="{BF31A486-DEF9-4F13-831D-2A0976D05885}"/>
    <hyperlink ref="B14:E14" location="'FASP Data Return'!A1" display="Click here to go to the FASP Data Return page" xr:uid="{41124304-A143-47BC-83B5-9687C16A9321}"/>
    <hyperlink ref="B12" location="'Sign off sheet'!A1" display="Click here to go to the Sign off sheet" xr:uid="{D87D80D5-ABE8-49B6-9DCF-5C85CED257BF}"/>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13B8E-4377-46CE-BFFD-2E471027FB27}">
  <sheetPr>
    <tabColor theme="1"/>
  </sheetPr>
  <dimension ref="A1:L68"/>
  <sheetViews>
    <sheetView zoomScaleNormal="100" workbookViewId="0"/>
  </sheetViews>
  <sheetFormatPr defaultColWidth="0" defaultRowHeight="14.25" zeroHeight="1"/>
  <cols>
    <col min="1" max="1" width="4.7109375" style="49" customWidth="1"/>
    <col min="2" max="2" width="23.7109375" style="48" customWidth="1"/>
    <col min="3" max="3" width="36.5703125" style="49" customWidth="1"/>
    <col min="4" max="4" width="46.5703125" style="49" customWidth="1"/>
    <col min="5" max="5" width="40.7109375" style="49" customWidth="1"/>
    <col min="6" max="6" width="4.7109375" style="49" customWidth="1"/>
    <col min="7" max="12" width="0" style="49" hidden="1" customWidth="1"/>
    <col min="13" max="16384" width="9.28515625" style="49" hidden="1"/>
  </cols>
  <sheetData>
    <row r="1" spans="1:11" s="14" customFormat="1" ht="15" customHeight="1">
      <c r="A1" s="33" t="s">
        <v>17</v>
      </c>
      <c r="B1" s="13"/>
      <c r="C1" s="13"/>
      <c r="D1" s="13"/>
      <c r="E1" s="13"/>
      <c r="F1" s="13"/>
      <c r="G1" s="13"/>
      <c r="H1" s="13"/>
      <c r="I1" s="13"/>
      <c r="J1" s="13"/>
      <c r="K1" s="13"/>
    </row>
    <row r="2" spans="1:11" s="14" customFormat="1" ht="15" customHeight="1">
      <c r="A2" s="13"/>
      <c r="B2" s="13"/>
      <c r="C2" s="13"/>
      <c r="D2" s="13"/>
      <c r="E2" s="13"/>
      <c r="F2" s="13"/>
      <c r="G2" s="13"/>
      <c r="H2" s="13"/>
      <c r="I2" s="13"/>
      <c r="J2" s="13"/>
      <c r="K2" s="13"/>
    </row>
    <row r="3" spans="1:11" s="14" customFormat="1" ht="15" customHeight="1">
      <c r="A3" s="13"/>
      <c r="B3" s="13"/>
      <c r="C3" s="13"/>
      <c r="D3" s="13"/>
      <c r="E3" s="13"/>
      <c r="F3" s="13"/>
      <c r="G3" s="13"/>
      <c r="H3" s="13"/>
      <c r="I3" s="13"/>
      <c r="J3" s="13"/>
      <c r="K3" s="13"/>
    </row>
    <row r="4" spans="1:11" s="14" customFormat="1" ht="15" customHeight="1">
      <c r="A4" s="13"/>
      <c r="B4" s="13"/>
      <c r="C4" s="13"/>
      <c r="D4" s="13"/>
      <c r="E4" s="13"/>
      <c r="F4" s="13"/>
      <c r="G4" s="13"/>
      <c r="H4" s="13"/>
      <c r="I4" s="13"/>
      <c r="J4" s="13"/>
      <c r="K4" s="13"/>
    </row>
    <row r="5" spans="1:11" s="14" customFormat="1" ht="15" customHeight="1">
      <c r="A5" s="13"/>
      <c r="B5" s="13"/>
      <c r="C5" s="13"/>
      <c r="D5" s="13"/>
      <c r="E5" s="13"/>
      <c r="F5" s="13"/>
      <c r="G5" s="13"/>
      <c r="H5" s="13"/>
      <c r="I5" s="13"/>
      <c r="J5" s="13"/>
      <c r="K5" s="13"/>
    </row>
    <row r="6" spans="1:11" s="14" customFormat="1" ht="15" customHeight="1">
      <c r="A6" s="13"/>
      <c r="B6" s="13"/>
      <c r="C6" s="13"/>
      <c r="D6" s="13"/>
      <c r="E6" s="13"/>
      <c r="F6" s="13"/>
      <c r="G6" s="13"/>
      <c r="H6" s="13"/>
      <c r="I6" s="13"/>
      <c r="J6" s="13"/>
      <c r="K6" s="13"/>
    </row>
    <row r="7" spans="1:11" s="14" customFormat="1" ht="15" customHeight="1">
      <c r="A7" s="13"/>
      <c r="B7" s="13"/>
      <c r="C7" s="13"/>
      <c r="D7" s="13"/>
      <c r="E7" s="13"/>
      <c r="F7" s="13"/>
      <c r="G7" s="13"/>
      <c r="H7" s="13"/>
      <c r="I7" s="13"/>
      <c r="J7" s="13"/>
      <c r="K7" s="13"/>
    </row>
    <row r="8" spans="1:11" ht="15">
      <c r="B8" s="51" t="s">
        <v>18</v>
      </c>
    </row>
    <row r="9" spans="1:11">
      <c r="B9" s="49" t="s">
        <v>19</v>
      </c>
    </row>
    <row r="10" spans="1:11">
      <c r="B10" s="13" t="s">
        <v>20</v>
      </c>
    </row>
    <row r="11" spans="1:11" ht="13.5" customHeight="1">
      <c r="B11" s="49" t="s">
        <v>21</v>
      </c>
    </row>
    <row r="12" spans="1:11" ht="13.5" customHeight="1">
      <c r="B12" s="13" t="s">
        <v>22</v>
      </c>
    </row>
    <row r="13" spans="1:11" ht="13.5" customHeight="1">
      <c r="B13" s="13" t="s">
        <v>23</v>
      </c>
    </row>
    <row r="14" spans="1:11">
      <c r="B14" s="13" t="s">
        <v>24</v>
      </c>
    </row>
    <row r="15" spans="1:11">
      <c r="B15" s="49"/>
    </row>
    <row r="16" spans="1:11">
      <c r="B16" s="54" t="s">
        <v>25</v>
      </c>
    </row>
    <row r="17" spans="2:11"/>
    <row r="18" spans="2:11" ht="15">
      <c r="B18" s="51" t="s">
        <v>19</v>
      </c>
    </row>
    <row r="19" spans="2:11">
      <c r="B19" s="49"/>
    </row>
    <row r="20" spans="2:11" ht="62.25" customHeight="1">
      <c r="B20" s="161" t="s">
        <v>26</v>
      </c>
      <c r="C20" s="161"/>
      <c r="D20" s="161"/>
      <c r="E20" s="161"/>
      <c r="F20" s="29"/>
      <c r="G20" s="29"/>
      <c r="H20" s="29"/>
      <c r="I20" s="29"/>
      <c r="J20" s="29"/>
      <c r="K20" s="29"/>
    </row>
    <row r="21" spans="2:11">
      <c r="B21" s="47" t="s">
        <v>27</v>
      </c>
    </row>
    <row r="22" spans="2:11"/>
    <row r="23" spans="2:11"/>
    <row r="24" spans="2:11" ht="15">
      <c r="B24" s="50" t="s">
        <v>20</v>
      </c>
    </row>
    <row r="25" spans="2:11"/>
    <row r="26" spans="2:11" ht="150" customHeight="1">
      <c r="B26" s="162" t="s">
        <v>28</v>
      </c>
      <c r="C26" s="162"/>
      <c r="D26" s="162"/>
      <c r="E26" s="162"/>
      <c r="G26" s="13"/>
      <c r="H26" s="34"/>
      <c r="I26" s="34"/>
      <c r="J26" s="34"/>
    </row>
    <row r="27" spans="2:11">
      <c r="B27" s="102" t="s">
        <v>29</v>
      </c>
      <c r="C27" s="34"/>
      <c r="D27" s="34"/>
      <c r="E27" s="34"/>
      <c r="F27" s="34"/>
      <c r="G27" s="34"/>
      <c r="H27" s="34"/>
      <c r="I27" s="34"/>
      <c r="J27" s="34"/>
    </row>
    <row r="28" spans="2:11">
      <c r="B28" s="101"/>
      <c r="C28" s="34"/>
      <c r="D28" s="34"/>
      <c r="E28" s="34"/>
      <c r="F28" s="34"/>
      <c r="G28" s="34"/>
      <c r="H28" s="34"/>
      <c r="I28" s="34"/>
      <c r="J28" s="34"/>
    </row>
    <row r="29" spans="2:11" ht="15">
      <c r="B29" s="103" t="s">
        <v>30</v>
      </c>
      <c r="C29" s="34"/>
      <c r="D29" s="34"/>
      <c r="E29" s="34"/>
      <c r="F29" s="34"/>
      <c r="G29" s="34"/>
      <c r="H29" s="34"/>
      <c r="I29" s="34"/>
      <c r="J29" s="34"/>
    </row>
    <row r="30" spans="2:11"/>
    <row r="31" spans="2:11" ht="15">
      <c r="B31" s="50" t="s">
        <v>21</v>
      </c>
    </row>
    <row r="32" spans="2:11"/>
    <row r="33" spans="2:5" ht="15" customHeight="1">
      <c r="B33" s="159" t="s">
        <v>31</v>
      </c>
      <c r="C33" s="159"/>
      <c r="D33" s="159"/>
      <c r="E33" s="159"/>
    </row>
    <row r="34" spans="2:5">
      <c r="C34" s="45"/>
      <c r="D34" s="45"/>
      <c r="E34" s="45"/>
    </row>
    <row r="35" spans="2:5" ht="15">
      <c r="B35" s="38" t="s">
        <v>32</v>
      </c>
      <c r="C35" s="38" t="s">
        <v>33</v>
      </c>
      <c r="D35" s="38" t="s">
        <v>34</v>
      </c>
      <c r="E35" s="38" t="s">
        <v>1</v>
      </c>
    </row>
    <row r="36" spans="2:5" ht="42.75">
      <c r="B36" s="56" t="s">
        <v>35</v>
      </c>
      <c r="C36" s="40"/>
      <c r="D36" s="39" t="s">
        <v>36</v>
      </c>
      <c r="E36" s="39" t="s">
        <v>37</v>
      </c>
    </row>
    <row r="37" spans="2:5" ht="86.45" customHeight="1">
      <c r="B37" s="56" t="s">
        <v>38</v>
      </c>
      <c r="C37" s="40"/>
      <c r="D37" s="39" t="s">
        <v>39</v>
      </c>
      <c r="E37" s="39" t="s">
        <v>40</v>
      </c>
    </row>
    <row r="38" spans="2:5" ht="102" customHeight="1">
      <c r="B38" s="56" t="s">
        <v>41</v>
      </c>
      <c r="C38" s="40"/>
      <c r="D38" s="39" t="s">
        <v>42</v>
      </c>
      <c r="E38" s="39" t="s">
        <v>43</v>
      </c>
    </row>
    <row r="39" spans="2:5" ht="99.6" customHeight="1">
      <c r="B39" s="56" t="s">
        <v>44</v>
      </c>
      <c r="C39" s="40"/>
      <c r="D39" s="39" t="s">
        <v>42</v>
      </c>
      <c r="E39" s="39" t="s">
        <v>45</v>
      </c>
    </row>
    <row r="40" spans="2:5" ht="28.5">
      <c r="B40" s="56" t="s">
        <v>46</v>
      </c>
      <c r="C40" s="40"/>
      <c r="D40" s="39" t="s">
        <v>47</v>
      </c>
      <c r="E40" s="39"/>
    </row>
    <row r="41" spans="2:5" ht="42.75">
      <c r="B41" s="56" t="s">
        <v>48</v>
      </c>
      <c r="C41" s="40" t="s">
        <v>49</v>
      </c>
      <c r="D41" s="39" t="s">
        <v>50</v>
      </c>
      <c r="E41" s="39" t="s">
        <v>51</v>
      </c>
    </row>
    <row r="42" spans="2:5" ht="71.25">
      <c r="B42" s="56" t="s">
        <v>1859</v>
      </c>
      <c r="C42" s="40" t="s">
        <v>49</v>
      </c>
      <c r="D42" s="39" t="s">
        <v>52</v>
      </c>
      <c r="E42" s="39"/>
    </row>
    <row r="43" spans="2:5" ht="128.25">
      <c r="B43" s="56" t="s">
        <v>53</v>
      </c>
      <c r="C43" s="40" t="s">
        <v>49</v>
      </c>
      <c r="D43" s="39" t="s">
        <v>54</v>
      </c>
      <c r="E43" s="39"/>
    </row>
    <row r="44" spans="2:5" ht="128.25">
      <c r="B44" s="56" t="s">
        <v>55</v>
      </c>
      <c r="C44" s="40" t="s">
        <v>49</v>
      </c>
      <c r="D44" s="39" t="s">
        <v>56</v>
      </c>
      <c r="E44" s="39" t="s">
        <v>57</v>
      </c>
    </row>
    <row r="45" spans="2:5" ht="99.75">
      <c r="B45" s="56" t="s">
        <v>58</v>
      </c>
      <c r="C45" s="40" t="s">
        <v>49</v>
      </c>
      <c r="D45" s="39" t="s">
        <v>59</v>
      </c>
      <c r="E45" s="39" t="s">
        <v>60</v>
      </c>
    </row>
    <row r="46" spans="2:5" ht="156.75">
      <c r="B46" s="56" t="s">
        <v>61</v>
      </c>
      <c r="C46" s="40" t="s">
        <v>49</v>
      </c>
      <c r="D46" s="39" t="s">
        <v>62</v>
      </c>
      <c r="E46" s="39" t="s">
        <v>63</v>
      </c>
    </row>
    <row r="47" spans="2:5"/>
    <row r="48" spans="2:5" ht="15">
      <c r="B48" s="159" t="s">
        <v>64</v>
      </c>
      <c r="C48" s="159"/>
      <c r="D48" s="159"/>
      <c r="E48" s="159"/>
    </row>
    <row r="49" spans="2:5">
      <c r="C49" s="46"/>
      <c r="D49" s="46"/>
      <c r="E49" s="46"/>
    </row>
    <row r="50" spans="2:5" ht="15">
      <c r="B50" s="38" t="s">
        <v>32</v>
      </c>
      <c r="C50" s="38" t="s">
        <v>33</v>
      </c>
      <c r="D50" s="38" t="s">
        <v>34</v>
      </c>
      <c r="E50" s="38" t="s">
        <v>1</v>
      </c>
    </row>
    <row r="51" spans="2:5" ht="99.75">
      <c r="B51" s="55" t="s">
        <v>65</v>
      </c>
      <c r="C51" s="40" t="s">
        <v>66</v>
      </c>
      <c r="D51" s="41" t="s">
        <v>67</v>
      </c>
      <c r="E51" s="44" t="s">
        <v>68</v>
      </c>
    </row>
    <row r="52" spans="2:5" ht="114">
      <c r="B52" s="55" t="s">
        <v>69</v>
      </c>
      <c r="C52" s="40" t="s">
        <v>66</v>
      </c>
      <c r="D52" s="41" t="s">
        <v>70</v>
      </c>
      <c r="E52" s="41" t="s">
        <v>71</v>
      </c>
    </row>
    <row r="53" spans="2:5">
      <c r="C53" s="42"/>
      <c r="D53" s="43"/>
      <c r="E53" s="43"/>
    </row>
    <row r="54" spans="2:5" ht="15">
      <c r="B54" s="38" t="s">
        <v>32</v>
      </c>
      <c r="C54" s="38" t="s">
        <v>33</v>
      </c>
      <c r="D54" s="38" t="s">
        <v>34</v>
      </c>
      <c r="E54" s="38" t="s">
        <v>1</v>
      </c>
    </row>
    <row r="55" spans="2:5" ht="114">
      <c r="B55" s="55" t="s">
        <v>72</v>
      </c>
      <c r="C55" s="40" t="s">
        <v>73</v>
      </c>
      <c r="D55" s="41" t="s">
        <v>74</v>
      </c>
      <c r="E55" s="41" t="s">
        <v>75</v>
      </c>
    </row>
    <row r="56" spans="2:5" ht="142.5">
      <c r="B56" s="55" t="s">
        <v>76</v>
      </c>
      <c r="C56" s="40" t="s">
        <v>77</v>
      </c>
      <c r="D56" s="41" t="s">
        <v>78</v>
      </c>
      <c r="E56" s="41" t="s">
        <v>79</v>
      </c>
    </row>
    <row r="57" spans="2:5" ht="71.25">
      <c r="B57" s="55" t="s">
        <v>80</v>
      </c>
      <c r="C57" s="40" t="s">
        <v>77</v>
      </c>
      <c r="D57" s="41" t="s">
        <v>81</v>
      </c>
      <c r="E57" s="41" t="s">
        <v>82</v>
      </c>
    </row>
    <row r="58" spans="2:5" ht="142.5">
      <c r="B58" s="55" t="s">
        <v>83</v>
      </c>
      <c r="C58" s="40" t="s">
        <v>84</v>
      </c>
      <c r="D58" s="41" t="s">
        <v>85</v>
      </c>
      <c r="E58" s="41" t="s">
        <v>86</v>
      </c>
    </row>
    <row r="59" spans="2:5" ht="142.5">
      <c r="B59" s="55" t="s">
        <v>87</v>
      </c>
      <c r="C59" s="40" t="s">
        <v>84</v>
      </c>
      <c r="D59" s="41" t="s">
        <v>88</v>
      </c>
      <c r="E59" s="41" t="s">
        <v>89</v>
      </c>
    </row>
    <row r="60" spans="2:5"/>
    <row r="61" spans="2:5" ht="15" customHeight="1">
      <c r="B61" s="160" t="s">
        <v>90</v>
      </c>
      <c r="C61" s="160"/>
      <c r="D61" s="160"/>
      <c r="E61" s="160"/>
    </row>
    <row r="62" spans="2:5">
      <c r="C62" s="46"/>
      <c r="D62" s="46"/>
      <c r="E62" s="46"/>
    </row>
    <row r="63" spans="2:5" ht="15">
      <c r="B63" s="38" t="s">
        <v>32</v>
      </c>
      <c r="C63" s="38" t="s">
        <v>33</v>
      </c>
      <c r="D63" s="38" t="s">
        <v>34</v>
      </c>
      <c r="E63" s="38" t="s">
        <v>1</v>
      </c>
    </row>
    <row r="64" spans="2:5" ht="42.75">
      <c r="B64" s="55" t="s">
        <v>1860</v>
      </c>
      <c r="C64" s="40" t="s">
        <v>91</v>
      </c>
      <c r="D64" s="41" t="s">
        <v>92</v>
      </c>
      <c r="E64" s="41"/>
    </row>
    <row r="65" spans="2:5" ht="57">
      <c r="B65" s="55" t="s">
        <v>1861</v>
      </c>
      <c r="C65" s="40" t="s">
        <v>91</v>
      </c>
      <c r="D65" s="41" t="s">
        <v>93</v>
      </c>
      <c r="E65" s="41"/>
    </row>
    <row r="66" spans="2:5"/>
    <row r="67" spans="2:5"/>
    <row r="68" spans="2:5"/>
  </sheetData>
  <sheetProtection algorithmName="SHA-512" hashValue="z2THp5ydhwQtXW4ISbHa3+uhBHIdn71pkcCqe/PkbljuFyk5nAzdCvFd3N656V+dudLVq3MJdL294eWUjD5iSw==" saltValue="+M5LEUnSUFiCbRCVxAzJIA==" spinCount="100000" sheet="1" objects="1" scenarios="1"/>
  <mergeCells count="5">
    <mergeCell ref="B48:E48"/>
    <mergeCell ref="B33:E33"/>
    <mergeCell ref="B61:E61"/>
    <mergeCell ref="B20:E20"/>
    <mergeCell ref="B26:E26"/>
  </mergeCells>
  <hyperlinks>
    <hyperlink ref="B21" r:id="rId1" xr:uid="{849C17DD-6E00-4E14-8FB0-83FEF76E9F55}"/>
    <hyperlink ref="B16" location="Cover!A1" display="Back to cover" xr:uid="{F0FE4CDC-19E2-42B3-9A16-7576A520C4BF}"/>
    <hyperlink ref="B36" location="'IDPS Data Return'!C26" display="Assay used for screening" xr:uid="{2F26EDDB-DC41-402C-BF7C-FC961FCD8F41}"/>
    <hyperlink ref="B37" location="'IDPS Data Return'!E26" display="Analyser used for screening" xr:uid="{E9D81B27-EB77-4111-B4B4-D1B2F42D611D}"/>
    <hyperlink ref="B38" location="'IDPS Data Return'!G26" display="Assays used for confirmation" xr:uid="{F316263C-3718-4EEF-ABCB-3AB0CDE29700}"/>
    <hyperlink ref="B39" location="'IDPS Data Return'!I26" display="'IDPS Data Return'!I26" xr:uid="{2C822ECB-D6E0-45DF-8351-3164F9B6B05E}"/>
    <hyperlink ref="B40" location="'IDPS Data Return'!K26" display="Confirmatory laboratory" xr:uid="{C402B997-A1A3-4222-A736-B9FFF18442A9}"/>
    <hyperlink ref="B41" location="'IDPS Data Return'!C31" display="Total screening samples received in the screening laboratory" xr:uid="{972E5326-9D51-47D3-9CB2-C492E3019011}"/>
    <hyperlink ref="B43" location="'IDPS Data Return'!E31" display="Denominator: Samples received fit for analysis" xr:uid="{7ADF04A6-0D50-4722-A164-EC34D38A6FCE}"/>
    <hyperlink ref="B44" location="'IDPS Data Return'!F31" display="Numerator: Confirmed results reported to maternity services ≤ 8 working days of sample receipt" xr:uid="{131C0AD3-3722-44DB-B974-857112952796}"/>
    <hyperlink ref="B45" location="'IDPS Data Return'!H31" display="Samples received fit for analysis but results are pending or inconclusive" xr:uid="{8FC25FC8-66E1-4F2D-8BA3-AC03957C3267}"/>
    <hyperlink ref="B46" location="'IDPS Data Return'!I31" display="Confirmed results not reported to maternity services ≤ 8 working days of sample receipt" xr:uid="{89364CD7-DF91-4106-94B5-D7E6A6578127}"/>
    <hyperlink ref="B51" location="'FASP Data Return'!C30" display="Denominator: Women for whom a higher chance result (from the combined or quadruple test) is received by the maternity service" xr:uid="{342BEE95-3E46-4780-9A0F-4BA05B39E750}"/>
    <hyperlink ref="B52" location="'FASP Data Return'!D30" display="Numerator: Women with higher chance results attending an appointment in ≤ 3 working days to discuss their results" xr:uid="{5889FCF2-1881-4DB6-8766-946DC5BDCF8C}"/>
    <hyperlink ref="B55" location="'FASP Data Return'!B38" display="Women where an unexpected finding is suspected or confirmed in the baby at the 20-week screening scan" xr:uid="{DC7C2532-8F5B-4504-AA71-0672D85C47B2}"/>
    <hyperlink ref="B56" location="'FASP Data Return'!C43" display="Denominator: Women who had a screening scan with an unexpected finding and were referred locally" xr:uid="{95905F89-519F-4A33-ACE2-9CF73573DBE8}"/>
    <hyperlink ref="B57" location="'FASP Data Return'!D43" display="Numerator: Women referred locally and seen in ≤ 3 working days of the screening scan" xr:uid="{96F15824-E1C8-4DBE-AB98-41771111815E}"/>
    <hyperlink ref="B58" location="'FASP Data Return'!C46" display="Denominator: Women who had a screening scan with an unexpected finding and were referred to a tertiary centre" xr:uid="{350D94AC-D688-427F-BFF8-4CCD077BF5A3}"/>
    <hyperlink ref="B59" location="'FASP Data Return'!D46" display="Numerator: Women referred to a tertiary centre and seen in ≤ 5 working days of the screening scan" xr:uid="{7DCFE18D-A1F1-4F57-AB90-AD528761F12C}"/>
    <hyperlink ref="B64" location="'SCT Data Return'!C21" display="'SCT Data Return'!C21" xr:uid="{CA33BFDF-F039-40B5-A558-5B44E3B83244}"/>
    <hyperlink ref="B65" location="'SCT Data Return'!D21" display="Numerator: Women who receive their PND result ≤5 working days of test" xr:uid="{C23359B3-75A8-42B5-BA74-BAA1EF04938E}"/>
    <hyperlink ref="B27" r:id="rId2" xr:uid="{B9979126-8D0B-404B-B521-1F9F8D310E71}"/>
    <hyperlink ref="B42" location="'IDPS Data Return'!D31" display="Samples received that are not fit for analysis and a repeat sample is requested (exclusions from denominator)" xr:uid="{F813D605-5831-4D6C-B5AB-9DF0E9CDD612}"/>
  </hyperlinks>
  <pageMargins left="0.7" right="0.7" top="0.75" bottom="0.75" header="0.3" footer="0.3"/>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E3C95-37B8-4B44-B06F-D95889B96C1B}">
  <sheetPr>
    <tabColor rgb="FF005EB8"/>
  </sheetPr>
  <dimension ref="A1:XFC41"/>
  <sheetViews>
    <sheetView workbookViewId="0"/>
  </sheetViews>
  <sheetFormatPr defaultColWidth="0" defaultRowHeight="12.75" zeroHeight="1"/>
  <cols>
    <col min="1" max="1" width="7.28515625" style="119" customWidth="1"/>
    <col min="2" max="2" width="53.5703125" style="119" customWidth="1"/>
    <col min="3" max="3" width="41.5703125" style="119" customWidth="1"/>
    <col min="4" max="4" width="10.42578125" style="119" customWidth="1"/>
    <col min="5" max="5" width="2.28515625" style="119" customWidth="1"/>
    <col min="6" max="6" width="23.28515625" style="119" customWidth="1"/>
    <col min="7" max="7" width="23.5703125" style="119" customWidth="1"/>
    <col min="8" max="8" width="6.140625" style="119" customWidth="1"/>
    <col min="9" max="10" width="9.140625" style="119" hidden="1"/>
    <col min="11" max="11" width="32.85546875" style="119" hidden="1"/>
    <col min="12" max="16383" width="9.140625" style="119" hidden="1"/>
    <col min="16384" max="16384" width="6" style="119" hidden="1"/>
  </cols>
  <sheetData>
    <row r="1" spans="1:29" ht="13.5" thickBot="1">
      <c r="A1" s="117"/>
      <c r="B1" s="117"/>
      <c r="C1" s="117"/>
      <c r="D1" s="117"/>
      <c r="E1" s="117"/>
      <c r="F1" s="117"/>
      <c r="G1" s="117"/>
      <c r="H1" s="117"/>
      <c r="I1" s="118" t="s">
        <v>94</v>
      </c>
      <c r="J1" s="117"/>
      <c r="K1" s="117"/>
      <c r="L1" s="117"/>
    </row>
    <row r="2" spans="1:29" ht="20.25">
      <c r="A2" s="117"/>
      <c r="B2" s="120" t="s">
        <v>95</v>
      </c>
      <c r="C2" s="121"/>
      <c r="D2" s="121"/>
      <c r="E2" s="121"/>
      <c r="F2" s="121"/>
      <c r="H2" s="121"/>
      <c r="I2" s="122" t="s">
        <v>96</v>
      </c>
      <c r="J2" s="121"/>
      <c r="K2" s="121"/>
      <c r="L2" s="121"/>
      <c r="M2" s="123"/>
      <c r="N2" s="124"/>
    </row>
    <row r="3" spans="1:29" ht="20.25">
      <c r="A3" s="117"/>
      <c r="B3" s="120"/>
      <c r="C3" s="121"/>
      <c r="D3" s="121"/>
      <c r="E3" s="121"/>
      <c r="F3" s="121"/>
      <c r="H3" s="121"/>
      <c r="J3" s="121"/>
      <c r="K3" s="121"/>
      <c r="L3" s="121"/>
      <c r="M3" s="125"/>
      <c r="N3" s="126"/>
    </row>
    <row r="4" spans="1:29" ht="20.25">
      <c r="A4" s="117"/>
      <c r="B4" s="127" t="str">
        <f>IF(COUNTBLANK(C19:C22)+COUNTBLANK(C10:C10)+COUNTBLANK(C13:C16)=0,"","Do not submit until template is complete")</f>
        <v>Do not submit until template is complete</v>
      </c>
      <c r="C4" s="121"/>
      <c r="D4" s="121"/>
      <c r="E4" s="121"/>
      <c r="F4" s="121"/>
      <c r="G4" s="128"/>
      <c r="H4" s="121"/>
      <c r="J4" s="121"/>
      <c r="K4" s="121"/>
      <c r="L4" s="121"/>
      <c r="M4" s="125"/>
      <c r="N4" s="126"/>
    </row>
    <row r="5" spans="1:29" ht="20.25">
      <c r="A5" s="117"/>
      <c r="B5" s="120"/>
      <c r="C5" s="121"/>
      <c r="D5" s="121"/>
      <c r="E5" s="121"/>
      <c r="F5" s="121"/>
      <c r="G5" s="128"/>
      <c r="H5" s="121"/>
      <c r="J5" s="121"/>
      <c r="K5" s="121"/>
      <c r="L5" s="121"/>
      <c r="M5" s="125"/>
      <c r="N5" s="126"/>
    </row>
    <row r="6" spans="1:29" ht="20.25">
      <c r="A6" s="117"/>
      <c r="B6" s="129" t="s">
        <v>97</v>
      </c>
      <c r="C6" s="129"/>
      <c r="D6" s="129"/>
      <c r="E6" s="129"/>
      <c r="F6" s="129"/>
      <c r="G6" s="129"/>
      <c r="H6" s="129"/>
      <c r="I6" s="129"/>
      <c r="J6" s="129"/>
      <c r="K6" s="129"/>
      <c r="L6" s="129"/>
      <c r="M6" s="125"/>
      <c r="N6" s="130"/>
    </row>
    <row r="7" spans="1:29"/>
    <row r="8" spans="1:29" ht="15">
      <c r="B8" s="131" t="s">
        <v>98</v>
      </c>
      <c r="C8" s="165" t="s">
        <v>99</v>
      </c>
      <c r="D8" s="166"/>
    </row>
    <row r="9" spans="1:29" ht="15">
      <c r="B9" s="132"/>
    </row>
    <row r="10" spans="1:29" ht="49.5" customHeight="1">
      <c r="B10" s="141" t="s">
        <v>100</v>
      </c>
      <c r="C10" s="167"/>
      <c r="D10" s="168"/>
      <c r="F10" s="142" t="s">
        <v>101</v>
      </c>
      <c r="G10" s="143" t="str">
        <f>IF(ISBLANK(C10), "", VLOOKUP(C10,MaternityServiceList6[[#All],[MaternityService]:[SiteCode]],3,FALSE))</f>
        <v/>
      </c>
    </row>
    <row r="11" spans="1:29" ht="15">
      <c r="B11" s="133"/>
      <c r="F11" s="133"/>
      <c r="G11" s="133"/>
      <c r="H11" s="134"/>
    </row>
    <row r="12" spans="1:29" ht="15" customHeight="1">
      <c r="B12" s="135" t="s">
        <v>102</v>
      </c>
      <c r="C12" s="136"/>
      <c r="F12" s="137"/>
      <c r="G12" s="137"/>
    </row>
    <row r="13" spans="1:29" ht="14.25">
      <c r="B13" s="138" t="s">
        <v>103</v>
      </c>
      <c r="C13" s="169"/>
      <c r="D13" s="170"/>
      <c r="F13" s="137"/>
      <c r="G13" s="137"/>
    </row>
    <row r="14" spans="1:29" ht="14.25">
      <c r="B14" s="139" t="s">
        <v>104</v>
      </c>
      <c r="C14" s="163"/>
      <c r="D14" s="164"/>
      <c r="F14" s="137"/>
      <c r="G14" s="137"/>
    </row>
    <row r="15" spans="1:29" ht="14.25">
      <c r="B15" s="139" t="s">
        <v>105</v>
      </c>
      <c r="C15" s="163"/>
      <c r="D15" s="164"/>
      <c r="AC15" s="119" t="s">
        <v>94</v>
      </c>
    </row>
    <row r="16" spans="1:29" ht="14.25">
      <c r="B16" s="140" t="s">
        <v>106</v>
      </c>
      <c r="C16" s="171"/>
      <c r="D16" s="172"/>
      <c r="AC16" s="119" t="s">
        <v>96</v>
      </c>
    </row>
    <row r="17" spans="2:4"/>
    <row r="18" spans="2:4" ht="15">
      <c r="B18" s="135" t="s">
        <v>107</v>
      </c>
      <c r="C18" s="136"/>
    </row>
    <row r="19" spans="2:4" ht="14.25">
      <c r="B19" s="138" t="s">
        <v>103</v>
      </c>
      <c r="C19" s="169"/>
      <c r="D19" s="170"/>
    </row>
    <row r="20" spans="2:4" ht="14.25">
      <c r="B20" s="139" t="s">
        <v>104</v>
      </c>
      <c r="C20" s="163"/>
      <c r="D20" s="164"/>
    </row>
    <row r="21" spans="2:4" ht="14.25">
      <c r="B21" s="139" t="s">
        <v>105</v>
      </c>
      <c r="C21" s="163"/>
      <c r="D21" s="164"/>
    </row>
    <row r="22" spans="2:4" ht="14.25">
      <c r="B22" s="140" t="s">
        <v>106</v>
      </c>
      <c r="C22" s="171"/>
      <c r="D22" s="172"/>
    </row>
    <row r="23" spans="2:4"/>
    <row r="24" spans="2:4"/>
    <row r="27" spans="2:4"/>
    <row r="28" spans="2:4"/>
    <row r="29" spans="2:4"/>
    <row r="30" spans="2:4"/>
    <row r="31" spans="2:4"/>
    <row r="32" spans="2:4"/>
    <row r="36"/>
    <row r="37"/>
    <row r="38"/>
    <row r="41"/>
  </sheetData>
  <sheetProtection algorithmName="SHA-512" hashValue="sBac7sL3zXUBTG6PdmoHFwgxIYqh1QsXETBYTJZzMnXgBF9J3pQOtMoH8nrO6q4ZYvdQq9htpGpPPdCZwhEqGg==" saltValue="AcO9jyRNlQ1SSnw+az7Eaw==" spinCount="100000" sheet="1" formatCells="0" formatColumns="0" formatRows="0"/>
  <mergeCells count="10">
    <mergeCell ref="C16:D16"/>
    <mergeCell ref="C19:D19"/>
    <mergeCell ref="C20:D20"/>
    <mergeCell ref="C21:D21"/>
    <mergeCell ref="C22:D22"/>
    <mergeCell ref="C15:D15"/>
    <mergeCell ref="C8:D8"/>
    <mergeCell ref="C10:D10"/>
    <mergeCell ref="C13:D13"/>
    <mergeCell ref="C14:D14"/>
  </mergeCells>
  <conditionalFormatting sqref="B13:C16">
    <cfRule type="expression" dxfId="38" priority="2" stopIfTrue="1">
      <formula>IF(B13="",TRUE,FALSE)</formula>
    </cfRule>
  </conditionalFormatting>
  <conditionalFormatting sqref="B19:C22">
    <cfRule type="expression" dxfId="37" priority="1" stopIfTrue="1">
      <formula>IF(B19="",TRUE,FALSE)</formula>
    </cfRule>
  </conditionalFormatting>
  <conditionalFormatting sqref="C10">
    <cfRule type="expression" dxfId="36" priority="4" stopIfTrue="1">
      <formula>IF(C10="",TRUE,FALSE)</formula>
    </cfRule>
  </conditionalFormatting>
  <hyperlinks>
    <hyperlink ref="B2:L2" location="Guidance!A1" display="For instructions please see 'Guidance' worksheet (click this cell to view)" xr:uid="{4A9E2032-9980-4CED-883A-858A782D6971}"/>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B8902AC6-D42C-4014-B2C5-ECB84184E36B}">
          <x14:formula1>
            <xm:f>MaternityServiceList!$A$3:$A$141</xm:f>
          </x14:formula1>
          <xm:sqref>C10:D10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9DE9C-5A5E-4F63-9A40-D2B817EB5A07}">
  <sheetPr>
    <tabColor rgb="FF005EB8"/>
    <pageSetUpPr fitToPage="1"/>
  </sheetPr>
  <dimension ref="A1:L49"/>
  <sheetViews>
    <sheetView showGridLines="0" zoomScaleNormal="100" workbookViewId="0"/>
  </sheetViews>
  <sheetFormatPr defaultColWidth="0" defaultRowHeight="14.25" customHeight="1" zeroHeight="1"/>
  <cols>
    <col min="1" max="1" width="4.7109375" style="63" customWidth="1"/>
    <col min="2" max="2" width="38" style="63" customWidth="1"/>
    <col min="3" max="10" width="17.7109375" style="63" customWidth="1"/>
    <col min="11" max="11" width="26.28515625" style="63" customWidth="1"/>
    <col min="12" max="12" width="4.7109375" style="63" customWidth="1"/>
    <col min="13" max="16384" width="9.28515625" style="63" hidden="1"/>
  </cols>
  <sheetData>
    <row r="1" spans="1:11" ht="15" customHeight="1">
      <c r="A1" s="62"/>
      <c r="B1" s="62"/>
      <c r="C1" s="62"/>
      <c r="D1" s="62"/>
      <c r="E1" s="62"/>
      <c r="F1" s="62"/>
      <c r="G1" s="62"/>
      <c r="H1" s="62"/>
      <c r="I1" s="62"/>
      <c r="J1" s="62"/>
      <c r="K1" s="62"/>
    </row>
    <row r="2" spans="1:11" ht="15" customHeight="1">
      <c r="A2" s="62"/>
      <c r="B2" s="62"/>
      <c r="C2" s="62"/>
      <c r="D2" s="62"/>
      <c r="E2" s="62"/>
      <c r="F2" s="62"/>
      <c r="G2" s="62"/>
      <c r="H2" s="62"/>
      <c r="I2" s="62"/>
      <c r="J2" s="62"/>
      <c r="K2" s="94" t="s">
        <v>97</v>
      </c>
    </row>
    <row r="3" spans="1:11" ht="15" customHeight="1">
      <c r="A3" s="62"/>
      <c r="B3" s="62"/>
      <c r="C3" s="62"/>
      <c r="D3" s="62"/>
      <c r="E3" s="62"/>
      <c r="F3" s="62"/>
      <c r="G3" s="62"/>
      <c r="H3" s="62"/>
      <c r="I3" s="62"/>
      <c r="J3" s="62"/>
      <c r="K3" s="62"/>
    </row>
    <row r="4" spans="1:11" ht="15" customHeight="1">
      <c r="A4" s="62"/>
      <c r="B4" s="62"/>
      <c r="C4" s="62"/>
      <c r="D4" s="62"/>
      <c r="E4" s="62"/>
      <c r="F4" s="62"/>
      <c r="G4" s="62"/>
      <c r="H4" s="62"/>
      <c r="I4" s="62"/>
      <c r="J4" s="62"/>
      <c r="K4" s="62"/>
    </row>
    <row r="5" spans="1:11" ht="15" customHeight="1">
      <c r="A5" s="62"/>
      <c r="B5" s="62"/>
      <c r="C5" s="62"/>
      <c r="D5" s="62"/>
      <c r="E5" s="62"/>
      <c r="F5" s="62"/>
      <c r="G5" s="62"/>
      <c r="H5" s="62"/>
      <c r="I5" s="62"/>
      <c r="J5" s="62"/>
      <c r="K5" s="62"/>
    </row>
    <row r="6" spans="1:11" ht="15" customHeight="1">
      <c r="A6" s="62"/>
      <c r="B6" s="62"/>
      <c r="C6" s="62"/>
      <c r="D6" s="62"/>
      <c r="E6" s="62"/>
      <c r="F6" s="62"/>
      <c r="G6" s="62"/>
      <c r="H6" s="62"/>
      <c r="I6" s="62"/>
      <c r="J6" s="62"/>
      <c r="K6" s="62"/>
    </row>
    <row r="7" spans="1:11" ht="15" customHeight="1">
      <c r="A7" s="62"/>
      <c r="B7" s="64" t="s">
        <v>108</v>
      </c>
      <c r="C7" s="62"/>
      <c r="D7" s="62"/>
      <c r="E7" s="62"/>
      <c r="F7" s="62"/>
      <c r="G7" s="62"/>
      <c r="H7" s="62"/>
      <c r="I7" s="62"/>
      <c r="J7" s="62"/>
      <c r="K7" s="62"/>
    </row>
    <row r="8" spans="1:11" ht="15" customHeight="1">
      <c r="A8" s="62"/>
      <c r="B8" s="62"/>
      <c r="C8" s="62"/>
      <c r="D8" s="62"/>
      <c r="E8" s="62"/>
      <c r="F8" s="62"/>
      <c r="G8" s="62"/>
      <c r="H8" s="62"/>
      <c r="I8" s="62"/>
      <c r="J8" s="62"/>
      <c r="K8" s="62"/>
    </row>
    <row r="9" spans="1:11" ht="21" customHeight="1">
      <c r="A9" s="62"/>
      <c r="B9" s="185" t="s">
        <v>109</v>
      </c>
      <c r="C9" s="186"/>
      <c r="D9" s="186"/>
      <c r="E9" s="186"/>
      <c r="F9" s="186"/>
      <c r="G9" s="186"/>
      <c r="H9" s="186"/>
      <c r="I9" s="186"/>
      <c r="J9" s="186"/>
      <c r="K9" s="186"/>
    </row>
    <row r="10" spans="1:11" s="62" customFormat="1" ht="15" customHeight="1">
      <c r="B10" s="65"/>
      <c r="C10" s="65"/>
      <c r="D10" s="65"/>
      <c r="E10" s="65"/>
      <c r="F10" s="65"/>
      <c r="G10" s="65"/>
      <c r="H10" s="65"/>
      <c r="I10" s="65"/>
      <c r="J10" s="65"/>
      <c r="K10" s="65"/>
    </row>
    <row r="11" spans="1:11" s="62" customFormat="1" ht="15">
      <c r="B11" s="187" t="s">
        <v>98</v>
      </c>
      <c r="C11" s="187" t="s">
        <v>99</v>
      </c>
      <c r="D11" s="187"/>
      <c r="E11" s="187"/>
      <c r="F11" s="65"/>
      <c r="G11" s="63"/>
      <c r="H11" s="63"/>
      <c r="I11" s="63"/>
      <c r="J11" s="63"/>
      <c r="K11" s="67"/>
    </row>
    <row r="12" spans="1:11" s="62" customFormat="1" ht="15">
      <c r="B12" s="187"/>
      <c r="C12" s="187"/>
      <c r="D12" s="187"/>
      <c r="E12" s="187"/>
      <c r="F12" s="65"/>
      <c r="G12" s="63"/>
      <c r="H12" s="63"/>
      <c r="I12" s="63"/>
      <c r="J12" s="63"/>
      <c r="K12" s="68"/>
    </row>
    <row r="13" spans="1:11" s="62" customFormat="1" ht="15" customHeight="1">
      <c r="B13" s="188" t="s">
        <v>1868</v>
      </c>
      <c r="C13" s="187" t="str">
        <f>IF(ISBLANK('Sign off sheet'!C10),"",'Sign off sheet'!C10)</f>
        <v/>
      </c>
      <c r="D13" s="187"/>
      <c r="E13" s="187"/>
      <c r="F13" s="65"/>
      <c r="G13" s="63"/>
      <c r="H13" s="63"/>
      <c r="I13" s="63"/>
      <c r="J13" s="63"/>
      <c r="K13" s="68"/>
    </row>
    <row r="14" spans="1:11" ht="15" customHeight="1">
      <c r="A14" s="70"/>
      <c r="B14" s="188"/>
      <c r="C14" s="187"/>
      <c r="D14" s="187"/>
      <c r="E14" s="187"/>
      <c r="K14" s="68"/>
    </row>
    <row r="15" spans="1:11" s="62" customFormat="1" ht="15" customHeight="1">
      <c r="B15" s="146"/>
      <c r="C15" s="68"/>
      <c r="D15" s="68"/>
      <c r="E15" s="68"/>
      <c r="K15" s="68"/>
    </row>
    <row r="16" spans="1:11" ht="15" customHeight="1">
      <c r="A16" s="70"/>
      <c r="B16" s="173" t="s">
        <v>110</v>
      </c>
      <c r="C16" s="176"/>
      <c r="D16" s="177"/>
      <c r="E16" s="178"/>
      <c r="K16" s="68"/>
    </row>
    <row r="17" spans="1:11" ht="15" customHeight="1">
      <c r="A17" s="70"/>
      <c r="B17" s="174"/>
      <c r="C17" s="179"/>
      <c r="D17" s="180"/>
      <c r="E17" s="181"/>
      <c r="K17" s="68"/>
    </row>
    <row r="18" spans="1:11" ht="34.5" customHeight="1">
      <c r="A18" s="70"/>
      <c r="B18" s="175"/>
      <c r="C18" s="182"/>
      <c r="D18" s="183"/>
      <c r="E18" s="184"/>
      <c r="K18" s="68"/>
    </row>
    <row r="19" spans="1:11" ht="29.25" customHeight="1">
      <c r="A19" s="70"/>
      <c r="B19" s="97" t="s">
        <v>111</v>
      </c>
      <c r="C19" s="190"/>
      <c r="D19" s="190"/>
      <c r="E19" s="190"/>
      <c r="K19" s="71"/>
    </row>
    <row r="20" spans="1:11" s="74" customFormat="1" ht="15" thickBot="1">
      <c r="A20" s="72"/>
      <c r="B20" s="73"/>
      <c r="C20" s="72"/>
      <c r="D20" s="72"/>
      <c r="E20" s="72"/>
      <c r="F20" s="72"/>
      <c r="G20" s="72"/>
      <c r="H20" s="72"/>
      <c r="I20" s="72"/>
      <c r="J20" s="72"/>
      <c r="K20" s="72"/>
    </row>
    <row r="21" spans="1:11" ht="15">
      <c r="A21" s="75"/>
      <c r="B21" s="75"/>
      <c r="C21" s="75"/>
      <c r="D21" s="75"/>
      <c r="E21" s="75"/>
      <c r="F21" s="75"/>
      <c r="G21" s="75"/>
      <c r="H21" s="75"/>
      <c r="I21" s="75"/>
      <c r="J21" s="75"/>
      <c r="K21" s="75"/>
    </row>
    <row r="22" spans="1:11" ht="21" customHeight="1">
      <c r="A22" s="62"/>
      <c r="B22" s="185" t="s">
        <v>49</v>
      </c>
      <c r="C22" s="186"/>
      <c r="D22" s="186"/>
      <c r="E22" s="186"/>
      <c r="F22" s="186"/>
      <c r="G22" s="186"/>
      <c r="H22" s="186"/>
      <c r="I22" s="186"/>
      <c r="J22" s="186"/>
      <c r="K22" s="186"/>
    </row>
    <row r="23" spans="1:11">
      <c r="A23" s="70"/>
      <c r="B23" s="62" t="s">
        <v>112</v>
      </c>
      <c r="C23" s="62"/>
      <c r="D23" s="62"/>
      <c r="E23" s="62"/>
      <c r="F23" s="62"/>
      <c r="G23" s="62"/>
      <c r="H23" s="62"/>
      <c r="I23" s="62"/>
      <c r="J23" s="62"/>
      <c r="K23" s="62"/>
    </row>
    <row r="24" spans="1:11">
      <c r="A24" s="70"/>
      <c r="B24" s="62" t="s">
        <v>113</v>
      </c>
      <c r="C24" s="62"/>
      <c r="D24" s="62"/>
      <c r="E24" s="62"/>
      <c r="F24" s="62"/>
      <c r="G24" s="62"/>
      <c r="H24" s="62"/>
      <c r="I24" s="62"/>
      <c r="J24" s="62"/>
      <c r="K24" s="62"/>
    </row>
    <row r="25" spans="1:11">
      <c r="B25" s="76"/>
      <c r="C25" s="77"/>
      <c r="D25" s="77"/>
      <c r="E25" s="77"/>
      <c r="H25" s="78"/>
      <c r="I25" s="78"/>
      <c r="J25" s="78"/>
      <c r="K25" s="78"/>
    </row>
    <row r="26" spans="1:11" s="79" customFormat="1" ht="86.45" customHeight="1">
      <c r="C26" s="80" t="s">
        <v>114</v>
      </c>
      <c r="D26" s="109" t="s">
        <v>115</v>
      </c>
      <c r="E26" s="80" t="s">
        <v>116</v>
      </c>
      <c r="F26" s="109" t="s">
        <v>117</v>
      </c>
      <c r="G26" s="112" t="s">
        <v>118</v>
      </c>
      <c r="H26" s="109" t="s">
        <v>115</v>
      </c>
      <c r="I26" s="80" t="s">
        <v>119</v>
      </c>
      <c r="J26" s="109" t="s">
        <v>117</v>
      </c>
      <c r="K26" s="81" t="s">
        <v>120</v>
      </c>
    </row>
    <row r="27" spans="1:11" ht="30" customHeight="1">
      <c r="B27" s="82" t="s">
        <v>121</v>
      </c>
      <c r="C27" s="15"/>
      <c r="D27" s="15"/>
      <c r="E27" s="15"/>
      <c r="F27" s="15"/>
      <c r="G27" s="15"/>
      <c r="H27" s="15"/>
      <c r="I27" s="15"/>
      <c r="J27" s="15"/>
      <c r="K27" s="153"/>
    </row>
    <row r="28" spans="1:11" ht="30" customHeight="1">
      <c r="B28" s="82" t="s">
        <v>122</v>
      </c>
      <c r="C28" s="15"/>
      <c r="D28" s="15"/>
      <c r="E28" s="15"/>
      <c r="F28" s="15"/>
      <c r="G28" s="15"/>
      <c r="H28" s="15"/>
      <c r="I28" s="15"/>
      <c r="J28" s="15"/>
      <c r="K28" s="153"/>
    </row>
    <row r="29" spans="1:11" ht="30" customHeight="1">
      <c r="B29" s="82" t="s">
        <v>123</v>
      </c>
      <c r="C29" s="15"/>
      <c r="D29" s="15"/>
      <c r="E29" s="15"/>
      <c r="F29" s="15"/>
      <c r="G29" s="15"/>
      <c r="H29" s="15"/>
      <c r="I29" s="15"/>
      <c r="J29" s="15"/>
      <c r="K29" s="153"/>
    </row>
    <row r="30" spans="1:11"/>
    <row r="31" spans="1:11" ht="134.25" customHeight="1">
      <c r="C31" s="89" t="s">
        <v>48</v>
      </c>
      <c r="D31" s="81" t="s">
        <v>124</v>
      </c>
      <c r="E31" s="89" t="s">
        <v>125</v>
      </c>
      <c r="F31" s="89" t="s">
        <v>126</v>
      </c>
      <c r="G31" s="90" t="s">
        <v>127</v>
      </c>
      <c r="H31" s="89" t="s">
        <v>58</v>
      </c>
      <c r="I31" s="89" t="s">
        <v>128</v>
      </c>
      <c r="J31" s="188" t="s">
        <v>129</v>
      </c>
      <c r="K31" s="188"/>
    </row>
    <row r="32" spans="1:11" ht="30" customHeight="1">
      <c r="B32" s="82" t="s">
        <v>121</v>
      </c>
      <c r="C32" s="16"/>
      <c r="D32" s="17"/>
      <c r="E32" s="18" t="str">
        <f>IF(OR(ISBLANK($C32),ISBLANK($D32)),"",$C32-$D32)</f>
        <v/>
      </c>
      <c r="F32" s="16"/>
      <c r="G32" s="19" t="str">
        <f>IFERROR(IF(OR(ISBLANK(E32),ISBLANK(F32)),"",F32/E32),"")</f>
        <v/>
      </c>
      <c r="H32" s="16"/>
      <c r="I32" s="20" t="str">
        <f>IF(OR(ISBLANK(E32),ISBLANK(F32),ISBLANK(H32)), "", E32-F32-H32)</f>
        <v/>
      </c>
      <c r="J32" s="189"/>
      <c r="K32" s="189"/>
    </row>
    <row r="33" spans="2:11" ht="30" customHeight="1">
      <c r="B33" s="82" t="s">
        <v>122</v>
      </c>
      <c r="C33" s="16"/>
      <c r="D33" s="17"/>
      <c r="E33" s="18" t="str">
        <f t="shared" ref="E33" si="0">IF(OR(ISBLANK($C33),ISBLANK($D33)),"",$C33-$D33)</f>
        <v/>
      </c>
      <c r="F33" s="16"/>
      <c r="G33" s="19" t="str">
        <f>IFERROR(IF(OR(ISBLANK(E33),ISBLANK(F33)),"",F33/E33),"")</f>
        <v/>
      </c>
      <c r="H33" s="16"/>
      <c r="I33" s="20" t="str">
        <f t="shared" ref="I33:I34" si="1">IF(OR(ISBLANK(E33),ISBLANK(F33),ISBLANK(H33)), "", E33-F33-H33)</f>
        <v/>
      </c>
      <c r="J33" s="189"/>
      <c r="K33" s="189"/>
    </row>
    <row r="34" spans="2:11" ht="30" customHeight="1">
      <c r="B34" s="82" t="s">
        <v>123</v>
      </c>
      <c r="C34" s="16"/>
      <c r="D34" s="17"/>
      <c r="E34" s="18" t="str">
        <f>IF(OR(ISBLANK($C34),ISBLANK($D34)),"",$C34-$D34)</f>
        <v/>
      </c>
      <c r="F34" s="16"/>
      <c r="G34" s="19" t="str">
        <f>IFERROR(IF(OR(ISBLANK(E34),ISBLANK(F34)),"",F34/E34),"")</f>
        <v/>
      </c>
      <c r="H34" s="16"/>
      <c r="I34" s="20" t="str">
        <f t="shared" si="1"/>
        <v/>
      </c>
      <c r="J34" s="189"/>
      <c r="K34" s="189"/>
    </row>
    <row r="35" spans="2:11"/>
    <row r="36" spans="2:11"/>
    <row r="37" spans="2:11"/>
    <row r="38" spans="2:11"/>
    <row r="39" spans="2:11"/>
    <row r="40" spans="2:11" ht="14.25" customHeight="1"/>
    <row r="41" spans="2:11" ht="14.25" customHeight="1"/>
    <row r="42" spans="2:11" ht="14.25" customHeight="1"/>
    <row r="43" spans="2:11" ht="14.25" customHeight="1"/>
    <row r="44" spans="2:11" ht="14.25" customHeight="1"/>
    <row r="45" spans="2:11" ht="14.25" customHeight="1"/>
    <row r="46" spans="2:11" ht="14.25" customHeight="1"/>
    <row r="47" spans="2:11" ht="14.25" customHeight="1"/>
    <row r="48" spans="2:11" ht="14.25" customHeight="1"/>
    <row r="49" ht="14.25" customHeight="1"/>
  </sheetData>
  <sheetProtection algorithmName="SHA-512" hashValue="WPDgC9NQD7RcMaLF5k6zYVPh4W6/Z2KIq4GgMW4x9IYKxdDZ3iHv+K2/qypw9x+8KIlylXn2SRO8nu66PpCc3w==" saltValue="YIdmRg95g6M7bwDlpQVC+w==" spinCount="100000" sheet="1" objects="1" scenarios="1"/>
  <mergeCells count="13">
    <mergeCell ref="J32:K32"/>
    <mergeCell ref="J33:K33"/>
    <mergeCell ref="J34:K34"/>
    <mergeCell ref="C19:E19"/>
    <mergeCell ref="B22:K22"/>
    <mergeCell ref="J31:K31"/>
    <mergeCell ref="B16:B18"/>
    <mergeCell ref="C16:E18"/>
    <mergeCell ref="B9:K9"/>
    <mergeCell ref="B11:B12"/>
    <mergeCell ref="C11:E12"/>
    <mergeCell ref="B13:B14"/>
    <mergeCell ref="C13:E14"/>
  </mergeCells>
  <conditionalFormatting sqref="B7">
    <cfRule type="containsText" dxfId="35" priority="20" operator="containsText" text="No return">
      <formula>NOT(ISERROR(SEARCH("No return",B7)))</formula>
    </cfRule>
  </conditionalFormatting>
  <conditionalFormatting sqref="C19">
    <cfRule type="containsBlanks" dxfId="34" priority="10">
      <formula>LEN(TRIM(C19))=0</formula>
    </cfRule>
  </conditionalFormatting>
  <conditionalFormatting sqref="C32:D34 F32:F34 H32:H34">
    <cfRule type="containsBlanks" dxfId="33" priority="22">
      <formula>LEN(TRIM(C32))=0</formula>
    </cfRule>
  </conditionalFormatting>
  <conditionalFormatting sqref="C27:J29 C16">
    <cfRule type="containsBlanks" dxfId="32" priority="17">
      <formula>LEN(TRIM(C16))=0</formula>
    </cfRule>
  </conditionalFormatting>
  <conditionalFormatting sqref="D27">
    <cfRule type="expression" dxfId="31" priority="11">
      <formula>$C$27&lt;&gt;"Other"</formula>
    </cfRule>
  </conditionalFormatting>
  <conditionalFormatting sqref="D28">
    <cfRule type="expression" dxfId="30" priority="15">
      <formula>$C$28&lt;&gt;"Other"</formula>
    </cfRule>
  </conditionalFormatting>
  <conditionalFormatting sqref="D29">
    <cfRule type="expression" dxfId="29" priority="16">
      <formula>$C$29&lt;&gt;"Other"</formula>
    </cfRule>
  </conditionalFormatting>
  <conditionalFormatting sqref="F27">
    <cfRule type="expression" dxfId="28" priority="14">
      <formula>$E$27&lt;&gt;"Other"</formula>
    </cfRule>
  </conditionalFormatting>
  <conditionalFormatting sqref="F28">
    <cfRule type="expression" dxfId="27" priority="13">
      <formula>$E$28&lt;&gt;"Other"</formula>
    </cfRule>
  </conditionalFormatting>
  <conditionalFormatting sqref="F29">
    <cfRule type="expression" dxfId="26" priority="12">
      <formula>$E$29&lt;&gt;"Other"</formula>
    </cfRule>
  </conditionalFormatting>
  <conditionalFormatting sqref="H27">
    <cfRule type="expression" dxfId="25" priority="3">
      <formula>$G$27&lt;&gt;"Other"</formula>
    </cfRule>
  </conditionalFormatting>
  <conditionalFormatting sqref="H28">
    <cfRule type="expression" dxfId="24" priority="2">
      <formula>$G$28&lt;&gt;"Other"</formula>
    </cfRule>
  </conditionalFormatting>
  <conditionalFormatting sqref="H29">
    <cfRule type="expression" dxfId="23" priority="1">
      <formula>$G$29&lt;&gt;"Other"</formula>
    </cfRule>
  </conditionalFormatting>
  <conditionalFormatting sqref="J27">
    <cfRule type="expression" dxfId="22" priority="6">
      <formula>$I$27&lt;&gt;"Other"</formula>
    </cfRule>
  </conditionalFormatting>
  <conditionalFormatting sqref="J28">
    <cfRule type="expression" dxfId="21" priority="5">
      <formula>$I$28&lt;&gt;"Other"</formula>
    </cfRule>
  </conditionalFormatting>
  <conditionalFormatting sqref="J29">
    <cfRule type="expression" dxfId="20" priority="4">
      <formula>$I$29&lt;&gt;"Other"</formula>
    </cfRule>
  </conditionalFormatting>
  <conditionalFormatting sqref="K27:K29 J32:J34">
    <cfRule type="containsBlanks" dxfId="19" priority="21">
      <formula>LEN(TRIM(J27))=0</formula>
    </cfRule>
  </conditionalFormatting>
  <dataValidations count="3">
    <dataValidation type="whole" operator="greaterThanOrEqual" allowBlank="1" showInputMessage="1" showErrorMessage="1" error="Please enter a non-negative integer." sqref="H32:H34 F32:F34 C32:D34" xr:uid="{3C54B842-42C3-4B2C-8127-9311494E2618}">
      <formula1>0</formula1>
    </dataValidation>
    <dataValidation type="list" allowBlank="1" showInputMessage="1" showErrorMessage="1" sqref="K27:K29" xr:uid="{0B8FC3B8-A34F-408D-A835-4924640EF662}">
      <formula1>LabDropDown</formula1>
    </dataValidation>
    <dataValidation operator="greaterThanOrEqual" allowBlank="1" showErrorMessage="1" error="Please enter a numeric value only. Comments can be added to the 'comments' box on the right." sqref="G20:G21 K26 G23:G25" xr:uid="{1AD6DC82-A80A-4D4F-A304-898241EECA21}"/>
  </dataValidations>
  <hyperlinks>
    <hyperlink ref="B7" location="Guidance!B31" display="To IDPS Question Guidance" xr:uid="{2DE1E865-75B4-4B48-B4BF-3B84D7A02EE9}"/>
    <hyperlink ref="C26" location="Guidance!B36" display="Assay used for screening" xr:uid="{DBB16B31-EFDE-4148-9302-D27119FD9921}"/>
    <hyperlink ref="E26" location="Guidance!B37" display="Analyser used for screening" xr:uid="{C743C9E1-8DE7-41FD-B163-C731E3B8E9CA}"/>
    <hyperlink ref="G26" location="Guidance!B38" display="Guidance!B38" xr:uid="{19CAA4F4-5C4A-4CD9-B10F-AF35B28862AF}"/>
    <hyperlink ref="I26" location="Guidance!B39" display="Analyser used for confirmation for non-manual assays" xr:uid="{AE2E37E0-C568-4DC3-8877-2F6903E7F43E}"/>
    <hyperlink ref="K26" location="Guidance!B40" display="If confirmation is not performed in-house, please state the reference laboratory used (select from list)" xr:uid="{7C4A936D-AF1F-40FE-BA4B-618D7490E12D}"/>
    <hyperlink ref="C31" location="Guidance!B41" display="Total screening samples received in the screening laboratory" xr:uid="{CBD59A67-7EAD-4F1B-A614-188D1E5FBAD2}"/>
    <hyperlink ref="D31" location="Guidance!B42" display="Samples received unfit for analysis and a repeat sample is requested or received with missing required information" xr:uid="{F02DA8BA-FC47-4768-B4B8-FCF6EE0A52B5}"/>
    <hyperlink ref="E31" location="Guidance!B43" display="Guidance!B43" xr:uid="{6F77027B-BC72-4997-AC5A-EAC4F5F5EC84}"/>
    <hyperlink ref="F31" location="Guidance!B44" display="Numerator: Confirmed results reported to maternity services ≤ 8 working days of sample receipt" xr:uid="{36B6DCB4-3868-4765-8E69-3F04750C8A73}"/>
    <hyperlink ref="H31" location="Guidance!B45" display="Samples received fit for analysis but results are pending or inconclusive" xr:uid="{7DDFBB90-31BB-4673-8CBE-CD43548C7DFC}"/>
    <hyperlink ref="I31" location="Guidance!B46" display="Guidance!B46" xr:uid="{33A47B4E-8BFC-40FC-90C6-AF0BADF68ADF}"/>
  </hyperlinks>
  <pageMargins left="0.7" right="0.7" top="0.75" bottom="0.75" header="0.3" footer="0.3"/>
  <pageSetup paperSize="9" scale="55" fitToHeight="0" orientation="portrait"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00D0E21-ACB8-4BBB-844D-7B4A9E3F3DB9}">
          <x14:formula1>
            <xm:f>AssayAnalyserLists!$K$2:$K$46</xm:f>
          </x14:formula1>
          <xm:sqref>I27:I29</xm:sqref>
        </x14:dataValidation>
        <x14:dataValidation type="list" allowBlank="1" showInputMessage="1" showErrorMessage="1" xr:uid="{1E8591DD-4AA0-4554-93BD-7405C581ACD5}">
          <x14:formula1>
            <xm:f>LabList!$A$8:$A$213</xm:f>
          </x14:formula1>
          <xm:sqref>C16:E18</xm:sqref>
        </x14:dataValidation>
        <x14:dataValidation type="list" allowBlank="1" showInputMessage="1" showErrorMessage="1" xr:uid="{95F93EEE-DBAE-4715-9374-60FDDA425713}">
          <x14:formula1>
            <xm:f>AssayAnalyserLists!$B$2:$B$93</xm:f>
          </x14:formula1>
          <xm:sqref>C27:C29</xm:sqref>
        </x14:dataValidation>
        <x14:dataValidation type="list" allowBlank="1" showInputMessage="1" showErrorMessage="1" xr:uid="{B9EDE380-C57E-48CD-8569-E88431D938BF}">
          <x14:formula1>
            <xm:f>AssayAnalyserLists!$E$2:$E$51</xm:f>
          </x14:formula1>
          <xm:sqref>E27:E29</xm:sqref>
        </x14:dataValidation>
        <x14:dataValidation type="list" allowBlank="1" showInputMessage="1" showErrorMessage="1" xr:uid="{B9F5818C-6358-43DE-9349-68DEA462A1AE}">
          <x14:formula1>
            <xm:f>AssayAnalyserLists!$H$2:$H$92</xm:f>
          </x14:formula1>
          <xm:sqref>G27:G29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Z17"/>
  <sheetViews>
    <sheetView zoomScale="109" workbookViewId="0"/>
  </sheetViews>
  <sheetFormatPr defaultColWidth="15.7109375" defaultRowHeight="15"/>
  <cols>
    <col min="6" max="6" width="15.7109375" style="116"/>
    <col min="7" max="7" width="66" bestFit="1" customWidth="1"/>
    <col min="8" max="8" width="18.42578125" customWidth="1"/>
    <col min="9" max="9" width="55.28515625" customWidth="1"/>
    <col min="10" max="10" width="52.28515625" customWidth="1"/>
    <col min="11" max="11" width="15" customWidth="1"/>
    <col min="12" max="12" width="15.5703125" customWidth="1"/>
    <col min="17" max="17" width="18" bestFit="1" customWidth="1"/>
    <col min="18" max="18" width="20.7109375" bestFit="1" customWidth="1"/>
    <col min="19" max="19" width="22.5703125" bestFit="1" customWidth="1"/>
    <col min="20" max="20" width="16.7109375" bestFit="1" customWidth="1"/>
    <col min="26" max="26" width="15.42578125" bestFit="1" customWidth="1"/>
    <col min="27" max="27" width="21.28515625" bestFit="1" customWidth="1"/>
    <col min="28" max="28" width="19.28515625" bestFit="1" customWidth="1"/>
    <col min="29" max="29" width="21.42578125" bestFit="1" customWidth="1"/>
    <col min="30" max="30" width="19.42578125" bestFit="1" customWidth="1"/>
    <col min="31" max="31" width="15.42578125" bestFit="1" customWidth="1"/>
    <col min="32" max="32" width="24.5703125" customWidth="1"/>
    <col min="33" max="33" width="19.28515625" bestFit="1" customWidth="1"/>
    <col min="34" max="34" width="28.7109375" bestFit="1" customWidth="1"/>
    <col min="35" max="35" width="12.28515625" bestFit="1" customWidth="1"/>
    <col min="36" max="36" width="25.7109375" bestFit="1" customWidth="1"/>
    <col min="39" max="39" width="23" customWidth="1"/>
    <col min="40" max="40" width="17.28515625" bestFit="1" customWidth="1"/>
    <col min="41" max="41" width="13.5703125" bestFit="1" customWidth="1"/>
    <col min="42" max="42" width="22.7109375" customWidth="1"/>
    <col min="43" max="51" width="15" customWidth="1"/>
  </cols>
  <sheetData>
    <row r="1" spans="1:52" s="5" customFormat="1" ht="30">
      <c r="A1" s="22" t="s">
        <v>130</v>
      </c>
      <c r="B1" s="22" t="s">
        <v>131</v>
      </c>
      <c r="C1" s="22" t="s">
        <v>132</v>
      </c>
      <c r="D1" s="22" t="s">
        <v>133</v>
      </c>
      <c r="E1" s="22" t="s">
        <v>134</v>
      </c>
      <c r="F1" s="114" t="s">
        <v>1856</v>
      </c>
      <c r="G1" s="25" t="s">
        <v>135</v>
      </c>
      <c r="H1" s="21" t="s">
        <v>1857</v>
      </c>
      <c r="I1" s="1" t="s">
        <v>136</v>
      </c>
      <c r="J1" s="21" t="s">
        <v>137</v>
      </c>
      <c r="K1" s="21" t="s">
        <v>138</v>
      </c>
      <c r="L1" s="1" t="s">
        <v>139</v>
      </c>
      <c r="M1" s="1" t="s">
        <v>140</v>
      </c>
      <c r="N1" s="113" t="s">
        <v>141</v>
      </c>
      <c r="O1" s="1" t="s">
        <v>142</v>
      </c>
      <c r="P1" s="113" t="s">
        <v>143</v>
      </c>
      <c r="Q1" s="1" t="s">
        <v>144</v>
      </c>
      <c r="R1" s="113" t="s">
        <v>145</v>
      </c>
      <c r="S1" s="1" t="s">
        <v>146</v>
      </c>
      <c r="T1" s="113" t="s">
        <v>147</v>
      </c>
      <c r="U1" s="26" t="s">
        <v>148</v>
      </c>
      <c r="V1" s="1" t="s">
        <v>149</v>
      </c>
      <c r="W1" s="1" t="s">
        <v>150</v>
      </c>
      <c r="X1" s="21" t="s">
        <v>151</v>
      </c>
      <c r="Y1" s="1" t="s">
        <v>152</v>
      </c>
      <c r="Z1" s="1" t="s">
        <v>153</v>
      </c>
      <c r="AA1" s="21" t="s">
        <v>154</v>
      </c>
      <c r="AB1" s="26" t="s">
        <v>0</v>
      </c>
      <c r="AC1" s="23" t="s">
        <v>155</v>
      </c>
      <c r="AD1" s="23" t="s">
        <v>156</v>
      </c>
      <c r="AE1" s="23" t="s">
        <v>157</v>
      </c>
      <c r="AF1" s="23" t="s">
        <v>158</v>
      </c>
      <c r="AG1" s="145" t="s">
        <v>159</v>
      </c>
      <c r="AH1" s="23" t="s">
        <v>160</v>
      </c>
      <c r="AI1" s="23" t="s">
        <v>161</v>
      </c>
      <c r="AJ1" s="23" t="s">
        <v>162</v>
      </c>
      <c r="AK1" s="23" t="s">
        <v>163</v>
      </c>
      <c r="AL1" s="23" t="s">
        <v>164</v>
      </c>
      <c r="AM1" s="23" t="s">
        <v>165</v>
      </c>
      <c r="AN1" s="23" t="s">
        <v>166</v>
      </c>
      <c r="AO1" s="23" t="s">
        <v>167</v>
      </c>
      <c r="AP1" s="23" t="s">
        <v>168</v>
      </c>
      <c r="AQ1" s="23" t="s">
        <v>169</v>
      </c>
      <c r="AR1" s="23" t="s">
        <v>170</v>
      </c>
      <c r="AS1" s="145" t="s">
        <v>171</v>
      </c>
      <c r="AT1" s="145" t="s">
        <v>172</v>
      </c>
      <c r="AU1" s="145" t="s">
        <v>173</v>
      </c>
      <c r="AV1" s="145" t="s">
        <v>174</v>
      </c>
      <c r="AW1" s="145" t="s">
        <v>175</v>
      </c>
      <c r="AX1" s="145" t="s">
        <v>176</v>
      </c>
      <c r="AY1" s="145" t="s">
        <v>177</v>
      </c>
      <c r="AZ1" s="145" t="s">
        <v>178</v>
      </c>
    </row>
    <row r="2" spans="1:52" ht="21" customHeight="1">
      <c r="A2" s="2" t="s">
        <v>179</v>
      </c>
      <c r="B2" s="2" t="s">
        <v>180</v>
      </c>
      <c r="C2" s="2" t="str">
        <f>'IDPS Data Return'!$C$11</f>
        <v>1 April 2025 to 31 March 2026</v>
      </c>
      <c r="D2" s="2"/>
      <c r="E2" s="2" t="s">
        <v>181</v>
      </c>
      <c r="F2" s="115">
        <v>46112</v>
      </c>
      <c r="G2" s="2" t="str">
        <f>IF(ISBLANK('Sign off sheet'!$C$10),"Missing item",'Sign off sheet'!$C$10)</f>
        <v>Missing item</v>
      </c>
      <c r="H2" s="2" t="str">
        <f>IF(ISBLANK('Sign off sheet'!$G$10),"Missing item",'Sign off sheet'!$G$10)</f>
        <v/>
      </c>
      <c r="I2" s="2" t="str">
        <f>IF(ISBLANK('IDPS Data Return'!$C$16),"Missing item",'IDPS Data Return'!$C$16)</f>
        <v>Missing item</v>
      </c>
      <c r="J2" s="2" t="str">
        <f>IF(I2="Other", "", IF($I2="Missing item","Missing item",INDEX(LabList[Name],MATCH($I2,LabList[Combined],0),1)))</f>
        <v>Missing item</v>
      </c>
      <c r="K2" s="2" t="str">
        <f>IF(I2="Other","",IF($I2="Missing item","Missing item",INDEX(LabList[Code],MATCH($I2,LabList[Combined],0),1)))</f>
        <v>Missing item</v>
      </c>
      <c r="L2" s="2" t="str">
        <f>IF('IDPS Data Return'!$C$19="","Missing item",'IDPS Data Return'!$C$19)</f>
        <v>Missing item</v>
      </c>
      <c r="M2" s="2" t="str">
        <f>IF('IDPS Data Return'!$C$27="","Missing item",'IDPS Data Return'!$C$27)</f>
        <v>Missing item</v>
      </c>
      <c r="N2" s="2" t="str" cm="1">
        <f t="array" ref="N2">IFERROR(_xlfn.IFS(AND(ISBLANK('IDPS Data Return'!$D$27),$M2="Other"),"Missing item",ISBLANK('IDPS Data Return'!$D27),""),'IDPS Data Return'!$D$27)</f>
        <v/>
      </c>
      <c r="O2" s="2" t="str">
        <f>IF('IDPS Data Return'!$E$27="", "Missing item", 'IDPS Data Return'!$E$27)</f>
        <v>Missing item</v>
      </c>
      <c r="P2" s="2" t="str" cm="1">
        <f t="array" ref="P2">IFERROR(_xlfn.IFS(AND(ISBLANK('IDPS Data Return'!$F$27),$O2="Other"),"Missing item",ISBLANK('IDPS Data Return'!$F$27),""),'IDPS Data Return'!$F$27)</f>
        <v/>
      </c>
      <c r="Q2" s="2" t="str">
        <f>IF('IDPS Data Return'!$G$27="", "Missing item", 'IDPS Data Return'!$G$27)</f>
        <v>Missing item</v>
      </c>
      <c r="R2" s="2" t="str" cm="1">
        <f t="array" ref="R2">IFERROR(_xlfn.IFS(AND(ISBLANK('IDPS Data Return'!$H27),$Q2="Other"),"Missing item",ISBLANK('IDPS Data Return'!$H27),""),'IDPS Data Return'!$H27)</f>
        <v/>
      </c>
      <c r="S2" s="2" t="str">
        <f>IF('IDPS Data Return'!$I$27="", "Missing item", 'IDPS Data Return'!$I$27)</f>
        <v>Missing item</v>
      </c>
      <c r="T2" s="2" t="str" cm="1">
        <f t="array" ref="T2">IFERROR(_xlfn.IFS(AND(ISBLANK('IDPS Data Return'!$J27),$S2="Other"),"Missing item",ISBLANK('IDPS Data Return'!$J27),""),'IDPS Data Return'!$J27)</f>
        <v/>
      </c>
      <c r="U2" s="2" t="str">
        <f>IF('IDPS Data Return'!$K27="", "", 'IDPS Data Return'!$K27)</f>
        <v/>
      </c>
      <c r="V2" s="2" t="str">
        <f>IF('IDPS Data Return'!$C$32="", "Missing item", 'IDPS Data Return'!$C$32)</f>
        <v>Missing item</v>
      </c>
      <c r="W2" s="2" t="str">
        <f>IF('IDPS Data Return'!$D$32="", "Missing item", 'IDPS Data Return'!$D$32)</f>
        <v>Missing item</v>
      </c>
      <c r="X2" s="2" t="str">
        <f>IF('IDPS Data Return'!$E$32="", "Awaiting item", 'IDPS Data Return'!$E$32)</f>
        <v>Awaiting item</v>
      </c>
      <c r="Y2" s="2" t="str">
        <f>IF('IDPS Data Return'!$F$32="", "Missing item", 'IDPS Data Return'!$F$32)</f>
        <v>Missing item</v>
      </c>
      <c r="Z2" s="2" t="str">
        <f>IF('IDPS Data Return'!$H$32="", "Missing item", 'IDPS Data Return'!$H$32)</f>
        <v>Missing item</v>
      </c>
      <c r="AA2" s="2" t="str">
        <f>IF('IDPS Data Return'!$I$32="", "Awaiting item", 'IDPS Data Return'!$I$32)</f>
        <v>Awaiting item</v>
      </c>
      <c r="AB2" s="27" t="str">
        <f>IF('IDPS Data Return'!$J32="", "", 'IDPS Data Return'!$J32)</f>
        <v/>
      </c>
      <c r="AC2" s="2" t="b">
        <f>IFERROR(IF(OR($G2="Missing item",$J2="Missing item",$L2="Missing item"),FALSE,TRUE),FALSE)</f>
        <v>0</v>
      </c>
      <c r="AD2" s="2" t="b">
        <f>IFERROR(IF(ISNUMBER($Y2),TRUE,FALSE),FALSE)</f>
        <v>0</v>
      </c>
      <c r="AE2" s="2" t="b">
        <f>IFERROR(IF(ISNUMBER($X2),TRUE,FALSE),FALSE)</f>
        <v>0</v>
      </c>
      <c r="AF2" s="2" t="b">
        <f>IFERROR(IF(AND($Y2&gt;$X2,ISNUMBER($Y2),ISNUMBER($X2)),FALSE,TRUE),FALSE)</f>
        <v>1</v>
      </c>
      <c r="AG2" s="144" t="b">
        <f>IFERROR(IF('Sign off sheet'!$C$19="",FALSE,TRUE),FALSE)</f>
        <v>0</v>
      </c>
      <c r="AH2" s="2" t="str" cm="1">
        <f t="array" ref="AH2">_xlfn.TEXTJOIN(", ",TRUE,IF($G2:$AB2="Missing item",$G$1:$AB$1,""))</f>
        <v>MaternityService, LaboratoryLong, Laboratory, LaboratoryCode, UKASRef, Assay, Analyser, ConfirmationAssay, ConfirmationAnalyser, SamplesReceived, Exclusion, Numerator, Mitigations</v>
      </c>
      <c r="AI2" s="2">
        <f>COUNTIFS($G2:$AB2,"Missing item")</f>
        <v>13</v>
      </c>
      <c r="AJ2" s="2">
        <f>COUNTIFS($M2:$AB2,"Missing item")</f>
        <v>8</v>
      </c>
      <c r="AK2" s="2">
        <f>COUNTA($G$1:$AB$1)-COUNTIFS($G2:$AB2,"Missing item")-COUNTIFS($G2:$AB2,"Awaiting item")-COUNTIFS($G2:$AB2,"")</f>
        <v>0</v>
      </c>
      <c r="AL2" s="2">
        <f>COUNTA($M$1:$AB$1)-COUNTIFS($M2:$AB2,"Missing item")-COUNTIFS($M2:$AB2,"Awaiting item")-COUNTIFS($M2:$AB2,"")</f>
        <v>0</v>
      </c>
      <c r="AM2" s="2" t="str" cm="1">
        <f t="array" ref="AM2">IFERROR(_xlfn.IFS(AI2=0,"Complete",AK2=0,"Not answered"),"Partially answered")</f>
        <v>Not answered</v>
      </c>
      <c r="AN2" s="2" t="str" cm="1">
        <f t="array" ref="AN2">IFERROR(_xlfn.IFS(AJ2=0,"Complete",AL2=0,"Not answered"),"Partially answered")</f>
        <v>Not answered</v>
      </c>
      <c r="AO2" s="2" t="str">
        <f>IFERROR(IF($G2="Missing item","Not answered","Complete"),"Not answered")</f>
        <v>Not answered</v>
      </c>
      <c r="AP2" s="1" t="str" cm="1">
        <f t="array" ref="AP2">IFERROR(_xlfn.IFS(
COUNTIFS($I2:$K2,"Missing item")=0,"Complete",
AND($I2="Missing item", OR($J2="Missing item",$J2="")),"Not answered"),"Partially answered")</f>
        <v>Not answered</v>
      </c>
      <c r="AQ2" s="2" t="str" cm="1">
        <f t="array" ref="AQ2">IFERROR(_xlfn.IFS(
COUNTIFS(AS2:AZ2,"Missing item")=0,"Complete",
COUNTIFS(AS2:AZ2,"&lt;&gt;"&amp;"Missing item")=0,"Not answered",
COUNTIFS(AS2:AZ2,"Missing item")-COUNTA(AS2:AZ2),"Partially answered"),
"Not answered")</f>
        <v>Not answered</v>
      </c>
      <c r="AR2" s="2" t="str">
        <f>IF($AF2=FALSE,"Numerator larger than denominator","")</f>
        <v/>
      </c>
      <c r="AS2" s="2" t="str">
        <f>IF(ISBLANK('Sign off sheet'!$C$13),"Missing item",'Sign off sheet'!$C$13)</f>
        <v>Missing item</v>
      </c>
      <c r="AT2" s="2" t="str">
        <f>IF(ISBLANK('Sign off sheet'!$C$14),"Missing item",'Sign off sheet'!$C$14)</f>
        <v>Missing item</v>
      </c>
      <c r="AU2" s="2" t="str">
        <f>IF(ISBLANK('Sign off sheet'!$C$15),"Missing item",'Sign off sheet'!$C$15)</f>
        <v>Missing item</v>
      </c>
      <c r="AV2" s="2" t="str">
        <f>IF(ISBLANK('Sign off sheet'!$C$16),"Missing item",'Sign off sheet'!$C$16)</f>
        <v>Missing item</v>
      </c>
      <c r="AW2" s="2" t="str">
        <f>IF(ISBLANK('Sign off sheet'!$C$19),"Missing item",'Sign off sheet'!$C$19)</f>
        <v>Missing item</v>
      </c>
      <c r="AX2" s="2" t="str">
        <f>IF(ISBLANK('Sign off sheet'!$C$20),"Missing item",'Sign off sheet'!$C$20)</f>
        <v>Missing item</v>
      </c>
      <c r="AY2" s="2" t="str">
        <f>IF(ISBLANK('Sign off sheet'!$C$21),"Missing item",'Sign off sheet'!$C$21)</f>
        <v>Missing item</v>
      </c>
      <c r="AZ2" s="2" t="str">
        <f>IF(ISBLANK('Sign off sheet'!$C$22),"Missing item",'Sign off sheet'!$C$22)</f>
        <v>Missing item</v>
      </c>
    </row>
    <row r="3" spans="1:52" ht="23.25" customHeight="1">
      <c r="A3" s="2" t="s">
        <v>179</v>
      </c>
      <c r="B3" s="2" t="s">
        <v>182</v>
      </c>
      <c r="C3" s="2" t="str">
        <f>'IDPS Data Return'!$C$11</f>
        <v>1 April 2025 to 31 March 2026</v>
      </c>
      <c r="D3" s="2"/>
      <c r="E3" s="2" t="s">
        <v>181</v>
      </c>
      <c r="F3" s="115">
        <v>46112</v>
      </c>
      <c r="G3" s="2" t="str">
        <f>IF(ISBLANK('Sign off sheet'!$C$10),"Missing item",'Sign off sheet'!$C$10)</f>
        <v>Missing item</v>
      </c>
      <c r="H3" s="2" t="str">
        <f>IF(ISBLANK('Sign off sheet'!$G$10),"Missing item",'Sign off sheet'!$G$10)</f>
        <v/>
      </c>
      <c r="I3" s="2" t="str">
        <f>IF(ISBLANK('IDPS Data Return'!$C$16),"Missing item",'IDPS Data Return'!$C$16)</f>
        <v>Missing item</v>
      </c>
      <c r="J3" s="2" t="str">
        <f>IF(I3="Other", "", IF($I3="Missing item","Missing item",INDEX(LabList[Name],MATCH($I3,LabList[Combined],0),1)))</f>
        <v>Missing item</v>
      </c>
      <c r="K3" s="2" t="str">
        <f>IF(I3="Other","",IF($I3="Missing item","Missing item",INDEX(LabList[Code],MATCH($I3,LabList[Combined],0),1)))</f>
        <v>Missing item</v>
      </c>
      <c r="L3" s="2" t="str">
        <f>IF('IDPS Data Return'!$C$19="","Missing item",'IDPS Data Return'!$C$19)</f>
        <v>Missing item</v>
      </c>
      <c r="M3" s="2" t="str">
        <f>IF('IDPS Data Return'!$C$28="","Missing item",'IDPS Data Return'!$C$28)</f>
        <v>Missing item</v>
      </c>
      <c r="N3" s="2" t="str" cm="1">
        <f t="array" ref="N3">IFERROR(_xlfn.IFS(AND(ISBLANK('IDPS Data Return'!$D$28),$M3="Other"),"Missing item",ISBLANK('IDPS Data Return'!$D$28),""),'IDPS Data Return'!$D$28)</f>
        <v/>
      </c>
      <c r="O3" s="2" t="str">
        <f>IF('IDPS Data Return'!$E$28="", "Missing item", 'IDPS Data Return'!$E$28)</f>
        <v>Missing item</v>
      </c>
      <c r="P3" s="2" t="str" cm="1">
        <f t="array" ref="P3">IFERROR(_xlfn.IFS(AND(ISBLANK('IDPS Data Return'!$F$28),$O3="Other"),"Missing item",ISBLANK('IDPS Data Return'!$F$28),""),'IDPS Data Return'!$F$28)</f>
        <v/>
      </c>
      <c r="Q3" s="2" t="str">
        <f>IF('IDPS Data Return'!$G$28="", "Missing item", 'IDPS Data Return'!$G$28)</f>
        <v>Missing item</v>
      </c>
      <c r="R3" s="2" t="str" cm="1">
        <f t="array" ref="R3">IFERROR(_xlfn.IFS(AND(ISBLANK('IDPS Data Return'!$H28),$Q3="Other"),"Missing item",ISBLANK('IDPS Data Return'!$H28),""),'IDPS Data Return'!$H28)</f>
        <v/>
      </c>
      <c r="S3" s="2" t="str">
        <f>IF('IDPS Data Return'!$I$28="", "Missing item", 'IDPS Data Return'!$I$28)</f>
        <v>Missing item</v>
      </c>
      <c r="T3" s="2" t="str" cm="1">
        <f t="array" ref="T3">IFERROR(_xlfn.IFS(AND(ISBLANK('IDPS Data Return'!$J28),$S3="Other"),"Missing item",ISBLANK('IDPS Data Return'!$J28),""),'IDPS Data Return'!$J28)</f>
        <v/>
      </c>
      <c r="U3" s="2" t="str">
        <f>IF('IDPS Data Return'!$K28="", "", 'IDPS Data Return'!$K28)</f>
        <v/>
      </c>
      <c r="V3" s="2" t="str">
        <f>IF('IDPS Data Return'!$C$33="", "Missing item", 'IDPS Data Return'!$C$33)</f>
        <v>Missing item</v>
      </c>
      <c r="W3" s="2" t="str">
        <f>IF('IDPS Data Return'!$D$33="", "Missing item", 'IDPS Data Return'!$D$33)</f>
        <v>Missing item</v>
      </c>
      <c r="X3" s="2" t="str">
        <f>IF('IDPS Data Return'!$E$33="", "Awaiting item", 'IDPS Data Return'!$E$33)</f>
        <v>Awaiting item</v>
      </c>
      <c r="Y3" s="2" t="str">
        <f>IF('IDPS Data Return'!$F$33="", "Missing item", 'IDPS Data Return'!$F$33)</f>
        <v>Missing item</v>
      </c>
      <c r="Z3" s="2" t="str">
        <f>IF('IDPS Data Return'!$H$33="", "Missing item", 'IDPS Data Return'!$H$33)</f>
        <v>Missing item</v>
      </c>
      <c r="AA3" s="2" t="str">
        <f>IF('IDPS Data Return'!$I$33="", "Awaiting item", 'IDPS Data Return'!$I$33)</f>
        <v>Awaiting item</v>
      </c>
      <c r="AB3" s="27" t="str">
        <f>IF('IDPS Data Return'!$J33="", "", 'IDPS Data Return'!$J33)</f>
        <v/>
      </c>
      <c r="AC3" s="2" t="b">
        <f>IFERROR(IF(OR($G2="Missing item",$J2="Missing item",$L2="Missing item"),FALSE,TRUE),FALSE)</f>
        <v>0</v>
      </c>
      <c r="AD3" s="2" t="b">
        <f>IFERROR(IF(ISNUMBER($Y3),TRUE,FALSE),FALSE)</f>
        <v>0</v>
      </c>
      <c r="AE3" s="2" t="b">
        <f>IFERROR(IF(ISNUMBER($X3),TRUE,FALSE),FALSE)</f>
        <v>0</v>
      </c>
      <c r="AF3" s="2" t="b">
        <f>IFERROR(IF(AND($Y3&gt;$X3,ISNUMBER($Y3),ISNUMBER($X3)),FALSE,TRUE),FALSE)</f>
        <v>1</v>
      </c>
      <c r="AG3" s="144" t="b">
        <f>IFERROR(IF('Sign off sheet'!$C$19="",FALSE,TRUE),FALSE)</f>
        <v>0</v>
      </c>
      <c r="AH3" s="2" t="str" cm="1">
        <f t="array" ref="AH3">_xlfn.TEXTJOIN(", ",TRUE,IF($G3:$AB3="Missing item",$G$1:$AB$1,""))</f>
        <v>MaternityService, LaboratoryLong, Laboratory, LaboratoryCode, UKASRef, Assay, Analyser, ConfirmationAssay, ConfirmationAnalyser, SamplesReceived, Exclusion, Numerator, Mitigations</v>
      </c>
      <c r="AI3" s="2">
        <f>COUNTIFS($G3:$AB3,"Missing item")</f>
        <v>13</v>
      </c>
      <c r="AJ3" s="2">
        <f>COUNTIFS($M3:$AB3,"Missing item")</f>
        <v>8</v>
      </c>
      <c r="AK3" s="2">
        <f>COUNTA($G$1:$AB$1)-COUNTIFS($G3:$AB3,"Missing item")-COUNTIFS($G3:$AB3,"Awaiting item")-COUNTIFS($G3:$AB3,"")</f>
        <v>0</v>
      </c>
      <c r="AL3" s="2">
        <f>COUNTA($M$1:$AB$1)-COUNTIFS($M3:$AB3,"Missing item")-COUNTIFS($M3:$AB3,"Awaiting item")-COUNTIFS($M3:$AB3,"")</f>
        <v>0</v>
      </c>
      <c r="AM3" s="2" t="str" cm="1">
        <f t="array" ref="AM3">IFERROR(_xlfn.IFS(AI3=0,"Complete",AK3=0,"Not answered"),"Partially answered")</f>
        <v>Not answered</v>
      </c>
      <c r="AN3" s="2" t="str" cm="1">
        <f t="array" ref="AN3">IFERROR(_xlfn.IFS(AJ3=0,"Complete",AL3=0,"Not answered"),"Partially answered")</f>
        <v>Not answered</v>
      </c>
      <c r="AO3" s="2" t="str">
        <f>IFERROR(IF($G3="Missing item","Not answered","Complete"),"Not answered")</f>
        <v>Not answered</v>
      </c>
      <c r="AP3" s="1" t="str" cm="1">
        <f t="array" ref="AP3">IFERROR(_xlfn.IFS(
COUNTIFS($I3:$K3,"Missing item")=0,"Complete",
AND($I3="Missing item", OR($J3="Missing item",$J3="")),"Not answered"),"Partially answered")</f>
        <v>Not answered</v>
      </c>
      <c r="AQ3" s="2" t="str" cm="1">
        <f t="array" ref="AQ3">IFERROR(_xlfn.IFS(
COUNTIFS(AS3:AZ3,"Missing item")=0,"Complete",
COUNTIFS(AS3:AZ3,"&lt;&gt;"&amp;"Missing item")=0,"Not answered",
COUNTIFS(AS3:AZ3,"Missing item")-COUNTA(AS3:AZ3),"Partially answered"),
"Not answered")</f>
        <v>Not answered</v>
      </c>
      <c r="AR3" s="2" t="str">
        <f t="shared" ref="AR3:AR4" si="0">IF($AF3=FALSE,"Numerator larger than denominator","")</f>
        <v/>
      </c>
      <c r="AS3" s="2" t="str">
        <f>IF(ISBLANK('Sign off sheet'!$C$13),"Missing item",'Sign off sheet'!$C$13)</f>
        <v>Missing item</v>
      </c>
      <c r="AT3" s="2" t="str">
        <f>IF(ISBLANK('Sign off sheet'!$C$14),"Missing item",'Sign off sheet'!$C$14)</f>
        <v>Missing item</v>
      </c>
      <c r="AU3" s="2" t="str">
        <f>IF(ISBLANK('Sign off sheet'!$C$15),"Missing item",'Sign off sheet'!$C$15)</f>
        <v>Missing item</v>
      </c>
      <c r="AV3" s="2" t="str">
        <f>IF(ISBLANK('Sign off sheet'!$C$16),"Missing item",'Sign off sheet'!$C$16)</f>
        <v>Missing item</v>
      </c>
      <c r="AW3" s="2" t="str">
        <f>IF(ISBLANK('Sign off sheet'!$C$19),"Missing item",'Sign off sheet'!$C$19)</f>
        <v>Missing item</v>
      </c>
      <c r="AX3" s="2" t="str">
        <f>IF(ISBLANK('Sign off sheet'!$C$20),"Missing item",'Sign off sheet'!$C$20)</f>
        <v>Missing item</v>
      </c>
      <c r="AY3" s="2" t="str">
        <f>IF(ISBLANK('Sign off sheet'!$C$21),"Missing item",'Sign off sheet'!$C$21)</f>
        <v>Missing item</v>
      </c>
      <c r="AZ3" s="2" t="str">
        <f>IF(ISBLANK('Sign off sheet'!$C$22),"Missing item",'Sign off sheet'!$C$22)</f>
        <v>Missing item</v>
      </c>
    </row>
    <row r="4" spans="1:52">
      <c r="A4" s="2" t="s">
        <v>179</v>
      </c>
      <c r="B4" s="2" t="s">
        <v>183</v>
      </c>
      <c r="C4" s="2" t="str">
        <f>'IDPS Data Return'!$C$11</f>
        <v>1 April 2025 to 31 March 2026</v>
      </c>
      <c r="D4" s="2"/>
      <c r="E4" s="2" t="s">
        <v>181</v>
      </c>
      <c r="F4" s="115">
        <v>46112</v>
      </c>
      <c r="G4" s="2" t="str">
        <f>IF(ISBLANK('Sign off sheet'!$C$10),"Missing item",'Sign off sheet'!$C$10)</f>
        <v>Missing item</v>
      </c>
      <c r="H4" s="2" t="str">
        <f>IF(ISBLANK('Sign off sheet'!$G$10),"Missing item",'Sign off sheet'!$G$10)</f>
        <v/>
      </c>
      <c r="I4" s="2" t="str">
        <f>IF(ISBLANK('IDPS Data Return'!$C$16),"Missing item",'IDPS Data Return'!$C$16)</f>
        <v>Missing item</v>
      </c>
      <c r="J4" s="2" t="str">
        <f>IF(I4="Other", "", IF($I4="Missing item","Missing item",INDEX(LabList[Name],MATCH($I4,LabList[Combined],0),1)))</f>
        <v>Missing item</v>
      </c>
      <c r="K4" s="2" t="str">
        <f>IF(I4="Other","",IF($I4="Missing item","Missing item",INDEX(LabList[Code],MATCH($I4,LabList[Combined],0),1)))</f>
        <v>Missing item</v>
      </c>
      <c r="L4" s="2" t="str">
        <f>IF('IDPS Data Return'!$C$19="","Missing item",'IDPS Data Return'!$C$19)</f>
        <v>Missing item</v>
      </c>
      <c r="M4" s="2" t="str">
        <f>IF('IDPS Data Return'!$C$29="","Missing item",'IDPS Data Return'!$C$29)</f>
        <v>Missing item</v>
      </c>
      <c r="N4" s="2" t="str" cm="1">
        <f t="array" ref="N4">IFERROR(_xlfn.IFS(AND(ISBLANK('IDPS Data Return'!$D$27),$M4="Other"),"Missing item",ISBLANK('IDPS Data Return'!$D$27),""),'IDPS Data Return'!$D$27)</f>
        <v/>
      </c>
      <c r="O4" s="2" t="str">
        <f>IF('IDPS Data Return'!$E$29="", "Missing item", 'IDPS Data Return'!$E$29)</f>
        <v>Missing item</v>
      </c>
      <c r="P4" s="2" t="str" cm="1">
        <f t="array" ref="P4">IFERROR(_xlfn.IFS(AND(ISBLANK('IDPS Data Return'!$F$29),$O4="Other"),"Missing item",ISBLANK('IDPS Data Return'!$F$29),""),'IDPS Data Return'!$F$29)</f>
        <v/>
      </c>
      <c r="Q4" s="2" t="str">
        <f>IF('IDPS Data Return'!$G$29="", "Missing item", 'IDPS Data Return'!$G$29)</f>
        <v>Missing item</v>
      </c>
      <c r="R4" s="2" t="str" cm="1">
        <f t="array" ref="R4">IFERROR(_xlfn.IFS(AND(ISBLANK('IDPS Data Return'!$H29),$Q4="Other"),"Missing item",ISBLANK('IDPS Data Return'!$H29),""),'IDPS Data Return'!$H29)</f>
        <v/>
      </c>
      <c r="S4" s="2" t="str">
        <f>IF('IDPS Data Return'!$I$29="", "Missing item", 'IDPS Data Return'!$I$29)</f>
        <v>Missing item</v>
      </c>
      <c r="T4" s="2" t="str" cm="1">
        <f t="array" ref="T4">IFERROR(_xlfn.IFS(AND(ISBLANK('IDPS Data Return'!$J29),$S4="Other"),"Missing item",ISBLANK('IDPS Data Return'!$J29),""),'IDPS Data Return'!$J29)</f>
        <v/>
      </c>
      <c r="U4" s="2" t="str">
        <f>IF('IDPS Data Return'!$K29="", "", 'IDPS Data Return'!$K29)</f>
        <v/>
      </c>
      <c r="V4" s="2" t="str">
        <f>IF('IDPS Data Return'!$C$34="", "Missing item", 'IDPS Data Return'!$C$34)</f>
        <v>Missing item</v>
      </c>
      <c r="W4" s="2" t="str">
        <f>IF('IDPS Data Return'!$D$34="", "Missing item", 'IDPS Data Return'!$D$34)</f>
        <v>Missing item</v>
      </c>
      <c r="X4" s="2" t="str">
        <f>IF('IDPS Data Return'!$E$34="", "Awaiting item", 'IDPS Data Return'!$E$34)</f>
        <v>Awaiting item</v>
      </c>
      <c r="Y4" s="2" t="str">
        <f>IF('IDPS Data Return'!$F$34="", "Missing item", 'IDPS Data Return'!$F$34)</f>
        <v>Missing item</v>
      </c>
      <c r="Z4" s="2" t="str">
        <f>IF('IDPS Data Return'!$H$34="", "Missing item", 'IDPS Data Return'!$H$34)</f>
        <v>Missing item</v>
      </c>
      <c r="AA4" s="2" t="str">
        <f>IF('IDPS Data Return'!$I$34="", "Awaiting item", 'IDPS Data Return'!$I$34)</f>
        <v>Awaiting item</v>
      </c>
      <c r="AB4" s="27" t="str">
        <f>IF('IDPS Data Return'!$J34="", "", 'IDPS Data Return'!$J34)</f>
        <v/>
      </c>
      <c r="AC4" s="2" t="b">
        <f>IFERROR(IF(OR($G2="Missing item",$J2="Missing item",$L2="Missing item"),FALSE,TRUE),FALSE)</f>
        <v>0</v>
      </c>
      <c r="AD4" s="2" t="b">
        <f>IFERROR(IF(ISNUMBER($Y4),TRUE,FALSE),FALSE)</f>
        <v>0</v>
      </c>
      <c r="AE4" s="2" t="b">
        <f>IFERROR(IF(ISNUMBER($X4),TRUE,FALSE),FALSE)</f>
        <v>0</v>
      </c>
      <c r="AF4" s="2" t="b">
        <f>IFERROR(IF(AND($Y4&gt;$X4,ISNUMBER($Y4),ISNUMBER($X4)),FALSE,TRUE),FALSE)</f>
        <v>1</v>
      </c>
      <c r="AG4" s="144" t="b">
        <f>IFERROR(IF('Sign off sheet'!$C$19="",FALSE,TRUE),FALSE)</f>
        <v>0</v>
      </c>
      <c r="AH4" s="2" t="str" cm="1">
        <f t="array" ref="AH4">_xlfn.TEXTJOIN(", ",TRUE,IF($G4:$AB4="Missing item",$G$1:$AB$1,""))</f>
        <v>MaternityService, LaboratoryLong, Laboratory, LaboratoryCode, UKASRef, Assay, Analyser, ConfirmationAssay, ConfirmationAnalyser, SamplesReceived, Exclusion, Numerator, Mitigations</v>
      </c>
      <c r="AI4" s="2">
        <f>COUNTIFS($G4:$AB4,"Missing item")</f>
        <v>13</v>
      </c>
      <c r="AJ4" s="2">
        <f>COUNTIFS($M4:$AB4,"Missing item")</f>
        <v>8</v>
      </c>
      <c r="AK4" s="2">
        <f>COUNTA($G$1:$AB$1)-COUNTIFS($G4:$AB4,"Missing item")-COUNTIFS($G4:$AB4,"Awaiting item")-COUNTIFS($G4:$AB4,"")</f>
        <v>0</v>
      </c>
      <c r="AL4" s="2">
        <f>COUNTA($M$1:$AB$1)-COUNTIFS($M4:$AB4,"Missing item")-COUNTIFS($M4:$AB4,"Awaiting item")-COUNTIFS($M4:$AB4,"")</f>
        <v>0</v>
      </c>
      <c r="AM4" s="2" t="str" cm="1">
        <f t="array" ref="AM4">IFERROR(_xlfn.IFS(AI4=0,"Complete",AK4=0,"Not answered"),"Partially answered")</f>
        <v>Not answered</v>
      </c>
      <c r="AN4" s="2" t="str" cm="1">
        <f t="array" ref="AN4">IFERROR(_xlfn.IFS(AJ4=0,"Complete",AL4=0,"Not answered"),"Partially answered")</f>
        <v>Not answered</v>
      </c>
      <c r="AO4" s="2" t="str">
        <f>IFERROR(IF($G4="Missing item","Not answered","Complete"),"Not answered")</f>
        <v>Not answered</v>
      </c>
      <c r="AP4" s="1" t="str" cm="1">
        <f t="array" ref="AP4">IFERROR(_xlfn.IFS(
COUNTIFS($I4:$K4,"Missing item")=0,"Complete",
AND($I4="Missing item", OR($J4="Missing item",$J4="")),"Not answered"),"Partially answered")</f>
        <v>Not answered</v>
      </c>
      <c r="AQ4" s="2" t="str" cm="1">
        <f t="array" ref="AQ4">IFERROR(_xlfn.IFS(
COUNTIFS(AS4:AZ4,"Missing item")=0,"Complete",
COUNTIFS(AS4:AZ4,"&lt;&gt;"&amp;"Missing item")=0,"Not answered",
COUNTIFS(AS4:AZ4,"Missing item")-COUNTA(AS4:AZ4),"Partially answered"),
"Not answered")</f>
        <v>Not answered</v>
      </c>
      <c r="AR4" s="2" t="str">
        <f t="shared" si="0"/>
        <v/>
      </c>
      <c r="AS4" s="2" t="str">
        <f>IF(ISBLANK('Sign off sheet'!$C$13),"Missing item",'Sign off sheet'!$C$13)</f>
        <v>Missing item</v>
      </c>
      <c r="AT4" s="2" t="str">
        <f>IF(ISBLANK('Sign off sheet'!$C$14),"Missing item",'Sign off sheet'!$C$14)</f>
        <v>Missing item</v>
      </c>
      <c r="AU4" s="2" t="str">
        <f>IF(ISBLANK('Sign off sheet'!$C$15),"Missing item",'Sign off sheet'!$C$15)</f>
        <v>Missing item</v>
      </c>
      <c r="AV4" s="2" t="str">
        <f>IF(ISBLANK('Sign off sheet'!$C$16),"Missing item",'Sign off sheet'!$C$16)</f>
        <v>Missing item</v>
      </c>
      <c r="AW4" s="2" t="str">
        <f>IF(ISBLANK('Sign off sheet'!$C$19),"Missing item",'Sign off sheet'!$C$19)</f>
        <v>Missing item</v>
      </c>
      <c r="AX4" s="2" t="str">
        <f>IF(ISBLANK('Sign off sheet'!$C$20),"Missing item",'Sign off sheet'!$C$20)</f>
        <v>Missing item</v>
      </c>
      <c r="AY4" s="2" t="str">
        <f>IF(ISBLANK('Sign off sheet'!$C$21),"Missing item",'Sign off sheet'!$C$21)</f>
        <v>Missing item</v>
      </c>
      <c r="AZ4" s="2" t="str">
        <f>IF(ISBLANK('Sign off sheet'!$C$22),"Missing item",'Sign off sheet'!$C$22)</f>
        <v>Missing item</v>
      </c>
    </row>
    <row r="5" spans="1:52">
      <c r="G5" s="3"/>
      <c r="H5" s="3"/>
      <c r="I5" s="3"/>
      <c r="AN5" s="2"/>
    </row>
    <row r="6" spans="1:52">
      <c r="G6" s="3"/>
      <c r="H6" s="3"/>
      <c r="I6" s="3"/>
    </row>
    <row r="7" spans="1:52">
      <c r="AF7" s="5"/>
    </row>
    <row r="8" spans="1:52">
      <c r="AF8" s="5"/>
    </row>
    <row r="9" spans="1:52">
      <c r="AF9" s="5"/>
    </row>
    <row r="10" spans="1:52">
      <c r="AF10" s="5"/>
    </row>
    <row r="11" spans="1:52">
      <c r="AF11" s="5"/>
    </row>
    <row r="12" spans="1:52">
      <c r="AF12" s="5"/>
    </row>
    <row r="13" spans="1:52">
      <c r="AF13" s="5"/>
    </row>
    <row r="14" spans="1:52">
      <c r="AF14" s="5"/>
    </row>
    <row r="15" spans="1:52">
      <c r="AF15" s="5"/>
    </row>
    <row r="16" spans="1:52">
      <c r="AF16" s="5"/>
    </row>
    <row r="17" spans="32:32">
      <c r="AF17" s="5"/>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E4F93-D44D-4A2E-A425-9944491F60DA}">
  <sheetPr>
    <tabColor rgb="FF005EB8"/>
    <pageSetUpPr fitToPage="1"/>
  </sheetPr>
  <dimension ref="A1:K54"/>
  <sheetViews>
    <sheetView showGridLines="0" zoomScaleNormal="100" workbookViewId="0"/>
  </sheetViews>
  <sheetFormatPr defaultColWidth="0" defaultRowHeight="14.25" customHeight="1" zeroHeight="1"/>
  <cols>
    <col min="1" max="1" width="4.7109375" style="63" customWidth="1"/>
    <col min="2" max="2" width="36.28515625" style="63" customWidth="1"/>
    <col min="3" max="10" width="17.7109375" style="63" customWidth="1"/>
    <col min="11" max="11" width="4.7109375" style="63" customWidth="1"/>
    <col min="12" max="16384" width="9.28515625" style="63" hidden="1"/>
  </cols>
  <sheetData>
    <row r="1" spans="1:10" ht="15" customHeight="1">
      <c r="A1" s="62"/>
      <c r="B1" s="62"/>
      <c r="C1" s="62"/>
      <c r="D1" s="62"/>
      <c r="E1" s="62"/>
      <c r="F1" s="62"/>
      <c r="G1" s="62"/>
      <c r="H1" s="62"/>
      <c r="I1" s="62"/>
      <c r="J1" s="62"/>
    </row>
    <row r="2" spans="1:10" ht="15" customHeight="1">
      <c r="A2" s="62"/>
      <c r="B2" s="62"/>
      <c r="C2" s="62"/>
      <c r="D2" s="62"/>
      <c r="E2" s="62"/>
      <c r="F2" s="62"/>
      <c r="G2" s="62"/>
      <c r="H2" s="62"/>
      <c r="I2" s="62"/>
      <c r="J2" s="94" t="s">
        <v>97</v>
      </c>
    </row>
    <row r="3" spans="1:10" ht="15" customHeight="1">
      <c r="A3" s="62"/>
      <c r="B3" s="62"/>
      <c r="C3" s="62"/>
      <c r="D3" s="62"/>
      <c r="E3" s="62"/>
      <c r="F3" s="62"/>
      <c r="G3" s="62"/>
      <c r="H3" s="62"/>
      <c r="I3" s="62"/>
      <c r="J3" s="62"/>
    </row>
    <row r="4" spans="1:10" ht="15" customHeight="1">
      <c r="A4" s="62"/>
      <c r="B4" s="62"/>
      <c r="C4" s="62"/>
      <c r="D4" s="62"/>
      <c r="E4" s="62"/>
      <c r="F4" s="62"/>
      <c r="G4" s="62"/>
      <c r="H4" s="62"/>
      <c r="I4" s="62"/>
      <c r="J4" s="62"/>
    </row>
    <row r="5" spans="1:10" ht="15" customHeight="1">
      <c r="A5" s="62"/>
      <c r="B5" s="62"/>
      <c r="C5" s="62"/>
      <c r="D5" s="62"/>
      <c r="E5" s="62"/>
      <c r="F5" s="62"/>
      <c r="G5" s="62"/>
      <c r="H5" s="62"/>
      <c r="I5" s="62"/>
      <c r="J5" s="62"/>
    </row>
    <row r="6" spans="1:10" ht="15" customHeight="1">
      <c r="A6" s="62"/>
      <c r="B6" s="62"/>
      <c r="C6" s="62"/>
      <c r="D6" s="62"/>
      <c r="E6" s="62"/>
      <c r="F6" s="62"/>
      <c r="G6" s="62"/>
      <c r="H6" s="62"/>
      <c r="I6" s="62"/>
      <c r="J6" s="62"/>
    </row>
    <row r="7" spans="1:10" ht="15" customHeight="1">
      <c r="A7" s="62"/>
      <c r="B7" s="64" t="s">
        <v>184</v>
      </c>
      <c r="C7" s="62"/>
      <c r="D7" s="62"/>
      <c r="E7" s="62"/>
      <c r="F7" s="62"/>
      <c r="G7" s="62"/>
      <c r="H7" s="62"/>
      <c r="I7" s="62"/>
      <c r="J7" s="62"/>
    </row>
    <row r="8" spans="1:10" ht="15" customHeight="1">
      <c r="A8" s="62"/>
      <c r="B8" s="62"/>
      <c r="C8" s="62"/>
      <c r="D8" s="62"/>
      <c r="E8" s="62"/>
      <c r="F8" s="62"/>
      <c r="G8" s="62"/>
      <c r="H8" s="62"/>
      <c r="I8" s="62"/>
      <c r="J8" s="62"/>
    </row>
    <row r="9" spans="1:10" ht="21" customHeight="1">
      <c r="A9" s="62"/>
      <c r="B9" s="185" t="s">
        <v>185</v>
      </c>
      <c r="C9" s="186"/>
      <c r="D9" s="186"/>
      <c r="E9" s="186"/>
      <c r="F9" s="186"/>
      <c r="G9" s="186"/>
      <c r="H9" s="186"/>
      <c r="I9" s="186"/>
      <c r="J9" s="186"/>
    </row>
    <row r="10" spans="1:10" s="62" customFormat="1" ht="15" customHeight="1">
      <c r="B10" s="65"/>
      <c r="C10" s="65"/>
      <c r="D10" s="65"/>
      <c r="E10" s="65"/>
      <c r="F10" s="65"/>
      <c r="G10" s="65"/>
      <c r="H10" s="65"/>
      <c r="I10" s="65"/>
      <c r="J10" s="65"/>
    </row>
    <row r="11" spans="1:10" s="62" customFormat="1" ht="15">
      <c r="B11" s="187" t="s">
        <v>98</v>
      </c>
      <c r="C11" s="187" t="str">
        <f>'IDPS Data Return'!$C$11</f>
        <v>1 April 2025 to 31 March 2026</v>
      </c>
      <c r="D11" s="187"/>
      <c r="E11" s="187"/>
      <c r="F11" s="65"/>
      <c r="G11" s="84"/>
      <c r="H11" s="99"/>
    </row>
    <row r="12" spans="1:10" s="62" customFormat="1" ht="15">
      <c r="B12" s="187"/>
      <c r="C12" s="187"/>
      <c r="D12" s="187"/>
      <c r="E12" s="187"/>
      <c r="F12" s="65"/>
      <c r="G12" s="84"/>
      <c r="H12" s="99"/>
    </row>
    <row r="13" spans="1:10" s="62" customFormat="1" ht="15" customHeight="1">
      <c r="B13" s="188" t="s">
        <v>1868</v>
      </c>
      <c r="C13" s="201" t="str">
        <f>IF(ISBLANK('Sign off sheet'!C10),"",'Sign off sheet'!C10)</f>
        <v/>
      </c>
      <c r="D13" s="201"/>
      <c r="E13" s="201"/>
      <c r="F13" s="65"/>
      <c r="G13" s="84"/>
      <c r="H13" s="99"/>
    </row>
    <row r="14" spans="1:10" ht="15" customHeight="1">
      <c r="A14" s="70"/>
      <c r="B14" s="188"/>
      <c r="C14" s="201"/>
      <c r="D14" s="201"/>
      <c r="E14" s="201"/>
    </row>
    <row r="15" spans="1:10" ht="44.25" customHeight="1">
      <c r="A15" s="70"/>
      <c r="B15" s="147"/>
      <c r="C15" s="148"/>
      <c r="D15" s="149"/>
      <c r="E15" s="149"/>
      <c r="G15" s="84"/>
      <c r="H15" s="99"/>
      <c r="I15" s="62"/>
      <c r="J15" s="62"/>
    </row>
    <row r="16" spans="1:10" ht="15" customHeight="1">
      <c r="A16" s="70"/>
      <c r="B16" s="188" t="s">
        <v>186</v>
      </c>
      <c r="C16" s="202"/>
      <c r="D16" s="202"/>
      <c r="E16" s="202"/>
    </row>
    <row r="17" spans="1:10" ht="15" customHeight="1">
      <c r="A17" s="70"/>
      <c r="B17" s="188"/>
      <c r="C17" s="202"/>
      <c r="D17" s="202"/>
      <c r="E17" s="202"/>
    </row>
    <row r="18" spans="1:10" ht="9.75" customHeight="1">
      <c r="A18" s="70"/>
      <c r="B18" s="188"/>
      <c r="C18" s="202"/>
      <c r="D18" s="202"/>
      <c r="E18" s="202"/>
      <c r="G18" s="84"/>
      <c r="H18" s="99"/>
      <c r="I18" s="62"/>
      <c r="J18" s="62"/>
    </row>
    <row r="19" spans="1:10" ht="30" customHeight="1">
      <c r="A19" s="70"/>
      <c r="B19" s="69" t="s">
        <v>187</v>
      </c>
      <c r="C19" s="198"/>
      <c r="D19" s="199"/>
      <c r="E19" s="200"/>
      <c r="G19" s="84"/>
      <c r="H19" s="99"/>
      <c r="I19" s="62"/>
      <c r="J19" s="62"/>
    </row>
    <row r="20" spans="1:10" ht="58.5" customHeight="1">
      <c r="A20" s="70"/>
      <c r="B20" s="69" t="s">
        <v>188</v>
      </c>
      <c r="C20" s="203"/>
      <c r="D20" s="204"/>
      <c r="E20" s="205"/>
      <c r="G20" s="84"/>
      <c r="H20" s="99"/>
      <c r="I20" s="62"/>
      <c r="J20" s="62"/>
    </row>
    <row r="21" spans="1:10" ht="33.75" customHeight="1">
      <c r="A21" s="70"/>
      <c r="B21" s="98" t="s">
        <v>189</v>
      </c>
      <c r="C21" s="198"/>
      <c r="D21" s="199"/>
      <c r="E21" s="200"/>
    </row>
    <row r="22" spans="1:10" ht="30" customHeight="1">
      <c r="A22" s="70"/>
      <c r="B22" s="69" t="s">
        <v>190</v>
      </c>
      <c r="C22" s="198"/>
      <c r="D22" s="199"/>
      <c r="E22" s="200"/>
    </row>
    <row r="23" spans="1:10" ht="66.75" customHeight="1">
      <c r="A23" s="70"/>
      <c r="B23" s="69" t="s">
        <v>191</v>
      </c>
      <c r="C23" s="203"/>
      <c r="D23" s="204"/>
      <c r="E23" s="205"/>
    </row>
    <row r="24" spans="1:10" ht="15" customHeight="1">
      <c r="A24" s="70"/>
    </row>
    <row r="25" spans="1:10" s="74" customFormat="1" ht="15" thickBot="1">
      <c r="A25" s="72"/>
      <c r="B25" s="73"/>
      <c r="C25" s="72"/>
      <c r="D25" s="72"/>
      <c r="E25" s="72"/>
      <c r="F25" s="72"/>
    </row>
    <row r="26" spans="1:10" ht="15">
      <c r="A26" s="75"/>
      <c r="B26" s="75"/>
      <c r="C26" s="75"/>
      <c r="D26" s="75"/>
      <c r="E26" s="75"/>
      <c r="F26" s="75"/>
    </row>
    <row r="27" spans="1:10" ht="21" customHeight="1">
      <c r="A27" s="62"/>
      <c r="B27" s="185" t="s">
        <v>66</v>
      </c>
      <c r="C27" s="186"/>
      <c r="D27" s="186"/>
      <c r="E27" s="186"/>
      <c r="F27" s="186"/>
      <c r="G27" s="186"/>
      <c r="H27" s="186"/>
      <c r="I27" s="186"/>
      <c r="J27" s="186"/>
    </row>
    <row r="28" spans="1:10">
      <c r="A28" s="70"/>
      <c r="B28" s="62" t="s">
        <v>192</v>
      </c>
      <c r="C28" s="62"/>
      <c r="D28" s="62"/>
      <c r="E28" s="62"/>
      <c r="F28" s="62"/>
      <c r="G28" s="62"/>
      <c r="H28" s="62"/>
      <c r="I28" s="62"/>
      <c r="J28" s="62"/>
    </row>
    <row r="29" spans="1:10">
      <c r="B29" s="62"/>
      <c r="C29" s="76"/>
      <c r="D29" s="76"/>
      <c r="E29" s="76"/>
      <c r="F29" s="78"/>
      <c r="G29" s="78"/>
      <c r="H29" s="78"/>
      <c r="I29" s="78"/>
      <c r="J29" s="78"/>
    </row>
    <row r="30" spans="1:10" ht="86.25">
      <c r="C30" s="83" t="s">
        <v>1862</v>
      </c>
      <c r="D30" s="83" t="s">
        <v>193</v>
      </c>
      <c r="E30" s="66" t="s">
        <v>127</v>
      </c>
      <c r="F30" s="191" t="s">
        <v>194</v>
      </c>
      <c r="G30" s="192"/>
    </row>
    <row r="31" spans="1:10" ht="30" customHeight="1">
      <c r="B31" s="82" t="s">
        <v>195</v>
      </c>
      <c r="C31" s="17"/>
      <c r="D31" s="17"/>
      <c r="E31" s="19" t="str">
        <f>IF(OR(ISBLANK($C31),ISBLANK($D31)),"",$D31/$C31)</f>
        <v/>
      </c>
      <c r="F31" s="193"/>
      <c r="G31" s="194"/>
    </row>
    <row r="32" spans="1:10"/>
    <row r="33" spans="1:10" s="74" customFormat="1" ht="15" thickBot="1">
      <c r="A33" s="72"/>
      <c r="B33" s="73"/>
      <c r="C33" s="72"/>
      <c r="D33" s="72"/>
      <c r="E33" s="72"/>
      <c r="F33" s="72"/>
      <c r="G33" s="72"/>
      <c r="H33" s="72"/>
      <c r="I33" s="72"/>
      <c r="J33" s="72"/>
    </row>
    <row r="34" spans="1:10" ht="15">
      <c r="A34" s="75"/>
      <c r="B34" s="75"/>
      <c r="C34" s="75"/>
      <c r="D34" s="75"/>
      <c r="E34" s="75"/>
      <c r="F34" s="75"/>
      <c r="G34" s="75"/>
      <c r="H34" s="75"/>
      <c r="I34" s="75"/>
      <c r="J34" s="75"/>
    </row>
    <row r="35" spans="1:10" ht="25.15" customHeight="1">
      <c r="A35" s="62"/>
      <c r="B35" s="195" t="s">
        <v>73</v>
      </c>
      <c r="C35" s="196"/>
      <c r="D35" s="196"/>
      <c r="E35" s="196"/>
      <c r="F35" s="196"/>
      <c r="G35" s="196"/>
      <c r="H35" s="196"/>
      <c r="I35" s="196"/>
      <c r="J35" s="196"/>
    </row>
    <row r="36" spans="1:10">
      <c r="A36" s="70"/>
      <c r="B36" s="62" t="s">
        <v>192</v>
      </c>
      <c r="C36" s="62"/>
      <c r="D36" s="62"/>
      <c r="E36" s="62"/>
      <c r="F36" s="62"/>
      <c r="G36" s="62"/>
      <c r="H36" s="62"/>
      <c r="I36" s="62"/>
      <c r="J36" s="62"/>
    </row>
    <row r="37" spans="1:10">
      <c r="B37" s="76"/>
      <c r="C37" s="76"/>
      <c r="D37" s="76"/>
      <c r="E37" s="76"/>
      <c r="F37" s="78"/>
      <c r="G37" s="78"/>
      <c r="H37" s="78"/>
      <c r="I37" s="78"/>
      <c r="J37" s="78"/>
    </row>
    <row r="38" spans="1:10" ht="63" customHeight="1">
      <c r="B38" s="81" t="s">
        <v>196</v>
      </c>
      <c r="C38" s="16"/>
      <c r="D38" s="85"/>
      <c r="E38" s="67"/>
      <c r="F38" s="78"/>
      <c r="G38" s="78"/>
      <c r="H38" s="78"/>
      <c r="I38" s="78"/>
      <c r="J38" s="78"/>
    </row>
    <row r="39" spans="1:10" s="62" customFormat="1">
      <c r="B39" s="86"/>
      <c r="C39" s="67"/>
      <c r="D39" s="85"/>
      <c r="E39" s="67"/>
      <c r="F39" s="87"/>
      <c r="G39" s="87"/>
      <c r="H39" s="87"/>
      <c r="I39" s="87"/>
      <c r="J39" s="87"/>
    </row>
    <row r="40" spans="1:10" s="62" customFormat="1">
      <c r="B40" s="197" t="s">
        <v>197</v>
      </c>
      <c r="C40" s="197"/>
      <c r="D40" s="197"/>
      <c r="E40" s="197"/>
      <c r="F40" s="197"/>
      <c r="G40" s="197"/>
      <c r="H40" s="197"/>
      <c r="I40" s="87"/>
      <c r="J40" s="87"/>
    </row>
    <row r="41" spans="1:10">
      <c r="B41" s="197"/>
      <c r="C41" s="197"/>
      <c r="D41" s="197"/>
      <c r="E41" s="197"/>
      <c r="F41" s="197"/>
      <c r="G41" s="197"/>
      <c r="H41" s="197"/>
      <c r="I41" s="78"/>
      <c r="J41" s="78"/>
    </row>
    <row r="42" spans="1:10">
      <c r="B42" s="85"/>
      <c r="C42" s="76"/>
      <c r="D42" s="76"/>
      <c r="E42" s="76"/>
      <c r="F42" s="78"/>
      <c r="G42" s="78"/>
      <c r="H42" s="78"/>
      <c r="I42" s="78"/>
      <c r="J42" s="78"/>
    </row>
    <row r="43" spans="1:10" ht="111" customHeight="1">
      <c r="C43" s="81" t="s">
        <v>1864</v>
      </c>
      <c r="D43" s="81" t="s">
        <v>1863</v>
      </c>
      <c r="E43" s="69" t="s">
        <v>127</v>
      </c>
      <c r="F43" s="188" t="s">
        <v>198</v>
      </c>
      <c r="G43" s="188"/>
      <c r="H43" s="84"/>
    </row>
    <row r="44" spans="1:10" ht="30" customHeight="1">
      <c r="B44" s="82" t="s">
        <v>199</v>
      </c>
      <c r="C44" s="16"/>
      <c r="D44" s="16"/>
      <c r="E44" s="19" t="str">
        <f>IF(OR(ISBLANK($C44),ISBLANK($D44)),"",$D44/$C44)</f>
        <v/>
      </c>
      <c r="F44" s="189"/>
      <c r="G44" s="189"/>
      <c r="H44" s="88"/>
    </row>
    <row r="45" spans="1:10"/>
    <row r="46" spans="1:10" ht="114.75">
      <c r="C46" s="81" t="s">
        <v>1865</v>
      </c>
      <c r="D46" s="81" t="s">
        <v>1866</v>
      </c>
      <c r="E46" s="69" t="s">
        <v>127</v>
      </c>
      <c r="F46" s="188" t="s">
        <v>198</v>
      </c>
      <c r="G46" s="188"/>
    </row>
    <row r="47" spans="1:10" ht="30" customHeight="1">
      <c r="B47" s="82" t="s">
        <v>200</v>
      </c>
      <c r="C47" s="16"/>
      <c r="D47" s="16"/>
      <c r="E47" s="19" t="str">
        <f>IF(OR(ISBLANK($C47),ISBLANK($D47)),"",$D47/$C47)</f>
        <v/>
      </c>
      <c r="F47" s="189"/>
      <c r="G47" s="189"/>
    </row>
    <row r="48" spans="1:10" ht="16.899999999999999" customHeight="1"/>
    <row r="49" ht="19.149999999999999" customHeight="1"/>
    <row r="50" ht="14.25" customHeight="1"/>
    <row r="51" ht="14.25" customHeight="1"/>
    <row r="52" ht="14.25" customHeight="1"/>
    <row r="53" ht="14.25" customHeight="1"/>
    <row r="54" ht="14.25" customHeight="1"/>
  </sheetData>
  <sheetProtection algorithmName="SHA-512" hashValue="DbC2rugXWzwQ9LqqiWz/QLjLoHDU7LnCz3KUmOKfw6WmNz9z52iMQJbIKqqcO9iYqIfwaZZIf0aIPjQ49Letng==" saltValue="XYb0OYKkGVQUsUq3rhB16Q==" spinCount="100000" sheet="1" objects="1" scenarios="1"/>
  <mergeCells count="21">
    <mergeCell ref="C20:E20"/>
    <mergeCell ref="C21:E21"/>
    <mergeCell ref="C22:E22"/>
    <mergeCell ref="C23:E23"/>
    <mergeCell ref="B27:J27"/>
    <mergeCell ref="C19:E19"/>
    <mergeCell ref="B9:J9"/>
    <mergeCell ref="B11:B12"/>
    <mergeCell ref="C11:E12"/>
    <mergeCell ref="B13:B14"/>
    <mergeCell ref="C13:E14"/>
    <mergeCell ref="B16:B18"/>
    <mergeCell ref="C16:E18"/>
    <mergeCell ref="F46:G46"/>
    <mergeCell ref="F47:G47"/>
    <mergeCell ref="F30:G30"/>
    <mergeCell ref="F31:G31"/>
    <mergeCell ref="B35:J35"/>
    <mergeCell ref="B40:H41"/>
    <mergeCell ref="F43:G43"/>
    <mergeCell ref="F44:G44"/>
  </mergeCells>
  <conditionalFormatting sqref="B7">
    <cfRule type="containsText" dxfId="18" priority="6" operator="containsText" text="No return">
      <formula>NOT(ISERROR(SEARCH("No return",B7)))</formula>
    </cfRule>
  </conditionalFormatting>
  <conditionalFormatting sqref="C16 C21 C31:D31 C38 C44:D44 C47:D47">
    <cfRule type="containsBlanks" dxfId="17" priority="8">
      <formula>LEN(TRIM(C16))=0</formula>
    </cfRule>
  </conditionalFormatting>
  <conditionalFormatting sqref="C19:E19">
    <cfRule type="expression" dxfId="16" priority="3">
      <formula>$C$16&lt;&gt;"Other"</formula>
    </cfRule>
    <cfRule type="expression" dxfId="15" priority="5">
      <formula>AND($C$16="Other",ISBLANK($C$19))</formula>
    </cfRule>
  </conditionalFormatting>
  <conditionalFormatting sqref="C22:E22">
    <cfRule type="expression" dxfId="14" priority="2">
      <formula>$C$21&lt;&gt;"Other"</formula>
    </cfRule>
    <cfRule type="expression" dxfId="13" priority="4">
      <formula>AND($C$21="Other",ISBLANK($C$22))</formula>
    </cfRule>
  </conditionalFormatting>
  <conditionalFormatting sqref="F31:G31 F44:G44 F47:G47">
    <cfRule type="containsBlanks" dxfId="12" priority="7">
      <formula>LEN(TRIM(F31))=0</formula>
    </cfRule>
  </conditionalFormatting>
  <dataValidations count="3">
    <dataValidation type="list" allowBlank="1" showInputMessage="1" showErrorMessage="1" sqref="C20:E20 C23:E23" xr:uid="{7910D4E3-1EAC-4246-A715-F84EB99836F5}">
      <formula1>LabLongList</formula1>
    </dataValidation>
    <dataValidation type="list" allowBlank="1" showInputMessage="1" showErrorMessage="1" sqref="C16:E18 C21:E21" xr:uid="{0DAD6BC9-CE13-44B9-B10F-73AC613133EE}">
      <formula1>LabDropDown</formula1>
    </dataValidation>
    <dataValidation type="whole" operator="greaterThanOrEqual" allowBlank="1" showInputMessage="1" showErrorMessage="1" error="Please enter a non-negative integer." sqref="C31:D31 C38 C44:D44 C47:D47" xr:uid="{04FA13C6-8682-419F-A68C-F2859FF2497E}">
      <formula1>0</formula1>
    </dataValidation>
  </dataValidations>
  <hyperlinks>
    <hyperlink ref="B7" location="Guidance!B48" display="To FASP Question Guidance" xr:uid="{3218DB95-ECAE-4018-ADD3-70FE2E28B2D2}"/>
    <hyperlink ref="C30" location="Guidance!B51" display="Denominator: Women with higher chance results (combined and quadruple test)" xr:uid="{530B181C-F85B-4244-96B6-F0C5275D856B}"/>
    <hyperlink ref="D30" location="Guidance!B52" display="Numerator: Women with higher chance results attending appointment in ≤ 3 working days" xr:uid="{B01C139A-0BD6-4601-A06C-CFF243D17737}"/>
    <hyperlink ref="B38" location="Guidance!B57" display="Total number of women where an unexpected finding is suspected or confirmed in the baby at the 20-week screening scan" xr:uid="{B0E2A3B6-FB2E-425F-94C1-3330BCBE9AE6}"/>
    <hyperlink ref="C43" location="Guidance!B58" display="Denominator: Number of screened women with an unexpected finding, referred locally" xr:uid="{7D506D3F-4631-4913-B91A-48C68A900C85}"/>
    <hyperlink ref="D43" location="Guidance!B57" display="Numerator: Number of women referred locally and seen in ≤ 3 working days of scan" xr:uid="{C18ED6EA-1458-4FDE-A4A3-146BA272F021}"/>
    <hyperlink ref="C46" location="Guidance!B58" display="Denominator: Number of screened women with an unexpected finding, referred to a tertiary centre" xr:uid="{8A4E83D0-A896-4000-B9FA-78009610DC07}"/>
    <hyperlink ref="D46" location="Guidance!B59" display="Numerator: Number of women referred to a tertiary centre and seen in ≤ 5 working days of scan" xr:uid="{AD1E5347-3AEE-4923-A02A-29415224069B}"/>
  </hyperlinks>
  <pageMargins left="0.7" right="0.7" top="0.75" bottom="0.75" header="0.3" footer="0.3"/>
  <pageSetup paperSize="9" scale="55"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5F564-0D7C-45D8-A124-58BAE737D9BD}">
  <dimension ref="A1:AV17"/>
  <sheetViews>
    <sheetView zoomScale="111" workbookViewId="0"/>
  </sheetViews>
  <sheetFormatPr defaultColWidth="15.7109375" defaultRowHeight="15"/>
  <cols>
    <col min="7" max="7" width="31.28515625" bestFit="1" customWidth="1"/>
    <col min="8" max="8" width="25.28515625" bestFit="1" customWidth="1"/>
    <col min="9" max="9" width="38.85546875" customWidth="1"/>
    <col min="10" max="11" width="26.28515625" customWidth="1"/>
    <col min="12" max="14" width="28.140625" customWidth="1"/>
    <col min="15" max="15" width="25.5703125" bestFit="1" customWidth="1"/>
    <col min="16" max="16" width="21.42578125" customWidth="1"/>
    <col min="17" max="17" width="26" bestFit="1" customWidth="1"/>
    <col min="18" max="18" width="26" customWidth="1"/>
    <col min="19" max="19" width="18.7109375" customWidth="1"/>
    <col min="20" max="20" width="17" customWidth="1"/>
    <col min="21" max="21" width="17.7109375" customWidth="1"/>
    <col min="22" max="22" width="17.140625" customWidth="1"/>
    <col min="23" max="23" width="16.5703125" customWidth="1"/>
    <col min="24" max="24" width="19.7109375" customWidth="1"/>
    <col min="26" max="26" width="18.7109375" customWidth="1"/>
    <col min="30" max="30" width="17.85546875" customWidth="1"/>
    <col min="31" max="31" width="21.28515625" bestFit="1" customWidth="1"/>
    <col min="32" max="32" width="19.28515625" bestFit="1" customWidth="1"/>
    <col min="33" max="33" width="21.42578125" bestFit="1" customWidth="1"/>
    <col min="34" max="34" width="20.5703125" customWidth="1"/>
    <col min="35" max="35" width="18.5703125" customWidth="1"/>
    <col min="36" max="36" width="21.5703125" bestFit="1" customWidth="1"/>
    <col min="37" max="37" width="19.28515625" bestFit="1" customWidth="1"/>
    <col min="38" max="38" width="28.7109375" bestFit="1" customWidth="1"/>
    <col min="39" max="39" width="12.28515625" bestFit="1" customWidth="1"/>
    <col min="40" max="40" width="21.5703125" bestFit="1" customWidth="1"/>
    <col min="43" max="43" width="17.28515625" bestFit="1" customWidth="1"/>
    <col min="44" max="44" width="18" bestFit="1" customWidth="1"/>
    <col min="46" max="46" width="22.7109375" customWidth="1"/>
  </cols>
  <sheetData>
    <row r="1" spans="1:48" s="5" customFormat="1" ht="43.5" customHeight="1">
      <c r="A1" s="22" t="s">
        <v>130</v>
      </c>
      <c r="B1" s="22" t="s">
        <v>131</v>
      </c>
      <c r="C1" s="22" t="s">
        <v>132</v>
      </c>
      <c r="D1" s="22" t="s">
        <v>133</v>
      </c>
      <c r="E1" s="22" t="s">
        <v>134</v>
      </c>
      <c r="F1" s="114" t="s">
        <v>1856</v>
      </c>
      <c r="G1" s="21" t="s">
        <v>135</v>
      </c>
      <c r="H1" s="21" t="s">
        <v>1857</v>
      </c>
      <c r="I1" s="1" t="s">
        <v>201</v>
      </c>
      <c r="J1" s="21" t="s">
        <v>202</v>
      </c>
      <c r="K1" s="100" t="s">
        <v>203</v>
      </c>
      <c r="L1" s="1" t="s">
        <v>204</v>
      </c>
      <c r="M1" s="21" t="s">
        <v>205</v>
      </c>
      <c r="N1" s="21" t="s">
        <v>206</v>
      </c>
      <c r="O1" s="1" t="s">
        <v>207</v>
      </c>
      <c r="P1" s="21" t="s">
        <v>208</v>
      </c>
      <c r="Q1" s="100" t="s">
        <v>209</v>
      </c>
      <c r="R1" s="1" t="s">
        <v>210</v>
      </c>
      <c r="S1" s="21" t="s">
        <v>211</v>
      </c>
      <c r="T1" s="21" t="s">
        <v>212</v>
      </c>
      <c r="U1" s="145" t="s">
        <v>171</v>
      </c>
      <c r="V1" s="145" t="s">
        <v>172</v>
      </c>
      <c r="W1" s="145" t="s">
        <v>173</v>
      </c>
      <c r="X1" s="145" t="s">
        <v>174</v>
      </c>
      <c r="Y1" s="145" t="s">
        <v>175</v>
      </c>
      <c r="Z1" s="145" t="s">
        <v>176</v>
      </c>
      <c r="AA1" s="145" t="s">
        <v>177</v>
      </c>
      <c r="AB1" s="145" t="s">
        <v>178</v>
      </c>
      <c r="AC1" s="1" t="s">
        <v>213</v>
      </c>
      <c r="AD1" s="1" t="s">
        <v>151</v>
      </c>
      <c r="AE1" s="1" t="s">
        <v>152</v>
      </c>
      <c r="AF1" s="24" t="s">
        <v>0</v>
      </c>
      <c r="AG1" s="23" t="s">
        <v>155</v>
      </c>
      <c r="AH1" s="23" t="s">
        <v>156</v>
      </c>
      <c r="AI1" s="23" t="s">
        <v>157</v>
      </c>
      <c r="AJ1" s="23" t="s">
        <v>158</v>
      </c>
      <c r="AK1" s="145" t="s">
        <v>159</v>
      </c>
      <c r="AL1" s="23" t="s">
        <v>160</v>
      </c>
      <c r="AM1" s="23" t="s">
        <v>161</v>
      </c>
      <c r="AN1" s="23" t="s">
        <v>162</v>
      </c>
      <c r="AO1" s="23" t="s">
        <v>163</v>
      </c>
      <c r="AP1" s="23" t="s">
        <v>164</v>
      </c>
      <c r="AQ1" s="23" t="s">
        <v>165</v>
      </c>
      <c r="AR1" s="23" t="s">
        <v>166</v>
      </c>
      <c r="AS1" s="23" t="s">
        <v>168</v>
      </c>
      <c r="AT1" s="23" t="s">
        <v>169</v>
      </c>
      <c r="AU1" s="23" t="s">
        <v>214</v>
      </c>
      <c r="AV1" s="23" t="s">
        <v>170</v>
      </c>
    </row>
    <row r="2" spans="1:48">
      <c r="A2" s="2" t="s">
        <v>215</v>
      </c>
      <c r="B2" s="2" t="s">
        <v>216</v>
      </c>
      <c r="C2" s="2" t="str">
        <f>'IDPS Data Return'!$C$11</f>
        <v>1 April 2025 to 31 March 2026</v>
      </c>
      <c r="D2" s="2"/>
      <c r="E2" s="2" t="s">
        <v>181</v>
      </c>
      <c r="F2" s="115">
        <v>46112</v>
      </c>
      <c r="G2" s="2" t="str">
        <f>IF(ISBLANK('IDPS Data Return'!$C$13),"Awaiting item",'IDPS Data Return'!$C$13)</f>
        <v/>
      </c>
      <c r="H2" s="2" t="str">
        <f>IF(ISBLANK('Sign off sheet'!$G$10),"Missing item",'Sign off sheet'!$G$10)</f>
        <v/>
      </c>
      <c r="I2" s="2" t="str">
        <f>IF(ISBLANK('FASP Data Return'!$C$16),"Missing item",'FASP Data Return'!$C$16)</f>
        <v>Missing item</v>
      </c>
      <c r="J2" s="2" t="str">
        <f>IF(I2="Other","",IF($I2="Missing item","Awaiting item",VLOOKUP(I2,LabList!$A$276:$B$297,2,0)))</f>
        <v>Awaiting item</v>
      </c>
      <c r="K2" s="2" t="str" cm="1">
        <f t="array" ref="K2">IFERROR(_xlfn.IFS(AND(ISBLANK('FASP Data Return'!$C$19),$I2="Other"),"Missing item",ISBLANK('FASP Data Return'!$C$19),""),'FASP Data Return'!$C$19)</f>
        <v/>
      </c>
      <c r="L2" s="2" t="str">
        <f>IF(ISBLANK('FASP Data Return'!$C$20),"",'FASP Data Return'!$C$20)</f>
        <v/>
      </c>
      <c r="M2" s="2" t="str">
        <f>IF(L2="","",INDEX(LabList[Name],MATCH($L2,LabList[Combined],0),1))</f>
        <v/>
      </c>
      <c r="N2" s="2" t="str">
        <f>IF(L2="","",INDEX(LabList[Code],MATCH($L2,LabList[Combined],0),1))</f>
        <v/>
      </c>
      <c r="O2" s="2" t="str">
        <f>IF(ISBLANK('FASP Data Return'!$C$21),"Missing item",'FASP Data Return'!$C$21)</f>
        <v>Missing item</v>
      </c>
      <c r="P2" s="2" t="str">
        <f>IF(O2="Other","",IF($O2="Missing item","Awaiting item",VLOOKUP(O2,LabList!$A$276:$B$297,2,0)))</f>
        <v>Awaiting item</v>
      </c>
      <c r="Q2" s="2" t="str" cm="1">
        <f t="array" ref="Q2">IFERROR(_xlfn.IFS(AND(ISBLANK('FASP Data Return'!$C$22),$O2="Other"),"Missing item",ISBLANK('FASP Data Return'!$C$22),""),'FASP Data Return'!$C$22)</f>
        <v/>
      </c>
      <c r="R2" s="2" t="str">
        <f>IF(ISBLANK('FASP Data Return'!$C$23),"",'FASP Data Return'!$C$23)</f>
        <v/>
      </c>
      <c r="S2" s="2" t="str">
        <f>IF(R2="","",INDEX(LabList[Name],MATCH($R2,LabList[Combined],0),1))</f>
        <v/>
      </c>
      <c r="T2" s="2" t="str">
        <f>IF(R2="","",INDEX(LabList[Code],MATCH($R2,LabList[Combined],0),1))</f>
        <v/>
      </c>
      <c r="U2" s="2" t="str">
        <f>IF(ISBLANK('Sign off sheet'!$C$13),"Missing item",'Sign off sheet'!$C$13)</f>
        <v>Missing item</v>
      </c>
      <c r="V2" s="2" t="str">
        <f>IF(ISBLANK('Sign off sheet'!$C$14),"Missing item",'Sign off sheet'!$C$14)</f>
        <v>Missing item</v>
      </c>
      <c r="W2" s="2" t="str">
        <f>IF(ISBLANK('Sign off sheet'!$C$15),"Missing item",'Sign off sheet'!$C$15)</f>
        <v>Missing item</v>
      </c>
      <c r="X2" s="2" t="str">
        <f>IF(ISBLANK('Sign off sheet'!$C$16),"Missing item",'Sign off sheet'!$C$16)</f>
        <v>Missing item</v>
      </c>
      <c r="Y2" s="2" t="str">
        <f>IF(ISBLANK('Sign off sheet'!$C$19),"Missing item",'Sign off sheet'!$C$19)</f>
        <v>Missing item</v>
      </c>
      <c r="Z2" s="2" t="str">
        <f>IF(ISBLANK('Sign off sheet'!$C$20),"Missing item",'Sign off sheet'!$C$20)</f>
        <v>Missing item</v>
      </c>
      <c r="AA2" s="2" t="str">
        <f>IF(ISBLANK('Sign off sheet'!$C$21),"Missing item",'Sign off sheet'!$C$21)</f>
        <v>Missing item</v>
      </c>
      <c r="AB2" s="2" t="str">
        <f>IF(ISBLANK('Sign off sheet'!$C$22),"Missing item",'Sign off sheet'!$C$22)</f>
        <v>Missing item</v>
      </c>
      <c r="AC2" s="2"/>
      <c r="AD2" s="2" t="str">
        <f>IF(ISBLANK('FASP Data Return'!$C$31),"Missing item",'FASP Data Return'!$C$31)</f>
        <v>Missing item</v>
      </c>
      <c r="AE2" s="2" t="str">
        <f>IF(ISBLANK('FASP Data Return'!$D$31),"Missing item",'FASP Data Return'!$D$31)</f>
        <v>Missing item</v>
      </c>
      <c r="AF2" s="2" t="str">
        <f>IF(ISBLANK('FASP Data Return'!$F$31),"",'FASP Data Return'!$F$31)</f>
        <v/>
      </c>
      <c r="AG2" s="2" t="b">
        <f>IFERROR(IF(OR($G2="Missing item",$I2="Missing item",$O2="Missing item",$K2="Missing item",$Q2="Missing item"),FALSE,TRUE),FALSE)</f>
        <v>0</v>
      </c>
      <c r="AH2" s="2" t="b">
        <f>IFERROR(IF(ISNUMBER($AE2),TRUE,FALSE),FALSE)</f>
        <v>0</v>
      </c>
      <c r="AI2" s="2" t="b">
        <f>IFERROR(IF(ISNUMBER($AD2),TRUE,FALSE),FALSE)</f>
        <v>0</v>
      </c>
      <c r="AJ2" s="2" t="b">
        <f>IFERROR(IF(AND($AE2&gt;$AD2,ISNUMBER($AE2),ISNUMBER($AD2)),FALSE,TRUE),FALSE)</f>
        <v>1</v>
      </c>
      <c r="AK2" s="144" t="b">
        <f>IFERROR(IF('Sign off sheet'!$C$19="",FALSE,TRUE),FALSE)</f>
        <v>0</v>
      </c>
      <c r="AL2" s="2" t="str" cm="1">
        <f t="array" ref="AL2">_xlfn.TEXTJOIN(", ",TRUE,IF($G2:$AK2="Missing item",$G$1:$AK$1,""))</f>
        <v>LaboratoryLong_Combined, LaboratoryLong_Quadruple, Submitted_by_Name, Submitted_by_Job_title, Submitted_by_Organisation, Submitted_by_Email_address, Signed_off_by_Name, Signed_off_by_Job_title, Signed_off_by_Organisation, Signed_off_by_Email_address, Denominator, Numerator</v>
      </c>
      <c r="AM2" s="2">
        <f>COUNTIFS($G2:$AF2,"Missing item")</f>
        <v>12</v>
      </c>
      <c r="AN2" s="2">
        <f>COUNTIFS($AC2:$AF2,"Missing item")</f>
        <v>2</v>
      </c>
      <c r="AO2" s="2">
        <f>COUNTA($G$1:$AF$1)-COUNTIFS($G2:$AF2,"Missing item")-COUNTIFS($G2:$AF2,"Awaiting item")-COUNTIFS($G2:$AF2,"")</f>
        <v>0</v>
      </c>
      <c r="AP2" s="2">
        <f>COUNTA($AC$1:$AF$1)-COUNTIFS($AC2:$AF2,"Missing item")-COUNTIFS($AC2:$AF2,"Awaiting item")-COUNTIFS($AC2:$AF2,"")</f>
        <v>0</v>
      </c>
      <c r="AQ2" s="2" t="str" cm="1">
        <f t="array" ref="AQ2">IFERROR(_xlfn.IFS($AM2=0,"Complete",$AO2=0,"Not answered"),"Partially answered")</f>
        <v>Not answered</v>
      </c>
      <c r="AR2" s="2" t="str" cm="1">
        <f t="array" ref="AR2">IFERROR(_xlfn.IFS($AN2=0,"Complete",$AP2=0,"Not answered"),"Partially answered")</f>
        <v>Not answered</v>
      </c>
      <c r="AS2" s="2" t="str" cm="1">
        <f t="array" ref="AS2">IFERROR(_xlfn.IFS(
COUNTIFS($I2:$Q2,"Missing item")=0,"Complete",
AND(I2="Missing item",$O2="Missing item", OR($K2="Missing item",$K2=""), OR($Q2="Missing item",$Q2="")),"Not answered"),"Partially answered")</f>
        <v>Not answered</v>
      </c>
      <c r="AT2" s="2" t="str" cm="1">
        <f t="array" ref="AT2">IFERROR(_xlfn.IFS(
COUNTIFS($U2:$Z2,"Missing item")=0,"Complete",
COUNTIFS($U2:$Z2,"&lt;&gt;"&amp;"Missing item")=0,"Not answered",
COUNTIFS($U2:$Z2,"Missing item")-COUNTA($U2:$Z2),"Partially answered"),
"Not answered")</f>
        <v>Not answered</v>
      </c>
      <c r="AU2" s="2" t="b">
        <v>1</v>
      </c>
      <c r="AV2" s="2" t="str" cm="1">
        <f t="array" ref="AV2">IFERROR(_xlfn.IFS(
AND($AJ2=FALSE,$AU2=FALSE),"Numerator larger than denominator. Sum of denominators for 8a and 8b does not equal the count women with an unexpected finding at the screening scan",
$AJ2=FALSE, "Numerator larger than denominator",
$AU2=FALSE, "Sum of denominators for 8a and 8b does not equal the count women with an unexpected finding at the screening scan"),"")</f>
        <v/>
      </c>
    </row>
    <row r="3" spans="1:48">
      <c r="A3" s="2" t="s">
        <v>215</v>
      </c>
      <c r="B3" s="2" t="s">
        <v>217</v>
      </c>
      <c r="C3" s="2" t="str">
        <f>'IDPS Data Return'!$C$11</f>
        <v>1 April 2025 to 31 March 2026</v>
      </c>
      <c r="D3" s="2"/>
      <c r="E3" s="2" t="s">
        <v>181</v>
      </c>
      <c r="F3" s="115">
        <v>46112</v>
      </c>
      <c r="G3" s="2" t="str">
        <f>IF(ISBLANK('IDPS Data Return'!$C$13),"Awaiting item",'IDPS Data Return'!$C$13)</f>
        <v/>
      </c>
      <c r="H3" s="2" t="str">
        <f>IF(ISBLANK('Sign off sheet'!$G$10),"Missing item",'Sign off sheet'!$G$10)</f>
        <v/>
      </c>
      <c r="I3" s="2" t="str">
        <f>IF(ISBLANK('FASP Data Return'!$C$16),"Missing item",'FASP Data Return'!$C$16)</f>
        <v>Missing item</v>
      </c>
      <c r="J3" s="2" t="str">
        <f>IF(I3="Other","",IF($I3="Missing item","Awaiting item",VLOOKUP(I3,LabList!$A$276:$B$297,2,0)))</f>
        <v>Awaiting item</v>
      </c>
      <c r="K3" s="2" t="str" cm="1">
        <f t="array" ref="K3">IFERROR(_xlfn.IFS(AND(ISBLANK('FASP Data Return'!$C$19),$I3="Other"),"Missing item",ISBLANK('FASP Data Return'!$C$19),""),'FASP Data Return'!$C$19)</f>
        <v/>
      </c>
      <c r="L3" s="2" t="str">
        <f>IF(ISBLANK('FASP Data Return'!$C$20),"",'FASP Data Return'!$C$20)</f>
        <v/>
      </c>
      <c r="M3" s="2" t="str">
        <f>IF(L3="","",INDEX(LabList[Name],MATCH($L3,LabList[Combined],0),1))</f>
        <v/>
      </c>
      <c r="N3" s="2" t="str">
        <f>IF(L3="","",INDEX(LabList[Code],MATCH($L3,LabList[Combined],0),1))</f>
        <v/>
      </c>
      <c r="O3" s="2" t="str">
        <f>IF(ISBLANK('FASP Data Return'!$C$21),"Missing item",'FASP Data Return'!$C$21)</f>
        <v>Missing item</v>
      </c>
      <c r="P3" s="2" t="str">
        <f>IF(O3="Other","",IF($O3="Missing item","Awaiting item",VLOOKUP(O3,LabList!$A$276:$B$297,2,0)))</f>
        <v>Awaiting item</v>
      </c>
      <c r="Q3" s="2" t="str" cm="1">
        <f t="array" ref="Q3">IFERROR(_xlfn.IFS(AND(ISBLANK('FASP Data Return'!$C$22),$O3="Other"),"Missing item",ISBLANK('FASP Data Return'!$C$22),""),'FASP Data Return'!$C$22)</f>
        <v/>
      </c>
      <c r="R3" s="2" t="str">
        <f>IF(ISBLANK('FASP Data Return'!$C$23),"",'FASP Data Return'!$C$23)</f>
        <v/>
      </c>
      <c r="S3" s="2" t="str">
        <f>IF(R3="","",INDEX(LabList[Name],MATCH($R3,LabList[Combined],0),1))</f>
        <v/>
      </c>
      <c r="T3" s="2" t="str">
        <f>IF(R3="","",INDEX(LabList[Code],MATCH($R3,LabList[Combined],0),1))</f>
        <v/>
      </c>
      <c r="U3" s="2" t="str">
        <f>IF(ISBLANK('Sign off sheet'!$C$13),"Missing item",'Sign off sheet'!$C$13)</f>
        <v>Missing item</v>
      </c>
      <c r="V3" s="2" t="str">
        <f>IF(ISBLANK('Sign off sheet'!$C$14),"Missing item",'Sign off sheet'!$C$14)</f>
        <v>Missing item</v>
      </c>
      <c r="W3" s="2" t="str">
        <f>IF(ISBLANK('Sign off sheet'!$C$15),"Missing item",'Sign off sheet'!$C$15)</f>
        <v>Missing item</v>
      </c>
      <c r="X3" s="2" t="str">
        <f>IF(ISBLANK('Sign off sheet'!$C$16),"Missing item",'Sign off sheet'!$C$16)</f>
        <v>Missing item</v>
      </c>
      <c r="Y3" s="2" t="str">
        <f>IF(ISBLANK('Sign off sheet'!$C$19),"Missing item",'Sign off sheet'!$C$19)</f>
        <v>Missing item</v>
      </c>
      <c r="Z3" s="2" t="str">
        <f>IF(ISBLANK('Sign off sheet'!$C$20),"Missing item",'Sign off sheet'!$C$20)</f>
        <v>Missing item</v>
      </c>
      <c r="AA3" s="2" t="str">
        <f>IF(ISBLANK('Sign off sheet'!$C$21),"Missing item",'Sign off sheet'!$C$21)</f>
        <v>Missing item</v>
      </c>
      <c r="AB3" s="2" t="str">
        <f>IF(ISBLANK('Sign off sheet'!$C$22),"Missing item",'Sign off sheet'!$C$22)</f>
        <v>Missing item</v>
      </c>
      <c r="AC3" s="2" t="str">
        <f>IF(ISBLANK('FASP Data Return'!$C$38),"Missing item",'FASP Data Return'!$C$38)</f>
        <v>Missing item</v>
      </c>
      <c r="AD3" s="2" t="str">
        <f>IF(ISBLANK('FASP Data Return'!$C$44),"Missing item",'FASP Data Return'!$C$44)</f>
        <v>Missing item</v>
      </c>
      <c r="AE3" s="2" t="str">
        <f>IF(ISBLANK('FASP Data Return'!$D$44),"Missing item",'FASP Data Return'!$D$44)</f>
        <v>Missing item</v>
      </c>
      <c r="AF3" s="2" t="str">
        <f>IF(ISBLANK('FASP Data Return'!$F$44),"",'FASP Data Return'!$F$44)</f>
        <v/>
      </c>
      <c r="AG3" s="2" t="b">
        <f>IFERROR(IF(OR($G3="Missing item",$I3="Missing item",$O3="Missing item",$K3="Missing item",$Q3="Missing item"),FALSE,TRUE),FALSE)</f>
        <v>0</v>
      </c>
      <c r="AH3" s="2" t="b">
        <f>IFERROR(IF(ISNUMBER($AE3),TRUE,FALSE),FALSE)</f>
        <v>0</v>
      </c>
      <c r="AI3" s="2" t="b">
        <f>IFERROR(IF(ISNUMBER($AD3),TRUE,FALSE),FALSE)</f>
        <v>0</v>
      </c>
      <c r="AJ3" s="2" t="b">
        <f>IFERROR(IF(AND($AE3&gt;$AD3,ISNUMBER($AE3),ISNUMBER($AD3)),FALSE,TRUE),FALSE)</f>
        <v>1</v>
      </c>
      <c r="AK3" s="144" t="b">
        <f>IFERROR(IF('Sign off sheet'!$C$19="",FALSE,TRUE),FALSE)</f>
        <v>0</v>
      </c>
      <c r="AL3" s="2" t="str" cm="1">
        <f t="array" ref="AL3">_xlfn.TEXTJOIN(", ",TRUE,IF($G3:$AK3="Missing item",$G$1:$AK$1,""))</f>
        <v>LaboratoryLong_Combined, LaboratoryLong_Quadruple, Submitted_by_Name, Submitted_by_Job_title, Submitted_by_Organisation, Submitted_by_Email_address, Signed_off_by_Name, Signed_off_by_Job_title, Signed_off_by_Organisation, Signed_off_by_Email_address, UnexpectedFinding, Denominator, Numerator</v>
      </c>
      <c r="AM3" s="2">
        <f>COUNTIFS($G3:$AF3,"Missing item")</f>
        <v>13</v>
      </c>
      <c r="AN3" s="2">
        <f>COUNTIFS($AC3:$AF3,"Missing item")</f>
        <v>3</v>
      </c>
      <c r="AO3" s="2">
        <f>COUNTA($G$1:$AF$1)-COUNTIFS($G3:$AF3,"Missing item")-COUNTIFS($G3:$AF3,"Awaiting item")-COUNTIFS($G3:$AF3,"")</f>
        <v>0</v>
      </c>
      <c r="AP3" s="2">
        <f>COUNTA($AC$1:$AF$1)-COUNTIFS($AC3:$AF3,"Missing item")-COUNTIFS($AC3:$AF3,"Awaiting item")-COUNTIFS($AC3:$AF3,"")</f>
        <v>0</v>
      </c>
      <c r="AQ3" s="2" t="str" cm="1">
        <f t="array" ref="AQ3">IFERROR(_xlfn.IFS($AM3=0,"Complete",$AO3=0,"Not answered"),"Partially answered")</f>
        <v>Not answered</v>
      </c>
      <c r="AR3" s="2" t="str" cm="1">
        <f t="array" ref="AR3">IFERROR(_xlfn.IFS($AN3=0,"Complete",$AP3=0,"Not answered"),"Partially answered")</f>
        <v>Not answered</v>
      </c>
      <c r="AS3" s="2" t="str" cm="1">
        <f t="array" ref="AS3">IFERROR(_xlfn.IFS(
COUNTIFS($I3:$Q3,"Missing item")=0,"Complete",
AND(I3="Missing item",$O3="Missing item", OR($K3="Missing item",$K3=""), OR($Q3="Missing item",$Q3="")),"Not answered"),"Partially answered")</f>
        <v>Not answered</v>
      </c>
      <c r="AT3" s="2" t="str" cm="1">
        <f t="array" ref="AT3">IFERROR(_xlfn.IFS(
COUNTIFS($U3:$Z3,"Missing item")=0,"Complete",
COUNTIFS($U3:$Z3,"&lt;&gt;"&amp;"Missing item")=0,"Not answered",
COUNTIFS($U3:$Z3,"Missing item")-COUNTA($U3:$Z3),"Partially answered"),
"Not answered")</f>
        <v>Not answered</v>
      </c>
      <c r="AU3" s="2" t="b">
        <f>IF(AND(ISNUMBER($AC$3),ISNUMBER($AC$4),ISNUMBER($AD$3),ISNUMBER($AD$4)),$AC3=SUM($AD$3:$AD$4),TRUE)</f>
        <v>1</v>
      </c>
      <c r="AV3" s="2" t="str" cm="1">
        <f t="array" ref="AV3">IFERROR(_xlfn.IFS(
AND($AJ3=FALSE,$AU3=FALSE),"Numerator larger than denominator. Sum of denominators for 8a and 8b does not equal the count women with an unexpected finding at the screening scan",
$AJ3=FALSE, "Numerator larger than denominator",
$AU3=FALSE, "Sum of denominators for 8a and 8b does not equal the count women with an unexpected finding at the screening scan"),"")</f>
        <v/>
      </c>
    </row>
    <row r="4" spans="1:48">
      <c r="A4" s="2" t="s">
        <v>215</v>
      </c>
      <c r="B4" s="2" t="s">
        <v>218</v>
      </c>
      <c r="C4" s="2" t="str">
        <f>'IDPS Data Return'!$C$11</f>
        <v>1 April 2025 to 31 March 2026</v>
      </c>
      <c r="D4" s="2"/>
      <c r="E4" s="2" t="s">
        <v>181</v>
      </c>
      <c r="F4" s="115">
        <v>46112</v>
      </c>
      <c r="G4" s="2" t="str">
        <f>IF(ISBLANK('IDPS Data Return'!$C$13),"Awaiting item",'IDPS Data Return'!$C$13)</f>
        <v/>
      </c>
      <c r="H4" s="2" t="str">
        <f>IF(ISBLANK('Sign off sheet'!$G$10),"Missing item",'Sign off sheet'!$G$10)</f>
        <v/>
      </c>
      <c r="I4" s="2" t="str">
        <f>IF(ISBLANK('FASP Data Return'!$C$16),"Missing item",'FASP Data Return'!$C$16)</f>
        <v>Missing item</v>
      </c>
      <c r="J4" s="2" t="str">
        <f>IF(I4="Other","",IF($I4="Missing item","Awaiting item",VLOOKUP(I4,LabList!$A$276:$B$297,2,0)))</f>
        <v>Awaiting item</v>
      </c>
      <c r="K4" s="2" t="str" cm="1">
        <f t="array" ref="K4">IFERROR(_xlfn.IFS(AND(ISBLANK('FASP Data Return'!$C$19),$I4="Other"),"Missing item",ISBLANK('FASP Data Return'!$C$19),""),'FASP Data Return'!$C$19)</f>
        <v/>
      </c>
      <c r="L4" s="2" t="str">
        <f>IF(ISBLANK('FASP Data Return'!$C$20),"",'FASP Data Return'!$C$20)</f>
        <v/>
      </c>
      <c r="M4" s="2" t="str">
        <f>IF(L4="","",INDEX(LabList[Name],MATCH($L4,LabList[Combined],0),1))</f>
        <v/>
      </c>
      <c r="N4" s="2" t="str">
        <f>IF(L4="","",INDEX(LabList[Code],MATCH($L4,LabList[Combined],0),1))</f>
        <v/>
      </c>
      <c r="O4" s="2" t="str">
        <f>IF(ISBLANK('FASP Data Return'!$C$21),"Missing item",'FASP Data Return'!$C$21)</f>
        <v>Missing item</v>
      </c>
      <c r="P4" s="2" t="str">
        <f>IF(O4="Other","",IF($O4="Missing item","Awaiting item",VLOOKUP(O4,LabList!$A$276:$B$297,2,0)))</f>
        <v>Awaiting item</v>
      </c>
      <c r="Q4" s="2" t="str" cm="1">
        <f t="array" ref="Q4">IFERROR(_xlfn.IFS(AND(ISBLANK('FASP Data Return'!$C$22),$O4="Other"),"Missing item",ISBLANK('FASP Data Return'!$C$22),""),'FASP Data Return'!$C$22)</f>
        <v/>
      </c>
      <c r="R4" s="2" t="str">
        <f>IF(ISBLANK('FASP Data Return'!$C$23),"",'FASP Data Return'!$C$23)</f>
        <v/>
      </c>
      <c r="S4" s="2" t="str">
        <f>IF(R4="","",INDEX(LabList[Name],MATCH($R4,LabList[Combined],0),1))</f>
        <v/>
      </c>
      <c r="T4" s="2" t="str">
        <f>IF(R4="","",INDEX(LabList[Code],MATCH($R4,LabList[Combined],0),1))</f>
        <v/>
      </c>
      <c r="U4" s="2" t="str">
        <f>IF(ISBLANK('Sign off sheet'!$C$13),"Missing item",'Sign off sheet'!$C$13)</f>
        <v>Missing item</v>
      </c>
      <c r="V4" s="2" t="str">
        <f>IF(ISBLANK('Sign off sheet'!$C$14),"Missing item",'Sign off sheet'!$C$14)</f>
        <v>Missing item</v>
      </c>
      <c r="W4" s="2" t="str">
        <f>IF(ISBLANK('Sign off sheet'!$C$15),"Missing item",'Sign off sheet'!$C$15)</f>
        <v>Missing item</v>
      </c>
      <c r="X4" s="2" t="str">
        <f>IF(ISBLANK('Sign off sheet'!$C$16),"Missing item",'Sign off sheet'!$C$16)</f>
        <v>Missing item</v>
      </c>
      <c r="Y4" s="2" t="str">
        <f>IF(ISBLANK('Sign off sheet'!$C$19),"Missing item",'Sign off sheet'!$C$19)</f>
        <v>Missing item</v>
      </c>
      <c r="Z4" s="2" t="str">
        <f>IF(ISBLANK('Sign off sheet'!$C$20),"Missing item",'Sign off sheet'!$C$20)</f>
        <v>Missing item</v>
      </c>
      <c r="AA4" s="2" t="str">
        <f>IF(ISBLANK('Sign off sheet'!$C$21),"Missing item",'Sign off sheet'!$C$21)</f>
        <v>Missing item</v>
      </c>
      <c r="AB4" s="2" t="str">
        <f>IF(ISBLANK('Sign off sheet'!$C$22),"Missing item",'Sign off sheet'!$C$22)</f>
        <v>Missing item</v>
      </c>
      <c r="AC4" s="2" t="str">
        <f>IF(ISBLANK('FASP Data Return'!$C$38),"Missing item",'FASP Data Return'!$C$38)</f>
        <v>Missing item</v>
      </c>
      <c r="AD4" s="2" t="str">
        <f>IF(ISBLANK('FASP Data Return'!$C$47),"Missing item",'FASP Data Return'!$C$47)</f>
        <v>Missing item</v>
      </c>
      <c r="AE4" s="2" t="str">
        <f>IF(ISBLANK('FASP Data Return'!$D$47),"Missing item",'FASP Data Return'!$D$47)</f>
        <v>Missing item</v>
      </c>
      <c r="AF4" s="2" t="str">
        <f>IF(ISBLANK('FASP Data Return'!$F$47),"",'FASP Data Return'!$F$47)</f>
        <v/>
      </c>
      <c r="AG4" s="2" t="b">
        <f>IFERROR(IF(OR($G4="Missing item",$I4="Missing item",$O4="Missing item",$K4="Missing item",$Q4="Missing item"),FALSE,TRUE),FALSE)</f>
        <v>0</v>
      </c>
      <c r="AH4" s="2" t="b">
        <f>IFERROR(IF(ISNUMBER($AE4),TRUE,FALSE),FALSE)</f>
        <v>0</v>
      </c>
      <c r="AI4" s="2" t="b">
        <f>IFERROR(IF(ISNUMBER($AD4),TRUE,FALSE),FALSE)</f>
        <v>0</v>
      </c>
      <c r="AJ4" s="2" t="b">
        <f>IFERROR(IF(AND($AE4&gt;$AD4,ISNUMBER($AE4),ISNUMBER($AD4)),FALSE,TRUE),FALSE)</f>
        <v>1</v>
      </c>
      <c r="AK4" s="144" t="b">
        <f>IFERROR(IF('Sign off sheet'!$C$19="",FALSE,TRUE),FALSE)</f>
        <v>0</v>
      </c>
      <c r="AL4" s="2" t="str" cm="1">
        <f t="array" ref="AL4">_xlfn.TEXTJOIN(", ",TRUE,IF($G4:$AK4="Missing item",$G$1:$AK$1,""))</f>
        <v>LaboratoryLong_Combined, LaboratoryLong_Quadruple, Submitted_by_Name, Submitted_by_Job_title, Submitted_by_Organisation, Submitted_by_Email_address, Signed_off_by_Name, Signed_off_by_Job_title, Signed_off_by_Organisation, Signed_off_by_Email_address, UnexpectedFinding, Denominator, Numerator</v>
      </c>
      <c r="AM4" s="2">
        <f>COUNTIFS($G4:$AF4,"Missing item")</f>
        <v>13</v>
      </c>
      <c r="AN4" s="2">
        <f>COUNTIFS($AC4:$AF4,"Missing item")</f>
        <v>3</v>
      </c>
      <c r="AO4" s="2">
        <f>COUNTA($G$1:$AF$1)-COUNTIFS($G4:$AF4,"Missing item")-COUNTIFS($G4:$AF4,"Awaiting item")-COUNTIFS($G4:$AF4,"")</f>
        <v>0</v>
      </c>
      <c r="AP4" s="2">
        <f>COUNTA($AC$1:$AF$1)-COUNTIFS($AC4:$AF4,"Missing item")-COUNTIFS($AC4:$AF4,"Awaiting item")-COUNTIFS($AC4:$AF4,"")</f>
        <v>0</v>
      </c>
      <c r="AQ4" s="2" t="str" cm="1">
        <f t="array" ref="AQ4">IFERROR(_xlfn.IFS($AM4=0,"Complete",$AO4=0,"Not answered"),"Partially answered")</f>
        <v>Not answered</v>
      </c>
      <c r="AR4" s="2" t="str" cm="1">
        <f t="array" ref="AR4">IFERROR(_xlfn.IFS($AN4=0,"Complete",$AP4=0,"Not answered"),"Partially answered")</f>
        <v>Not answered</v>
      </c>
      <c r="AS4" s="2" t="str" cm="1">
        <f t="array" ref="AS4">IFERROR(_xlfn.IFS(
COUNTIFS($I4:$Q4,"Missing item")=0,"Complete",
AND(I4="Missing item",$O4="Missing item", OR($K4="Missing item",$K4=""), OR($Q4="Missing item",$Q4="")),"Not answered"),"Partially answered")</f>
        <v>Not answered</v>
      </c>
      <c r="AT4" s="2" t="str" cm="1">
        <f t="array" ref="AT4">IFERROR(_xlfn.IFS(
COUNTIFS($U4:$Z4,"Missing item")=0,"Complete",
COUNTIFS($U4:$Z4,"&lt;&gt;"&amp;"Missing item")=0,"Not answered",
COUNTIFS($U4:$Z4,"Missing item")-COUNTA($U4:$Z4),"Partially answered"),
"Not answered")</f>
        <v>Not answered</v>
      </c>
      <c r="AU4" s="2" t="b">
        <f>IF(AND(ISNUMBER($AC$3),ISNUMBER($AC$4),ISNUMBER($AD$3),ISNUMBER($AD$4)),$AC4=SUM($AD$3:$AD$4),TRUE)</f>
        <v>1</v>
      </c>
      <c r="AV4" s="2" t="str" cm="1">
        <f t="array" ref="AV4">IFERROR(_xlfn.IFS(
AND($AJ4=FALSE,$AU4=FALSE),"Numerator larger than denominator. Sum of denominators for 8a and 8b does not equal the count women with an unexpected finding at the screening scan",
$AJ4=FALSE, "Numerator larger than denominator",
$AU4=FALSE, "Sum of denominators for 8a and 8b does not equal the count women with an unexpected finding at the screening scan"),"")</f>
        <v/>
      </c>
    </row>
    <row r="5" spans="1:48">
      <c r="G5" s="3"/>
    </row>
    <row r="6" spans="1:48">
      <c r="G6" s="3"/>
    </row>
    <row r="7" spans="1:48">
      <c r="AJ7" s="5"/>
    </row>
    <row r="8" spans="1:48">
      <c r="AJ8" s="5"/>
    </row>
    <row r="9" spans="1:48" s="5" customFormat="1">
      <c r="A9"/>
      <c r="B9"/>
      <c r="C9"/>
      <c r="D9"/>
      <c r="E9"/>
      <c r="F9"/>
      <c r="G9"/>
      <c r="H9"/>
      <c r="I9"/>
      <c r="J9"/>
      <c r="K9"/>
      <c r="L9"/>
      <c r="M9"/>
      <c r="N9"/>
      <c r="O9"/>
      <c r="P9"/>
      <c r="Q9"/>
      <c r="R9"/>
      <c r="S9"/>
      <c r="T9"/>
      <c r="U9"/>
      <c r="V9"/>
      <c r="W9"/>
      <c r="X9"/>
      <c r="Y9"/>
      <c r="Z9"/>
      <c r="AA9"/>
      <c r="AB9"/>
      <c r="AC9"/>
      <c r="AD9"/>
      <c r="AE9"/>
      <c r="AF9"/>
      <c r="AG9"/>
      <c r="AH9"/>
      <c r="AI9"/>
      <c r="AK9"/>
      <c r="AL9"/>
      <c r="AM9"/>
      <c r="AN9"/>
      <c r="AO9"/>
      <c r="AP9"/>
      <c r="AQ9"/>
      <c r="AR9"/>
      <c r="AT9"/>
    </row>
    <row r="10" spans="1:48">
      <c r="AJ10" s="5"/>
    </row>
    <row r="11" spans="1:48">
      <c r="AJ11" s="5"/>
    </row>
    <row r="12" spans="1:48">
      <c r="AJ12" s="5"/>
    </row>
    <row r="13" spans="1:48">
      <c r="AJ13" s="5"/>
    </row>
    <row r="14" spans="1:48">
      <c r="AJ14" s="5"/>
    </row>
    <row r="15" spans="1:48">
      <c r="AJ15" s="5"/>
    </row>
    <row r="16" spans="1:48">
      <c r="AJ16" s="5"/>
    </row>
    <row r="17" spans="1:46" s="5" customFormat="1">
      <c r="A17"/>
      <c r="B17"/>
      <c r="C17"/>
      <c r="D17"/>
      <c r="E17"/>
      <c r="F17"/>
      <c r="G17"/>
      <c r="H17"/>
      <c r="I17"/>
      <c r="J17"/>
      <c r="K17"/>
      <c r="L17"/>
      <c r="M17"/>
      <c r="N17"/>
      <c r="O17"/>
      <c r="P17"/>
      <c r="Q17"/>
      <c r="R17"/>
      <c r="S17"/>
      <c r="T17"/>
      <c r="U17"/>
      <c r="V17"/>
      <c r="W17"/>
      <c r="X17"/>
      <c r="AE17"/>
      <c r="AF17"/>
      <c r="AG17"/>
      <c r="AH17"/>
      <c r="AI17"/>
      <c r="AK17"/>
      <c r="AL17"/>
      <c r="AM17"/>
      <c r="AN17"/>
      <c r="AO17"/>
      <c r="AP17"/>
      <c r="AQ17"/>
      <c r="AR17"/>
      <c r="AT17"/>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9F5D9-8990-410A-9229-DC5308EA125D}">
  <sheetPr>
    <tabColor rgb="FF005EB8"/>
    <pageSetUpPr fitToPage="1"/>
  </sheetPr>
  <dimension ref="A1:K26"/>
  <sheetViews>
    <sheetView showGridLines="0" zoomScaleNormal="100" workbookViewId="0"/>
  </sheetViews>
  <sheetFormatPr defaultColWidth="0" defaultRowHeight="14.25" customHeight="1" zeroHeight="1"/>
  <cols>
    <col min="1" max="1" width="4.7109375" style="63" customWidth="1"/>
    <col min="2" max="2" width="36.28515625" style="63" customWidth="1"/>
    <col min="3" max="10" width="17.7109375" style="63" customWidth="1"/>
    <col min="11" max="11" width="4.7109375" style="63" customWidth="1"/>
    <col min="12" max="16384" width="9.28515625" style="63" hidden="1"/>
  </cols>
  <sheetData>
    <row r="1" spans="1:10">
      <c r="A1" s="62"/>
      <c r="B1" s="62"/>
      <c r="C1" s="62"/>
      <c r="D1" s="62"/>
      <c r="E1" s="62"/>
      <c r="F1" s="62"/>
      <c r="G1" s="62"/>
      <c r="H1" s="62"/>
      <c r="I1" s="62"/>
      <c r="J1" s="62"/>
    </row>
    <row r="2" spans="1:10" ht="15" customHeight="1">
      <c r="A2" s="62"/>
      <c r="B2" s="62"/>
      <c r="C2" s="62"/>
      <c r="D2" s="62"/>
      <c r="E2" s="62"/>
      <c r="F2" s="62"/>
      <c r="G2" s="62"/>
      <c r="H2" s="62"/>
      <c r="I2" s="62"/>
      <c r="J2" s="94" t="s">
        <v>97</v>
      </c>
    </row>
    <row r="3" spans="1:10" ht="15" customHeight="1">
      <c r="A3" s="62"/>
      <c r="B3" s="62"/>
      <c r="C3" s="62"/>
      <c r="D3" s="62"/>
      <c r="E3" s="62"/>
      <c r="F3" s="62"/>
      <c r="G3" s="62"/>
      <c r="H3" s="62"/>
      <c r="I3" s="62"/>
      <c r="J3" s="62"/>
    </row>
    <row r="4" spans="1:10" ht="15" customHeight="1">
      <c r="A4" s="62"/>
      <c r="B4" s="62"/>
      <c r="C4" s="62"/>
      <c r="D4" s="62"/>
      <c r="E4" s="62"/>
      <c r="F4" s="62"/>
      <c r="G4" s="62"/>
      <c r="H4" s="62"/>
      <c r="I4" s="62"/>
      <c r="J4" s="62"/>
    </row>
    <row r="5" spans="1:10" ht="15" customHeight="1">
      <c r="A5" s="62"/>
      <c r="B5" s="62"/>
      <c r="C5" s="62"/>
      <c r="D5" s="62"/>
      <c r="E5" s="62"/>
      <c r="F5" s="62"/>
      <c r="G5" s="62"/>
      <c r="H5" s="62"/>
      <c r="I5" s="62"/>
      <c r="J5" s="62"/>
    </row>
    <row r="6" spans="1:10" ht="15" customHeight="1">
      <c r="A6" s="62"/>
      <c r="B6" s="62"/>
      <c r="C6" s="62"/>
      <c r="D6" s="62"/>
      <c r="E6" s="62"/>
      <c r="F6" s="62"/>
      <c r="G6" s="62"/>
      <c r="H6" s="62"/>
      <c r="I6" s="62"/>
      <c r="J6" s="62"/>
    </row>
    <row r="7" spans="1:10" ht="15" customHeight="1">
      <c r="A7" s="62"/>
      <c r="B7" s="64" t="s">
        <v>219</v>
      </c>
      <c r="C7" s="62"/>
      <c r="D7" s="62"/>
      <c r="E7" s="62"/>
      <c r="F7" s="62"/>
      <c r="G7" s="62"/>
      <c r="H7" s="62"/>
      <c r="I7" s="62"/>
      <c r="J7" s="62"/>
    </row>
    <row r="8" spans="1:10" ht="15" customHeight="1">
      <c r="A8" s="62"/>
      <c r="B8" s="62"/>
      <c r="C8" s="62"/>
      <c r="D8" s="62"/>
      <c r="E8" s="62"/>
      <c r="F8" s="62"/>
      <c r="G8" s="62"/>
      <c r="H8" s="62"/>
      <c r="I8" s="62"/>
      <c r="J8" s="62"/>
    </row>
    <row r="9" spans="1:10" ht="21" customHeight="1">
      <c r="A9" s="62"/>
      <c r="B9" s="185" t="s">
        <v>220</v>
      </c>
      <c r="C9" s="186"/>
      <c r="D9" s="186"/>
      <c r="E9" s="186"/>
      <c r="F9" s="186"/>
      <c r="G9" s="186"/>
      <c r="H9" s="186"/>
      <c r="I9" s="186"/>
      <c r="J9" s="186"/>
    </row>
    <row r="10" spans="1:10" s="62" customFormat="1" ht="15" customHeight="1">
      <c r="B10" s="65"/>
      <c r="C10" s="65"/>
      <c r="D10" s="65"/>
      <c r="E10" s="65"/>
      <c r="F10" s="65"/>
      <c r="G10" s="65"/>
      <c r="H10" s="65"/>
      <c r="I10" s="65"/>
      <c r="J10" s="65"/>
    </row>
    <row r="11" spans="1:10" s="62" customFormat="1" ht="15">
      <c r="B11" s="187" t="s">
        <v>98</v>
      </c>
      <c r="C11" s="187" t="str">
        <f>'IDPS Data Return'!$C$11</f>
        <v>1 April 2025 to 31 March 2026</v>
      </c>
      <c r="D11" s="187"/>
      <c r="E11" s="187"/>
      <c r="F11" s="65"/>
      <c r="G11" s="150" t="s">
        <v>102</v>
      </c>
      <c r="H11" s="151" t="s">
        <v>103</v>
      </c>
      <c r="I11" s="152"/>
      <c r="J11" s="152"/>
    </row>
    <row r="12" spans="1:10" s="62" customFormat="1" ht="15">
      <c r="B12" s="187"/>
      <c r="C12" s="187"/>
      <c r="D12" s="187"/>
      <c r="E12" s="187"/>
      <c r="F12" s="65"/>
      <c r="G12" s="150"/>
      <c r="H12" s="151" t="s">
        <v>104</v>
      </c>
      <c r="I12" s="152"/>
      <c r="J12" s="152"/>
    </row>
    <row r="13" spans="1:10" s="62" customFormat="1" ht="15" customHeight="1">
      <c r="B13" s="188" t="s">
        <v>1868</v>
      </c>
      <c r="C13" s="201" t="str">
        <f>IF(ISBLANK('Sign off sheet'!C10),"",'Sign off sheet'!C10)</f>
        <v/>
      </c>
      <c r="D13" s="201"/>
      <c r="E13" s="201"/>
      <c r="F13" s="65"/>
      <c r="G13" s="150"/>
      <c r="H13" s="151" t="s">
        <v>221</v>
      </c>
      <c r="I13" s="152"/>
      <c r="J13" s="152"/>
    </row>
    <row r="14" spans="1:10" ht="15" customHeight="1">
      <c r="A14" s="70"/>
      <c r="B14" s="188"/>
      <c r="C14" s="201"/>
      <c r="D14" s="201"/>
      <c r="E14" s="201"/>
      <c r="G14" s="150" t="s">
        <v>222</v>
      </c>
      <c r="H14" s="151" t="s">
        <v>103</v>
      </c>
      <c r="I14" s="152"/>
      <c r="J14" s="152"/>
    </row>
    <row r="15" spans="1:10" ht="15" customHeight="1">
      <c r="A15" s="70"/>
      <c r="B15" s="84"/>
      <c r="C15" s="206"/>
      <c r="D15" s="206"/>
      <c r="E15" s="206"/>
      <c r="G15" s="84"/>
    </row>
    <row r="16" spans="1:10" s="74" customFormat="1" ht="15" thickBot="1">
      <c r="A16" s="72"/>
      <c r="B16" s="73"/>
      <c r="C16" s="72"/>
      <c r="D16" s="72"/>
      <c r="E16" s="72"/>
      <c r="F16" s="72"/>
      <c r="G16" s="72"/>
      <c r="H16" s="72"/>
      <c r="I16" s="72"/>
      <c r="J16" s="72"/>
    </row>
    <row r="17" spans="1:10" ht="15">
      <c r="A17" s="75"/>
      <c r="B17" s="75"/>
      <c r="C17" s="75"/>
      <c r="D17" s="75"/>
      <c r="E17" s="75"/>
      <c r="F17" s="75"/>
      <c r="G17" s="75"/>
      <c r="H17" s="75"/>
      <c r="I17" s="75"/>
      <c r="J17" s="75"/>
    </row>
    <row r="18" spans="1:10" ht="21" customHeight="1">
      <c r="A18" s="62"/>
      <c r="B18" s="185" t="s">
        <v>91</v>
      </c>
      <c r="C18" s="186"/>
      <c r="D18" s="186"/>
      <c r="E18" s="186"/>
      <c r="F18" s="186"/>
      <c r="G18" s="186"/>
      <c r="H18" s="186"/>
      <c r="I18" s="186"/>
      <c r="J18" s="186"/>
    </row>
    <row r="19" spans="1:10">
      <c r="A19" s="70"/>
      <c r="B19" s="62" t="s">
        <v>192</v>
      </c>
      <c r="C19" s="62"/>
      <c r="D19" s="62"/>
      <c r="E19" s="62"/>
      <c r="F19" s="62"/>
      <c r="G19" s="62"/>
      <c r="H19" s="62"/>
      <c r="I19" s="62"/>
      <c r="J19" s="62"/>
    </row>
    <row r="20" spans="1:10">
      <c r="B20" s="62"/>
      <c r="C20" s="76"/>
      <c r="D20" s="76"/>
      <c r="E20" s="76"/>
      <c r="F20" s="78"/>
      <c r="G20" s="78"/>
      <c r="H20" s="78"/>
      <c r="I20" s="78"/>
      <c r="J20" s="78"/>
    </row>
    <row r="21" spans="1:10" ht="129" customHeight="1">
      <c r="C21" s="83" t="s">
        <v>223</v>
      </c>
      <c r="D21" s="83" t="s">
        <v>1867</v>
      </c>
      <c r="E21" s="66" t="s">
        <v>127</v>
      </c>
      <c r="F21" s="191" t="s">
        <v>198</v>
      </c>
      <c r="G21" s="192"/>
    </row>
    <row r="22" spans="1:10" ht="30" customHeight="1">
      <c r="B22" s="82" t="s">
        <v>224</v>
      </c>
      <c r="C22" s="17"/>
      <c r="D22" s="17"/>
      <c r="E22" s="19" t="str">
        <f>IF(OR(ISBLANK($C22),ISBLANK($D22)),"",$D22/$C22)</f>
        <v/>
      </c>
      <c r="F22" s="193"/>
      <c r="G22" s="194"/>
    </row>
    <row r="23" spans="1:10"/>
    <row r="24" spans="1:10" ht="14.25" customHeight="1"/>
    <row r="25" spans="1:10" ht="14.25" customHeight="1"/>
    <row r="26" spans="1:10" ht="14.25" customHeight="1"/>
  </sheetData>
  <sheetProtection algorithmName="SHA-512" hashValue="nceqBbV6ZpWxjWt+t1nFkoobcKFd/GpS1JueZXOL+MICIMUMsn2918kU2nFJTgvjwVKVDMz2IGKAKRjr71YAqw==" saltValue="ZBxD3ibypWOsniyzmZVU/Q==" spinCount="100000" sheet="1" objects="1" scenarios="1"/>
  <mergeCells count="9">
    <mergeCell ref="F21:G21"/>
    <mergeCell ref="F22:G22"/>
    <mergeCell ref="C15:E15"/>
    <mergeCell ref="B18:J18"/>
    <mergeCell ref="B9:J9"/>
    <mergeCell ref="B11:B12"/>
    <mergeCell ref="C11:E12"/>
    <mergeCell ref="B13:B14"/>
    <mergeCell ref="C13:E14"/>
  </mergeCells>
  <conditionalFormatting sqref="B7">
    <cfRule type="containsText" dxfId="11" priority="1" operator="containsText" text="No return">
      <formula>NOT(ISERROR(SEARCH("No return",B7)))</formula>
    </cfRule>
  </conditionalFormatting>
  <conditionalFormatting sqref="C22:D22">
    <cfRule type="containsBlanks" dxfId="10" priority="3">
      <formula>LEN(TRIM(C22))=0</formula>
    </cfRule>
  </conditionalFormatting>
  <conditionalFormatting sqref="F22:G22">
    <cfRule type="containsBlanks" dxfId="9" priority="2">
      <formula>LEN(TRIM(F22))=0</formula>
    </cfRule>
  </conditionalFormatting>
  <dataValidations count="1">
    <dataValidation type="whole" operator="greaterThanOrEqual" allowBlank="1" showInputMessage="1" showErrorMessage="1" error="Please enter a non-negative integer." sqref="C22:D22" xr:uid="{65FDD632-5770-4671-9CA2-6E699E1C4C79}">
      <formula1>0</formula1>
    </dataValidation>
  </dataValidations>
  <hyperlinks>
    <hyperlink ref="C21" location="Guidance!B64" display="Denominator: Number of women who have PND" xr:uid="{35EDF5BA-7DE2-470F-BC84-B872DFB48585}"/>
    <hyperlink ref="D21" location="Guidance!B65" display="Numerator: Number of women who receive their PND result ≤5 working days of test" xr:uid="{75150647-D55E-4382-AB4C-ED109E1FC976}"/>
    <hyperlink ref="B7" location="Guidance!B62" display="To SCT Question Guidance" xr:uid="{1C5B4C0C-6D48-41FD-839A-B67268137DAB}"/>
  </hyperlinks>
  <pageMargins left="0.7" right="0.7" top="0.75" bottom="0.75" header="0.3" footer="0.3"/>
  <pageSetup paperSize="9" scale="55"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9CA9C-F502-4088-AD92-4E7B365B6660}">
  <sheetPr>
    <tabColor rgb="FFDA291C"/>
  </sheetPr>
  <dimension ref="A1:O1048572"/>
  <sheetViews>
    <sheetView zoomScaleNormal="100" workbookViewId="0"/>
  </sheetViews>
  <sheetFormatPr defaultColWidth="0" defaultRowHeight="0" customHeight="1" zeroHeight="1"/>
  <cols>
    <col min="1" max="1" width="3.7109375" style="13" customWidth="1"/>
    <col min="2" max="2" width="36.28515625" style="13" customWidth="1"/>
    <col min="3" max="3" width="4.42578125" style="13" customWidth="1"/>
    <col min="4" max="4" width="26.5703125" style="60" customWidth="1"/>
    <col min="5" max="5" width="16" style="58" bestFit="1" customWidth="1"/>
    <col min="6" max="11" width="15.7109375" style="58" customWidth="1"/>
    <col min="12" max="12" width="11.7109375" style="58" bestFit="1" customWidth="1"/>
    <col min="13" max="13" width="22.5703125" style="95" customWidth="1"/>
    <col min="14" max="14" width="10.7109375" style="13" customWidth="1"/>
    <col min="15" max="15" width="0" style="13" hidden="1" customWidth="1"/>
    <col min="16" max="16384" width="10.7109375" style="13" hidden="1"/>
  </cols>
  <sheetData>
    <row r="1" spans="2:13" ht="18" customHeight="1">
      <c r="B1" s="226" t="s">
        <v>233</v>
      </c>
      <c r="D1" s="222" t="s">
        <v>1858</v>
      </c>
      <c r="E1" s="224" t="s">
        <v>165</v>
      </c>
      <c r="F1" s="210" t="s">
        <v>131</v>
      </c>
      <c r="G1" s="210" t="s">
        <v>151</v>
      </c>
      <c r="H1" s="210" t="s">
        <v>152</v>
      </c>
      <c r="I1" s="215" t="s">
        <v>225</v>
      </c>
      <c r="J1" s="217" t="s">
        <v>226</v>
      </c>
      <c r="K1" s="218"/>
      <c r="L1" s="215" t="s">
        <v>227</v>
      </c>
    </row>
    <row r="2" spans="2:13" ht="18" customHeight="1">
      <c r="B2" s="226"/>
      <c r="D2" s="223"/>
      <c r="E2" s="225"/>
      <c r="F2" s="211"/>
      <c r="G2" s="211"/>
      <c r="H2" s="211"/>
      <c r="I2" s="216"/>
      <c r="J2" s="20" t="s">
        <v>228</v>
      </c>
      <c r="K2" s="20" t="s">
        <v>229</v>
      </c>
      <c r="L2" s="216"/>
    </row>
    <row r="3" spans="2:13" ht="18" customHeight="1">
      <c r="B3" s="226"/>
      <c r="D3" s="57" t="s">
        <v>230</v>
      </c>
      <c r="E3" s="91" t="str">
        <f>'Data - IDPS Output'!$AO$2</f>
        <v>Not answered</v>
      </c>
      <c r="F3" s="212"/>
      <c r="G3" s="213"/>
      <c r="H3" s="213"/>
      <c r="I3" s="213"/>
      <c r="J3" s="213"/>
      <c r="K3" s="213"/>
      <c r="L3" s="214"/>
    </row>
    <row r="4" spans="2:13" ht="18" customHeight="1">
      <c r="B4" s="53"/>
      <c r="D4" s="57" t="s">
        <v>232</v>
      </c>
      <c r="E4" s="91" t="str">
        <f>'Data - IDPS Output'!$AQ$2</f>
        <v>Not answered</v>
      </c>
      <c r="F4" s="212"/>
      <c r="G4" s="213"/>
      <c r="H4" s="213"/>
      <c r="I4" s="213"/>
      <c r="J4" s="213"/>
      <c r="K4" s="213"/>
      <c r="L4" s="214"/>
    </row>
    <row r="5" spans="2:13" ht="18" customHeight="1">
      <c r="B5" s="207" t="s">
        <v>238</v>
      </c>
    </row>
    <row r="6" spans="2:13" ht="18" customHeight="1">
      <c r="B6" s="208"/>
      <c r="D6" s="222" t="s">
        <v>2</v>
      </c>
      <c r="E6" s="224" t="s">
        <v>165</v>
      </c>
      <c r="F6" s="210" t="s">
        <v>131</v>
      </c>
      <c r="G6" s="210" t="s">
        <v>151</v>
      </c>
      <c r="H6" s="210" t="s">
        <v>152</v>
      </c>
      <c r="I6" s="215" t="s">
        <v>225</v>
      </c>
      <c r="J6" s="217" t="s">
        <v>226</v>
      </c>
      <c r="K6" s="218"/>
      <c r="L6" s="215" t="s">
        <v>227</v>
      </c>
    </row>
    <row r="7" spans="2:13" ht="18" customHeight="1">
      <c r="B7" s="208"/>
      <c r="D7" s="223"/>
      <c r="E7" s="225"/>
      <c r="F7" s="211"/>
      <c r="G7" s="211"/>
      <c r="H7" s="211"/>
      <c r="I7" s="216"/>
      <c r="J7" s="20" t="s">
        <v>228</v>
      </c>
      <c r="K7" s="20" t="s">
        <v>229</v>
      </c>
      <c r="L7" s="216"/>
    </row>
    <row r="8" spans="2:13" ht="18" customHeight="1">
      <c r="B8" s="208"/>
      <c r="D8" s="57" t="s">
        <v>231</v>
      </c>
      <c r="E8" s="91" t="str">
        <f>'Data - IDPS Output'!$AP$2</f>
        <v>Not answered</v>
      </c>
      <c r="F8" s="212"/>
      <c r="G8" s="213"/>
      <c r="H8" s="213"/>
      <c r="I8" s="213"/>
      <c r="J8" s="213"/>
      <c r="K8" s="213"/>
      <c r="L8" s="214"/>
      <c r="M8" s="96"/>
    </row>
    <row r="9" spans="2:13" ht="18" customHeight="1">
      <c r="B9" s="208"/>
      <c r="C9" s="30"/>
      <c r="D9" s="219" t="s">
        <v>234</v>
      </c>
      <c r="E9" s="91" t="str">
        <f>'Data - IDPS Output'!$AN2</f>
        <v>Not answered</v>
      </c>
      <c r="F9" s="31" t="s">
        <v>235</v>
      </c>
      <c r="G9" s="31" t="str">
        <f>IF(ISNUMBER('Data - IDPS Output'!X2),'Data - IDPS Output'!X2,"No return")</f>
        <v>No return</v>
      </c>
      <c r="H9" s="31" t="str">
        <f>IF(ISNUMBER('Data - IDPS Output'!Y2),'Data - IDPS Output'!Y2,"No return")</f>
        <v>No return</v>
      </c>
      <c r="I9" s="32" t="str">
        <f>IF(OR(G9="No return", H9="No return"), "No return", H9/G9 )</f>
        <v>No return</v>
      </c>
      <c r="J9" s="32">
        <v>0.97</v>
      </c>
      <c r="K9" s="32">
        <v>0.99</v>
      </c>
      <c r="L9" s="93" t="str">
        <f>IF(M9="","No error","Error")</f>
        <v>No error</v>
      </c>
      <c r="M9" s="95" t="str">
        <f>'Data - IDPS Output'!$AR2</f>
        <v/>
      </c>
    </row>
    <row r="10" spans="2:13" ht="18" customHeight="1">
      <c r="B10" s="209"/>
      <c r="D10" s="220"/>
      <c r="E10" s="91" t="str">
        <f>'Data - IDPS Output'!$AN3</f>
        <v>Not answered</v>
      </c>
      <c r="F10" s="31" t="s">
        <v>236</v>
      </c>
      <c r="G10" s="31" t="str">
        <f>IF(ISNUMBER('Data - IDPS Output'!X3),'Data - IDPS Output'!X3,"No return")</f>
        <v>No return</v>
      </c>
      <c r="H10" s="31" t="str">
        <f>IF(ISNUMBER('Data - IDPS Output'!Y3),'Data - IDPS Output'!Y3,"No return")</f>
        <v>No return</v>
      </c>
      <c r="I10" s="32" t="str">
        <f>IF(OR(G10="No return", H10="No return"), "No return", H10/G10 )</f>
        <v>No return</v>
      </c>
      <c r="J10" s="32">
        <v>0.97</v>
      </c>
      <c r="K10" s="32">
        <v>0.99</v>
      </c>
      <c r="L10" s="93" t="str">
        <f>IF(M10="","No error","Error")</f>
        <v>No error</v>
      </c>
      <c r="M10" s="95" t="str">
        <f>'Data - IDPS Output'!$AR3</f>
        <v/>
      </c>
    </row>
    <row r="11" spans="2:13" ht="18" customHeight="1">
      <c r="D11" s="221"/>
      <c r="E11" s="91" t="str">
        <f>'Data - IDPS Output'!$AN4</f>
        <v>Not answered</v>
      </c>
      <c r="F11" s="31" t="s">
        <v>237</v>
      </c>
      <c r="G11" s="31" t="str">
        <f>IF(ISNUMBER('Data - IDPS Output'!X4),'Data - IDPS Output'!X4,"No return")</f>
        <v>No return</v>
      </c>
      <c r="H11" s="31" t="str">
        <f>IF(ISNUMBER('Data - IDPS Output'!Y4),'Data - IDPS Output'!Y4,"No return")</f>
        <v>No return</v>
      </c>
      <c r="I11" s="32" t="str">
        <f>IF(OR(G11="No return", H11="No return"), "No return", H11/G11 )</f>
        <v>No return</v>
      </c>
      <c r="J11" s="32">
        <v>0.97</v>
      </c>
      <c r="K11" s="32">
        <v>0.99</v>
      </c>
      <c r="L11" s="93" t="str">
        <f>IF(M11="","No error","Error")</f>
        <v>No error</v>
      </c>
      <c r="M11" s="95" t="str">
        <f>'Data - IDPS Output'!$AR4</f>
        <v/>
      </c>
    </row>
    <row r="12" spans="2:13" ht="18" customHeight="1">
      <c r="B12" s="226" t="s">
        <v>242</v>
      </c>
    </row>
    <row r="13" spans="2:13" ht="18" customHeight="1">
      <c r="B13" s="226"/>
      <c r="D13" s="222" t="s">
        <v>3</v>
      </c>
      <c r="E13" s="224" t="s">
        <v>165</v>
      </c>
      <c r="F13" s="210" t="s">
        <v>131</v>
      </c>
      <c r="G13" s="210" t="s">
        <v>151</v>
      </c>
      <c r="H13" s="210" t="s">
        <v>152</v>
      </c>
      <c r="I13" s="215" t="s">
        <v>225</v>
      </c>
      <c r="J13" s="217" t="s">
        <v>226</v>
      </c>
      <c r="K13" s="218"/>
      <c r="L13" s="215" t="s">
        <v>227</v>
      </c>
      <c r="M13" s="95" t="str">
        <f>'Data - FASP Output'!$AV3</f>
        <v/>
      </c>
    </row>
    <row r="14" spans="2:13" ht="18" customHeight="1">
      <c r="B14" s="226"/>
      <c r="D14" s="223"/>
      <c r="E14" s="225"/>
      <c r="F14" s="211"/>
      <c r="G14" s="211"/>
      <c r="H14" s="211"/>
      <c r="I14" s="216"/>
      <c r="J14" s="20" t="s">
        <v>228</v>
      </c>
      <c r="K14" s="20" t="s">
        <v>229</v>
      </c>
      <c r="L14" s="216"/>
      <c r="M14" s="95" t="str">
        <f>'Data - FASP Output'!$AV4</f>
        <v/>
      </c>
    </row>
    <row r="15" spans="2:13" ht="18" customHeight="1">
      <c r="B15" s="28"/>
      <c r="D15" s="57" t="s">
        <v>231</v>
      </c>
      <c r="E15" s="91" t="str">
        <f>'Data - FASP Output'!$AS$2</f>
        <v>Not answered</v>
      </c>
      <c r="F15" s="212"/>
      <c r="G15" s="213"/>
      <c r="H15" s="213"/>
      <c r="I15" s="213"/>
      <c r="J15" s="213"/>
      <c r="K15" s="213"/>
      <c r="L15" s="214"/>
      <c r="M15" s="96"/>
    </row>
    <row r="16" spans="2:13" s="33" customFormat="1" ht="18" customHeight="1">
      <c r="C16" s="13"/>
      <c r="D16" s="57" t="s">
        <v>195</v>
      </c>
      <c r="E16" s="91" t="str">
        <f>'Data - FASP Output'!$AR2</f>
        <v>Not answered</v>
      </c>
      <c r="F16" s="31" t="s">
        <v>195</v>
      </c>
      <c r="G16" s="31" t="str">
        <f>IF(ISNUMBER('Data - FASP Output'!AD2),'Data - FASP Output'!AD2,"No return")</f>
        <v>No return</v>
      </c>
      <c r="H16" s="31" t="str">
        <f>IF(ISNUMBER('Data - FASP Output'!AE2),'Data - FASP Output'!AE2,"No return")</f>
        <v>No return</v>
      </c>
      <c r="I16" s="32" t="str">
        <f>IF(OR(G16="No return", H16="No return"), "No return", H16/G16 )</f>
        <v>No return</v>
      </c>
      <c r="J16" s="32">
        <v>0.97</v>
      </c>
      <c r="K16" s="32">
        <v>0.99</v>
      </c>
      <c r="L16" s="93" t="str">
        <f>IF(M16="","No error","Error")</f>
        <v>No error</v>
      </c>
      <c r="M16" s="95" t="str">
        <f>'Data - FASP Output'!AV2</f>
        <v/>
      </c>
    </row>
    <row r="17" spans="2:13" s="33" customFormat="1" ht="18" customHeight="1">
      <c r="C17" s="13"/>
      <c r="D17" s="219" t="s">
        <v>239</v>
      </c>
      <c r="E17" s="91" t="str">
        <f>'Data - FASP Output'!$AR3</f>
        <v>Not answered</v>
      </c>
      <c r="F17" s="31" t="s">
        <v>240</v>
      </c>
      <c r="G17" s="31" t="str">
        <f>IF(ISNUMBER('Data - FASP Output'!AD3),'Data - FASP Output'!AD3,"No return")</f>
        <v>No return</v>
      </c>
      <c r="H17" s="31" t="str">
        <f>IF(ISNUMBER('Data - FASP Output'!AE3),'Data - FASP Output'!AE3,"No return")</f>
        <v>No return</v>
      </c>
      <c r="I17" s="32" t="str">
        <f>IF(OR(G17="No return", H17="No return"), "No return", H17/G17 )</f>
        <v>No return</v>
      </c>
      <c r="J17" s="32">
        <v>0.85</v>
      </c>
      <c r="K17" s="32">
        <v>0.97</v>
      </c>
      <c r="L17" s="93" t="str">
        <f>IF(M17="","No error","Error")</f>
        <v>No error</v>
      </c>
      <c r="M17" s="95" t="str">
        <f>'Data - FASP Output'!AV3</f>
        <v/>
      </c>
    </row>
    <row r="18" spans="2:13" s="33" customFormat="1" ht="18" customHeight="1">
      <c r="C18" s="13"/>
      <c r="D18" s="221"/>
      <c r="E18" s="91" t="str">
        <f>'Data - FASP Output'!$AR4</f>
        <v>Not answered</v>
      </c>
      <c r="F18" s="31" t="s">
        <v>241</v>
      </c>
      <c r="G18" s="31" t="str">
        <f>IF(ISNUMBER('Data - FASP Output'!AD4),'Data - FASP Output'!AD4,"No return")</f>
        <v>No return</v>
      </c>
      <c r="H18" s="31" t="str">
        <f>IF(ISNUMBER('Data - FASP Output'!AE4),'Data - FASP Output'!AE4,"No return")</f>
        <v>No return</v>
      </c>
      <c r="I18" s="32" t="str">
        <f>IF(OR(G18="No return", H18="No return"), "No return", H18/G18 )</f>
        <v>No return</v>
      </c>
      <c r="J18" s="32">
        <v>0.85</v>
      </c>
      <c r="K18" s="32">
        <v>0.97</v>
      </c>
      <c r="L18" s="93" t="str">
        <f>IF(M18="","No error","Error")</f>
        <v>No error</v>
      </c>
      <c r="M18" s="95" t="str">
        <f>'Data - FASP Output'!AV4</f>
        <v/>
      </c>
    </row>
    <row r="19" spans="2:13" s="33" customFormat="1" ht="18" customHeight="1">
      <c r="C19" s="13"/>
      <c r="D19" s="61"/>
      <c r="E19" s="59"/>
      <c r="F19" s="59"/>
      <c r="G19" s="59"/>
      <c r="H19" s="59"/>
      <c r="I19" s="59"/>
      <c r="J19" s="59"/>
      <c r="K19" s="59"/>
      <c r="L19" s="59"/>
      <c r="M19" s="95"/>
    </row>
    <row r="20" spans="2:13" s="33" customFormat="1" ht="14.25">
      <c r="C20" s="13"/>
      <c r="D20" s="222" t="s">
        <v>4</v>
      </c>
      <c r="E20" s="224" t="s">
        <v>165</v>
      </c>
      <c r="F20" s="210" t="s">
        <v>131</v>
      </c>
      <c r="G20" s="210" t="s">
        <v>151</v>
      </c>
      <c r="H20" s="210" t="s">
        <v>152</v>
      </c>
      <c r="I20" s="215" t="s">
        <v>225</v>
      </c>
      <c r="J20" s="217" t="s">
        <v>226</v>
      </c>
      <c r="K20" s="218"/>
      <c r="L20" s="215" t="s">
        <v>227</v>
      </c>
      <c r="M20" s="95"/>
    </row>
    <row r="21" spans="2:13" ht="14.25">
      <c r="D21" s="223"/>
      <c r="E21" s="225"/>
      <c r="F21" s="211"/>
      <c r="G21" s="211"/>
      <c r="H21" s="211"/>
      <c r="I21" s="216"/>
      <c r="J21" s="20" t="s">
        <v>228</v>
      </c>
      <c r="K21" s="20" t="s">
        <v>229</v>
      </c>
      <c r="L21" s="216"/>
    </row>
    <row r="22" spans="2:13" ht="14.25">
      <c r="C22" s="34"/>
      <c r="D22" s="57" t="s">
        <v>224</v>
      </c>
      <c r="E22" s="92" t="str">
        <f>'Data - SCT Output'!$AE$2</f>
        <v>Not answered</v>
      </c>
      <c r="F22" s="31" t="s">
        <v>224</v>
      </c>
      <c r="G22" s="31" t="str">
        <f>IF(ISNUMBER('Data - SCT Output'!Q2),'Data - SCT Output'!Q2,"No return")</f>
        <v>No return</v>
      </c>
      <c r="H22" s="31" t="str">
        <f>IF(ISNUMBER('Data - SCT Output'!R2),'Data - SCT Output'!R2,"No return")</f>
        <v>No return</v>
      </c>
      <c r="I22" s="32" t="str">
        <f>IF(OR(G22="No return", H22="No return"), "No return", H22/G22 )</f>
        <v>No return</v>
      </c>
      <c r="J22" s="32">
        <v>0.7</v>
      </c>
      <c r="K22" s="32">
        <v>0.9</v>
      </c>
      <c r="L22" s="93" t="str">
        <f>IF(M22="","No error","Error")</f>
        <v>No error</v>
      </c>
      <c r="M22" s="95" t="str">
        <f>'Data - SCT Output'!AG2</f>
        <v/>
      </c>
    </row>
    <row r="23" spans="2:13" ht="14.25">
      <c r="D23" s="33"/>
      <c r="E23" s="33"/>
      <c r="F23" s="33"/>
      <c r="G23" s="33"/>
      <c r="H23" s="33"/>
      <c r="I23" s="33"/>
      <c r="J23" s="33"/>
      <c r="K23" s="33"/>
      <c r="L23" s="33"/>
    </row>
    <row r="24" spans="2:13" ht="15">
      <c r="B24" s="29"/>
      <c r="D24" s="33"/>
      <c r="E24" s="33"/>
      <c r="F24" s="33"/>
      <c r="G24" s="33"/>
      <c r="H24" s="33"/>
      <c r="I24" s="33"/>
      <c r="J24" s="33"/>
      <c r="K24" s="33"/>
      <c r="L24" s="33"/>
    </row>
    <row r="25" spans="2:13" ht="14.25"/>
    <row r="26" spans="2:13" ht="14.25"/>
    <row r="27" spans="2:13" ht="14.25"/>
    <row r="28" spans="2:13" ht="18" customHeight="1">
      <c r="B28" s="36"/>
    </row>
    <row r="29" spans="2:13" ht="18" customHeight="1">
      <c r="B29" s="36"/>
    </row>
    <row r="30" spans="2:13" ht="18" customHeight="1">
      <c r="B30" s="37"/>
    </row>
    <row r="31" spans="2:13" ht="18" hidden="1" customHeight="1">
      <c r="B31" s="37"/>
    </row>
    <row r="32" spans="2:13" ht="18" hidden="1" customHeight="1">
      <c r="B32" s="37"/>
    </row>
    <row r="33" spans="2:2" ht="18" hidden="1" customHeight="1">
      <c r="B33" s="37"/>
    </row>
    <row r="34" spans="2:2" ht="18" hidden="1" customHeight="1">
      <c r="B34" s="35"/>
    </row>
    <row r="35" spans="2:2" ht="18" hidden="1" customHeight="1">
      <c r="B35" s="35"/>
    </row>
    <row r="1048567" ht="14.25" hidden="1"/>
    <row r="1048568" ht="14.25" hidden="1"/>
    <row r="1048569" ht="14.25" hidden="1"/>
    <row r="1048570" ht="18" hidden="1" customHeight="1"/>
    <row r="1048571" ht="14.25" hidden="1"/>
    <row r="1048572" ht="14.25" hidden="1"/>
  </sheetData>
  <sheetProtection algorithmName="SHA-512" hashValue="u4E2TIoI8QFT1rnyweI5RLH/6UN715kub4XgEZQGB3ECgl3ccwGNW6aYouZCvtQ5THdCcECS2mxTcKYOS58oQg==" saltValue="nFw87kiBG9qmLNJ/0tWw1g==" spinCount="100000" sheet="1" objects="1" scenarios="1"/>
  <mergeCells count="41">
    <mergeCell ref="H20:H21"/>
    <mergeCell ref="I20:I21"/>
    <mergeCell ref="J20:K20"/>
    <mergeCell ref="L20:L21"/>
    <mergeCell ref="B1:B3"/>
    <mergeCell ref="F15:L15"/>
    <mergeCell ref="D1:D2"/>
    <mergeCell ref="E1:E2"/>
    <mergeCell ref="F1:F2"/>
    <mergeCell ref="G1:G2"/>
    <mergeCell ref="H1:H2"/>
    <mergeCell ref="F4:L4"/>
    <mergeCell ref="I1:I2"/>
    <mergeCell ref="J1:K1"/>
    <mergeCell ref="L1:L2"/>
    <mergeCell ref="F3:L3"/>
    <mergeCell ref="B12:B14"/>
    <mergeCell ref="F20:F21"/>
    <mergeCell ref="E20:E21"/>
    <mergeCell ref="D20:D21"/>
    <mergeCell ref="G20:G21"/>
    <mergeCell ref="D17:D18"/>
    <mergeCell ref="J13:K13"/>
    <mergeCell ref="L13:L14"/>
    <mergeCell ref="D6:D7"/>
    <mergeCell ref="E6:E7"/>
    <mergeCell ref="E13:E14"/>
    <mergeCell ref="F13:F14"/>
    <mergeCell ref="G13:G14"/>
    <mergeCell ref="H13:H14"/>
    <mergeCell ref="I13:I14"/>
    <mergeCell ref="D13:D14"/>
    <mergeCell ref="B5:B10"/>
    <mergeCell ref="F6:F7"/>
    <mergeCell ref="G6:G7"/>
    <mergeCell ref="H6:H7"/>
    <mergeCell ref="F8:L8"/>
    <mergeCell ref="I6:I7"/>
    <mergeCell ref="J6:K6"/>
    <mergeCell ref="L6:L7"/>
    <mergeCell ref="D9:D11"/>
  </mergeCells>
  <conditionalFormatting sqref="D5:L5 L6 D9:L9 E10:L11 D12:L12 L13 D16:L17 L17:L18 E18:L18 D19:L19 L20 D22:L22 D27:L1048576 B1 A1:A3 C1:C3 M1:XFD5 D3:F4 A4:C5 D6:J6 N6:XFD21 A6:A23 C6:C23 J7:K7 D8:F8 M8:M18 D13:J13 J14:K14 B15 D15:F15 D20:J20 J21:K21 M22:XFD1048576 A24:C1048576">
    <cfRule type="containsText" dxfId="8" priority="6" operator="containsText" text="No return">
      <formula>NOT(ISERROR(SEARCH("No return",A1)))</formula>
    </cfRule>
  </conditionalFormatting>
  <conditionalFormatting sqref="E1 E3:E6 E8:E13 E15:E20 E22 E27:E1048576">
    <cfRule type="containsText" dxfId="7" priority="10" operator="containsText" text="Not answered">
      <formula>NOT(ISERROR(SEARCH("Not answered",E1)))</formula>
    </cfRule>
    <cfRule type="containsText" dxfId="6" priority="11" operator="containsText" text="Complete">
      <formula>NOT(ISERROR(SEARCH("Complete",E1)))</formula>
    </cfRule>
  </conditionalFormatting>
  <conditionalFormatting sqref="E3:E6 E8:E13 E15:E20 E22 E27:E1048576 E1">
    <cfRule type="containsText" dxfId="5" priority="9" operator="containsText" text="Partially answered">
      <formula>NOT(ISERROR(SEARCH("Partially answered",E1)))</formula>
    </cfRule>
  </conditionalFormatting>
  <conditionalFormatting sqref="L1 D1:J1 J2:K2">
    <cfRule type="containsText" dxfId="4" priority="2" operator="containsText" text="No return">
      <formula>NOT(ISERROR(SEARCH("No return",D1)))</formula>
    </cfRule>
  </conditionalFormatting>
  <conditionalFormatting sqref="L1">
    <cfRule type="beginsWith" dxfId="3" priority="1" operator="beginsWith" text="Error">
      <formula>LEFT(L1,LEN("Error"))="Error"</formula>
    </cfRule>
  </conditionalFormatting>
  <conditionalFormatting sqref="L1:L1048576">
    <cfRule type="endsWith" dxfId="2" priority="4" operator="endsWith" text="Error">
      <formula>RIGHT(L1,LEN("Error"))="Error"</formula>
    </cfRule>
  </conditionalFormatting>
  <conditionalFormatting sqref="L5:L6 L9:L13 L16:L20 L22 L27:L1048576">
    <cfRule type="beginsWith" dxfId="1" priority="3" operator="beginsWith" text="Error">
      <formula>LEFT(L5,LEN("Error"))="Error"</formula>
    </cfRule>
  </conditionalFormatting>
  <hyperlinks>
    <hyperlink ref="D8" location="'IDPS Data Return'!C16" display="Selected laboratory" xr:uid="{C47D1A82-8B76-4120-B4CB-04D59756655F}"/>
    <hyperlink ref="D15" location="'FASP Data Return'!C16" display="Selected laboratory" xr:uid="{BABA2E36-4CDE-4FAC-924C-A67C9412D0DD}"/>
    <hyperlink ref="D16" location="'FASP Data Return'!B27" display="FASP-S07" xr:uid="{53E3FD09-A4D4-422A-AD4E-48688902F40E}"/>
    <hyperlink ref="D22" location="'SCT Data Return'!B20" display="SCT-S07" xr:uid="{4C72999D-0129-4DE0-A6A1-037107071CD2}"/>
    <hyperlink ref="D9:D11" location="'IDPS Data Return'!B23" display="IDPS-S04" xr:uid="{752BDD21-6172-4722-AA42-69A0F3AEDBB5}"/>
    <hyperlink ref="D17:D18" location="'FASP Data Return'!B35" display="FASP-S08" xr:uid="{1624956C-E84E-4C66-A4FD-AEF20DA780CF}"/>
    <hyperlink ref="D3" location="'Sign off sheet'!C10" display="Selected maternity service" xr:uid="{8EDBBE11-A30A-4ADA-B16D-19318AA0154D}"/>
    <hyperlink ref="D4" location="'Sign off sheet'!C13" display="Sign-off" xr:uid="{775B0B33-6341-484D-8E3D-A81D9E472434}"/>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BFEEA-665A-4386-AAA2-B16B5EB46E5E}">
  <dimension ref="A1:AG17"/>
  <sheetViews>
    <sheetView zoomScale="96" workbookViewId="0"/>
  </sheetViews>
  <sheetFormatPr defaultColWidth="15.7109375" defaultRowHeight="15"/>
  <cols>
    <col min="7" max="7" width="19.28515625" customWidth="1"/>
    <col min="8" max="16" width="17.5703125" customWidth="1"/>
    <col min="19" max="19" width="21.28515625" bestFit="1" customWidth="1"/>
    <col min="20" max="20" width="19.28515625" bestFit="1" customWidth="1"/>
    <col min="21" max="21" width="21.42578125" bestFit="1" customWidth="1"/>
    <col min="22" max="22" width="19.42578125" bestFit="1" customWidth="1"/>
    <col min="23" max="23" width="15.42578125" bestFit="1" customWidth="1"/>
    <col min="24" max="24" width="21.5703125" bestFit="1" customWidth="1"/>
    <col min="25" max="25" width="19.28515625" bestFit="1" customWidth="1"/>
    <col min="26" max="26" width="28.7109375" bestFit="1" customWidth="1"/>
    <col min="27" max="27" width="12.28515625" bestFit="1" customWidth="1"/>
    <col min="28" max="28" width="21.5703125" bestFit="1" customWidth="1"/>
    <col min="31" max="31" width="18" bestFit="1" customWidth="1"/>
    <col min="32" max="32" width="22.7109375" customWidth="1"/>
  </cols>
  <sheetData>
    <row r="1" spans="1:33" s="5" customFormat="1" ht="45">
      <c r="A1" s="22" t="s">
        <v>130</v>
      </c>
      <c r="B1" s="22" t="s">
        <v>131</v>
      </c>
      <c r="C1" s="22" t="s">
        <v>132</v>
      </c>
      <c r="D1" s="22" t="s">
        <v>133</v>
      </c>
      <c r="E1" s="22" t="s">
        <v>134</v>
      </c>
      <c r="F1" s="114" t="s">
        <v>1856</v>
      </c>
      <c r="G1" s="21" t="s">
        <v>135</v>
      </c>
      <c r="H1" s="21" t="s">
        <v>1857</v>
      </c>
      <c r="I1" s="145" t="s">
        <v>171</v>
      </c>
      <c r="J1" s="145" t="s">
        <v>172</v>
      </c>
      <c r="K1" s="145" t="s">
        <v>173</v>
      </c>
      <c r="L1" s="145" t="s">
        <v>174</v>
      </c>
      <c r="M1" s="145" t="s">
        <v>175</v>
      </c>
      <c r="N1" s="145" t="s">
        <v>176</v>
      </c>
      <c r="O1" s="145" t="s">
        <v>177</v>
      </c>
      <c r="P1" s="145" t="s">
        <v>178</v>
      </c>
      <c r="Q1" s="1" t="s">
        <v>151</v>
      </c>
      <c r="R1" s="1" t="s">
        <v>152</v>
      </c>
      <c r="S1" s="24" t="s">
        <v>0</v>
      </c>
      <c r="T1" s="23" t="s">
        <v>155</v>
      </c>
      <c r="U1" s="23" t="s">
        <v>156</v>
      </c>
      <c r="V1" s="23" t="s">
        <v>157</v>
      </c>
      <c r="W1" s="23" t="s">
        <v>158</v>
      </c>
      <c r="X1" s="23" t="s">
        <v>159</v>
      </c>
      <c r="Y1" s="23" t="s">
        <v>160</v>
      </c>
      <c r="Z1" s="23" t="s">
        <v>161</v>
      </c>
      <c r="AA1" s="23" t="s">
        <v>162</v>
      </c>
      <c r="AB1" s="23" t="s">
        <v>163</v>
      </c>
      <c r="AC1" s="23" t="s">
        <v>164</v>
      </c>
      <c r="AD1" s="23" t="s">
        <v>165</v>
      </c>
      <c r="AE1" s="23" t="s">
        <v>166</v>
      </c>
      <c r="AF1" s="23" t="s">
        <v>169</v>
      </c>
      <c r="AG1" s="23" t="s">
        <v>170</v>
      </c>
    </row>
    <row r="2" spans="1:33">
      <c r="A2" s="2" t="s">
        <v>243</v>
      </c>
      <c r="B2" s="2" t="s">
        <v>216</v>
      </c>
      <c r="C2" s="2" t="str">
        <f>'IDPS Data Return'!$C$11</f>
        <v>1 April 2025 to 31 March 2026</v>
      </c>
      <c r="D2" s="2"/>
      <c r="E2" s="2" t="s">
        <v>181</v>
      </c>
      <c r="F2" s="115">
        <v>46112</v>
      </c>
      <c r="G2" s="2" t="str">
        <f>IF(ISBLANK('IDPS Data Return'!$C$13),"Awaiting item",'IDPS Data Return'!$C$13)</f>
        <v/>
      </c>
      <c r="H2" s="2" t="str">
        <f>IF(ISBLANK('Sign off sheet'!$G$10),"Missing item",'Sign off sheet'!$G$10)</f>
        <v/>
      </c>
      <c r="I2" s="2" t="str">
        <f>IF(ISBLANK('Sign off sheet'!$C$13),"Missing item",'Sign off sheet'!$C$13)</f>
        <v>Missing item</v>
      </c>
      <c r="J2" s="2" t="str">
        <f>IF(ISBLANK('Sign off sheet'!$C$14),"Missing item",'Sign off sheet'!$C$14)</f>
        <v>Missing item</v>
      </c>
      <c r="K2" s="2" t="str">
        <f>IF(ISBLANK('Sign off sheet'!$C$15),"Missing item",'Sign off sheet'!$C$15)</f>
        <v>Missing item</v>
      </c>
      <c r="L2" s="2" t="str">
        <f>IF(ISBLANK('Sign off sheet'!$C$16),"Missing item",'Sign off sheet'!$C$16)</f>
        <v>Missing item</v>
      </c>
      <c r="M2" s="2" t="str">
        <f>IF(ISBLANK('Sign off sheet'!$C$19),"Missing item",'Sign off sheet'!$C$19)</f>
        <v>Missing item</v>
      </c>
      <c r="N2" s="2" t="str">
        <f>IF(ISBLANK('Sign off sheet'!$C$20),"Missing item",'Sign off sheet'!$C$20)</f>
        <v>Missing item</v>
      </c>
      <c r="O2" s="2" t="str">
        <f>IF(ISBLANK('Sign off sheet'!$C$21),"Missing item",'Sign off sheet'!$C$21)</f>
        <v>Missing item</v>
      </c>
      <c r="P2" s="2" t="str">
        <f>IF(ISBLANK('Sign off sheet'!$C$22),"Missing item",'Sign off sheet'!$C$22)</f>
        <v>Missing item</v>
      </c>
      <c r="Q2" s="2" t="str">
        <f>IF(ISBLANK('SCT Data Return'!$C$22),"Missing item",'SCT Data Return'!$C$22)</f>
        <v>Missing item</v>
      </c>
      <c r="R2" s="2" t="str">
        <f>IF(ISBLANK('SCT Data Return'!$D$22),"Missing item",'SCT Data Return'!$D$22)</f>
        <v>Missing item</v>
      </c>
      <c r="S2" s="2" t="str">
        <f>IF(ISBLANK('SCT Data Return'!$F$22),"",'SCT Data Return'!$F$22)</f>
        <v/>
      </c>
      <c r="T2" s="2" t="b">
        <f>IFERROR(IF($G2="Missing item",FALSE,TRUE),FALSE)</f>
        <v>1</v>
      </c>
      <c r="U2" s="2" t="b">
        <f>IFERROR(IF(ISNUMBER($R2),TRUE,FALSE),FALSE)</f>
        <v>0</v>
      </c>
      <c r="V2" s="2" t="b">
        <f>IFERROR(IF(ISNUMBER($Q2),TRUE,FALSE),FALSE)</f>
        <v>0</v>
      </c>
      <c r="W2" s="2" t="b">
        <f>IFERROR(IF(AND($R2&gt;$Q2,ISNUMBER($R2),ISNUMBER($Q2)),FALSE,TRUE),FALSE)</f>
        <v>1</v>
      </c>
      <c r="X2" s="144" t="b">
        <f>IFERROR(IF('Sign off sheet'!$C$19="",FALSE,TRUE),FALSE)</f>
        <v>0</v>
      </c>
      <c r="Y2" s="2" t="str" cm="1">
        <f t="array" ref="Y2">_xlfn.TEXTJOIN(", ",TRUE,IF($G2:$S2="Missing item",$G$1:$S$1,""))</f>
        <v>Submitted_by_Name, Submitted_by_Job_title, Submitted_by_Organisation, Submitted_by_Email_address, Signed_off_by_Name, Signed_off_by_Job_title, Signed_off_by_Organisation, Signed_off_by_Email_address, Denominator, Numerator</v>
      </c>
      <c r="Z2" s="2">
        <f>COUNTIFS($G2:$S2,"Missing item")</f>
        <v>10</v>
      </c>
      <c r="AA2" s="2">
        <f>COUNTIFS($Q2:$S2,"Missing item")</f>
        <v>2</v>
      </c>
      <c r="AB2" s="2">
        <f>COUNTA($G$1:$S$1)-COUNTIFS($G2:$S2,"Missing item")-COUNTIFS($G2:$S2,"Awaiting item")-COUNTIFS($G2:$S2,"")</f>
        <v>0</v>
      </c>
      <c r="AC2" s="2">
        <f>COUNTA($Q$1:$S$1)-COUNTIFS($Q2:$S2,"Missing item")-COUNTIFS($Q2:$S2,"Awaiting item")-COUNTIFS($Q2:$S2,"")</f>
        <v>0</v>
      </c>
      <c r="AD2" s="2" t="str" cm="1">
        <f t="array" ref="AD2">IFERROR(_xlfn.IFS($Z2=0,"Complete",$AB2=0,"Not answered"),"Partially answered")</f>
        <v>Not answered</v>
      </c>
      <c r="AE2" s="2" t="str" cm="1">
        <f t="array" ref="AE2">IFERROR(_xlfn.IFS($AA2=0,"Complete",$AC2=0,"Not answered"),"Partially answered")</f>
        <v>Not answered</v>
      </c>
      <c r="AF2" s="2" t="str" cm="1">
        <f t="array" ref="AF2">IFERROR(_xlfn.IFS(
COUNTIFS($I2:$P2,"Missing item")=0,"Complete",
COUNTIFS($I2:$P2,"&lt;&gt;"&amp;"Missing item")=0,"Not answered",
COUNTIFS($I2:$P2,"Missing item")-COUNTA($I2:$P2),"Partially answered"),
"Not answered")</f>
        <v>Not answered</v>
      </c>
      <c r="AG2" s="2" t="str" cm="1">
        <f t="array" ref="AG2">IFERROR(_xlfn.IFS($W2=FALSE, "Numerator larger than denominator"),"")</f>
        <v/>
      </c>
    </row>
    <row r="3" spans="1:33">
      <c r="G3" s="3"/>
    </row>
    <row r="4" spans="1:33">
      <c r="G4" s="3"/>
    </row>
    <row r="7" spans="1:33" s="5" customFormat="1">
      <c r="A7"/>
      <c r="B7"/>
      <c r="C7"/>
      <c r="D7"/>
      <c r="E7"/>
      <c r="F7"/>
      <c r="G7"/>
      <c r="H7"/>
      <c r="I7"/>
      <c r="J7"/>
      <c r="K7"/>
      <c r="L7"/>
      <c r="M7"/>
      <c r="N7"/>
      <c r="O7"/>
      <c r="P7"/>
      <c r="S7"/>
      <c r="T7"/>
      <c r="U7"/>
      <c r="V7"/>
      <c r="W7"/>
      <c r="Y7"/>
      <c r="Z7"/>
      <c r="AA7"/>
      <c r="AB7"/>
      <c r="AC7"/>
      <c r="AD7"/>
      <c r="AE7"/>
      <c r="AF7"/>
    </row>
    <row r="8" spans="1:33">
      <c r="X8" s="5"/>
    </row>
    <row r="9" spans="1:33">
      <c r="X9" s="5"/>
    </row>
    <row r="10" spans="1:33">
      <c r="X10" s="5"/>
    </row>
    <row r="11" spans="1:33">
      <c r="X11" s="5"/>
    </row>
    <row r="12" spans="1:33">
      <c r="X12" s="5"/>
    </row>
    <row r="13" spans="1:33">
      <c r="X13" s="5"/>
    </row>
    <row r="14" spans="1:33">
      <c r="X14" s="5"/>
    </row>
    <row r="15" spans="1:33" s="5" customFormat="1">
      <c r="A15"/>
      <c r="B15"/>
      <c r="C15"/>
      <c r="D15"/>
      <c r="E15"/>
      <c r="F15"/>
      <c r="G15"/>
      <c r="H15"/>
      <c r="I15"/>
      <c r="J15"/>
      <c r="K15"/>
      <c r="L15"/>
      <c r="M15"/>
      <c r="N15"/>
      <c r="O15"/>
      <c r="P15"/>
      <c r="S15"/>
      <c r="T15"/>
      <c r="U15"/>
      <c r="V15"/>
      <c r="W15"/>
      <c r="Y15"/>
      <c r="Z15"/>
      <c r="AA15"/>
      <c r="AB15"/>
      <c r="AC15"/>
      <c r="AD15"/>
      <c r="AE15"/>
      <c r="AF15"/>
    </row>
    <row r="16" spans="1:33">
      <c r="X16" s="5"/>
    </row>
    <row r="17" spans="24:24">
      <c r="X17" s="5"/>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FFC83-2ABD-4DFC-9C35-9726A0B42175}">
  <dimension ref="A1:P246"/>
  <sheetViews>
    <sheetView zoomScaleNormal="100" workbookViewId="0">
      <selection activeCell="B142" sqref="B142"/>
    </sheetView>
  </sheetViews>
  <sheetFormatPr defaultRowHeight="15"/>
  <cols>
    <col min="1" max="1" width="72.5703125" bestFit="1" customWidth="1"/>
    <col min="2" max="3" width="23" customWidth="1"/>
    <col min="4" max="4" width="82.7109375" bestFit="1" customWidth="1"/>
    <col min="6" max="6" width="9.42578125" customWidth="1"/>
    <col min="7" max="7" width="93.7109375" bestFit="1" customWidth="1"/>
    <col min="8" max="8" width="24.42578125" customWidth="1"/>
    <col min="9" max="9" width="17.7109375" customWidth="1"/>
    <col min="10" max="10" width="12.28515625" customWidth="1"/>
    <col min="11" max="11" width="27.28515625" customWidth="1"/>
    <col min="12" max="12" width="27.7109375" customWidth="1"/>
    <col min="13" max="13" width="42.42578125" customWidth="1"/>
    <col min="14" max="14" width="30.42578125" customWidth="1"/>
    <col min="15" max="15" width="58.28515625" bestFit="1" customWidth="1"/>
    <col min="16" max="16" width="30.42578125" customWidth="1"/>
    <col min="17" max="17" width="9.28515625" customWidth="1"/>
  </cols>
  <sheetData>
    <row r="1" spans="1:16">
      <c r="F1" t="s">
        <v>244</v>
      </c>
    </row>
    <row r="2" spans="1:16">
      <c r="A2" s="7" t="s">
        <v>135</v>
      </c>
      <c r="B2" s="7" t="s">
        <v>245</v>
      </c>
      <c r="C2" s="7" t="s">
        <v>246</v>
      </c>
      <c r="D2" s="12" t="s">
        <v>247</v>
      </c>
      <c r="F2" t="s">
        <v>248</v>
      </c>
      <c r="G2" t="s">
        <v>103</v>
      </c>
      <c r="H2" t="s">
        <v>249</v>
      </c>
      <c r="I2" t="s">
        <v>165</v>
      </c>
      <c r="J2" t="s">
        <v>250</v>
      </c>
      <c r="K2" t="s">
        <v>251</v>
      </c>
      <c r="L2" t="s">
        <v>252</v>
      </c>
      <c r="M2" t="s">
        <v>253</v>
      </c>
      <c r="N2" t="s">
        <v>254</v>
      </c>
      <c r="O2" t="s">
        <v>255</v>
      </c>
      <c r="P2" t="s">
        <v>256</v>
      </c>
    </row>
    <row r="3" spans="1:16">
      <c r="A3" t="s">
        <v>257</v>
      </c>
      <c r="B3" t="s">
        <v>258</v>
      </c>
      <c r="C3" t="s">
        <v>259</v>
      </c>
      <c r="D3" t="str">
        <f>INDEX(TrustList7[Name],MATCH(MaternityServiceList6[[#This Row],[TrustCode]],TrustList7[Code],0),1)</f>
        <v>AIREDALE NHS FOUNDATION TRUST</v>
      </c>
      <c r="F3" t="s">
        <v>260</v>
      </c>
      <c r="G3" t="s">
        <v>261</v>
      </c>
      <c r="H3" t="s">
        <v>262</v>
      </c>
      <c r="I3" t="s">
        <v>263</v>
      </c>
      <c r="J3" t="s">
        <v>264</v>
      </c>
      <c r="K3" s="110"/>
      <c r="L3" s="110"/>
      <c r="M3" s="110"/>
      <c r="N3" t="s">
        <v>265</v>
      </c>
      <c r="O3" t="s">
        <v>266</v>
      </c>
    </row>
    <row r="4" spans="1:16">
      <c r="A4" t="s">
        <v>267</v>
      </c>
      <c r="B4" t="s">
        <v>268</v>
      </c>
      <c r="C4" t="s">
        <v>269</v>
      </c>
      <c r="D4" t="str">
        <f>INDEX(TrustList7[Name],MATCH(MaternityServiceList6[[#This Row],[TrustCode]],TrustList7[Code],0),1)</f>
        <v>ASHFORD AND ST PETER'S HOSPITALS NHS FOUNDATION TRUST</v>
      </c>
      <c r="F4" t="s">
        <v>270</v>
      </c>
      <c r="G4" t="s">
        <v>271</v>
      </c>
      <c r="H4" t="s">
        <v>262</v>
      </c>
      <c r="I4" t="s">
        <v>263</v>
      </c>
      <c r="J4" t="s">
        <v>264</v>
      </c>
      <c r="N4" t="s">
        <v>265</v>
      </c>
      <c r="O4" t="s">
        <v>266</v>
      </c>
    </row>
    <row r="5" spans="1:16">
      <c r="A5" t="s">
        <v>272</v>
      </c>
      <c r="B5" t="s">
        <v>273</v>
      </c>
      <c r="C5" t="s">
        <v>274</v>
      </c>
      <c r="D5" t="str">
        <f>INDEX(TrustList7[Name],MATCH(MaternityServiceList6[[#This Row],[TrustCode]],TrustList7[Code],0),1)</f>
        <v>BARKING, HAVERING AND REDBRIDGE UNIVERSITY HOSPITALS NHS TRUST</v>
      </c>
      <c r="F5" t="s">
        <v>275</v>
      </c>
      <c r="G5" t="s">
        <v>276</v>
      </c>
      <c r="H5" t="s">
        <v>262</v>
      </c>
      <c r="I5" t="s">
        <v>263</v>
      </c>
      <c r="J5" t="s">
        <v>264</v>
      </c>
      <c r="N5" t="s">
        <v>265</v>
      </c>
      <c r="O5" t="s">
        <v>266</v>
      </c>
    </row>
    <row r="6" spans="1:16">
      <c r="A6" t="s">
        <v>277</v>
      </c>
      <c r="B6" t="s">
        <v>278</v>
      </c>
      <c r="C6" t="s">
        <v>279</v>
      </c>
      <c r="D6" t="str">
        <f>INDEX(TrustList7[Name],MATCH(MaternityServiceList6[[#This Row],[TrustCode]],TrustList7[Code],0),1)</f>
        <v>BARNSLEY HOSPITAL NHS FOUNDATION TRUST</v>
      </c>
      <c r="F6" t="s">
        <v>280</v>
      </c>
      <c r="G6" t="s">
        <v>281</v>
      </c>
      <c r="H6" t="s">
        <v>262</v>
      </c>
      <c r="I6" t="s">
        <v>263</v>
      </c>
      <c r="J6" t="s">
        <v>264</v>
      </c>
      <c r="N6" t="s">
        <v>265</v>
      </c>
      <c r="O6" t="s">
        <v>266</v>
      </c>
    </row>
    <row r="7" spans="1:16">
      <c r="A7" t="s">
        <v>282</v>
      </c>
      <c r="B7" t="s">
        <v>283</v>
      </c>
      <c r="C7" t="s">
        <v>284</v>
      </c>
      <c r="D7" t="str">
        <f>INDEX(TrustList7[Name],MATCH(MaternityServiceList6[[#This Row],[TrustCode]],TrustList7[Code],0),1)</f>
        <v>BARTS HEALTH NHS TRUST</v>
      </c>
      <c r="F7" t="s">
        <v>285</v>
      </c>
      <c r="G7" t="s">
        <v>286</v>
      </c>
      <c r="H7" t="s">
        <v>262</v>
      </c>
      <c r="I7" t="s">
        <v>263</v>
      </c>
      <c r="J7" t="s">
        <v>264</v>
      </c>
      <c r="N7" t="s">
        <v>265</v>
      </c>
      <c r="O7" t="s">
        <v>266</v>
      </c>
    </row>
    <row r="8" spans="1:16">
      <c r="A8" t="s">
        <v>287</v>
      </c>
      <c r="B8" t="s">
        <v>283</v>
      </c>
      <c r="C8" t="s">
        <v>288</v>
      </c>
      <c r="D8" t="str">
        <f>INDEX(TrustList7[Name],MATCH(MaternityServiceList6[[#This Row],[TrustCode]],TrustList7[Code],0),1)</f>
        <v>BARTS HEALTH NHS TRUST</v>
      </c>
      <c r="F8" t="s">
        <v>289</v>
      </c>
      <c r="G8" t="s">
        <v>290</v>
      </c>
      <c r="H8" t="s">
        <v>262</v>
      </c>
      <c r="I8" t="s">
        <v>263</v>
      </c>
      <c r="J8" t="s">
        <v>264</v>
      </c>
      <c r="N8" t="s">
        <v>265</v>
      </c>
      <c r="O8" t="s">
        <v>266</v>
      </c>
    </row>
    <row r="9" spans="1:16">
      <c r="A9" t="s">
        <v>291</v>
      </c>
      <c r="B9" t="s">
        <v>283</v>
      </c>
      <c r="C9" t="s">
        <v>292</v>
      </c>
      <c r="D9" t="str">
        <f>INDEX(TrustList7[Name],MATCH(MaternityServiceList6[[#This Row],[TrustCode]],TrustList7[Code],0),1)</f>
        <v>BARTS HEALTH NHS TRUST</v>
      </c>
      <c r="F9" t="s">
        <v>293</v>
      </c>
      <c r="G9" t="s">
        <v>294</v>
      </c>
      <c r="H9" t="s">
        <v>262</v>
      </c>
      <c r="I9" t="s">
        <v>263</v>
      </c>
      <c r="J9" t="s">
        <v>264</v>
      </c>
      <c r="N9" t="s">
        <v>265</v>
      </c>
      <c r="O9" t="s">
        <v>266</v>
      </c>
    </row>
    <row r="10" spans="1:16">
      <c r="A10" t="s">
        <v>295</v>
      </c>
      <c r="B10" t="s">
        <v>275</v>
      </c>
      <c r="C10" t="s">
        <v>296</v>
      </c>
      <c r="D10" t="str">
        <f>INDEX(TrustList7[Name],MATCH(MaternityServiceList6[[#This Row],[TrustCode]],TrustList7[Code],0),1)</f>
        <v>BEDFORDSHIRE HOSPITALS NHS FOUNDATION TRUST</v>
      </c>
      <c r="F10" t="s">
        <v>297</v>
      </c>
      <c r="G10" t="s">
        <v>298</v>
      </c>
      <c r="H10" t="s">
        <v>262</v>
      </c>
      <c r="I10" t="s">
        <v>263</v>
      </c>
      <c r="J10" t="s">
        <v>264</v>
      </c>
      <c r="N10" t="s">
        <v>265</v>
      </c>
      <c r="O10" t="s">
        <v>266</v>
      </c>
    </row>
    <row r="11" spans="1:16">
      <c r="A11" t="s">
        <v>299</v>
      </c>
      <c r="B11" t="s">
        <v>275</v>
      </c>
      <c r="C11" t="s">
        <v>300</v>
      </c>
      <c r="D11" t="str">
        <f>INDEX(TrustList7[Name],MATCH(MaternityServiceList6[[#This Row],[TrustCode]],TrustList7[Code],0),1)</f>
        <v>BEDFORDSHIRE HOSPITALS NHS FOUNDATION TRUST</v>
      </c>
      <c r="F11" t="s">
        <v>301</v>
      </c>
      <c r="G11" t="s">
        <v>302</v>
      </c>
      <c r="H11" t="s">
        <v>262</v>
      </c>
      <c r="I11" t="s">
        <v>263</v>
      </c>
      <c r="J11" t="s">
        <v>264</v>
      </c>
      <c r="N11" t="s">
        <v>265</v>
      </c>
      <c r="O11" t="s">
        <v>266</v>
      </c>
    </row>
    <row r="12" spans="1:16">
      <c r="A12" t="s">
        <v>303</v>
      </c>
      <c r="B12" t="s">
        <v>304</v>
      </c>
      <c r="C12" t="s">
        <v>305</v>
      </c>
      <c r="D12" t="str">
        <f>INDEX(TrustList7[Name],MATCH(MaternityServiceList6[[#This Row],[TrustCode]],TrustList7[Code],0),1)</f>
        <v>BIRMINGHAM WOMEN'S AND CHILDREN'S NHS FOUNDATION TRUST</v>
      </c>
      <c r="F12" t="s">
        <v>306</v>
      </c>
      <c r="G12" t="s">
        <v>307</v>
      </c>
      <c r="H12" t="s">
        <v>262</v>
      </c>
      <c r="I12" t="s">
        <v>263</v>
      </c>
      <c r="J12" t="s">
        <v>264</v>
      </c>
      <c r="N12" t="s">
        <v>265</v>
      </c>
      <c r="O12" t="s">
        <v>266</v>
      </c>
    </row>
    <row r="13" spans="1:16">
      <c r="A13" t="s">
        <v>308</v>
      </c>
      <c r="B13" t="s">
        <v>309</v>
      </c>
      <c r="C13" t="s">
        <v>310</v>
      </c>
      <c r="D13" t="str">
        <f>INDEX(TrustList7[Name],MATCH(MaternityServiceList6[[#This Row],[TrustCode]],TrustList7[Code],0),1)</f>
        <v>BLACKPOOL TEACHING HOSPITALS NHS FOUNDATION TRUST</v>
      </c>
      <c r="F13" t="s">
        <v>311</v>
      </c>
      <c r="G13" t="s">
        <v>312</v>
      </c>
      <c r="H13" t="s">
        <v>262</v>
      </c>
      <c r="I13" t="s">
        <v>263</v>
      </c>
      <c r="J13" t="s">
        <v>264</v>
      </c>
      <c r="N13" t="s">
        <v>265</v>
      </c>
      <c r="O13" t="s">
        <v>266</v>
      </c>
    </row>
    <row r="14" spans="1:16">
      <c r="A14" t="s">
        <v>313</v>
      </c>
      <c r="B14" t="s">
        <v>314</v>
      </c>
      <c r="C14" t="s">
        <v>315</v>
      </c>
      <c r="D14" t="str">
        <f>INDEX(TrustList7[Name],MATCH(MaternityServiceList6[[#This Row],[TrustCode]],TrustList7[Code],0),1)</f>
        <v>BOLTON NHS FOUNDATION TRUST</v>
      </c>
      <c r="F14" t="s">
        <v>316</v>
      </c>
      <c r="G14" t="s">
        <v>317</v>
      </c>
      <c r="H14" t="s">
        <v>262</v>
      </c>
      <c r="I14" t="s">
        <v>263</v>
      </c>
      <c r="J14" t="s">
        <v>264</v>
      </c>
      <c r="N14" t="s">
        <v>265</v>
      </c>
      <c r="O14" t="s">
        <v>266</v>
      </c>
    </row>
    <row r="15" spans="1:16">
      <c r="A15" t="s">
        <v>318</v>
      </c>
      <c r="B15" t="s">
        <v>319</v>
      </c>
      <c r="C15" t="s">
        <v>320</v>
      </c>
      <c r="D15" t="str">
        <f>INDEX(TrustList7[Name],MATCH(MaternityServiceList6[[#This Row],[TrustCode]],TrustList7[Code],0),1)</f>
        <v>BRADFORD TEACHING HOSPITALS NHS FOUNDATION TRUST</v>
      </c>
      <c r="F15" t="s">
        <v>321</v>
      </c>
      <c r="G15" t="s">
        <v>322</v>
      </c>
      <c r="H15" t="s">
        <v>262</v>
      </c>
      <c r="I15" t="s">
        <v>263</v>
      </c>
      <c r="J15" t="s">
        <v>264</v>
      </c>
      <c r="N15" t="s">
        <v>265</v>
      </c>
      <c r="O15" t="s">
        <v>266</v>
      </c>
    </row>
    <row r="16" spans="1:16">
      <c r="A16" t="s">
        <v>323</v>
      </c>
      <c r="B16" t="s">
        <v>324</v>
      </c>
      <c r="C16" t="s">
        <v>325</v>
      </c>
      <c r="D16" t="str">
        <f>INDEX(TrustList7[Name],MATCH(MaternityServiceList6[[#This Row],[TrustCode]],TrustList7[Code],0),1)</f>
        <v>BUCKINGHAMSHIRE HEALTHCARE NHS TRUST</v>
      </c>
      <c r="F16" t="s">
        <v>326</v>
      </c>
      <c r="G16" t="s">
        <v>327</v>
      </c>
      <c r="H16" t="s">
        <v>262</v>
      </c>
      <c r="I16" t="s">
        <v>263</v>
      </c>
      <c r="J16" t="s">
        <v>264</v>
      </c>
      <c r="N16" t="s">
        <v>265</v>
      </c>
      <c r="O16" t="s">
        <v>266</v>
      </c>
    </row>
    <row r="17" spans="1:15">
      <c r="A17" t="s">
        <v>328</v>
      </c>
      <c r="B17" t="s">
        <v>329</v>
      </c>
      <c r="C17" t="s">
        <v>330</v>
      </c>
      <c r="D17" t="str">
        <f>INDEX(TrustList7[Name],MATCH(MaternityServiceList6[[#This Row],[TrustCode]],TrustList7[Code],0),1)</f>
        <v>CALDERDALE AND HUDDERSFIELD NHS FOUNDATION TRUST</v>
      </c>
      <c r="F17" t="s">
        <v>331</v>
      </c>
      <c r="G17" t="s">
        <v>332</v>
      </c>
      <c r="H17" t="s">
        <v>262</v>
      </c>
      <c r="I17" t="s">
        <v>263</v>
      </c>
      <c r="J17" t="s">
        <v>264</v>
      </c>
      <c r="N17" t="s">
        <v>265</v>
      </c>
      <c r="O17" t="s">
        <v>266</v>
      </c>
    </row>
    <row r="18" spans="1:15">
      <c r="A18" t="s">
        <v>333</v>
      </c>
      <c r="B18" t="s">
        <v>280</v>
      </c>
      <c r="C18" t="s">
        <v>334</v>
      </c>
      <c r="D18" t="str">
        <f>INDEX(TrustList7[Name],MATCH(MaternityServiceList6[[#This Row],[TrustCode]],TrustList7[Code],0),1)</f>
        <v>CAMBRIDGE UNIVERSITY HOSPITALS NHS FOUNDATION TRUST</v>
      </c>
      <c r="F18" t="s">
        <v>335</v>
      </c>
      <c r="G18" t="s">
        <v>336</v>
      </c>
      <c r="H18" t="s">
        <v>262</v>
      </c>
      <c r="I18" t="s">
        <v>263</v>
      </c>
      <c r="J18" t="s">
        <v>264</v>
      </c>
      <c r="N18" t="s">
        <v>265</v>
      </c>
      <c r="O18" t="s">
        <v>266</v>
      </c>
    </row>
    <row r="19" spans="1:15">
      <c r="A19" t="s">
        <v>337</v>
      </c>
      <c r="B19" t="s">
        <v>338</v>
      </c>
      <c r="C19" t="s">
        <v>339</v>
      </c>
      <c r="D19" t="str">
        <f>INDEX(TrustList7[Name],MATCH(MaternityServiceList6[[#This Row],[TrustCode]],TrustList7[Code],0),1)</f>
        <v>CHELSEA AND WESTMINSTER HOSPITAL NHS FOUNDATION TRUST</v>
      </c>
      <c r="F19" t="s">
        <v>340</v>
      </c>
      <c r="G19" t="s">
        <v>341</v>
      </c>
      <c r="H19" t="s">
        <v>262</v>
      </c>
      <c r="I19" t="s">
        <v>263</v>
      </c>
      <c r="J19" t="s">
        <v>264</v>
      </c>
      <c r="N19" t="s">
        <v>265</v>
      </c>
      <c r="O19" t="s">
        <v>266</v>
      </c>
    </row>
    <row r="20" spans="1:15">
      <c r="A20" t="s">
        <v>342</v>
      </c>
      <c r="B20" t="s">
        <v>338</v>
      </c>
      <c r="C20" t="s">
        <v>343</v>
      </c>
      <c r="D20" t="str">
        <f>INDEX(TrustList7[Name],MATCH(MaternityServiceList6[[#This Row],[TrustCode]],TrustList7[Code],0),1)</f>
        <v>CHELSEA AND WESTMINSTER HOSPITAL NHS FOUNDATION TRUST</v>
      </c>
      <c r="F20" t="s">
        <v>344</v>
      </c>
      <c r="G20" t="s">
        <v>345</v>
      </c>
      <c r="H20" t="s">
        <v>262</v>
      </c>
      <c r="I20" t="s">
        <v>263</v>
      </c>
      <c r="J20" t="s">
        <v>264</v>
      </c>
      <c r="N20" t="s">
        <v>265</v>
      </c>
      <c r="O20" t="s">
        <v>266</v>
      </c>
    </row>
    <row r="21" spans="1:15">
      <c r="A21" t="s">
        <v>346</v>
      </c>
      <c r="B21" t="s">
        <v>347</v>
      </c>
      <c r="C21" t="s">
        <v>348</v>
      </c>
      <c r="D21" t="str">
        <f>INDEX(TrustList7[Name],MATCH(MaternityServiceList6[[#This Row],[TrustCode]],TrustList7[Code],0),1)</f>
        <v>CHESTERFIELD ROYAL HOSPITAL NHS FOUNDATION TRUST</v>
      </c>
      <c r="F21" t="s">
        <v>349</v>
      </c>
      <c r="G21" t="s">
        <v>350</v>
      </c>
      <c r="H21" t="s">
        <v>262</v>
      </c>
      <c r="I21" t="s">
        <v>263</v>
      </c>
      <c r="J21" t="s">
        <v>264</v>
      </c>
      <c r="N21" t="s">
        <v>265</v>
      </c>
      <c r="O21" t="s">
        <v>266</v>
      </c>
    </row>
    <row r="22" spans="1:15">
      <c r="A22" t="s">
        <v>351</v>
      </c>
      <c r="B22" t="s">
        <v>352</v>
      </c>
      <c r="C22" t="s">
        <v>353</v>
      </c>
      <c r="D22" t="str">
        <f>INDEX(TrustList7[Name],MATCH(MaternityServiceList6[[#This Row],[TrustCode]],TrustList7[Code],0),1)</f>
        <v>COUNTESS OF CHESTER HOSPITAL NHS FOUNDATION TRUST</v>
      </c>
      <c r="F22" t="s">
        <v>354</v>
      </c>
      <c r="G22" t="s">
        <v>355</v>
      </c>
      <c r="H22" t="s">
        <v>262</v>
      </c>
      <c r="I22" t="s">
        <v>263</v>
      </c>
      <c r="J22" t="s">
        <v>264</v>
      </c>
      <c r="N22" t="s">
        <v>265</v>
      </c>
      <c r="O22" t="s">
        <v>266</v>
      </c>
    </row>
    <row r="23" spans="1:15">
      <c r="A23" t="s">
        <v>356</v>
      </c>
      <c r="B23" t="s">
        <v>357</v>
      </c>
      <c r="C23" t="s">
        <v>358</v>
      </c>
      <c r="D23" t="str">
        <f>INDEX(TrustList7[Name],MATCH(MaternityServiceList6[[#This Row],[TrustCode]],TrustList7[Code],0),1)</f>
        <v>COUNTY DURHAM AND DARLINGTON NHS FOUNDATION TRUST</v>
      </c>
      <c r="F23" t="s">
        <v>359</v>
      </c>
      <c r="G23" t="s">
        <v>360</v>
      </c>
      <c r="H23" t="s">
        <v>262</v>
      </c>
      <c r="I23" t="s">
        <v>263</v>
      </c>
      <c r="J23" t="s">
        <v>264</v>
      </c>
      <c r="N23" t="s">
        <v>265</v>
      </c>
      <c r="O23" t="s">
        <v>266</v>
      </c>
    </row>
    <row r="24" spans="1:15">
      <c r="A24" t="s">
        <v>361</v>
      </c>
      <c r="B24" t="s">
        <v>362</v>
      </c>
      <c r="C24" t="s">
        <v>363</v>
      </c>
      <c r="D24" t="str">
        <f>INDEX(TrustList7[Name],MATCH(MaternityServiceList6[[#This Row],[TrustCode]],TrustList7[Code],0),1)</f>
        <v>CROYDON HEALTH SERVICES NHS TRUST</v>
      </c>
      <c r="F24" t="s">
        <v>364</v>
      </c>
      <c r="G24" t="s">
        <v>365</v>
      </c>
      <c r="H24" t="s">
        <v>262</v>
      </c>
      <c r="I24" t="s">
        <v>263</v>
      </c>
      <c r="J24" t="s">
        <v>264</v>
      </c>
      <c r="N24" t="s">
        <v>265</v>
      </c>
      <c r="O24" t="s">
        <v>266</v>
      </c>
    </row>
    <row r="25" spans="1:15">
      <c r="A25" t="s">
        <v>366</v>
      </c>
      <c r="B25" t="s">
        <v>367</v>
      </c>
      <c r="C25" t="s">
        <v>368</v>
      </c>
      <c r="D25" t="str">
        <f>INDEX(TrustList7[Name],MATCH(MaternityServiceList6[[#This Row],[TrustCode]],TrustList7[Code],0),1)</f>
        <v>DARTFORD AND GRAVESHAM NHS TRUST</v>
      </c>
      <c r="F25" t="s">
        <v>369</v>
      </c>
      <c r="G25" t="s">
        <v>370</v>
      </c>
      <c r="H25" t="s">
        <v>262</v>
      </c>
      <c r="I25" t="s">
        <v>263</v>
      </c>
      <c r="J25" t="s">
        <v>264</v>
      </c>
      <c r="N25" t="s">
        <v>265</v>
      </c>
      <c r="O25" t="s">
        <v>266</v>
      </c>
    </row>
    <row r="26" spans="1:15">
      <c r="A26" t="s">
        <v>371</v>
      </c>
      <c r="B26" t="s">
        <v>372</v>
      </c>
      <c r="C26" t="s">
        <v>373</v>
      </c>
      <c r="D26" t="str">
        <f>INDEX(TrustList7[Name],MATCH(MaternityServiceList6[[#This Row],[TrustCode]],TrustList7[Code],0),1)</f>
        <v>DONCASTER AND BASSETLAW TEACHING HOSPITALS NHS FOUNDATION TRUST</v>
      </c>
      <c r="F26" t="s">
        <v>374</v>
      </c>
      <c r="G26" t="s">
        <v>375</v>
      </c>
      <c r="H26" t="s">
        <v>262</v>
      </c>
      <c r="I26" t="s">
        <v>263</v>
      </c>
      <c r="J26" t="s">
        <v>264</v>
      </c>
      <c r="N26" t="s">
        <v>265</v>
      </c>
      <c r="O26" t="s">
        <v>266</v>
      </c>
    </row>
    <row r="27" spans="1:15">
      <c r="A27" t="s">
        <v>376</v>
      </c>
      <c r="B27" t="s">
        <v>377</v>
      </c>
      <c r="C27" t="s">
        <v>378</v>
      </c>
      <c r="D27" t="str">
        <f>INDEX(TrustList7[Name],MATCH(MaternityServiceList6[[#This Row],[TrustCode]],TrustList7[Code],0),1)</f>
        <v>DORSET COUNTY HOSPITAL NHS FOUNDATION TRUST</v>
      </c>
      <c r="F27" t="s">
        <v>379</v>
      </c>
      <c r="G27" t="s">
        <v>380</v>
      </c>
      <c r="H27" t="s">
        <v>262</v>
      </c>
      <c r="I27" t="s">
        <v>263</v>
      </c>
      <c r="J27" t="s">
        <v>264</v>
      </c>
      <c r="N27" t="s">
        <v>265</v>
      </c>
      <c r="O27" t="s">
        <v>266</v>
      </c>
    </row>
    <row r="28" spans="1:15">
      <c r="A28" t="s">
        <v>381</v>
      </c>
      <c r="B28" t="s">
        <v>293</v>
      </c>
      <c r="C28" t="s">
        <v>382</v>
      </c>
      <c r="D28" t="str">
        <f>INDEX(TrustList7[Name],MATCH(MaternityServiceList6[[#This Row],[TrustCode]],TrustList7[Code],0),1)</f>
        <v>EAST AND NORTH HERTFORDSHIRE TEACHING NHS TRUST</v>
      </c>
      <c r="F28" t="s">
        <v>383</v>
      </c>
      <c r="G28" t="s">
        <v>384</v>
      </c>
      <c r="H28" t="s">
        <v>262</v>
      </c>
      <c r="I28" t="s">
        <v>263</v>
      </c>
      <c r="J28" t="s">
        <v>264</v>
      </c>
      <c r="N28" t="s">
        <v>265</v>
      </c>
      <c r="O28" t="s">
        <v>266</v>
      </c>
    </row>
    <row r="29" spans="1:15">
      <c r="A29" t="s">
        <v>385</v>
      </c>
      <c r="B29" t="s">
        <v>386</v>
      </c>
      <c r="C29" t="s">
        <v>387</v>
      </c>
      <c r="D29" t="str">
        <f>INDEX(TrustList7[Name],MATCH(MaternityServiceList6[[#This Row],[TrustCode]],TrustList7[Code],0),1)</f>
        <v>EAST CHESHIRE NHS TRUST</v>
      </c>
      <c r="F29" t="s">
        <v>388</v>
      </c>
      <c r="G29" t="s">
        <v>389</v>
      </c>
      <c r="H29" t="s">
        <v>262</v>
      </c>
      <c r="I29" t="s">
        <v>263</v>
      </c>
      <c r="J29" t="s">
        <v>264</v>
      </c>
      <c r="N29" t="s">
        <v>265</v>
      </c>
      <c r="O29" t="s">
        <v>266</v>
      </c>
    </row>
    <row r="30" spans="1:15">
      <c r="A30" t="s">
        <v>390</v>
      </c>
      <c r="B30" t="s">
        <v>391</v>
      </c>
      <c r="C30" t="s">
        <v>392</v>
      </c>
      <c r="D30" t="str">
        <f>INDEX(TrustList7[Name],MATCH(MaternityServiceList6[[#This Row],[TrustCode]],TrustList7[Code],0),1)</f>
        <v>EAST KENT HOSPITALS UNIVERSITY NHS FOUNDATION TRUST</v>
      </c>
      <c r="F30" t="s">
        <v>393</v>
      </c>
      <c r="G30" t="s">
        <v>394</v>
      </c>
      <c r="H30" t="s">
        <v>262</v>
      </c>
      <c r="I30" t="s">
        <v>263</v>
      </c>
      <c r="J30" t="s">
        <v>264</v>
      </c>
      <c r="N30" t="s">
        <v>265</v>
      </c>
      <c r="O30" t="s">
        <v>266</v>
      </c>
    </row>
    <row r="31" spans="1:15">
      <c r="A31" t="s">
        <v>395</v>
      </c>
      <c r="B31" t="s">
        <v>396</v>
      </c>
      <c r="C31" t="s">
        <v>397</v>
      </c>
      <c r="D31" t="str">
        <f>INDEX(TrustList7[Name],MATCH(MaternityServiceList6[[#This Row],[TrustCode]],TrustList7[Code],0),1)</f>
        <v>EAST LANCASHIRE HOSPITALS NHS TRUST</v>
      </c>
      <c r="F31" t="s">
        <v>273</v>
      </c>
      <c r="G31" t="s">
        <v>398</v>
      </c>
      <c r="H31" t="s">
        <v>262</v>
      </c>
      <c r="I31" t="s">
        <v>263</v>
      </c>
      <c r="J31" t="s">
        <v>264</v>
      </c>
      <c r="N31" t="s">
        <v>399</v>
      </c>
      <c r="O31" t="s">
        <v>400</v>
      </c>
    </row>
    <row r="32" spans="1:15">
      <c r="A32" t="s">
        <v>401</v>
      </c>
      <c r="B32" t="s">
        <v>301</v>
      </c>
      <c r="C32" t="s">
        <v>402</v>
      </c>
      <c r="D32" t="str">
        <f>INDEX(TrustList7[Name],MATCH(MaternityServiceList6[[#This Row],[TrustCode]],TrustList7[Code],0),1)</f>
        <v>EAST SUFFOLK AND NORTH ESSEX NHS FOUNDATION TRUST</v>
      </c>
      <c r="F32" t="s">
        <v>403</v>
      </c>
      <c r="G32" t="s">
        <v>404</v>
      </c>
      <c r="H32" t="s">
        <v>262</v>
      </c>
      <c r="I32" t="s">
        <v>263</v>
      </c>
      <c r="J32" t="s">
        <v>264</v>
      </c>
      <c r="N32" t="s">
        <v>399</v>
      </c>
      <c r="O32" t="s">
        <v>400</v>
      </c>
    </row>
    <row r="33" spans="1:15">
      <c r="A33" t="s">
        <v>405</v>
      </c>
      <c r="B33" t="s">
        <v>301</v>
      </c>
      <c r="C33" t="s">
        <v>406</v>
      </c>
      <c r="D33" t="str">
        <f>INDEX(TrustList7[Name],MATCH(MaternityServiceList6[[#This Row],[TrustCode]],TrustList7[Code],0),1)</f>
        <v>EAST SUFFOLK AND NORTH ESSEX NHS FOUNDATION TRUST</v>
      </c>
      <c r="F33" t="s">
        <v>407</v>
      </c>
      <c r="G33" t="s">
        <v>408</v>
      </c>
      <c r="H33" t="s">
        <v>262</v>
      </c>
      <c r="I33" t="s">
        <v>263</v>
      </c>
      <c r="J33" t="s">
        <v>264</v>
      </c>
      <c r="N33" t="s">
        <v>399</v>
      </c>
      <c r="O33" t="s">
        <v>400</v>
      </c>
    </row>
    <row r="34" spans="1:15">
      <c r="A34" t="s">
        <v>409</v>
      </c>
      <c r="B34" t="s">
        <v>410</v>
      </c>
      <c r="C34" t="s">
        <v>411</v>
      </c>
      <c r="D34" t="str">
        <f>INDEX(TrustList7[Name],MATCH(MaternityServiceList6[[#This Row],[TrustCode]],TrustList7[Code],0),1)</f>
        <v>EAST SUSSEX HEALTHCARE NHS TRUST</v>
      </c>
      <c r="F34" t="s">
        <v>283</v>
      </c>
      <c r="G34" t="s">
        <v>412</v>
      </c>
      <c r="H34" t="s">
        <v>262</v>
      </c>
      <c r="I34" t="s">
        <v>263</v>
      </c>
      <c r="J34" t="s">
        <v>264</v>
      </c>
      <c r="N34" t="s">
        <v>399</v>
      </c>
      <c r="O34" t="s">
        <v>400</v>
      </c>
    </row>
    <row r="35" spans="1:15">
      <c r="A35" t="s">
        <v>413</v>
      </c>
      <c r="B35" t="s">
        <v>414</v>
      </c>
      <c r="C35" t="s">
        <v>415</v>
      </c>
      <c r="D35" t="str">
        <f>INDEX(TrustList7[Name],MATCH(MaternityServiceList6[[#This Row],[TrustCode]],TrustList7[Code],0),1)</f>
        <v>EPSOM AND ST HELIER UNIVERSITY HOSPITALS NHS TRUST</v>
      </c>
      <c r="F35" t="s">
        <v>416</v>
      </c>
      <c r="G35" t="s">
        <v>417</v>
      </c>
      <c r="H35" t="s">
        <v>262</v>
      </c>
      <c r="I35" t="s">
        <v>263</v>
      </c>
      <c r="J35" t="s">
        <v>264</v>
      </c>
      <c r="N35" t="s">
        <v>399</v>
      </c>
      <c r="O35" t="s">
        <v>400</v>
      </c>
    </row>
    <row r="36" spans="1:15">
      <c r="A36" t="s">
        <v>418</v>
      </c>
      <c r="B36" t="s">
        <v>414</v>
      </c>
      <c r="C36" t="s">
        <v>419</v>
      </c>
      <c r="D36" t="str">
        <f>INDEX(TrustList7[Name],MATCH(MaternityServiceList6[[#This Row],[TrustCode]],TrustList7[Code],0),1)</f>
        <v>EPSOM AND ST HELIER UNIVERSITY HOSPITALS NHS TRUST</v>
      </c>
      <c r="F36" t="s">
        <v>420</v>
      </c>
      <c r="G36" t="s">
        <v>421</v>
      </c>
      <c r="H36" t="s">
        <v>262</v>
      </c>
      <c r="I36" t="s">
        <v>263</v>
      </c>
      <c r="J36" t="s">
        <v>264</v>
      </c>
      <c r="N36" t="s">
        <v>399</v>
      </c>
      <c r="O36" t="s">
        <v>400</v>
      </c>
    </row>
    <row r="37" spans="1:15">
      <c r="A37" t="s">
        <v>422</v>
      </c>
      <c r="B37" t="s">
        <v>423</v>
      </c>
      <c r="C37" t="s">
        <v>424</v>
      </c>
      <c r="D37" t="str">
        <f>INDEX(TrustList7[Name],MATCH(MaternityServiceList6[[#This Row],[TrustCode]],TrustList7[Code],0),1)</f>
        <v>FRIMLEY HEALTH NHS FOUNDATION TRUST</v>
      </c>
      <c r="F37" t="s">
        <v>338</v>
      </c>
      <c r="G37" t="s">
        <v>425</v>
      </c>
      <c r="H37" t="s">
        <v>262</v>
      </c>
      <c r="I37" t="s">
        <v>263</v>
      </c>
      <c r="J37" t="s">
        <v>264</v>
      </c>
      <c r="N37" t="s">
        <v>399</v>
      </c>
      <c r="O37" t="s">
        <v>400</v>
      </c>
    </row>
    <row r="38" spans="1:15">
      <c r="A38" t="s">
        <v>426</v>
      </c>
      <c r="B38" t="s">
        <v>423</v>
      </c>
      <c r="C38" t="s">
        <v>427</v>
      </c>
      <c r="D38" t="str">
        <f>INDEX(TrustList7[Name],MATCH(MaternityServiceList6[[#This Row],[TrustCode]],TrustList7[Code],0),1)</f>
        <v>FRIMLEY HEALTH NHS FOUNDATION TRUST</v>
      </c>
      <c r="F38" t="s">
        <v>362</v>
      </c>
      <c r="G38" t="s">
        <v>428</v>
      </c>
      <c r="H38" t="s">
        <v>262</v>
      </c>
      <c r="I38" t="s">
        <v>263</v>
      </c>
      <c r="J38" t="s">
        <v>264</v>
      </c>
      <c r="N38" t="s">
        <v>399</v>
      </c>
      <c r="O38" t="s">
        <v>400</v>
      </c>
    </row>
    <row r="39" spans="1:15">
      <c r="A39" t="s">
        <v>429</v>
      </c>
      <c r="B39" t="s">
        <v>430</v>
      </c>
      <c r="C39" t="s">
        <v>431</v>
      </c>
      <c r="D39" t="str">
        <f>INDEX(TrustList7[Name],MATCH(MaternityServiceList6[[#This Row],[TrustCode]],TrustList7[Code],0),1)</f>
        <v>GATESHEAD HEALTH NHS FOUNDATION TRUST</v>
      </c>
      <c r="F39" t="s">
        <v>432</v>
      </c>
      <c r="G39" t="s">
        <v>433</v>
      </c>
      <c r="H39" t="s">
        <v>262</v>
      </c>
      <c r="I39" t="s">
        <v>263</v>
      </c>
      <c r="J39" t="s">
        <v>264</v>
      </c>
      <c r="N39" t="s">
        <v>399</v>
      </c>
      <c r="O39" t="s">
        <v>400</v>
      </c>
    </row>
    <row r="40" spans="1:15">
      <c r="A40" t="s">
        <v>434</v>
      </c>
      <c r="B40" t="s">
        <v>435</v>
      </c>
      <c r="C40" t="s">
        <v>436</v>
      </c>
      <c r="D40" t="str">
        <f>INDEX(TrustList7[Name],MATCH(MaternityServiceList6[[#This Row],[TrustCode]],TrustList7[Code],0),1)</f>
        <v>GEORGE ELIOT HOSPITAL NHS TRUST</v>
      </c>
      <c r="F40" t="s">
        <v>437</v>
      </c>
      <c r="G40" t="s">
        <v>438</v>
      </c>
      <c r="H40" t="s">
        <v>262</v>
      </c>
      <c r="I40" t="s">
        <v>263</v>
      </c>
      <c r="J40" t="s">
        <v>264</v>
      </c>
      <c r="N40" t="s">
        <v>399</v>
      </c>
      <c r="O40" t="s">
        <v>400</v>
      </c>
    </row>
    <row r="41" spans="1:15">
      <c r="A41" t="s">
        <v>439</v>
      </c>
      <c r="B41" t="s">
        <v>440</v>
      </c>
      <c r="C41" t="s">
        <v>441</v>
      </c>
      <c r="D41" t="str">
        <f>INDEX(TrustList7[Name],MATCH(MaternityServiceList6[[#This Row],[TrustCode]],TrustList7[Code],0),1)</f>
        <v>GLOUCESTERSHIRE HOSPITALS NHS FOUNDATION TRUST</v>
      </c>
      <c r="F41" t="s">
        <v>414</v>
      </c>
      <c r="G41" t="s">
        <v>442</v>
      </c>
      <c r="H41" t="s">
        <v>262</v>
      </c>
      <c r="I41" t="s">
        <v>263</v>
      </c>
      <c r="J41" t="s">
        <v>264</v>
      </c>
      <c r="N41" t="s">
        <v>399</v>
      </c>
      <c r="O41" t="s">
        <v>400</v>
      </c>
    </row>
    <row r="42" spans="1:15">
      <c r="A42" t="s">
        <v>443</v>
      </c>
      <c r="B42" t="s">
        <v>444</v>
      </c>
      <c r="C42" t="s">
        <v>445</v>
      </c>
      <c r="D42" t="str">
        <f>INDEX(TrustList7[Name],MATCH(MaternityServiceList6[[#This Row],[TrustCode]],TrustList7[Code],0),1)</f>
        <v>GREAT WESTERN HOSPITALS NHS FOUNDATION TRUST</v>
      </c>
      <c r="F42" t="s">
        <v>446</v>
      </c>
      <c r="G42" t="s">
        <v>447</v>
      </c>
      <c r="H42" t="s">
        <v>262</v>
      </c>
      <c r="I42" t="s">
        <v>263</v>
      </c>
      <c r="J42" t="s">
        <v>264</v>
      </c>
      <c r="N42" t="s">
        <v>399</v>
      </c>
      <c r="O42" t="s">
        <v>400</v>
      </c>
    </row>
    <row r="43" spans="1:15">
      <c r="A43" t="s">
        <v>448</v>
      </c>
      <c r="B43" t="s">
        <v>449</v>
      </c>
      <c r="C43" t="s">
        <v>450</v>
      </c>
      <c r="D43" t="str">
        <f>INDEX(TrustList7[Name],MATCH(MaternityServiceList6[[#This Row],[TrustCode]],TrustList7[Code],0),1)</f>
        <v>GUY'S AND ST THOMAS' NHS FOUNDATION TRUST</v>
      </c>
      <c r="F43" t="s">
        <v>449</v>
      </c>
      <c r="G43" t="s">
        <v>451</v>
      </c>
      <c r="H43" t="s">
        <v>262</v>
      </c>
      <c r="I43" t="s">
        <v>263</v>
      </c>
      <c r="J43" t="s">
        <v>264</v>
      </c>
      <c r="N43" t="s">
        <v>399</v>
      </c>
      <c r="O43" t="s">
        <v>400</v>
      </c>
    </row>
    <row r="44" spans="1:15">
      <c r="A44" t="s">
        <v>452</v>
      </c>
      <c r="B44" t="s">
        <v>453</v>
      </c>
      <c r="C44" t="s">
        <v>454</v>
      </c>
      <c r="D44" t="str">
        <f>INDEX(TrustList7[Name],MATCH(MaternityServiceList6[[#This Row],[TrustCode]],TrustList7[Code],0),1)</f>
        <v>HAMPSHIRE HOSPITALS NHS FOUNDATION TRUST</v>
      </c>
      <c r="F44" t="s">
        <v>455</v>
      </c>
      <c r="G44" t="s">
        <v>456</v>
      </c>
      <c r="H44" t="s">
        <v>262</v>
      </c>
      <c r="I44" t="s">
        <v>263</v>
      </c>
      <c r="J44" t="s">
        <v>264</v>
      </c>
      <c r="N44" t="s">
        <v>399</v>
      </c>
      <c r="O44" t="s">
        <v>400</v>
      </c>
    </row>
    <row r="45" spans="1:15">
      <c r="A45" t="s">
        <v>457</v>
      </c>
      <c r="B45" t="s">
        <v>458</v>
      </c>
      <c r="C45" t="s">
        <v>459</v>
      </c>
      <c r="D45" t="str">
        <f>INDEX(TrustList7[Name],MATCH(MaternityServiceList6[[#This Row],[TrustCode]],TrustList7[Code],0),1)</f>
        <v>HARROGATE AND DISTRICT NHS FOUNDATION TRUST</v>
      </c>
      <c r="F45" t="s">
        <v>460</v>
      </c>
      <c r="G45" t="s">
        <v>461</v>
      </c>
      <c r="H45" t="s">
        <v>262</v>
      </c>
      <c r="I45" t="s">
        <v>263</v>
      </c>
      <c r="J45" t="s">
        <v>264</v>
      </c>
      <c r="N45" t="s">
        <v>399</v>
      </c>
      <c r="O45" t="s">
        <v>400</v>
      </c>
    </row>
    <row r="46" spans="1:15">
      <c r="A46" t="s">
        <v>462</v>
      </c>
      <c r="B46" t="s">
        <v>460</v>
      </c>
      <c r="C46" t="s">
        <v>463</v>
      </c>
      <c r="D46" t="str">
        <f>INDEX(TrustList7[Name],MATCH(MaternityServiceList6[[#This Row],[TrustCode]],TrustList7[Code],0),1)</f>
        <v>HOMERTON HEALTHCARE NHS FOUNDATION TRUST</v>
      </c>
      <c r="F46" t="s">
        <v>464</v>
      </c>
      <c r="G46" t="s">
        <v>465</v>
      </c>
      <c r="H46" t="s">
        <v>262</v>
      </c>
      <c r="I46" t="s">
        <v>263</v>
      </c>
      <c r="J46" t="s">
        <v>264</v>
      </c>
      <c r="N46" t="s">
        <v>399</v>
      </c>
      <c r="O46" t="s">
        <v>400</v>
      </c>
    </row>
    <row r="47" spans="1:15">
      <c r="A47" t="s">
        <v>466</v>
      </c>
      <c r="B47" t="s">
        <v>467</v>
      </c>
      <c r="C47" t="s">
        <v>468</v>
      </c>
      <c r="D47" t="str">
        <f>INDEX(TrustList7[Name],MATCH(MaternityServiceList6[[#This Row],[TrustCode]],TrustList7[Code],0),1)</f>
        <v>HULL UNIVERSITY TEACHING HOSPITALS NHS TRUST</v>
      </c>
      <c r="F47" t="s">
        <v>469</v>
      </c>
      <c r="G47" t="s">
        <v>470</v>
      </c>
      <c r="H47" t="s">
        <v>262</v>
      </c>
      <c r="I47" t="s">
        <v>263</v>
      </c>
      <c r="J47" t="s">
        <v>264</v>
      </c>
      <c r="N47" t="s">
        <v>399</v>
      </c>
      <c r="O47" t="s">
        <v>400</v>
      </c>
    </row>
    <row r="48" spans="1:15">
      <c r="A48" t="s">
        <v>471</v>
      </c>
      <c r="B48" t="s">
        <v>469</v>
      </c>
      <c r="C48" t="s">
        <v>472</v>
      </c>
      <c r="D48" t="str">
        <f>INDEX(TrustList7[Name],MATCH(MaternityServiceList6[[#This Row],[TrustCode]],TrustList7[Code],0),1)</f>
        <v>IMPERIAL COLLEGE HEALTHCARE NHS TRUST</v>
      </c>
      <c r="F48" t="s">
        <v>473</v>
      </c>
      <c r="G48" t="s">
        <v>474</v>
      </c>
      <c r="H48" t="s">
        <v>262</v>
      </c>
      <c r="I48" t="s">
        <v>263</v>
      </c>
      <c r="J48" t="s">
        <v>264</v>
      </c>
      <c r="N48" t="s">
        <v>399</v>
      </c>
      <c r="O48" t="s">
        <v>400</v>
      </c>
    </row>
    <row r="49" spans="1:15">
      <c r="A49" t="s">
        <v>475</v>
      </c>
      <c r="B49" t="s">
        <v>469</v>
      </c>
      <c r="C49" t="s">
        <v>476</v>
      </c>
      <c r="D49" t="str">
        <f>INDEX(TrustList7[Name],MATCH(MaternityServiceList6[[#This Row],[TrustCode]],TrustList7[Code],0),1)</f>
        <v>IMPERIAL COLLEGE HEALTHCARE NHS TRUST</v>
      </c>
      <c r="F49" t="s">
        <v>477</v>
      </c>
      <c r="G49" t="s">
        <v>478</v>
      </c>
      <c r="H49" t="s">
        <v>262</v>
      </c>
      <c r="I49" t="s">
        <v>263</v>
      </c>
      <c r="J49" t="s">
        <v>264</v>
      </c>
      <c r="N49" t="s">
        <v>399</v>
      </c>
      <c r="O49" t="s">
        <v>400</v>
      </c>
    </row>
    <row r="50" spans="1:15">
      <c r="A50" t="s">
        <v>479</v>
      </c>
      <c r="B50" t="s">
        <v>480</v>
      </c>
      <c r="C50" t="s">
        <v>481</v>
      </c>
      <c r="D50" t="str">
        <f>INDEX(TrustList7[Name],MATCH(MaternityServiceList6[[#This Row],[TrustCode]],TrustList7[Code],0),1)</f>
        <v>ISLE OF WIGHT NHS TRUST</v>
      </c>
      <c r="F50" t="s">
        <v>482</v>
      </c>
      <c r="G50" t="s">
        <v>483</v>
      </c>
      <c r="H50" t="s">
        <v>262</v>
      </c>
      <c r="I50" t="s">
        <v>263</v>
      </c>
      <c r="J50" t="s">
        <v>264</v>
      </c>
      <c r="N50" t="s">
        <v>399</v>
      </c>
      <c r="O50" t="s">
        <v>400</v>
      </c>
    </row>
    <row r="51" spans="1:15">
      <c r="A51" t="s">
        <v>484</v>
      </c>
      <c r="B51" t="s">
        <v>326</v>
      </c>
      <c r="C51" t="s">
        <v>485</v>
      </c>
      <c r="D51" t="str">
        <f>INDEX(TrustList7[Name],MATCH(MaternityServiceList6[[#This Row],[TrustCode]],TrustList7[Code],0),1)</f>
        <v>JAMES PAGET UNIVERSITY HOSPITALS NHS FOUNDATION TRUST</v>
      </c>
      <c r="F51" t="s">
        <v>486</v>
      </c>
      <c r="G51" t="s">
        <v>487</v>
      </c>
      <c r="H51" t="s">
        <v>262</v>
      </c>
      <c r="I51" t="s">
        <v>263</v>
      </c>
      <c r="J51" t="s">
        <v>264</v>
      </c>
      <c r="N51" t="s">
        <v>399</v>
      </c>
      <c r="O51" t="s">
        <v>400</v>
      </c>
    </row>
    <row r="52" spans="1:15">
      <c r="A52" t="s">
        <v>488</v>
      </c>
      <c r="B52" t="s">
        <v>489</v>
      </c>
      <c r="C52" t="s">
        <v>490</v>
      </c>
      <c r="D52" t="str">
        <f>INDEX(TrustList7[Name],MATCH(MaternityServiceList6[[#This Row],[TrustCode]],TrustList7[Code],0),1)</f>
        <v>KETTERING GENERAL HOSPITAL NHS FOUNDATION TRUST</v>
      </c>
      <c r="F52" t="s">
        <v>491</v>
      </c>
      <c r="G52" t="s">
        <v>492</v>
      </c>
      <c r="H52" t="s">
        <v>262</v>
      </c>
      <c r="I52" t="s">
        <v>263</v>
      </c>
      <c r="J52" t="s">
        <v>264</v>
      </c>
      <c r="N52" t="s">
        <v>399</v>
      </c>
      <c r="O52" t="s">
        <v>400</v>
      </c>
    </row>
    <row r="53" spans="1:15">
      <c r="A53" t="s">
        <v>493</v>
      </c>
      <c r="B53" t="s">
        <v>473</v>
      </c>
      <c r="C53" t="s">
        <v>494</v>
      </c>
      <c r="D53" t="str">
        <f>INDEX(TrustList7[Name],MATCH(MaternityServiceList6[[#This Row],[TrustCode]],TrustList7[Code],0),1)</f>
        <v>KING'S COLLEGE HOSPITAL NHS FOUNDATION TRUST</v>
      </c>
      <c r="F53" t="s">
        <v>495</v>
      </c>
      <c r="G53" t="s">
        <v>496</v>
      </c>
      <c r="H53" t="s">
        <v>262</v>
      </c>
      <c r="I53" t="s">
        <v>263</v>
      </c>
      <c r="J53" t="s">
        <v>264</v>
      </c>
      <c r="N53" t="s">
        <v>399</v>
      </c>
      <c r="O53" t="s">
        <v>400</v>
      </c>
    </row>
    <row r="54" spans="1:15">
      <c r="A54" t="s">
        <v>497</v>
      </c>
      <c r="B54" t="s">
        <v>473</v>
      </c>
      <c r="C54" t="s">
        <v>498</v>
      </c>
      <c r="D54" t="str">
        <f>INDEX(TrustList7[Name],MATCH(MaternityServiceList6[[#This Row],[TrustCode]],TrustList7[Code],0),1)</f>
        <v>KING'S COLLEGE HOSPITAL NHS FOUNDATION TRUST</v>
      </c>
      <c r="F54" t="s">
        <v>499</v>
      </c>
      <c r="G54" t="s">
        <v>500</v>
      </c>
      <c r="H54" t="s">
        <v>262</v>
      </c>
      <c r="I54" t="s">
        <v>263</v>
      </c>
      <c r="J54" t="s">
        <v>264</v>
      </c>
      <c r="N54" t="s">
        <v>399</v>
      </c>
      <c r="O54" t="s">
        <v>400</v>
      </c>
    </row>
    <row r="55" spans="1:15">
      <c r="A55" s="107" t="s">
        <v>501</v>
      </c>
      <c r="B55" s="107" t="s">
        <v>477</v>
      </c>
      <c r="C55" s="107" t="s">
        <v>502</v>
      </c>
      <c r="D55" s="107" t="str">
        <f>INDEX(TrustList7[Name],MATCH(MaternityServiceList6[[#This Row],[TrustCode]],TrustList7[Code],0),1)</f>
        <v>KINGSTON AND RICHMOND NHS FOUNDATION TRUST</v>
      </c>
      <c r="F55" t="s">
        <v>503</v>
      </c>
      <c r="G55" t="s">
        <v>504</v>
      </c>
      <c r="H55" t="s">
        <v>262</v>
      </c>
      <c r="I55" t="s">
        <v>263</v>
      </c>
      <c r="J55" t="s">
        <v>264</v>
      </c>
      <c r="N55" t="s">
        <v>399</v>
      </c>
      <c r="O55" t="s">
        <v>400</v>
      </c>
    </row>
    <row r="56" spans="1:15">
      <c r="A56" t="s">
        <v>505</v>
      </c>
      <c r="B56" t="s">
        <v>506</v>
      </c>
      <c r="C56" t="s">
        <v>507</v>
      </c>
      <c r="D56" t="str">
        <f>INDEX(TrustList7[Name],MATCH(MaternityServiceList6[[#This Row],[TrustCode]],TrustList7[Code],0),1)</f>
        <v>LANCASHIRE TEACHING HOSPITALS NHS FOUNDATION TRUST</v>
      </c>
      <c r="F56" t="s">
        <v>508</v>
      </c>
      <c r="G56" t="s">
        <v>509</v>
      </c>
      <c r="H56" t="s">
        <v>262</v>
      </c>
      <c r="I56" t="s">
        <v>263</v>
      </c>
      <c r="J56" t="s">
        <v>264</v>
      </c>
      <c r="N56" t="s">
        <v>399</v>
      </c>
      <c r="O56" t="s">
        <v>400</v>
      </c>
    </row>
    <row r="57" spans="1:15">
      <c r="A57" t="s">
        <v>510</v>
      </c>
      <c r="B57" t="s">
        <v>511</v>
      </c>
      <c r="C57" t="s">
        <v>512</v>
      </c>
      <c r="D57" t="str">
        <f>INDEX(TrustList7[Name],MATCH(MaternityServiceList6[[#This Row],[TrustCode]],TrustList7[Code],0),1)</f>
        <v>LEEDS TEACHING HOSPITALS NHS TRUST</v>
      </c>
      <c r="F57" t="s">
        <v>513</v>
      </c>
      <c r="G57" t="s">
        <v>514</v>
      </c>
      <c r="H57" t="s">
        <v>262</v>
      </c>
      <c r="I57" t="s">
        <v>263</v>
      </c>
      <c r="J57" t="s">
        <v>264</v>
      </c>
      <c r="N57" t="s">
        <v>399</v>
      </c>
      <c r="O57" t="s">
        <v>400</v>
      </c>
    </row>
    <row r="58" spans="1:15">
      <c r="A58" t="s">
        <v>515</v>
      </c>
      <c r="B58" t="s">
        <v>482</v>
      </c>
      <c r="C58" t="s">
        <v>516</v>
      </c>
      <c r="D58" t="str">
        <f>INDEX(TrustList7[Name],MATCH(MaternityServiceList6[[#This Row],[TrustCode]],TrustList7[Code],0),1)</f>
        <v>LEWISHAM AND GREENWICH NHS TRUST</v>
      </c>
      <c r="F58" t="s">
        <v>517</v>
      </c>
      <c r="G58" t="s">
        <v>518</v>
      </c>
      <c r="H58" t="s">
        <v>262</v>
      </c>
      <c r="I58" t="s">
        <v>263</v>
      </c>
      <c r="J58" t="s">
        <v>264</v>
      </c>
      <c r="N58" t="s">
        <v>399</v>
      </c>
      <c r="O58" t="s">
        <v>400</v>
      </c>
    </row>
    <row r="59" spans="1:15">
      <c r="A59" t="s">
        <v>519</v>
      </c>
      <c r="B59" t="s">
        <v>482</v>
      </c>
      <c r="C59" t="s">
        <v>520</v>
      </c>
      <c r="D59" t="str">
        <f>INDEX(TrustList7[Name],MATCH(MaternityServiceList6[[#This Row],[TrustCode]],TrustList7[Code],0),1)</f>
        <v>LEWISHAM AND GREENWICH NHS TRUST</v>
      </c>
      <c r="F59" t="s">
        <v>521</v>
      </c>
      <c r="G59" t="s">
        <v>522</v>
      </c>
      <c r="H59" t="s">
        <v>262</v>
      </c>
      <c r="I59" t="s">
        <v>263</v>
      </c>
      <c r="J59" t="s">
        <v>264</v>
      </c>
      <c r="N59" t="s">
        <v>399</v>
      </c>
      <c r="O59" t="s">
        <v>400</v>
      </c>
    </row>
    <row r="60" spans="1:15">
      <c r="A60" t="s">
        <v>523</v>
      </c>
      <c r="B60" t="s">
        <v>524</v>
      </c>
      <c r="C60" t="s">
        <v>525</v>
      </c>
      <c r="D60" t="str">
        <f>INDEX(TrustList7[Name],MATCH(MaternityServiceList6[[#This Row],[TrustCode]],TrustList7[Code],0),1)</f>
        <v>LIVERPOOL WOMEN'S NHS FOUNDATION TRUST</v>
      </c>
      <c r="F60" t="s">
        <v>526</v>
      </c>
      <c r="G60" t="s">
        <v>527</v>
      </c>
      <c r="H60" t="s">
        <v>262</v>
      </c>
      <c r="I60" t="s">
        <v>263</v>
      </c>
      <c r="J60" t="s">
        <v>264</v>
      </c>
      <c r="N60" t="s">
        <v>399</v>
      </c>
      <c r="O60" t="s">
        <v>400</v>
      </c>
    </row>
    <row r="61" spans="1:15">
      <c r="A61" t="s">
        <v>528</v>
      </c>
      <c r="B61" t="s">
        <v>491</v>
      </c>
      <c r="C61" t="s">
        <v>529</v>
      </c>
      <c r="D61" t="str">
        <f>INDEX(TrustList7[Name],MATCH(MaternityServiceList6[[#This Row],[TrustCode]],TrustList7[Code],0),1)</f>
        <v>LONDON NORTH WEST UNIVERSITY HEALTHCARE NHS TRUST</v>
      </c>
      <c r="F61" t="s">
        <v>530</v>
      </c>
      <c r="G61" t="s">
        <v>531</v>
      </c>
      <c r="H61" t="s">
        <v>262</v>
      </c>
      <c r="I61" t="s">
        <v>263</v>
      </c>
      <c r="J61" t="s">
        <v>264</v>
      </c>
      <c r="N61" t="s">
        <v>399</v>
      </c>
      <c r="O61" t="s">
        <v>400</v>
      </c>
    </row>
    <row r="62" spans="1:15">
      <c r="A62" t="s">
        <v>532</v>
      </c>
      <c r="B62" t="s">
        <v>533</v>
      </c>
      <c r="C62" t="s">
        <v>534</v>
      </c>
      <c r="D62" t="str">
        <f>INDEX(TrustList7[Name],MATCH(MaternityServiceList6[[#This Row],[TrustCode]],TrustList7[Code],0),1)</f>
        <v>MAIDSTONE AND TUNBRIDGE WELLS NHS TRUST</v>
      </c>
      <c r="F62" t="s">
        <v>535</v>
      </c>
      <c r="G62" t="s">
        <v>536</v>
      </c>
      <c r="H62" t="s">
        <v>262</v>
      </c>
      <c r="I62" t="s">
        <v>263</v>
      </c>
      <c r="J62" t="s">
        <v>264</v>
      </c>
      <c r="N62" t="s">
        <v>399</v>
      </c>
      <c r="O62" t="s">
        <v>400</v>
      </c>
    </row>
    <row r="63" spans="1:15">
      <c r="A63" t="s">
        <v>537</v>
      </c>
      <c r="B63" t="s">
        <v>538</v>
      </c>
      <c r="C63" t="s">
        <v>539</v>
      </c>
      <c r="D63" t="str">
        <f>INDEX(TrustList7[Name],MATCH(MaternityServiceList6[[#This Row],[TrustCode]],TrustList7[Code],0),1)</f>
        <v>MANCHESTER UNIVERSITY NHS FOUNDATION TRUST</v>
      </c>
      <c r="F63" t="s">
        <v>540</v>
      </c>
      <c r="G63" t="s">
        <v>541</v>
      </c>
      <c r="H63" t="s">
        <v>262</v>
      </c>
      <c r="I63" t="s">
        <v>263</v>
      </c>
      <c r="J63" t="s">
        <v>264</v>
      </c>
      <c r="N63" t="s">
        <v>399</v>
      </c>
      <c r="O63" t="s">
        <v>400</v>
      </c>
    </row>
    <row r="64" spans="1:15">
      <c r="A64" t="s">
        <v>542</v>
      </c>
      <c r="B64" t="s">
        <v>543</v>
      </c>
      <c r="C64" t="s">
        <v>544</v>
      </c>
      <c r="D64" t="str">
        <f>INDEX(TrustList7[Name],MATCH(MaternityServiceList6[[#This Row],[TrustCode]],TrustList7[Code],0),1)</f>
        <v>MEDWAY NHS FOUNDATION TRUST</v>
      </c>
      <c r="F64" t="s">
        <v>545</v>
      </c>
      <c r="G64" t="s">
        <v>546</v>
      </c>
      <c r="H64" t="s">
        <v>262</v>
      </c>
      <c r="I64" t="s">
        <v>263</v>
      </c>
      <c r="J64" t="s">
        <v>264</v>
      </c>
      <c r="N64" t="s">
        <v>399</v>
      </c>
      <c r="O64" t="s">
        <v>400</v>
      </c>
    </row>
    <row r="65" spans="1:15">
      <c r="A65" t="s">
        <v>547</v>
      </c>
      <c r="B65" t="s">
        <v>548</v>
      </c>
      <c r="C65" t="s">
        <v>549</v>
      </c>
      <c r="D65" t="str">
        <f>INDEX(TrustList7[Name],MATCH(MaternityServiceList6[[#This Row],[TrustCode]],TrustList7[Code],0),1)</f>
        <v>MERSEY AND WEST LANCASHIRE TEACHING HOSPITALS NHS TRUST</v>
      </c>
      <c r="F65" t="s">
        <v>550</v>
      </c>
      <c r="G65" t="s">
        <v>551</v>
      </c>
      <c r="H65" t="s">
        <v>262</v>
      </c>
      <c r="I65" t="s">
        <v>263</v>
      </c>
      <c r="J65" t="s">
        <v>264</v>
      </c>
      <c r="N65" t="s">
        <v>399</v>
      </c>
      <c r="O65" t="s">
        <v>400</v>
      </c>
    </row>
    <row r="66" spans="1:15">
      <c r="A66" t="s">
        <v>552</v>
      </c>
      <c r="B66" t="s">
        <v>548</v>
      </c>
      <c r="C66" t="s">
        <v>553</v>
      </c>
      <c r="D66" t="str">
        <f>INDEX(TrustList7[Name],MATCH(MaternityServiceList6[[#This Row],[TrustCode]],TrustList7[Code],0),1)</f>
        <v>MERSEY AND WEST LANCASHIRE TEACHING HOSPITALS NHS TRUST</v>
      </c>
      <c r="F66" t="s">
        <v>554</v>
      </c>
      <c r="G66" t="s">
        <v>555</v>
      </c>
      <c r="H66" t="s">
        <v>262</v>
      </c>
      <c r="I66" t="s">
        <v>263</v>
      </c>
      <c r="J66" t="s">
        <v>264</v>
      </c>
      <c r="N66" t="s">
        <v>399</v>
      </c>
      <c r="O66" t="s">
        <v>400</v>
      </c>
    </row>
    <row r="67" spans="1:15">
      <c r="A67" t="s">
        <v>556</v>
      </c>
      <c r="B67" t="s">
        <v>331</v>
      </c>
      <c r="C67" t="s">
        <v>557</v>
      </c>
      <c r="D67" t="str">
        <f>INDEX(TrustList7[Name],MATCH(MaternityServiceList6[[#This Row],[TrustCode]],TrustList7[Code],0),1)</f>
        <v>MID AND SOUTH ESSEX NHS FOUNDATION TRUST</v>
      </c>
      <c r="F67" t="s">
        <v>558</v>
      </c>
      <c r="G67" t="s">
        <v>559</v>
      </c>
      <c r="H67" t="s">
        <v>262</v>
      </c>
      <c r="I67" t="s">
        <v>263</v>
      </c>
      <c r="J67" t="s">
        <v>264</v>
      </c>
      <c r="N67" t="s">
        <v>399</v>
      </c>
      <c r="O67" t="s">
        <v>400</v>
      </c>
    </row>
    <row r="68" spans="1:15">
      <c r="A68" t="s">
        <v>560</v>
      </c>
      <c r="B68" t="s">
        <v>331</v>
      </c>
      <c r="C68" t="s">
        <v>561</v>
      </c>
      <c r="D68" t="str">
        <f>INDEX(TrustList7[Name],MATCH(MaternityServiceList6[[#This Row],[TrustCode]],TrustList7[Code],0),1)</f>
        <v>MID AND SOUTH ESSEX NHS FOUNDATION TRUST</v>
      </c>
      <c r="F68" t="s">
        <v>562</v>
      </c>
      <c r="G68" t="s">
        <v>563</v>
      </c>
      <c r="H68" t="s">
        <v>262</v>
      </c>
      <c r="I68" t="s">
        <v>263</v>
      </c>
      <c r="J68" t="s">
        <v>264</v>
      </c>
      <c r="N68" t="s">
        <v>399</v>
      </c>
      <c r="O68" t="s">
        <v>400</v>
      </c>
    </row>
    <row r="69" spans="1:15">
      <c r="A69" t="s">
        <v>564</v>
      </c>
      <c r="B69" t="s">
        <v>331</v>
      </c>
      <c r="C69" t="s">
        <v>565</v>
      </c>
      <c r="D69" t="str">
        <f>INDEX(TrustList7[Name],MATCH(MaternityServiceList6[[#This Row],[TrustCode]],TrustList7[Code],0),1)</f>
        <v>MID AND SOUTH ESSEX NHS FOUNDATION TRUST</v>
      </c>
      <c r="F69" t="s">
        <v>566</v>
      </c>
      <c r="G69" t="s">
        <v>567</v>
      </c>
      <c r="H69" t="s">
        <v>262</v>
      </c>
      <c r="I69" t="s">
        <v>263</v>
      </c>
      <c r="J69" t="s">
        <v>264</v>
      </c>
      <c r="N69" t="s">
        <v>399</v>
      </c>
      <c r="O69" t="s">
        <v>400</v>
      </c>
    </row>
    <row r="70" spans="1:15">
      <c r="A70" t="s">
        <v>568</v>
      </c>
      <c r="B70" t="s">
        <v>569</v>
      </c>
      <c r="C70" t="s">
        <v>570</v>
      </c>
      <c r="D70" t="str">
        <f>INDEX(TrustList7[Name],MATCH(MaternityServiceList6[[#This Row],[TrustCode]],TrustList7[Code],0),1)</f>
        <v>MID CHESHIRE HOSPITALS NHS FOUNDATION TRUST</v>
      </c>
      <c r="F70" t="s">
        <v>571</v>
      </c>
      <c r="G70" t="s">
        <v>572</v>
      </c>
      <c r="H70" t="s">
        <v>262</v>
      </c>
      <c r="I70" t="s">
        <v>263</v>
      </c>
      <c r="J70" t="s">
        <v>264</v>
      </c>
      <c r="N70" t="s">
        <v>399</v>
      </c>
      <c r="O70" t="s">
        <v>400</v>
      </c>
    </row>
    <row r="71" spans="1:15">
      <c r="A71" t="s">
        <v>573</v>
      </c>
      <c r="B71" t="s">
        <v>574</v>
      </c>
      <c r="C71" t="s">
        <v>575</v>
      </c>
      <c r="D71" t="str">
        <f>INDEX(TrustList7[Name],MATCH(MaternityServiceList6[[#This Row],[TrustCode]],TrustList7[Code],0),1)</f>
        <v>MID YORKSHIRE TEACHING NHS TRUST</v>
      </c>
      <c r="F71" t="s">
        <v>576</v>
      </c>
      <c r="G71" t="s">
        <v>577</v>
      </c>
      <c r="H71" t="s">
        <v>262</v>
      </c>
      <c r="I71" t="s">
        <v>263</v>
      </c>
      <c r="J71" t="s">
        <v>264</v>
      </c>
      <c r="N71" t="s">
        <v>399</v>
      </c>
      <c r="O71" t="s">
        <v>400</v>
      </c>
    </row>
    <row r="72" spans="1:15">
      <c r="A72" t="s">
        <v>578</v>
      </c>
      <c r="B72" t="s">
        <v>340</v>
      </c>
      <c r="C72" t="s">
        <v>579</v>
      </c>
      <c r="D72" t="str">
        <f>INDEX(TrustList7[Name],MATCH(MaternityServiceList6[[#This Row],[TrustCode]],TrustList7[Code],0),1)</f>
        <v>MILTON KEYNES UNIVERSITY HOSPITAL NHS FOUNDATION TRUST</v>
      </c>
      <c r="F72" t="s">
        <v>580</v>
      </c>
      <c r="G72" t="s">
        <v>581</v>
      </c>
      <c r="H72" t="s">
        <v>262</v>
      </c>
      <c r="I72" t="s">
        <v>263</v>
      </c>
      <c r="J72" t="s">
        <v>264</v>
      </c>
      <c r="N72" t="s">
        <v>582</v>
      </c>
      <c r="O72" t="s">
        <v>583</v>
      </c>
    </row>
    <row r="73" spans="1:15">
      <c r="A73" t="s">
        <v>584</v>
      </c>
      <c r="B73" t="s">
        <v>344</v>
      </c>
      <c r="C73" t="s">
        <v>585</v>
      </c>
      <c r="D73" t="str">
        <f>INDEX(TrustList7[Name],MATCH(MaternityServiceList6[[#This Row],[TrustCode]],TrustList7[Code],0),1)</f>
        <v>NORFOLK AND NORWICH UNIVERSITY HOSPITALS NHS FOUNDATION TRUST</v>
      </c>
      <c r="F73" t="s">
        <v>586</v>
      </c>
      <c r="G73" t="s">
        <v>587</v>
      </c>
      <c r="H73" t="s">
        <v>262</v>
      </c>
      <c r="I73" t="s">
        <v>263</v>
      </c>
      <c r="J73" t="s">
        <v>264</v>
      </c>
      <c r="N73" t="s">
        <v>582</v>
      </c>
      <c r="O73" t="s">
        <v>583</v>
      </c>
    </row>
    <row r="74" spans="1:15">
      <c r="A74" t="s">
        <v>588</v>
      </c>
      <c r="B74" t="s">
        <v>589</v>
      </c>
      <c r="C74" t="s">
        <v>590</v>
      </c>
      <c r="D74" t="str">
        <f>INDEX(TrustList7[Name],MATCH(MaternityServiceList6[[#This Row],[TrustCode]],TrustList7[Code],0),1)</f>
        <v>NORTH BRISTOL NHS TRUST</v>
      </c>
      <c r="F74" t="s">
        <v>304</v>
      </c>
      <c r="G74" t="s">
        <v>591</v>
      </c>
      <c r="H74" t="s">
        <v>262</v>
      </c>
      <c r="I74" t="s">
        <v>263</v>
      </c>
      <c r="J74" t="s">
        <v>264</v>
      </c>
      <c r="N74" t="s">
        <v>582</v>
      </c>
      <c r="O74" t="s">
        <v>583</v>
      </c>
    </row>
    <row r="75" spans="1:15">
      <c r="A75" t="s">
        <v>592</v>
      </c>
      <c r="B75" t="s">
        <v>593</v>
      </c>
      <c r="C75" t="s">
        <v>594</v>
      </c>
      <c r="D75" t="str">
        <f>INDEX(TrustList7[Name],MATCH(MaternityServiceList6[[#This Row],[TrustCode]],TrustList7[Code],0),1)</f>
        <v>NORTH CUMBRIA INTEGRATED CARE NHS FOUNDATION TRUST</v>
      </c>
      <c r="F75" t="s">
        <v>595</v>
      </c>
      <c r="G75" t="s">
        <v>596</v>
      </c>
      <c r="H75" t="s">
        <v>262</v>
      </c>
      <c r="I75" t="s">
        <v>263</v>
      </c>
      <c r="J75" t="s">
        <v>264</v>
      </c>
      <c r="N75" t="s">
        <v>582</v>
      </c>
      <c r="O75" t="s">
        <v>583</v>
      </c>
    </row>
    <row r="76" spans="1:15">
      <c r="A76" t="s">
        <v>597</v>
      </c>
      <c r="B76" t="s">
        <v>598</v>
      </c>
      <c r="C76" t="s">
        <v>599</v>
      </c>
      <c r="D76" t="str">
        <f>INDEX(TrustList7[Name],MATCH(MaternityServiceList6[[#This Row],[TrustCode]],TrustList7[Code],0),1)</f>
        <v>NORTH TEES AND HARTLEPOOL NHS FOUNDATION TRUST</v>
      </c>
      <c r="F76" t="s">
        <v>600</v>
      </c>
      <c r="G76" t="s">
        <v>601</v>
      </c>
      <c r="H76" t="s">
        <v>262</v>
      </c>
      <c r="I76" t="s">
        <v>263</v>
      </c>
      <c r="J76" t="s">
        <v>264</v>
      </c>
      <c r="N76" t="s">
        <v>582</v>
      </c>
      <c r="O76" t="s">
        <v>583</v>
      </c>
    </row>
    <row r="77" spans="1:15">
      <c r="A77" t="s">
        <v>602</v>
      </c>
      <c r="B77" t="s">
        <v>364</v>
      </c>
      <c r="C77" t="s">
        <v>603</v>
      </c>
      <c r="D77" t="str">
        <f>INDEX(TrustList7[Name],MATCH(MaternityServiceList6[[#This Row],[TrustCode]],TrustList7[Code],0),1)</f>
        <v>NORTH WEST ANGLIA NHS FOUNDATION TRUST</v>
      </c>
      <c r="F77" t="s">
        <v>347</v>
      </c>
      <c r="G77" t="s">
        <v>604</v>
      </c>
      <c r="H77" t="s">
        <v>262</v>
      </c>
      <c r="I77" t="s">
        <v>263</v>
      </c>
      <c r="J77" t="s">
        <v>264</v>
      </c>
      <c r="N77" t="s">
        <v>582</v>
      </c>
      <c r="O77" t="s">
        <v>583</v>
      </c>
    </row>
    <row r="78" spans="1:15">
      <c r="A78" t="s">
        <v>605</v>
      </c>
      <c r="B78" t="s">
        <v>364</v>
      </c>
      <c r="C78" t="s">
        <v>606</v>
      </c>
      <c r="D78" t="str">
        <f>INDEX(TrustList7[Name],MATCH(MaternityServiceList6[[#This Row],[TrustCode]],TrustList7[Code],0),1)</f>
        <v>NORTH WEST ANGLIA NHS FOUNDATION TRUST</v>
      </c>
      <c r="F78" t="s">
        <v>607</v>
      </c>
      <c r="G78" t="s">
        <v>608</v>
      </c>
      <c r="H78" t="s">
        <v>262</v>
      </c>
      <c r="I78" t="s">
        <v>263</v>
      </c>
      <c r="J78" t="s">
        <v>264</v>
      </c>
      <c r="N78" t="s">
        <v>582</v>
      </c>
      <c r="O78" t="s">
        <v>583</v>
      </c>
    </row>
    <row r="79" spans="1:15">
      <c r="A79" t="s">
        <v>609</v>
      </c>
      <c r="B79" t="s">
        <v>610</v>
      </c>
      <c r="C79" t="s">
        <v>611</v>
      </c>
      <c r="D79" t="str">
        <f>INDEX(TrustList7[Name],MATCH(MaternityServiceList6[[#This Row],[TrustCode]],TrustList7[Code],0),1)</f>
        <v>NORTHAMPTON GENERAL HOSPITAL NHS TRUST</v>
      </c>
      <c r="F79" t="s">
        <v>612</v>
      </c>
      <c r="G79" t="s">
        <v>613</v>
      </c>
      <c r="H79" t="s">
        <v>262</v>
      </c>
      <c r="I79" t="s">
        <v>263</v>
      </c>
      <c r="J79" t="s">
        <v>264</v>
      </c>
      <c r="N79" t="s">
        <v>582</v>
      </c>
      <c r="O79" t="s">
        <v>583</v>
      </c>
    </row>
    <row r="80" spans="1:15">
      <c r="A80" t="s">
        <v>614</v>
      </c>
      <c r="B80" t="s">
        <v>615</v>
      </c>
      <c r="C80" t="s">
        <v>616</v>
      </c>
      <c r="D80" t="str">
        <f>INDEX(TrustList7[Name],MATCH(MaternityServiceList6[[#This Row],[TrustCode]],TrustList7[Code],0),1)</f>
        <v>NORTHERN CARE ALLIANCE NHS FOUNDATION TRUST</v>
      </c>
      <c r="F80" t="s">
        <v>617</v>
      </c>
      <c r="G80" t="s">
        <v>618</v>
      </c>
      <c r="H80" t="s">
        <v>262</v>
      </c>
      <c r="I80" t="s">
        <v>263</v>
      </c>
      <c r="J80" t="s">
        <v>264</v>
      </c>
      <c r="N80" t="s">
        <v>582</v>
      </c>
      <c r="O80" t="s">
        <v>583</v>
      </c>
    </row>
    <row r="81" spans="1:15">
      <c r="A81" t="s">
        <v>619</v>
      </c>
      <c r="B81" t="s">
        <v>620</v>
      </c>
      <c r="C81" t="s">
        <v>621</v>
      </c>
      <c r="D81" t="str">
        <f>INDEX(TrustList7[Name],MATCH(MaternityServiceList6[[#This Row],[TrustCode]],TrustList7[Code],0),1)</f>
        <v>NORTHERN LINCOLNSHIRE AND GOOLE NHS FOUNDATION TRUST</v>
      </c>
      <c r="F81" t="s">
        <v>622</v>
      </c>
      <c r="G81" t="s">
        <v>623</v>
      </c>
      <c r="H81" t="s">
        <v>262</v>
      </c>
      <c r="I81" t="s">
        <v>263</v>
      </c>
      <c r="J81" t="s">
        <v>264</v>
      </c>
      <c r="N81" t="s">
        <v>582</v>
      </c>
      <c r="O81" t="s">
        <v>583</v>
      </c>
    </row>
    <row r="82" spans="1:15">
      <c r="A82" t="s">
        <v>624</v>
      </c>
      <c r="B82" t="s">
        <v>625</v>
      </c>
      <c r="C82" t="s">
        <v>626</v>
      </c>
      <c r="D82" t="str">
        <f>INDEX(TrustList7[Name],MATCH(MaternityServiceList6[[#This Row],[TrustCode]],TrustList7[Code],0),1)</f>
        <v>NORTHUMBRIA HEALTHCARE NHS FOUNDATION TRUST</v>
      </c>
      <c r="F82" t="s">
        <v>627</v>
      </c>
      <c r="G82" t="s">
        <v>628</v>
      </c>
      <c r="H82" t="s">
        <v>262</v>
      </c>
      <c r="I82" t="s">
        <v>263</v>
      </c>
      <c r="J82" t="s">
        <v>264</v>
      </c>
      <c r="N82" t="s">
        <v>582</v>
      </c>
      <c r="O82" t="s">
        <v>583</v>
      </c>
    </row>
    <row r="83" spans="1:15">
      <c r="A83" t="s">
        <v>629</v>
      </c>
      <c r="B83" t="s">
        <v>630</v>
      </c>
      <c r="C83" t="s">
        <v>631</v>
      </c>
      <c r="D83" t="str">
        <f>INDEX(TrustList7[Name],MATCH(MaternityServiceList6[[#This Row],[TrustCode]],TrustList7[Code],0),1)</f>
        <v>NOTTINGHAM UNIVERSITY HOSPITALS NHS TRUST</v>
      </c>
      <c r="F83" t="s">
        <v>435</v>
      </c>
      <c r="G83" t="s">
        <v>632</v>
      </c>
      <c r="H83" t="s">
        <v>262</v>
      </c>
      <c r="I83" t="s">
        <v>263</v>
      </c>
      <c r="J83" t="s">
        <v>264</v>
      </c>
      <c r="N83" t="s">
        <v>582</v>
      </c>
      <c r="O83" t="s">
        <v>583</v>
      </c>
    </row>
    <row r="84" spans="1:15">
      <c r="A84" t="s">
        <v>633</v>
      </c>
      <c r="B84" t="s">
        <v>634</v>
      </c>
      <c r="C84" t="s">
        <v>635</v>
      </c>
      <c r="D84" t="str">
        <f>INDEX(TrustList7[Name],MATCH(MaternityServiceList6[[#This Row],[TrustCode]],TrustList7[Code],0),1)</f>
        <v>OXFORD UNIVERSITY HOSPITALS NHS FOUNDATION TRUST</v>
      </c>
      <c r="F84" t="s">
        <v>636</v>
      </c>
      <c r="G84" t="s">
        <v>637</v>
      </c>
      <c r="H84" t="s">
        <v>262</v>
      </c>
      <c r="I84" t="s">
        <v>263</v>
      </c>
      <c r="J84" t="s">
        <v>264</v>
      </c>
      <c r="N84" t="s">
        <v>582</v>
      </c>
      <c r="O84" t="s">
        <v>583</v>
      </c>
    </row>
    <row r="85" spans="1:15">
      <c r="A85" t="s">
        <v>638</v>
      </c>
      <c r="B85" t="s">
        <v>639</v>
      </c>
      <c r="C85" t="s">
        <v>640</v>
      </c>
      <c r="D85" t="str">
        <f>INDEX(TrustList7[Name],MATCH(MaternityServiceList6[[#This Row],[TrustCode]],TrustList7[Code],0),1)</f>
        <v>PORTSMOUTH HOSPITALS UNIVERSITY NHS TRUST</v>
      </c>
      <c r="F85" t="s">
        <v>641</v>
      </c>
      <c r="G85" t="s">
        <v>642</v>
      </c>
      <c r="H85" t="s">
        <v>262</v>
      </c>
      <c r="I85" t="s">
        <v>263</v>
      </c>
      <c r="J85" t="s">
        <v>264</v>
      </c>
      <c r="N85" t="s">
        <v>582</v>
      </c>
      <c r="O85" t="s">
        <v>583</v>
      </c>
    </row>
    <row r="86" spans="1:15">
      <c r="A86" t="s">
        <v>643</v>
      </c>
      <c r="B86" t="s">
        <v>644</v>
      </c>
      <c r="C86" t="s">
        <v>645</v>
      </c>
      <c r="D86" t="str">
        <f>INDEX(TrustList7[Name],MATCH(MaternityServiceList6[[#This Row],[TrustCode]],TrustList7[Code],0),1)</f>
        <v>ROYAL BERKSHIRE NHS FOUNDATION TRUST</v>
      </c>
      <c r="F86" t="s">
        <v>489</v>
      </c>
      <c r="G86" t="s">
        <v>646</v>
      </c>
      <c r="H86" t="s">
        <v>262</v>
      </c>
      <c r="I86" t="s">
        <v>263</v>
      </c>
      <c r="J86" t="s">
        <v>264</v>
      </c>
      <c r="N86" t="s">
        <v>582</v>
      </c>
      <c r="O86" t="s">
        <v>583</v>
      </c>
    </row>
    <row r="87" spans="1:15">
      <c r="A87" t="s">
        <v>647</v>
      </c>
      <c r="B87" t="s">
        <v>648</v>
      </c>
      <c r="C87" t="s">
        <v>649</v>
      </c>
      <c r="D87" t="str">
        <f>INDEX(TrustList7[Name],MATCH(MaternityServiceList6[[#This Row],[TrustCode]],TrustList7[Code],0),1)</f>
        <v>ROYAL CORNWALL HOSPITALS NHS TRUST</v>
      </c>
      <c r="F87" t="s">
        <v>650</v>
      </c>
      <c r="G87" t="s">
        <v>651</v>
      </c>
      <c r="H87" t="s">
        <v>262</v>
      </c>
      <c r="I87" t="s">
        <v>263</v>
      </c>
      <c r="J87" t="s">
        <v>264</v>
      </c>
      <c r="N87" t="s">
        <v>582</v>
      </c>
      <c r="O87" t="s">
        <v>583</v>
      </c>
    </row>
    <row r="88" spans="1:15">
      <c r="A88" t="s">
        <v>652</v>
      </c>
      <c r="B88" t="s">
        <v>653</v>
      </c>
      <c r="C88" t="s">
        <v>654</v>
      </c>
      <c r="D88" t="str">
        <f>INDEX(TrustList7[Name],MATCH(MaternityServiceList6[[#This Row],[TrustCode]],TrustList7[Code],0),1)</f>
        <v>ROYAL DEVON UNIVERSITY HEALTHCARE NHS FOUNDATION TRUST</v>
      </c>
      <c r="F88" t="s">
        <v>655</v>
      </c>
      <c r="G88" t="s">
        <v>656</v>
      </c>
      <c r="H88" t="s">
        <v>262</v>
      </c>
      <c r="I88" t="s">
        <v>263</v>
      </c>
      <c r="J88" t="s">
        <v>264</v>
      </c>
      <c r="N88" t="s">
        <v>582</v>
      </c>
      <c r="O88" t="s">
        <v>583</v>
      </c>
    </row>
    <row r="89" spans="1:15">
      <c r="A89" t="s">
        <v>657</v>
      </c>
      <c r="B89" t="s">
        <v>653</v>
      </c>
      <c r="C89" t="s">
        <v>658</v>
      </c>
      <c r="D89" t="str">
        <f>INDEX(TrustList7[Name],MATCH(MaternityServiceList6[[#This Row],[TrustCode]],TrustList7[Code],0),1)</f>
        <v>ROYAL DEVON UNIVERSITY HEALTHCARE NHS FOUNDATION TRUST</v>
      </c>
      <c r="F89" t="s">
        <v>659</v>
      </c>
      <c r="G89" t="s">
        <v>660</v>
      </c>
      <c r="H89" t="s">
        <v>262</v>
      </c>
      <c r="I89" t="s">
        <v>263</v>
      </c>
      <c r="J89" t="s">
        <v>264</v>
      </c>
      <c r="N89" t="s">
        <v>582</v>
      </c>
      <c r="O89" t="s">
        <v>583</v>
      </c>
    </row>
    <row r="90" spans="1:15">
      <c r="A90" t="s">
        <v>7</v>
      </c>
      <c r="B90" t="s">
        <v>521</v>
      </c>
      <c r="C90" t="s">
        <v>661</v>
      </c>
      <c r="D90" t="str">
        <f>INDEX(TrustList7[Name],MATCH(MaternityServiceList6[[#This Row],[TrustCode]],TrustList7[Code],0),1)</f>
        <v>ROYAL FREE LONDON NHS FOUNDATION TRUST</v>
      </c>
      <c r="F90" t="s">
        <v>662</v>
      </c>
      <c r="G90" t="s">
        <v>663</v>
      </c>
      <c r="H90" t="s">
        <v>262</v>
      </c>
      <c r="I90" t="s">
        <v>263</v>
      </c>
      <c r="J90" t="s">
        <v>264</v>
      </c>
      <c r="N90" t="s">
        <v>582</v>
      </c>
      <c r="O90" t="s">
        <v>583</v>
      </c>
    </row>
    <row r="91" spans="1:15">
      <c r="A91" t="s">
        <v>5</v>
      </c>
      <c r="B91" t="s">
        <v>521</v>
      </c>
      <c r="C91" t="s">
        <v>664</v>
      </c>
      <c r="D91" t="str">
        <f>INDEX(TrustList7[Name],MATCH(MaternityServiceList6[[#This Row],[TrustCode]],TrustList7[Code],0),1)</f>
        <v>ROYAL FREE LONDON NHS FOUNDATION TRUST</v>
      </c>
      <c r="F91" t="s">
        <v>665</v>
      </c>
      <c r="G91" t="s">
        <v>666</v>
      </c>
      <c r="H91" t="s">
        <v>262</v>
      </c>
      <c r="I91" t="s">
        <v>263</v>
      </c>
      <c r="J91" t="s">
        <v>264</v>
      </c>
      <c r="N91" t="s">
        <v>582</v>
      </c>
      <c r="O91" t="s">
        <v>583</v>
      </c>
    </row>
    <row r="92" spans="1:15">
      <c r="A92" s="110" t="s">
        <v>6</v>
      </c>
      <c r="B92" s="110" t="s">
        <v>521</v>
      </c>
      <c r="C92" s="110" t="s">
        <v>667</v>
      </c>
      <c r="D92" s="110" t="str">
        <f>INDEX(TrustList7[Name],MATCH(MaternityServiceList6[[#This Row],[TrustCode]],TrustList7[Code],0),1)</f>
        <v>ROYAL FREE LONDON NHS FOUNDATION TRUST</v>
      </c>
      <c r="F92" t="s">
        <v>610</v>
      </c>
      <c r="G92" t="s">
        <v>668</v>
      </c>
      <c r="H92" t="s">
        <v>262</v>
      </c>
      <c r="I92" t="s">
        <v>263</v>
      </c>
      <c r="J92" t="s">
        <v>264</v>
      </c>
      <c r="N92" t="s">
        <v>582</v>
      </c>
      <c r="O92" t="s">
        <v>583</v>
      </c>
    </row>
    <row r="93" spans="1:15">
      <c r="A93" t="s">
        <v>669</v>
      </c>
      <c r="B93" t="s">
        <v>670</v>
      </c>
      <c r="C93" t="s">
        <v>671</v>
      </c>
      <c r="D93" t="str">
        <f>INDEX(TrustList7[Name],MATCH(MaternityServiceList6[[#This Row],[TrustCode]],TrustList7[Code],0),1)</f>
        <v>ROYAL SURREY NHS FOUNDATION TRUST</v>
      </c>
      <c r="F93" t="s">
        <v>672</v>
      </c>
      <c r="G93" t="s">
        <v>673</v>
      </c>
      <c r="H93" t="s">
        <v>262</v>
      </c>
      <c r="I93" t="s">
        <v>263</v>
      </c>
      <c r="J93" t="s">
        <v>264</v>
      </c>
      <c r="N93" t="s">
        <v>582</v>
      </c>
      <c r="O93" t="s">
        <v>583</v>
      </c>
    </row>
    <row r="94" spans="1:15">
      <c r="A94" t="s">
        <v>674</v>
      </c>
      <c r="B94" t="s">
        <v>675</v>
      </c>
      <c r="C94" t="s">
        <v>676</v>
      </c>
      <c r="D94" t="str">
        <f>INDEX(TrustList7[Name],MATCH(MaternityServiceList6[[#This Row],[TrustCode]],TrustList7[Code],0),1)</f>
        <v>ROYAL UNITED HOSPITALS BATH NHS FOUNDATION TRUST</v>
      </c>
      <c r="F94" t="s">
        <v>630</v>
      </c>
      <c r="G94" t="s">
        <v>677</v>
      </c>
      <c r="H94" t="s">
        <v>262</v>
      </c>
      <c r="I94" t="s">
        <v>263</v>
      </c>
      <c r="J94" t="s">
        <v>264</v>
      </c>
      <c r="N94" t="s">
        <v>582</v>
      </c>
      <c r="O94" t="s">
        <v>583</v>
      </c>
    </row>
    <row r="95" spans="1:15">
      <c r="A95" t="s">
        <v>678</v>
      </c>
      <c r="B95" t="s">
        <v>679</v>
      </c>
      <c r="C95" t="s">
        <v>680</v>
      </c>
      <c r="D95" t="str">
        <f>INDEX(TrustList7[Name],MATCH(MaternityServiceList6[[#This Row],[TrustCode]],TrustList7[Code],0),1)</f>
        <v>SALISBURY NHS FOUNDATION TRUST</v>
      </c>
      <c r="F95" t="s">
        <v>681</v>
      </c>
      <c r="G95" t="s">
        <v>682</v>
      </c>
      <c r="H95" t="s">
        <v>262</v>
      </c>
      <c r="I95" t="s">
        <v>263</v>
      </c>
      <c r="J95" t="s">
        <v>264</v>
      </c>
      <c r="N95" t="s">
        <v>582</v>
      </c>
      <c r="O95" t="s">
        <v>583</v>
      </c>
    </row>
    <row r="96" spans="1:15">
      <c r="A96" t="s">
        <v>683</v>
      </c>
      <c r="B96" t="s">
        <v>684</v>
      </c>
      <c r="C96" t="s">
        <v>685</v>
      </c>
      <c r="D96" t="str">
        <f>INDEX(TrustList7[Name],MATCH(MaternityServiceList6[[#This Row],[TrustCode]],TrustList7[Code],0),1)</f>
        <v>SANDWELL AND WEST BIRMINGHAM HOSPITALS NHS TRUST</v>
      </c>
      <c r="F96" t="s">
        <v>684</v>
      </c>
      <c r="G96" t="s">
        <v>686</v>
      </c>
      <c r="H96" t="s">
        <v>262</v>
      </c>
      <c r="I96" t="s">
        <v>263</v>
      </c>
      <c r="J96" t="s">
        <v>264</v>
      </c>
      <c r="N96" t="s">
        <v>582</v>
      </c>
      <c r="O96" t="s">
        <v>583</v>
      </c>
    </row>
    <row r="97" spans="1:15">
      <c r="A97" t="s">
        <v>687</v>
      </c>
      <c r="B97" t="s">
        <v>688</v>
      </c>
      <c r="C97" t="s">
        <v>689</v>
      </c>
      <c r="D97" t="str">
        <f>INDEX(TrustList7[Name],MATCH(MaternityServiceList6[[#This Row],[TrustCode]],TrustList7[Code],0),1)</f>
        <v>SHEFFIELD TEACHING HOSPITALS NHS FOUNDATION TRUST</v>
      </c>
      <c r="F97" t="s">
        <v>690</v>
      </c>
      <c r="G97" t="s">
        <v>691</v>
      </c>
      <c r="H97" t="s">
        <v>262</v>
      </c>
      <c r="I97" t="s">
        <v>263</v>
      </c>
      <c r="J97" t="s">
        <v>264</v>
      </c>
      <c r="N97" t="s">
        <v>582</v>
      </c>
      <c r="O97" t="s">
        <v>583</v>
      </c>
    </row>
    <row r="98" spans="1:15">
      <c r="A98" t="s">
        <v>692</v>
      </c>
      <c r="B98" t="s">
        <v>690</v>
      </c>
      <c r="C98" t="s">
        <v>693</v>
      </c>
      <c r="D98" t="str">
        <f>INDEX(TrustList7[Name],MATCH(MaternityServiceList6[[#This Row],[TrustCode]],TrustList7[Code],0),1)</f>
        <v>SHERWOOD FOREST HOSPITALS NHS FOUNDATION TRUST</v>
      </c>
      <c r="F98" t="s">
        <v>694</v>
      </c>
      <c r="G98" t="s">
        <v>695</v>
      </c>
      <c r="H98" t="s">
        <v>262</v>
      </c>
      <c r="I98" t="s">
        <v>263</v>
      </c>
      <c r="J98" t="s">
        <v>264</v>
      </c>
      <c r="N98" t="s">
        <v>582</v>
      </c>
      <c r="O98" t="s">
        <v>583</v>
      </c>
    </row>
    <row r="99" spans="1:15">
      <c r="A99" t="s">
        <v>696</v>
      </c>
      <c r="B99" t="s">
        <v>697</v>
      </c>
      <c r="C99" t="s">
        <v>698</v>
      </c>
      <c r="D99" t="str">
        <f>INDEX(TrustList7[Name],MATCH(MaternityServiceList6[[#This Row],[TrustCode]],TrustList7[Code],0),1)</f>
        <v>SOMERSET NHS FOUNDATION TRUST</v>
      </c>
      <c r="F99" t="s">
        <v>699</v>
      </c>
      <c r="G99" t="s">
        <v>700</v>
      </c>
      <c r="H99" t="s">
        <v>262</v>
      </c>
      <c r="I99" t="s">
        <v>263</v>
      </c>
      <c r="J99" t="s">
        <v>264</v>
      </c>
      <c r="N99" t="s">
        <v>582</v>
      </c>
      <c r="O99" t="s">
        <v>583</v>
      </c>
    </row>
    <row r="100" spans="1:15">
      <c r="A100" t="s">
        <v>701</v>
      </c>
      <c r="B100" t="s">
        <v>697</v>
      </c>
      <c r="C100" t="s">
        <v>702</v>
      </c>
      <c r="D100" t="str">
        <f>INDEX(TrustList7[Name],MATCH(MaternityServiceList6[[#This Row],[TrustCode]],TrustList7[Code],0),1)</f>
        <v>SOMERSET NHS FOUNDATION TRUST</v>
      </c>
      <c r="F100" t="s">
        <v>703</v>
      </c>
      <c r="G100" t="s">
        <v>704</v>
      </c>
      <c r="H100" t="s">
        <v>262</v>
      </c>
      <c r="I100" t="s">
        <v>263</v>
      </c>
      <c r="J100" t="s">
        <v>264</v>
      </c>
      <c r="N100" t="s">
        <v>582</v>
      </c>
      <c r="O100" t="s">
        <v>583</v>
      </c>
    </row>
    <row r="101" spans="1:15">
      <c r="A101" t="s">
        <v>705</v>
      </c>
      <c r="B101" t="s">
        <v>706</v>
      </c>
      <c r="C101" t="s">
        <v>707</v>
      </c>
      <c r="D101" t="str">
        <f>INDEX(TrustList7[Name],MATCH(MaternityServiceList6[[#This Row],[TrustCode]],TrustList7[Code],0),1)</f>
        <v>SOUTH TEES HOSPITALS NHS FOUNDATION TRUST</v>
      </c>
      <c r="F101" t="s">
        <v>708</v>
      </c>
      <c r="G101" t="s">
        <v>709</v>
      </c>
      <c r="H101" t="s">
        <v>262</v>
      </c>
      <c r="I101" t="s">
        <v>263</v>
      </c>
      <c r="J101" t="s">
        <v>264</v>
      </c>
      <c r="N101" t="s">
        <v>582</v>
      </c>
      <c r="O101" t="s">
        <v>583</v>
      </c>
    </row>
    <row r="102" spans="1:15">
      <c r="A102" t="s">
        <v>710</v>
      </c>
      <c r="B102" t="s">
        <v>711</v>
      </c>
      <c r="C102" t="s">
        <v>712</v>
      </c>
      <c r="D102" t="str">
        <f>INDEX(TrustList7[Name],MATCH(MaternityServiceList6[[#This Row],[TrustCode]],TrustList7[Code],0),1)</f>
        <v>SOUTH TYNESIDE AND SUNDERLAND NHS FOUNDATION TRUST</v>
      </c>
      <c r="F102" t="s">
        <v>713</v>
      </c>
      <c r="G102" t="s">
        <v>714</v>
      </c>
      <c r="H102" t="s">
        <v>262</v>
      </c>
      <c r="I102" t="s">
        <v>263</v>
      </c>
      <c r="J102" t="s">
        <v>264</v>
      </c>
      <c r="N102" t="s">
        <v>582</v>
      </c>
      <c r="O102" t="s">
        <v>583</v>
      </c>
    </row>
    <row r="103" spans="1:15">
      <c r="A103" t="s">
        <v>715</v>
      </c>
      <c r="B103" t="s">
        <v>699</v>
      </c>
      <c r="C103" t="s">
        <v>716</v>
      </c>
      <c r="D103" t="str">
        <f>INDEX(TrustList7[Name],MATCH(MaternityServiceList6[[#This Row],[TrustCode]],TrustList7[Code],0),1)</f>
        <v>SOUTH WARWICKSHIRE UNIVERSITY NHS FOUNDATION TRUST</v>
      </c>
      <c r="F103" t="s">
        <v>717</v>
      </c>
      <c r="G103" t="s">
        <v>718</v>
      </c>
      <c r="H103" t="s">
        <v>262</v>
      </c>
      <c r="I103" t="s">
        <v>263</v>
      </c>
      <c r="J103" t="s">
        <v>264</v>
      </c>
      <c r="N103" t="s">
        <v>582</v>
      </c>
      <c r="O103" t="s">
        <v>583</v>
      </c>
    </row>
    <row r="104" spans="1:15">
      <c r="A104" t="s">
        <v>719</v>
      </c>
      <c r="B104" t="s">
        <v>545</v>
      </c>
      <c r="C104" t="s">
        <v>720</v>
      </c>
      <c r="D104" t="str">
        <f>INDEX(TrustList7[Name],MATCH(MaternityServiceList6[[#This Row],[TrustCode]],TrustList7[Code],0),1)</f>
        <v>ST GEORGE'S UNIVERSITY HOSPITALS NHS FOUNDATION TRUST</v>
      </c>
      <c r="F104" t="s">
        <v>721</v>
      </c>
      <c r="G104" t="s">
        <v>722</v>
      </c>
      <c r="H104" t="s">
        <v>262</v>
      </c>
      <c r="I104" t="s">
        <v>263</v>
      </c>
      <c r="J104" t="s">
        <v>264</v>
      </c>
      <c r="N104" t="s">
        <v>582</v>
      </c>
      <c r="O104" t="s">
        <v>583</v>
      </c>
    </row>
    <row r="105" spans="1:15">
      <c r="A105" t="s">
        <v>723</v>
      </c>
      <c r="B105" t="s">
        <v>724</v>
      </c>
      <c r="C105" t="s">
        <v>725</v>
      </c>
      <c r="D105" t="str">
        <f>INDEX(TrustList7[Name],MATCH(MaternityServiceList6[[#This Row],[TrustCode]],TrustList7[Code],0),1)</f>
        <v>STOCKPORT NHS FOUNDATION TRUST</v>
      </c>
      <c r="F105" t="s">
        <v>726</v>
      </c>
      <c r="G105" t="s">
        <v>727</v>
      </c>
      <c r="H105" t="s">
        <v>262</v>
      </c>
      <c r="I105" t="s">
        <v>263</v>
      </c>
      <c r="J105" t="s">
        <v>264</v>
      </c>
      <c r="N105" t="s">
        <v>582</v>
      </c>
      <c r="O105" t="s">
        <v>583</v>
      </c>
    </row>
    <row r="106" spans="1:15">
      <c r="A106" t="s">
        <v>728</v>
      </c>
      <c r="B106" t="s">
        <v>729</v>
      </c>
      <c r="C106" t="s">
        <v>730</v>
      </c>
      <c r="D106" t="str">
        <f>INDEX(TrustList7[Name],MATCH(MaternityServiceList6[[#This Row],[TrustCode]],TrustList7[Code],0),1)</f>
        <v>SURREY AND SUSSEX HEALTHCARE NHS TRUST</v>
      </c>
      <c r="F106" t="s">
        <v>731</v>
      </c>
      <c r="G106" t="s">
        <v>732</v>
      </c>
      <c r="H106" t="s">
        <v>262</v>
      </c>
      <c r="I106" t="s">
        <v>263</v>
      </c>
      <c r="J106" t="s">
        <v>264</v>
      </c>
      <c r="N106" t="s">
        <v>582</v>
      </c>
      <c r="O106" t="s">
        <v>583</v>
      </c>
    </row>
    <row r="107" spans="1:15">
      <c r="A107" t="s">
        <v>733</v>
      </c>
      <c r="B107" t="s">
        <v>734</v>
      </c>
      <c r="C107" t="s">
        <v>735</v>
      </c>
      <c r="D107" t="str">
        <f>INDEX(TrustList7[Name],MATCH(MaternityServiceList6[[#This Row],[TrustCode]],TrustList7[Code],0),1)</f>
        <v>TAMESIDE AND GLOSSOP INTEGRATED CARE NHS FOUNDATION TRUST</v>
      </c>
      <c r="F107" t="s">
        <v>736</v>
      </c>
      <c r="G107" t="s">
        <v>737</v>
      </c>
      <c r="H107" t="s">
        <v>262</v>
      </c>
      <c r="I107" t="s">
        <v>263</v>
      </c>
      <c r="J107" t="s">
        <v>264</v>
      </c>
      <c r="N107" t="s">
        <v>582</v>
      </c>
      <c r="O107" t="s">
        <v>583</v>
      </c>
    </row>
    <row r="108" spans="1:15">
      <c r="A108" t="s">
        <v>738</v>
      </c>
      <c r="B108" t="s">
        <v>708</v>
      </c>
      <c r="C108" t="s">
        <v>739</v>
      </c>
      <c r="D108" t="str">
        <f>INDEX(TrustList7[Name],MATCH(MaternityServiceList6[[#This Row],[TrustCode]],TrustList7[Code],0),1)</f>
        <v>THE DUDLEY GROUP NHS FOUNDATION TRUST</v>
      </c>
      <c r="F108" t="s">
        <v>740</v>
      </c>
      <c r="G108" t="s">
        <v>741</v>
      </c>
      <c r="H108" t="s">
        <v>262</v>
      </c>
      <c r="I108" t="s">
        <v>263</v>
      </c>
      <c r="J108" t="s">
        <v>264</v>
      </c>
      <c r="N108" t="s">
        <v>582</v>
      </c>
      <c r="O108" t="s">
        <v>583</v>
      </c>
    </row>
    <row r="109" spans="1:15">
      <c r="A109" t="s">
        <v>742</v>
      </c>
      <c r="B109" t="s">
        <v>554</v>
      </c>
      <c r="C109" t="s">
        <v>743</v>
      </c>
      <c r="D109" t="str">
        <f>INDEX(TrustList7[Name],MATCH(MaternityServiceList6[[#This Row],[TrustCode]],TrustList7[Code],0),1)</f>
        <v>THE HILLINGDON HOSPITALS NHS FOUNDATION TRUST</v>
      </c>
      <c r="F109" t="s">
        <v>744</v>
      </c>
      <c r="G109" t="s">
        <v>745</v>
      </c>
      <c r="H109" t="s">
        <v>262</v>
      </c>
      <c r="I109" t="s">
        <v>263</v>
      </c>
      <c r="J109" t="s">
        <v>264</v>
      </c>
      <c r="N109" t="s">
        <v>582</v>
      </c>
      <c r="O109" t="s">
        <v>583</v>
      </c>
    </row>
    <row r="110" spans="1:15">
      <c r="A110" t="s">
        <v>746</v>
      </c>
      <c r="B110" t="s">
        <v>747</v>
      </c>
      <c r="C110" t="s">
        <v>748</v>
      </c>
      <c r="D110" t="str">
        <f>INDEX(TrustList7[Name],MATCH(MaternityServiceList6[[#This Row],[TrustCode]],TrustList7[Code],0),1)</f>
        <v>THE NEWCASTLE UPON TYNE HOSPITALS NHS FOUNDATION TRUST</v>
      </c>
      <c r="F110" t="s">
        <v>749</v>
      </c>
      <c r="G110" t="s">
        <v>750</v>
      </c>
      <c r="H110" t="s">
        <v>262</v>
      </c>
      <c r="I110" t="s">
        <v>263</v>
      </c>
      <c r="J110" t="s">
        <v>264</v>
      </c>
      <c r="N110" t="s">
        <v>582</v>
      </c>
      <c r="O110" t="s">
        <v>583</v>
      </c>
    </row>
    <row r="111" spans="1:15">
      <c r="A111" t="s">
        <v>751</v>
      </c>
      <c r="B111" t="s">
        <v>379</v>
      </c>
      <c r="C111" t="s">
        <v>752</v>
      </c>
      <c r="D111" t="str">
        <f>INDEX(TrustList7[Name],MATCH(MaternityServiceList6[[#This Row],[TrustCode]],TrustList7[Code],0),1)</f>
        <v>THE PRINCESS ALEXANDRA HOSPITAL NHS TRUST</v>
      </c>
      <c r="F111" t="s">
        <v>753</v>
      </c>
      <c r="G111" t="s">
        <v>754</v>
      </c>
      <c r="H111" t="s">
        <v>262</v>
      </c>
      <c r="I111" t="s">
        <v>263</v>
      </c>
      <c r="J111" t="s">
        <v>264</v>
      </c>
      <c r="N111" t="s">
        <v>582</v>
      </c>
      <c r="O111" t="s">
        <v>583</v>
      </c>
    </row>
    <row r="112" spans="1:15">
      <c r="A112" t="s">
        <v>755</v>
      </c>
      <c r="B112" t="s">
        <v>383</v>
      </c>
      <c r="C112" t="s">
        <v>756</v>
      </c>
      <c r="D112" t="str">
        <f>INDEX(TrustList7[Name],MATCH(MaternityServiceList6[[#This Row],[TrustCode]],TrustList7[Code],0),1)</f>
        <v>THE QUEEN ELIZABETH HOSPITAL, KING'S LYNN, NHS FOUNDATION TRUST</v>
      </c>
      <c r="F112" t="s">
        <v>757</v>
      </c>
      <c r="G112" t="s">
        <v>758</v>
      </c>
      <c r="H112" t="s">
        <v>262</v>
      </c>
      <c r="I112" t="s">
        <v>263</v>
      </c>
      <c r="J112" t="s">
        <v>264</v>
      </c>
      <c r="N112" t="s">
        <v>582</v>
      </c>
      <c r="O112" t="s">
        <v>583</v>
      </c>
    </row>
    <row r="113" spans="1:15">
      <c r="A113" t="s">
        <v>759</v>
      </c>
      <c r="B113" t="s">
        <v>760</v>
      </c>
      <c r="C113" t="s">
        <v>761</v>
      </c>
      <c r="D113" t="str">
        <f>INDEX(TrustList7[Name],MATCH(MaternityServiceList6[[#This Row],[TrustCode]],TrustList7[Code],0),1)</f>
        <v>THE ROTHERHAM NHS FOUNDATION TRUST</v>
      </c>
      <c r="F113" t="s">
        <v>762</v>
      </c>
      <c r="G113" t="s">
        <v>763</v>
      </c>
      <c r="H113" t="s">
        <v>262</v>
      </c>
      <c r="I113" t="s">
        <v>263</v>
      </c>
      <c r="J113" t="s">
        <v>264</v>
      </c>
      <c r="N113" t="s">
        <v>582</v>
      </c>
      <c r="O113" t="s">
        <v>583</v>
      </c>
    </row>
    <row r="114" spans="1:15">
      <c r="A114" t="s">
        <v>764</v>
      </c>
      <c r="B114" t="s">
        <v>721</v>
      </c>
      <c r="C114" t="s">
        <v>765</v>
      </c>
      <c r="D114" t="str">
        <f>INDEX(TrustList7[Name],MATCH(MaternityServiceList6[[#This Row],[TrustCode]],TrustList7[Code],0),1)</f>
        <v>THE ROYAL WOLVERHAMPTON NHS TRUST</v>
      </c>
      <c r="F114" t="s">
        <v>766</v>
      </c>
      <c r="G114" t="s">
        <v>767</v>
      </c>
      <c r="H114" t="s">
        <v>262</v>
      </c>
      <c r="I114" t="s">
        <v>263</v>
      </c>
      <c r="J114" t="s">
        <v>264</v>
      </c>
      <c r="N114" t="s">
        <v>582</v>
      </c>
      <c r="O114" t="s">
        <v>583</v>
      </c>
    </row>
    <row r="115" spans="1:15">
      <c r="A115" t="s">
        <v>768</v>
      </c>
      <c r="B115" t="s">
        <v>726</v>
      </c>
      <c r="C115" t="s">
        <v>769</v>
      </c>
      <c r="D115" t="str">
        <f>INDEX(TrustList7[Name],MATCH(MaternityServiceList6[[#This Row],[TrustCode]],TrustList7[Code],0),1)</f>
        <v>THE SHREWSBURY AND TELFORD HOSPITAL NHS TRUST</v>
      </c>
      <c r="F115" t="s">
        <v>770</v>
      </c>
      <c r="G115" t="s">
        <v>771</v>
      </c>
      <c r="H115" t="s">
        <v>262</v>
      </c>
      <c r="I115" t="s">
        <v>263</v>
      </c>
      <c r="J115" t="s">
        <v>264</v>
      </c>
      <c r="N115" t="s">
        <v>582</v>
      </c>
      <c r="O115" t="s">
        <v>583</v>
      </c>
    </row>
    <row r="116" spans="1:15">
      <c r="A116" t="s">
        <v>772</v>
      </c>
      <c r="B116" t="s">
        <v>773</v>
      </c>
      <c r="C116" t="s">
        <v>774</v>
      </c>
      <c r="D116" t="str">
        <f>INDEX(TrustList7[Name],MATCH(MaternityServiceList6[[#This Row],[TrustCode]],TrustList7[Code],0),1)</f>
        <v>TORBAY AND SOUTH DEVON NHS FOUNDATION TRUST</v>
      </c>
      <c r="F116" t="s">
        <v>258</v>
      </c>
      <c r="G116" t="s">
        <v>775</v>
      </c>
      <c r="H116" t="s">
        <v>262</v>
      </c>
      <c r="I116" t="s">
        <v>263</v>
      </c>
      <c r="J116" t="s">
        <v>264</v>
      </c>
      <c r="N116" t="s">
        <v>776</v>
      </c>
      <c r="O116" t="s">
        <v>777</v>
      </c>
    </row>
    <row r="117" spans="1:15">
      <c r="A117" s="107" t="s">
        <v>778</v>
      </c>
      <c r="B117" s="107" t="s">
        <v>731</v>
      </c>
      <c r="C117" s="107" t="s">
        <v>779</v>
      </c>
      <c r="D117" s="107" t="str">
        <f>INDEX(TrustList7[Name],MATCH(MaternityServiceList6[[#This Row],[TrustCode]],TrustList7[Code],0),1)</f>
        <v>UNITED LINCOLNSHIRE TEACHING HOSPITALS NHS TRUST</v>
      </c>
      <c r="F117" t="s">
        <v>278</v>
      </c>
      <c r="G117" t="s">
        <v>780</v>
      </c>
      <c r="H117" t="s">
        <v>262</v>
      </c>
      <c r="I117" t="s">
        <v>263</v>
      </c>
      <c r="J117" t="s">
        <v>264</v>
      </c>
      <c r="N117" t="s">
        <v>776</v>
      </c>
      <c r="O117" t="s">
        <v>777</v>
      </c>
    </row>
    <row r="118" spans="1:15">
      <c r="A118" t="s">
        <v>781</v>
      </c>
      <c r="B118" t="s">
        <v>562</v>
      </c>
      <c r="C118" t="s">
        <v>782</v>
      </c>
      <c r="D118" t="str">
        <f>INDEX(TrustList7[Name],MATCH(MaternityServiceList6[[#This Row],[TrustCode]],TrustList7[Code],0),1)</f>
        <v>UNIVERSITY COLLEGE LONDON HOSPITALS NHS FOUNDATION TRUST</v>
      </c>
      <c r="F118" t="s">
        <v>319</v>
      </c>
      <c r="G118" t="s">
        <v>783</v>
      </c>
      <c r="H118" t="s">
        <v>262</v>
      </c>
      <c r="I118" t="s">
        <v>263</v>
      </c>
      <c r="J118" t="s">
        <v>264</v>
      </c>
      <c r="N118" t="s">
        <v>776</v>
      </c>
      <c r="O118" t="s">
        <v>777</v>
      </c>
    </row>
    <row r="119" spans="1:15">
      <c r="A119" t="s">
        <v>784</v>
      </c>
      <c r="B119" t="s">
        <v>785</v>
      </c>
      <c r="C119" t="s">
        <v>786</v>
      </c>
      <c r="D119" t="str">
        <f>INDEX(TrustList7[Name],MATCH(MaternityServiceList6[[#This Row],[TrustCode]],TrustList7[Code],0),1)</f>
        <v>UNIVERSITY HOSPITAL SOUTHAMPTON NHS FOUNDATION TRUST</v>
      </c>
      <c r="F119" t="s">
        <v>329</v>
      </c>
      <c r="G119" t="s">
        <v>787</v>
      </c>
      <c r="H119" t="s">
        <v>262</v>
      </c>
      <c r="I119" t="s">
        <v>263</v>
      </c>
      <c r="J119" t="s">
        <v>264</v>
      </c>
      <c r="N119" t="s">
        <v>776</v>
      </c>
      <c r="O119" t="s">
        <v>777</v>
      </c>
    </row>
    <row r="120" spans="1:15">
      <c r="A120" t="s">
        <v>788</v>
      </c>
      <c r="B120" t="s">
        <v>736</v>
      </c>
      <c r="C120" t="s">
        <v>789</v>
      </c>
      <c r="D120" t="str">
        <f>INDEX(TrustList7[Name],MATCH(MaternityServiceList6[[#This Row],[TrustCode]],TrustList7[Code],0),1)</f>
        <v>UNIVERSITY HOSPITALS BIRMINGHAM NHS FOUNDATION TRUST</v>
      </c>
      <c r="F120" t="s">
        <v>357</v>
      </c>
      <c r="G120" t="s">
        <v>790</v>
      </c>
      <c r="H120" t="s">
        <v>262</v>
      </c>
      <c r="I120" t="s">
        <v>263</v>
      </c>
      <c r="J120" t="s">
        <v>264</v>
      </c>
      <c r="N120" t="s">
        <v>776</v>
      </c>
      <c r="O120" t="s">
        <v>777</v>
      </c>
    </row>
    <row r="121" spans="1:15">
      <c r="A121" t="s">
        <v>791</v>
      </c>
      <c r="B121" t="s">
        <v>792</v>
      </c>
      <c r="C121" t="s">
        <v>793</v>
      </c>
      <c r="D121" t="str">
        <f>INDEX(TrustList7[Name],MATCH(MaternityServiceList6[[#This Row],[TrustCode]],TrustList7[Code],0),1)</f>
        <v>UNIVERSITY HOSPITALS BRISTOL AND WESTON NHS FOUNDATION TRUST</v>
      </c>
      <c r="F121" t="s">
        <v>794</v>
      </c>
      <c r="G121" t="s">
        <v>795</v>
      </c>
      <c r="H121" t="s">
        <v>262</v>
      </c>
      <c r="I121" t="s">
        <v>263</v>
      </c>
      <c r="J121" t="s">
        <v>264</v>
      </c>
      <c r="N121" t="s">
        <v>776</v>
      </c>
      <c r="O121" t="s">
        <v>777</v>
      </c>
    </row>
    <row r="122" spans="1:15">
      <c r="A122" t="s">
        <v>796</v>
      </c>
      <c r="B122" t="s">
        <v>740</v>
      </c>
      <c r="C122" t="s">
        <v>797</v>
      </c>
      <c r="D122" t="str">
        <f>INDEX(TrustList7[Name],MATCH(MaternityServiceList6[[#This Row],[TrustCode]],TrustList7[Code],0),1)</f>
        <v>UNIVERSITY HOSPITALS COVENTRY AND WARWICKSHIRE NHS TRUST</v>
      </c>
      <c r="F122" t="s">
        <v>372</v>
      </c>
      <c r="G122" t="s">
        <v>798</v>
      </c>
      <c r="H122" t="s">
        <v>262</v>
      </c>
      <c r="I122" t="s">
        <v>263</v>
      </c>
      <c r="J122" t="s">
        <v>264</v>
      </c>
      <c r="N122" t="s">
        <v>776</v>
      </c>
      <c r="O122" t="s">
        <v>777</v>
      </c>
    </row>
    <row r="123" spans="1:15">
      <c r="A123" t="s">
        <v>799</v>
      </c>
      <c r="B123" t="s">
        <v>800</v>
      </c>
      <c r="C123" t="s">
        <v>801</v>
      </c>
      <c r="D123" t="str">
        <f>INDEX(TrustList7[Name],MATCH(MaternityServiceList6[[#This Row],[TrustCode]],TrustList7[Code],0),1)</f>
        <v>UNIVERSITY HOSPITALS DORSET NHS FOUNDATION TRUST</v>
      </c>
      <c r="F123" t="s">
        <v>430</v>
      </c>
      <c r="G123" t="s">
        <v>802</v>
      </c>
      <c r="H123" t="s">
        <v>262</v>
      </c>
      <c r="I123" t="s">
        <v>263</v>
      </c>
      <c r="J123" t="s">
        <v>264</v>
      </c>
      <c r="N123" t="s">
        <v>776</v>
      </c>
      <c r="O123" t="s">
        <v>777</v>
      </c>
    </row>
    <row r="124" spans="1:15">
      <c r="A124" t="s">
        <v>803</v>
      </c>
      <c r="B124" t="s">
        <v>744</v>
      </c>
      <c r="C124" t="s">
        <v>804</v>
      </c>
      <c r="D124" t="str">
        <f>INDEX(TrustList7[Name],MATCH(MaternityServiceList6[[#This Row],[TrustCode]],TrustList7[Code],0),1)</f>
        <v>UNIVERSITY HOSPITALS OF DERBY AND BURTON NHS FOUNDATION TRUST</v>
      </c>
      <c r="F124" t="s">
        <v>458</v>
      </c>
      <c r="G124" t="s">
        <v>805</v>
      </c>
      <c r="H124" t="s">
        <v>262</v>
      </c>
      <c r="I124" t="s">
        <v>263</v>
      </c>
      <c r="J124" t="s">
        <v>264</v>
      </c>
      <c r="N124" t="s">
        <v>776</v>
      </c>
      <c r="O124" t="s">
        <v>777</v>
      </c>
    </row>
    <row r="125" spans="1:15">
      <c r="A125" t="s">
        <v>806</v>
      </c>
      <c r="B125" t="s">
        <v>744</v>
      </c>
      <c r="C125" t="s">
        <v>807</v>
      </c>
      <c r="D125" t="str">
        <f>INDEX(TrustList7[Name],MATCH(MaternityServiceList6[[#This Row],[TrustCode]],TrustList7[Code],0),1)</f>
        <v>UNIVERSITY HOSPITALS OF DERBY AND BURTON NHS FOUNDATION TRUST</v>
      </c>
      <c r="F125" t="s">
        <v>467</v>
      </c>
      <c r="G125" t="s">
        <v>808</v>
      </c>
      <c r="H125" t="s">
        <v>262</v>
      </c>
      <c r="I125" t="s">
        <v>263</v>
      </c>
      <c r="J125" t="s">
        <v>264</v>
      </c>
      <c r="N125" t="s">
        <v>776</v>
      </c>
      <c r="O125" t="s">
        <v>777</v>
      </c>
    </row>
    <row r="126" spans="1:15">
      <c r="A126" t="s">
        <v>809</v>
      </c>
      <c r="B126" t="s">
        <v>749</v>
      </c>
      <c r="C126" t="s">
        <v>810</v>
      </c>
      <c r="D126" t="str">
        <f>INDEX(TrustList7[Name],MATCH(MaternityServiceList6[[#This Row],[TrustCode]],TrustList7[Code],0),1)</f>
        <v>UNIVERSITY HOSPITALS OF LEICESTER NHS TRUST</v>
      </c>
      <c r="F126" t="s">
        <v>811</v>
      </c>
      <c r="G126" t="s">
        <v>812</v>
      </c>
      <c r="H126" t="s">
        <v>262</v>
      </c>
      <c r="I126" t="s">
        <v>263</v>
      </c>
      <c r="J126" t="s">
        <v>264</v>
      </c>
      <c r="N126" t="s">
        <v>776</v>
      </c>
      <c r="O126" t="s">
        <v>777</v>
      </c>
    </row>
    <row r="127" spans="1:15">
      <c r="A127" t="s">
        <v>813</v>
      </c>
      <c r="B127" t="s">
        <v>814</v>
      </c>
      <c r="C127" t="s">
        <v>815</v>
      </c>
      <c r="D127" t="str">
        <f>INDEX(TrustList7[Name],MATCH(MaternityServiceList6[[#This Row],[TrustCode]],TrustList7[Code],0),1)</f>
        <v>UNIVERSITY HOSPITALS OF MORECAMBE BAY NHS FOUNDATION TRUST</v>
      </c>
      <c r="F127" t="s">
        <v>816</v>
      </c>
      <c r="G127" t="s">
        <v>817</v>
      </c>
      <c r="H127" t="s">
        <v>262</v>
      </c>
      <c r="I127" t="s">
        <v>263</v>
      </c>
      <c r="J127" t="s">
        <v>264</v>
      </c>
      <c r="N127" t="s">
        <v>776</v>
      </c>
      <c r="O127" t="s">
        <v>777</v>
      </c>
    </row>
    <row r="128" spans="1:15">
      <c r="A128" t="s">
        <v>818</v>
      </c>
      <c r="B128" t="s">
        <v>753</v>
      </c>
      <c r="C128" t="s">
        <v>819</v>
      </c>
      <c r="D128" t="str">
        <f>INDEX(TrustList7[Name],MATCH(MaternityServiceList6[[#This Row],[TrustCode]],TrustList7[Code],0),1)</f>
        <v>UNIVERSITY HOSPITALS OF NORTH MIDLANDS NHS TRUST</v>
      </c>
      <c r="F128" t="s">
        <v>820</v>
      </c>
      <c r="G128" t="s">
        <v>821</v>
      </c>
      <c r="H128" t="s">
        <v>262</v>
      </c>
      <c r="I128" t="s">
        <v>263</v>
      </c>
      <c r="J128" t="s">
        <v>264</v>
      </c>
      <c r="N128" t="s">
        <v>776</v>
      </c>
      <c r="O128" t="s">
        <v>777</v>
      </c>
    </row>
    <row r="129" spans="1:15">
      <c r="A129" t="s">
        <v>822</v>
      </c>
      <c r="B129" t="s">
        <v>823</v>
      </c>
      <c r="C129" t="s">
        <v>824</v>
      </c>
      <c r="D129" t="str">
        <f>INDEX(TrustList7[Name],MATCH(MaternityServiceList6[[#This Row],[TrustCode]],TrustList7[Code],0),1)</f>
        <v>UNIVERSITY HOSPITALS PLYMOUTH NHS TRUST</v>
      </c>
      <c r="F129" t="s">
        <v>511</v>
      </c>
      <c r="G129" t="s">
        <v>825</v>
      </c>
      <c r="H129" t="s">
        <v>262</v>
      </c>
      <c r="I129" t="s">
        <v>263</v>
      </c>
      <c r="J129" t="s">
        <v>264</v>
      </c>
      <c r="N129" t="s">
        <v>776</v>
      </c>
      <c r="O129" t="s">
        <v>777</v>
      </c>
    </row>
    <row r="130" spans="1:15">
      <c r="A130" t="s">
        <v>826</v>
      </c>
      <c r="B130" t="s">
        <v>827</v>
      </c>
      <c r="C130" t="s">
        <v>828</v>
      </c>
      <c r="D130" t="str">
        <f>INDEX(TrustList7[Name],MATCH(MaternityServiceList6[[#This Row],[TrustCode]],TrustList7[Code],0),1)</f>
        <v>UNIVERSITY HOSPITALS SUSSEX NHS FOUNDATION TRUST</v>
      </c>
      <c r="F130" t="s">
        <v>574</v>
      </c>
      <c r="G130" t="s">
        <v>829</v>
      </c>
      <c r="H130" t="s">
        <v>262</v>
      </c>
      <c r="I130" t="s">
        <v>263</v>
      </c>
      <c r="J130" t="s">
        <v>264</v>
      </c>
      <c r="N130" t="s">
        <v>776</v>
      </c>
      <c r="O130" t="s">
        <v>777</v>
      </c>
    </row>
    <row r="131" spans="1:15">
      <c r="A131" t="s">
        <v>830</v>
      </c>
      <c r="B131" t="s">
        <v>827</v>
      </c>
      <c r="C131" t="s">
        <v>831</v>
      </c>
      <c r="D131" t="str">
        <f>INDEX(TrustList7[Name],MATCH(MaternityServiceList6[[#This Row],[TrustCode]],TrustList7[Code],0),1)</f>
        <v>UNIVERSITY HOSPITALS SUSSEX NHS FOUNDATION TRUST</v>
      </c>
      <c r="F131" t="s">
        <v>593</v>
      </c>
      <c r="G131" t="s">
        <v>832</v>
      </c>
      <c r="H131" t="s">
        <v>262</v>
      </c>
      <c r="I131" t="s">
        <v>263</v>
      </c>
      <c r="J131" t="s">
        <v>264</v>
      </c>
      <c r="N131" t="s">
        <v>776</v>
      </c>
      <c r="O131" t="s">
        <v>777</v>
      </c>
    </row>
    <row r="132" spans="1:15">
      <c r="A132" t="s">
        <v>833</v>
      </c>
      <c r="B132" t="s">
        <v>757</v>
      </c>
      <c r="C132" t="s">
        <v>834</v>
      </c>
      <c r="D132" t="str">
        <f>INDEX(TrustList7[Name],MATCH(MaternityServiceList6[[#This Row],[TrustCode]],TrustList7[Code],0),1)</f>
        <v>WALSALL HEALTHCARE NHS TRUST</v>
      </c>
      <c r="F132" t="s">
        <v>835</v>
      </c>
      <c r="G132" t="s">
        <v>836</v>
      </c>
      <c r="H132" t="s">
        <v>262</v>
      </c>
      <c r="I132" t="s">
        <v>263</v>
      </c>
      <c r="J132" t="s">
        <v>264</v>
      </c>
      <c r="N132" t="s">
        <v>776</v>
      </c>
      <c r="O132" t="s">
        <v>777</v>
      </c>
    </row>
    <row r="133" spans="1:15">
      <c r="A133" t="s">
        <v>837</v>
      </c>
      <c r="B133" t="s">
        <v>838</v>
      </c>
      <c r="C133" t="s">
        <v>839</v>
      </c>
      <c r="D133" t="str">
        <f>INDEX(TrustList7[Name],MATCH(MaternityServiceList6[[#This Row],[TrustCode]],TrustList7[Code],0),1)</f>
        <v>WARRINGTON AND HALTON TEACHING HOSPITALS NHS FOUNDATION TRUST</v>
      </c>
      <c r="F133" t="s">
        <v>840</v>
      </c>
      <c r="G133" t="s">
        <v>841</v>
      </c>
      <c r="H133" t="s">
        <v>262</v>
      </c>
      <c r="I133" t="s">
        <v>263</v>
      </c>
      <c r="J133" t="s">
        <v>264</v>
      </c>
      <c r="N133" t="s">
        <v>776</v>
      </c>
      <c r="O133" t="s">
        <v>777</v>
      </c>
    </row>
    <row r="134" spans="1:15">
      <c r="A134" t="s">
        <v>842</v>
      </c>
      <c r="B134" t="s">
        <v>388</v>
      </c>
      <c r="C134" t="s">
        <v>843</v>
      </c>
      <c r="D134" t="str">
        <f>INDEX(TrustList7[Name],MATCH(MaternityServiceList6[[#This Row],[TrustCode]],TrustList7[Code],0),1)</f>
        <v>WEST HERTFORDSHIRE TEACHING HOSPITALS NHS TRUST</v>
      </c>
      <c r="F134" t="s">
        <v>598</v>
      </c>
      <c r="G134" t="s">
        <v>844</v>
      </c>
      <c r="H134" t="s">
        <v>262</v>
      </c>
      <c r="I134" t="s">
        <v>263</v>
      </c>
      <c r="J134" t="s">
        <v>264</v>
      </c>
      <c r="N134" t="s">
        <v>776</v>
      </c>
      <c r="O134" t="s">
        <v>777</v>
      </c>
    </row>
    <row r="135" spans="1:15">
      <c r="A135" t="s">
        <v>845</v>
      </c>
      <c r="B135" t="s">
        <v>393</v>
      </c>
      <c r="C135" t="s">
        <v>846</v>
      </c>
      <c r="D135" t="str">
        <f>INDEX(TrustList7[Name],MATCH(MaternityServiceList6[[#This Row],[TrustCode]],TrustList7[Code],0),1)</f>
        <v>WEST SUFFOLK NHS FOUNDATION TRUST</v>
      </c>
      <c r="F135" t="s">
        <v>620</v>
      </c>
      <c r="G135" t="s">
        <v>847</v>
      </c>
      <c r="H135" t="s">
        <v>262</v>
      </c>
      <c r="I135" t="s">
        <v>263</v>
      </c>
      <c r="J135" t="s">
        <v>264</v>
      </c>
      <c r="N135" t="s">
        <v>776</v>
      </c>
      <c r="O135" t="s">
        <v>777</v>
      </c>
    </row>
    <row r="136" spans="1:15">
      <c r="A136" t="s">
        <v>848</v>
      </c>
      <c r="B136" t="s">
        <v>576</v>
      </c>
      <c r="C136" t="s">
        <v>849</v>
      </c>
      <c r="D136" t="str">
        <f>INDEX(TrustList7[Name],MATCH(MaternityServiceList6[[#This Row],[TrustCode]],TrustList7[Code],0),1)</f>
        <v>WHITTINGTON HEALTH NHS TRUST</v>
      </c>
      <c r="F136" t="s">
        <v>625</v>
      </c>
      <c r="G136" t="s">
        <v>850</v>
      </c>
      <c r="H136" t="s">
        <v>262</v>
      </c>
      <c r="I136" t="s">
        <v>263</v>
      </c>
      <c r="J136" t="s">
        <v>264</v>
      </c>
      <c r="N136" t="s">
        <v>776</v>
      </c>
      <c r="O136" t="s">
        <v>777</v>
      </c>
    </row>
    <row r="137" spans="1:15">
      <c r="A137" t="s">
        <v>851</v>
      </c>
      <c r="B137" t="s">
        <v>852</v>
      </c>
      <c r="C137" t="s">
        <v>853</v>
      </c>
      <c r="D137" t="str">
        <f>INDEX(TrustList7[Name],MATCH(MaternityServiceList6[[#This Row],[TrustCode]],TrustList7[Code],0),1)</f>
        <v>WIRRAL UNIVERSITY TEACHING HOSPITAL NHS FOUNDATION TRUST</v>
      </c>
      <c r="F137" t="s">
        <v>854</v>
      </c>
      <c r="G137" t="s">
        <v>855</v>
      </c>
      <c r="H137" t="s">
        <v>262</v>
      </c>
      <c r="I137" t="s">
        <v>263</v>
      </c>
      <c r="J137" t="s">
        <v>264</v>
      </c>
      <c r="N137" t="s">
        <v>776</v>
      </c>
      <c r="O137" t="s">
        <v>777</v>
      </c>
    </row>
    <row r="138" spans="1:15">
      <c r="A138" t="s">
        <v>856</v>
      </c>
      <c r="B138" t="s">
        <v>766</v>
      </c>
      <c r="C138" t="s">
        <v>857</v>
      </c>
      <c r="D138" t="str">
        <f>INDEX(TrustList7[Name],MATCH(MaternityServiceList6[[#This Row],[TrustCode]],TrustList7[Code],0),1)</f>
        <v>WORCESTERSHIRE ACUTE HOSPITALS NHS TRUST</v>
      </c>
      <c r="F138" t="s">
        <v>858</v>
      </c>
      <c r="G138" t="s">
        <v>859</v>
      </c>
      <c r="H138" t="s">
        <v>262</v>
      </c>
      <c r="I138" t="s">
        <v>263</v>
      </c>
      <c r="J138" t="s">
        <v>264</v>
      </c>
      <c r="N138" t="s">
        <v>776</v>
      </c>
      <c r="O138" t="s">
        <v>777</v>
      </c>
    </row>
    <row r="139" spans="1:15">
      <c r="A139" t="s">
        <v>860</v>
      </c>
      <c r="B139" t="s">
        <v>861</v>
      </c>
      <c r="C139" t="s">
        <v>862</v>
      </c>
      <c r="D139" t="str">
        <f>INDEX(TrustList7[Name],MATCH(MaternityServiceList6[[#This Row],[TrustCode]],TrustList7[Code],0),1)</f>
        <v>WRIGHTINGTON, WIGAN AND LEIGH TEACHING HOSPITALS NHS FOUNDATION TRUST</v>
      </c>
      <c r="F139" t="s">
        <v>863</v>
      </c>
      <c r="G139" t="s">
        <v>864</v>
      </c>
      <c r="H139" t="s">
        <v>262</v>
      </c>
      <c r="I139" t="s">
        <v>263</v>
      </c>
      <c r="J139" t="s">
        <v>264</v>
      </c>
      <c r="N139" t="s">
        <v>776</v>
      </c>
      <c r="O139" t="s">
        <v>777</v>
      </c>
    </row>
    <row r="140" spans="1:15">
      <c r="A140" t="s">
        <v>865</v>
      </c>
      <c r="B140" t="s">
        <v>770</v>
      </c>
      <c r="C140" t="s">
        <v>866</v>
      </c>
      <c r="D140" t="str">
        <f>INDEX(TrustList7[Name],MATCH(MaternityServiceList6[[#This Row],[TrustCode]],TrustList7[Code],0),1)</f>
        <v>WYE VALLEY NHS TRUST</v>
      </c>
      <c r="F140" t="s">
        <v>688</v>
      </c>
      <c r="G140" t="s">
        <v>867</v>
      </c>
      <c r="H140" t="s">
        <v>262</v>
      </c>
      <c r="I140" t="s">
        <v>263</v>
      </c>
      <c r="J140" t="s">
        <v>264</v>
      </c>
      <c r="N140" t="s">
        <v>776</v>
      </c>
      <c r="O140" t="s">
        <v>777</v>
      </c>
    </row>
    <row r="141" spans="1:15">
      <c r="A141" t="s">
        <v>868</v>
      </c>
      <c r="B141" t="s">
        <v>869</v>
      </c>
      <c r="C141" t="s">
        <v>870</v>
      </c>
      <c r="D141" t="str">
        <f>INDEX(TrustList7[Name],MATCH(MaternityServiceList6[[#This Row],[TrustCode]],TrustList7[Code],0),1)</f>
        <v>YORK AND SCARBOROUGH TEACHING HOSPITALS NHS FOUNDATION TRUST</v>
      </c>
      <c r="F141" t="s">
        <v>706</v>
      </c>
      <c r="G141" t="s">
        <v>871</v>
      </c>
      <c r="H141" t="s">
        <v>262</v>
      </c>
      <c r="I141" t="s">
        <v>263</v>
      </c>
      <c r="J141" t="s">
        <v>264</v>
      </c>
      <c r="N141" t="s">
        <v>776</v>
      </c>
      <c r="O141" t="s">
        <v>777</v>
      </c>
    </row>
    <row r="142" spans="1:15">
      <c r="F142" t="s">
        <v>711</v>
      </c>
      <c r="G142" t="s">
        <v>872</v>
      </c>
      <c r="H142" t="s">
        <v>262</v>
      </c>
      <c r="I142" t="s">
        <v>263</v>
      </c>
      <c r="J142" t="s">
        <v>264</v>
      </c>
      <c r="N142" t="s">
        <v>776</v>
      </c>
      <c r="O142" t="s">
        <v>777</v>
      </c>
    </row>
    <row r="143" spans="1:15">
      <c r="F143" t="s">
        <v>873</v>
      </c>
      <c r="G143" t="s">
        <v>874</v>
      </c>
      <c r="H143" t="s">
        <v>262</v>
      </c>
      <c r="I143" t="s">
        <v>263</v>
      </c>
      <c r="J143" t="s">
        <v>264</v>
      </c>
      <c r="N143" t="s">
        <v>776</v>
      </c>
      <c r="O143" t="s">
        <v>777</v>
      </c>
    </row>
    <row r="144" spans="1:15">
      <c r="F144" t="s">
        <v>875</v>
      </c>
      <c r="G144" t="s">
        <v>876</v>
      </c>
      <c r="H144" t="s">
        <v>262</v>
      </c>
      <c r="I144" t="s">
        <v>263</v>
      </c>
      <c r="J144" t="s">
        <v>264</v>
      </c>
      <c r="N144" t="s">
        <v>776</v>
      </c>
      <c r="O144" t="s">
        <v>777</v>
      </c>
    </row>
    <row r="145" spans="6:15">
      <c r="F145" t="s">
        <v>877</v>
      </c>
      <c r="G145" t="s">
        <v>878</v>
      </c>
      <c r="H145" t="s">
        <v>262</v>
      </c>
      <c r="I145" t="s">
        <v>263</v>
      </c>
      <c r="J145" t="s">
        <v>264</v>
      </c>
      <c r="N145" t="s">
        <v>776</v>
      </c>
      <c r="O145" t="s">
        <v>777</v>
      </c>
    </row>
    <row r="146" spans="6:15">
      <c r="F146" t="s">
        <v>747</v>
      </c>
      <c r="G146" t="s">
        <v>879</v>
      </c>
      <c r="H146" t="s">
        <v>262</v>
      </c>
      <c r="I146" t="s">
        <v>263</v>
      </c>
      <c r="J146" t="s">
        <v>264</v>
      </c>
      <c r="N146" t="s">
        <v>776</v>
      </c>
      <c r="O146" t="s">
        <v>777</v>
      </c>
    </row>
    <row r="147" spans="6:15">
      <c r="F147" t="s">
        <v>760</v>
      </c>
      <c r="G147" t="s">
        <v>880</v>
      </c>
      <c r="H147" t="s">
        <v>262</v>
      </c>
      <c r="I147" t="s">
        <v>263</v>
      </c>
      <c r="J147" t="s">
        <v>264</v>
      </c>
      <c r="N147" t="s">
        <v>776</v>
      </c>
      <c r="O147" t="s">
        <v>777</v>
      </c>
    </row>
    <row r="148" spans="6:15">
      <c r="F148" t="s">
        <v>869</v>
      </c>
      <c r="G148" t="s">
        <v>881</v>
      </c>
      <c r="H148" t="s">
        <v>262</v>
      </c>
      <c r="I148" t="s">
        <v>263</v>
      </c>
      <c r="J148" t="s">
        <v>264</v>
      </c>
      <c r="N148" t="s">
        <v>776</v>
      </c>
      <c r="O148" t="s">
        <v>777</v>
      </c>
    </row>
    <row r="149" spans="6:15">
      <c r="F149" t="s">
        <v>882</v>
      </c>
      <c r="G149" t="s">
        <v>883</v>
      </c>
      <c r="H149" t="s">
        <v>262</v>
      </c>
      <c r="I149" t="s">
        <v>263</v>
      </c>
      <c r="J149" t="s">
        <v>264</v>
      </c>
      <c r="N149" t="s">
        <v>776</v>
      </c>
      <c r="O149" t="s">
        <v>777</v>
      </c>
    </row>
    <row r="150" spans="6:15">
      <c r="F150" t="s">
        <v>884</v>
      </c>
      <c r="G150" t="s">
        <v>885</v>
      </c>
      <c r="H150" t="s">
        <v>262</v>
      </c>
      <c r="I150" t="s">
        <v>263</v>
      </c>
      <c r="J150" t="s">
        <v>264</v>
      </c>
      <c r="N150" t="s">
        <v>886</v>
      </c>
      <c r="O150" t="s">
        <v>887</v>
      </c>
    </row>
    <row r="151" spans="6:15">
      <c r="F151" t="s">
        <v>309</v>
      </c>
      <c r="G151" t="s">
        <v>888</v>
      </c>
      <c r="H151" t="s">
        <v>262</v>
      </c>
      <c r="I151" t="s">
        <v>263</v>
      </c>
      <c r="J151" t="s">
        <v>264</v>
      </c>
      <c r="N151" t="s">
        <v>886</v>
      </c>
      <c r="O151" t="s">
        <v>887</v>
      </c>
    </row>
    <row r="152" spans="6:15">
      <c r="F152" t="s">
        <v>314</v>
      </c>
      <c r="G152" t="s">
        <v>889</v>
      </c>
      <c r="H152" t="s">
        <v>262</v>
      </c>
      <c r="I152" t="s">
        <v>263</v>
      </c>
      <c r="J152" t="s">
        <v>264</v>
      </c>
      <c r="N152" t="s">
        <v>886</v>
      </c>
      <c r="O152" t="s">
        <v>887</v>
      </c>
    </row>
    <row r="153" spans="6:15">
      <c r="F153" t="s">
        <v>890</v>
      </c>
      <c r="G153" t="s">
        <v>891</v>
      </c>
      <c r="H153" t="s">
        <v>262</v>
      </c>
      <c r="I153" t="s">
        <v>263</v>
      </c>
      <c r="J153" t="s">
        <v>264</v>
      </c>
      <c r="N153" t="s">
        <v>886</v>
      </c>
      <c r="O153" t="s">
        <v>887</v>
      </c>
    </row>
    <row r="154" spans="6:15">
      <c r="F154" t="s">
        <v>892</v>
      </c>
      <c r="G154" t="s">
        <v>893</v>
      </c>
      <c r="H154" t="s">
        <v>262</v>
      </c>
      <c r="I154" t="s">
        <v>263</v>
      </c>
      <c r="J154" t="s">
        <v>264</v>
      </c>
      <c r="N154" t="s">
        <v>886</v>
      </c>
      <c r="O154" t="s">
        <v>887</v>
      </c>
    </row>
    <row r="155" spans="6:15">
      <c r="F155" t="s">
        <v>894</v>
      </c>
      <c r="G155" t="s">
        <v>895</v>
      </c>
      <c r="H155" t="s">
        <v>262</v>
      </c>
      <c r="I155" t="s">
        <v>263</v>
      </c>
      <c r="J155" t="s">
        <v>264</v>
      </c>
      <c r="N155" t="s">
        <v>886</v>
      </c>
      <c r="O155" t="s">
        <v>887</v>
      </c>
    </row>
    <row r="156" spans="6:15">
      <c r="F156" t="s">
        <v>352</v>
      </c>
      <c r="G156" t="s">
        <v>896</v>
      </c>
      <c r="H156" t="s">
        <v>262</v>
      </c>
      <c r="I156" t="s">
        <v>263</v>
      </c>
      <c r="J156" t="s">
        <v>264</v>
      </c>
      <c r="N156" t="s">
        <v>886</v>
      </c>
      <c r="O156" t="s">
        <v>887</v>
      </c>
    </row>
    <row r="157" spans="6:15">
      <c r="F157" t="s">
        <v>386</v>
      </c>
      <c r="G157" t="s">
        <v>897</v>
      </c>
      <c r="H157" t="s">
        <v>262</v>
      </c>
      <c r="I157" t="s">
        <v>263</v>
      </c>
      <c r="J157" t="s">
        <v>264</v>
      </c>
      <c r="N157" t="s">
        <v>886</v>
      </c>
      <c r="O157" t="s">
        <v>887</v>
      </c>
    </row>
    <row r="158" spans="6:15">
      <c r="F158" t="s">
        <v>396</v>
      </c>
      <c r="G158" t="s">
        <v>898</v>
      </c>
      <c r="H158" t="s">
        <v>262</v>
      </c>
      <c r="I158" t="s">
        <v>263</v>
      </c>
      <c r="J158" t="s">
        <v>264</v>
      </c>
      <c r="N158" t="s">
        <v>886</v>
      </c>
      <c r="O158" t="s">
        <v>887</v>
      </c>
    </row>
    <row r="159" spans="6:15">
      <c r="F159" t="s">
        <v>899</v>
      </c>
      <c r="G159" t="s">
        <v>900</v>
      </c>
      <c r="H159" t="s">
        <v>262</v>
      </c>
      <c r="I159" t="s">
        <v>263</v>
      </c>
      <c r="J159" t="s">
        <v>264</v>
      </c>
      <c r="N159" t="s">
        <v>886</v>
      </c>
      <c r="O159" t="s">
        <v>887</v>
      </c>
    </row>
    <row r="160" spans="6:15">
      <c r="F160" t="s">
        <v>901</v>
      </c>
      <c r="G160" t="s">
        <v>8</v>
      </c>
      <c r="H160" t="s">
        <v>262</v>
      </c>
      <c r="I160" t="s">
        <v>263</v>
      </c>
      <c r="J160" t="s">
        <v>264</v>
      </c>
      <c r="N160" t="s">
        <v>886</v>
      </c>
      <c r="O160" t="s">
        <v>887</v>
      </c>
    </row>
    <row r="161" spans="6:15">
      <c r="F161" t="s">
        <v>506</v>
      </c>
      <c r="G161" t="s">
        <v>902</v>
      </c>
      <c r="H161" t="s">
        <v>262</v>
      </c>
      <c r="I161" t="s">
        <v>263</v>
      </c>
      <c r="J161" t="s">
        <v>264</v>
      </c>
      <c r="N161" t="s">
        <v>886</v>
      </c>
      <c r="O161" t="s">
        <v>887</v>
      </c>
    </row>
    <row r="162" spans="6:15">
      <c r="F162" t="s">
        <v>903</v>
      </c>
      <c r="G162" t="s">
        <v>904</v>
      </c>
      <c r="H162" t="s">
        <v>262</v>
      </c>
      <c r="I162" t="s">
        <v>263</v>
      </c>
      <c r="J162" t="s">
        <v>264</v>
      </c>
      <c r="N162" t="s">
        <v>886</v>
      </c>
      <c r="O162" t="s">
        <v>887</v>
      </c>
    </row>
    <row r="163" spans="6:15">
      <c r="F163" t="s">
        <v>905</v>
      </c>
      <c r="G163" t="s">
        <v>906</v>
      </c>
      <c r="H163" t="s">
        <v>262</v>
      </c>
      <c r="I163" t="s">
        <v>263</v>
      </c>
      <c r="J163" t="s">
        <v>264</v>
      </c>
      <c r="N163" t="s">
        <v>886</v>
      </c>
      <c r="O163" t="s">
        <v>887</v>
      </c>
    </row>
    <row r="164" spans="6:15">
      <c r="F164" t="s">
        <v>907</v>
      </c>
      <c r="G164" t="s">
        <v>908</v>
      </c>
      <c r="H164" t="s">
        <v>262</v>
      </c>
      <c r="I164" t="s">
        <v>263</v>
      </c>
      <c r="J164" t="s">
        <v>264</v>
      </c>
      <c r="N164" t="s">
        <v>886</v>
      </c>
      <c r="O164" t="s">
        <v>887</v>
      </c>
    </row>
    <row r="165" spans="6:15">
      <c r="F165" t="s">
        <v>524</v>
      </c>
      <c r="G165" t="s">
        <v>909</v>
      </c>
      <c r="H165" t="s">
        <v>262</v>
      </c>
      <c r="I165" t="s">
        <v>263</v>
      </c>
      <c r="J165" t="s">
        <v>264</v>
      </c>
      <c r="N165" t="s">
        <v>886</v>
      </c>
      <c r="O165" t="s">
        <v>887</v>
      </c>
    </row>
    <row r="166" spans="6:15">
      <c r="F166" t="s">
        <v>538</v>
      </c>
      <c r="G166" t="s">
        <v>910</v>
      </c>
      <c r="H166" t="s">
        <v>262</v>
      </c>
      <c r="I166" t="s">
        <v>263</v>
      </c>
      <c r="J166" t="s">
        <v>264</v>
      </c>
      <c r="N166" t="s">
        <v>886</v>
      </c>
      <c r="O166" t="s">
        <v>887</v>
      </c>
    </row>
    <row r="167" spans="6:15">
      <c r="F167" t="s">
        <v>548</v>
      </c>
      <c r="G167" t="s">
        <v>911</v>
      </c>
      <c r="H167" t="s">
        <v>262</v>
      </c>
      <c r="I167" t="s">
        <v>263</v>
      </c>
      <c r="J167" t="s">
        <v>264</v>
      </c>
      <c r="N167" t="s">
        <v>886</v>
      </c>
      <c r="O167" t="s">
        <v>887</v>
      </c>
    </row>
    <row r="168" spans="6:15">
      <c r="F168" t="s">
        <v>912</v>
      </c>
      <c r="G168" t="s">
        <v>913</v>
      </c>
      <c r="H168" t="s">
        <v>262</v>
      </c>
      <c r="I168" t="s">
        <v>263</v>
      </c>
      <c r="J168" t="s">
        <v>264</v>
      </c>
      <c r="N168" t="s">
        <v>886</v>
      </c>
      <c r="O168" t="s">
        <v>887</v>
      </c>
    </row>
    <row r="169" spans="6:15">
      <c r="F169" t="s">
        <v>569</v>
      </c>
      <c r="G169" t="s">
        <v>914</v>
      </c>
      <c r="H169" t="s">
        <v>262</v>
      </c>
      <c r="I169" t="s">
        <v>263</v>
      </c>
      <c r="J169" t="s">
        <v>264</v>
      </c>
      <c r="N169" t="s">
        <v>886</v>
      </c>
      <c r="O169" t="s">
        <v>887</v>
      </c>
    </row>
    <row r="170" spans="6:15">
      <c r="F170" t="s">
        <v>915</v>
      </c>
      <c r="G170" t="s">
        <v>916</v>
      </c>
      <c r="H170" t="s">
        <v>262</v>
      </c>
      <c r="I170" t="s">
        <v>263</v>
      </c>
      <c r="J170" t="s">
        <v>264</v>
      </c>
      <c r="N170" t="s">
        <v>886</v>
      </c>
      <c r="O170" t="s">
        <v>887</v>
      </c>
    </row>
    <row r="171" spans="6:15">
      <c r="F171" t="s">
        <v>615</v>
      </c>
      <c r="G171" t="s">
        <v>917</v>
      </c>
      <c r="H171" t="s">
        <v>262</v>
      </c>
      <c r="I171" t="s">
        <v>263</v>
      </c>
      <c r="J171" t="s">
        <v>264</v>
      </c>
      <c r="N171" t="s">
        <v>886</v>
      </c>
      <c r="O171" t="s">
        <v>887</v>
      </c>
    </row>
    <row r="172" spans="6:15">
      <c r="F172" t="s">
        <v>918</v>
      </c>
      <c r="G172" t="s">
        <v>919</v>
      </c>
      <c r="H172" t="s">
        <v>262</v>
      </c>
      <c r="I172" t="s">
        <v>263</v>
      </c>
      <c r="J172" t="s">
        <v>264</v>
      </c>
      <c r="N172" t="s">
        <v>886</v>
      </c>
      <c r="O172" t="s">
        <v>887</v>
      </c>
    </row>
    <row r="173" spans="6:15">
      <c r="F173" t="s">
        <v>920</v>
      </c>
      <c r="G173" t="s">
        <v>921</v>
      </c>
      <c r="H173" t="s">
        <v>262</v>
      </c>
      <c r="I173" t="s">
        <v>263</v>
      </c>
      <c r="J173" t="s">
        <v>264</v>
      </c>
      <c r="N173" t="s">
        <v>886</v>
      </c>
      <c r="O173" t="s">
        <v>887</v>
      </c>
    </row>
    <row r="174" spans="6:15">
      <c r="F174" t="s">
        <v>922</v>
      </c>
      <c r="G174" t="s">
        <v>923</v>
      </c>
      <c r="H174" t="s">
        <v>262</v>
      </c>
      <c r="I174" t="s">
        <v>263</v>
      </c>
      <c r="J174" t="s">
        <v>264</v>
      </c>
      <c r="N174" t="s">
        <v>886</v>
      </c>
      <c r="O174" t="s">
        <v>887</v>
      </c>
    </row>
    <row r="175" spans="6:15">
      <c r="F175" t="s">
        <v>924</v>
      </c>
      <c r="G175" t="s">
        <v>925</v>
      </c>
      <c r="H175" t="s">
        <v>262</v>
      </c>
      <c r="I175" t="s">
        <v>263</v>
      </c>
      <c r="J175" t="s">
        <v>264</v>
      </c>
      <c r="N175" t="s">
        <v>886</v>
      </c>
      <c r="O175" t="s">
        <v>887</v>
      </c>
    </row>
    <row r="176" spans="6:15">
      <c r="F176" t="s">
        <v>724</v>
      </c>
      <c r="G176" t="s">
        <v>926</v>
      </c>
      <c r="H176" t="s">
        <v>262</v>
      </c>
      <c r="I176" t="s">
        <v>263</v>
      </c>
      <c r="J176" t="s">
        <v>264</v>
      </c>
      <c r="N176" t="s">
        <v>886</v>
      </c>
      <c r="O176" t="s">
        <v>887</v>
      </c>
    </row>
    <row r="177" spans="6:15">
      <c r="F177" t="s">
        <v>734</v>
      </c>
      <c r="G177" t="s">
        <v>927</v>
      </c>
      <c r="H177" t="s">
        <v>262</v>
      </c>
      <c r="I177" t="s">
        <v>263</v>
      </c>
      <c r="J177" t="s">
        <v>264</v>
      </c>
      <c r="N177" t="s">
        <v>886</v>
      </c>
      <c r="O177" t="s">
        <v>887</v>
      </c>
    </row>
    <row r="178" spans="6:15">
      <c r="F178" t="s">
        <v>928</v>
      </c>
      <c r="G178" t="s">
        <v>929</v>
      </c>
      <c r="H178" t="s">
        <v>262</v>
      </c>
      <c r="I178" t="s">
        <v>263</v>
      </c>
      <c r="J178" t="s">
        <v>264</v>
      </c>
      <c r="N178" t="s">
        <v>886</v>
      </c>
      <c r="O178" t="s">
        <v>887</v>
      </c>
    </row>
    <row r="179" spans="6:15">
      <c r="F179" t="s">
        <v>930</v>
      </c>
      <c r="G179" t="s">
        <v>931</v>
      </c>
      <c r="H179" t="s">
        <v>262</v>
      </c>
      <c r="I179" t="s">
        <v>263</v>
      </c>
      <c r="J179" t="s">
        <v>264</v>
      </c>
      <c r="N179" t="s">
        <v>886</v>
      </c>
      <c r="O179" t="s">
        <v>887</v>
      </c>
    </row>
    <row r="180" spans="6:15">
      <c r="F180" t="s">
        <v>932</v>
      </c>
      <c r="G180" t="s">
        <v>933</v>
      </c>
      <c r="H180" t="s">
        <v>262</v>
      </c>
      <c r="I180" t="s">
        <v>263</v>
      </c>
      <c r="J180" t="s">
        <v>264</v>
      </c>
      <c r="N180" t="s">
        <v>886</v>
      </c>
      <c r="O180" t="s">
        <v>887</v>
      </c>
    </row>
    <row r="181" spans="6:15">
      <c r="F181" t="s">
        <v>934</v>
      </c>
      <c r="G181" t="s">
        <v>935</v>
      </c>
      <c r="H181" t="s">
        <v>262</v>
      </c>
      <c r="I181" t="s">
        <v>263</v>
      </c>
      <c r="J181" t="s">
        <v>264</v>
      </c>
      <c r="N181" t="s">
        <v>886</v>
      </c>
      <c r="O181" t="s">
        <v>887</v>
      </c>
    </row>
    <row r="182" spans="6:15">
      <c r="F182" t="s">
        <v>814</v>
      </c>
      <c r="G182" t="s">
        <v>936</v>
      </c>
      <c r="H182" t="s">
        <v>262</v>
      </c>
      <c r="I182" t="s">
        <v>263</v>
      </c>
      <c r="J182" t="s">
        <v>264</v>
      </c>
      <c r="N182" t="s">
        <v>886</v>
      </c>
      <c r="O182" t="s">
        <v>887</v>
      </c>
    </row>
    <row r="183" spans="6:15">
      <c r="F183" t="s">
        <v>838</v>
      </c>
      <c r="G183" t="s">
        <v>937</v>
      </c>
      <c r="H183" t="s">
        <v>262</v>
      </c>
      <c r="I183" t="s">
        <v>263</v>
      </c>
      <c r="J183" t="s">
        <v>264</v>
      </c>
      <c r="N183" t="s">
        <v>886</v>
      </c>
      <c r="O183" t="s">
        <v>887</v>
      </c>
    </row>
    <row r="184" spans="6:15">
      <c r="F184" t="s">
        <v>938</v>
      </c>
      <c r="G184" t="s">
        <v>939</v>
      </c>
      <c r="H184" t="s">
        <v>262</v>
      </c>
      <c r="I184" t="s">
        <v>263</v>
      </c>
      <c r="J184" t="s">
        <v>264</v>
      </c>
      <c r="N184" t="s">
        <v>886</v>
      </c>
      <c r="O184" t="s">
        <v>887</v>
      </c>
    </row>
    <row r="185" spans="6:15">
      <c r="F185" t="s">
        <v>852</v>
      </c>
      <c r="G185" t="s">
        <v>940</v>
      </c>
      <c r="H185" t="s">
        <v>262</v>
      </c>
      <c r="I185" t="s">
        <v>263</v>
      </c>
      <c r="J185" t="s">
        <v>264</v>
      </c>
      <c r="N185" t="s">
        <v>886</v>
      </c>
      <c r="O185" t="s">
        <v>887</v>
      </c>
    </row>
    <row r="186" spans="6:15">
      <c r="F186" t="s">
        <v>861</v>
      </c>
      <c r="G186" t="s">
        <v>941</v>
      </c>
      <c r="H186" t="s">
        <v>262</v>
      </c>
      <c r="I186" t="s">
        <v>263</v>
      </c>
      <c r="J186" t="s">
        <v>264</v>
      </c>
      <c r="N186" t="s">
        <v>886</v>
      </c>
      <c r="O186" t="s">
        <v>887</v>
      </c>
    </row>
    <row r="187" spans="6:15">
      <c r="F187" t="s">
        <v>268</v>
      </c>
      <c r="G187" t="s">
        <v>942</v>
      </c>
      <c r="H187" t="s">
        <v>262</v>
      </c>
      <c r="I187" t="s">
        <v>263</v>
      </c>
      <c r="J187" t="s">
        <v>264</v>
      </c>
      <c r="N187" t="s">
        <v>943</v>
      </c>
      <c r="O187" t="s">
        <v>944</v>
      </c>
    </row>
    <row r="188" spans="6:15">
      <c r="F188" t="s">
        <v>945</v>
      </c>
      <c r="G188" t="s">
        <v>946</v>
      </c>
      <c r="H188" t="s">
        <v>262</v>
      </c>
      <c r="I188" t="s">
        <v>263</v>
      </c>
      <c r="J188" t="s">
        <v>264</v>
      </c>
      <c r="N188" t="s">
        <v>943</v>
      </c>
      <c r="O188" t="s">
        <v>944</v>
      </c>
    </row>
    <row r="189" spans="6:15">
      <c r="F189" t="s">
        <v>947</v>
      </c>
      <c r="G189" t="s">
        <v>948</v>
      </c>
      <c r="H189" t="s">
        <v>262</v>
      </c>
      <c r="I189" t="s">
        <v>263</v>
      </c>
      <c r="J189" t="s">
        <v>264</v>
      </c>
      <c r="N189" t="s">
        <v>943</v>
      </c>
      <c r="O189" t="s">
        <v>944</v>
      </c>
    </row>
    <row r="190" spans="6:15">
      <c r="F190" t="s">
        <v>324</v>
      </c>
      <c r="G190" t="s">
        <v>949</v>
      </c>
      <c r="H190" t="s">
        <v>262</v>
      </c>
      <c r="I190" t="s">
        <v>263</v>
      </c>
      <c r="J190" t="s">
        <v>264</v>
      </c>
      <c r="N190" t="s">
        <v>943</v>
      </c>
      <c r="O190" t="s">
        <v>944</v>
      </c>
    </row>
    <row r="191" spans="6:15">
      <c r="F191" t="s">
        <v>367</v>
      </c>
      <c r="G191" t="s">
        <v>950</v>
      </c>
      <c r="H191" t="s">
        <v>262</v>
      </c>
      <c r="I191" t="s">
        <v>263</v>
      </c>
      <c r="J191" t="s">
        <v>264</v>
      </c>
      <c r="N191" t="s">
        <v>943</v>
      </c>
      <c r="O191" t="s">
        <v>944</v>
      </c>
    </row>
    <row r="192" spans="6:15">
      <c r="F192" t="s">
        <v>391</v>
      </c>
      <c r="G192" t="s">
        <v>951</v>
      </c>
      <c r="H192" t="s">
        <v>262</v>
      </c>
      <c r="I192" t="s">
        <v>263</v>
      </c>
      <c r="J192" t="s">
        <v>264</v>
      </c>
      <c r="N192" t="s">
        <v>943</v>
      </c>
      <c r="O192" t="s">
        <v>944</v>
      </c>
    </row>
    <row r="193" spans="6:15">
      <c r="F193" t="s">
        <v>410</v>
      </c>
      <c r="G193" t="s">
        <v>952</v>
      </c>
      <c r="H193" t="s">
        <v>262</v>
      </c>
      <c r="I193" t="s">
        <v>263</v>
      </c>
      <c r="J193" t="s">
        <v>264</v>
      </c>
      <c r="N193" t="s">
        <v>943</v>
      </c>
      <c r="O193" t="s">
        <v>944</v>
      </c>
    </row>
    <row r="194" spans="6:15">
      <c r="F194" t="s">
        <v>423</v>
      </c>
      <c r="G194" t="s">
        <v>953</v>
      </c>
      <c r="H194" t="s">
        <v>262</v>
      </c>
      <c r="I194" t="s">
        <v>263</v>
      </c>
      <c r="J194" t="s">
        <v>264</v>
      </c>
      <c r="N194" t="s">
        <v>943</v>
      </c>
      <c r="O194" t="s">
        <v>944</v>
      </c>
    </row>
    <row r="195" spans="6:15">
      <c r="F195" t="s">
        <v>954</v>
      </c>
      <c r="G195" t="s">
        <v>955</v>
      </c>
      <c r="H195" t="s">
        <v>262</v>
      </c>
      <c r="I195" t="s">
        <v>263</v>
      </c>
      <c r="J195" t="s">
        <v>264</v>
      </c>
      <c r="N195" t="s">
        <v>943</v>
      </c>
      <c r="O195" t="s">
        <v>944</v>
      </c>
    </row>
    <row r="196" spans="6:15">
      <c r="F196" t="s">
        <v>453</v>
      </c>
      <c r="G196" t="s">
        <v>956</v>
      </c>
      <c r="H196" t="s">
        <v>262</v>
      </c>
      <c r="I196" t="s">
        <v>263</v>
      </c>
      <c r="J196" t="s">
        <v>264</v>
      </c>
      <c r="N196" t="s">
        <v>943</v>
      </c>
      <c r="O196" t="s">
        <v>944</v>
      </c>
    </row>
    <row r="197" spans="6:15">
      <c r="F197" t="s">
        <v>957</v>
      </c>
      <c r="G197" t="s">
        <v>958</v>
      </c>
      <c r="H197" t="s">
        <v>262</v>
      </c>
      <c r="I197" t="s">
        <v>263</v>
      </c>
      <c r="J197" t="s">
        <v>264</v>
      </c>
      <c r="N197" t="s">
        <v>943</v>
      </c>
      <c r="O197" t="s">
        <v>944</v>
      </c>
    </row>
    <row r="198" spans="6:15">
      <c r="F198" t="s">
        <v>480</v>
      </c>
      <c r="G198" t="s">
        <v>959</v>
      </c>
      <c r="H198" t="s">
        <v>262</v>
      </c>
      <c r="I198" t="s">
        <v>263</v>
      </c>
      <c r="J198" t="s">
        <v>264</v>
      </c>
      <c r="N198" t="s">
        <v>943</v>
      </c>
      <c r="O198" t="s">
        <v>944</v>
      </c>
    </row>
    <row r="199" spans="6:15">
      <c r="F199" t="s">
        <v>960</v>
      </c>
      <c r="G199" t="s">
        <v>961</v>
      </c>
      <c r="H199" t="s">
        <v>262</v>
      </c>
      <c r="I199" t="s">
        <v>263</v>
      </c>
      <c r="J199" t="s">
        <v>264</v>
      </c>
      <c r="N199" t="s">
        <v>943</v>
      </c>
      <c r="O199" t="s">
        <v>944</v>
      </c>
    </row>
    <row r="200" spans="6:15">
      <c r="F200" t="s">
        <v>962</v>
      </c>
      <c r="G200" t="s">
        <v>963</v>
      </c>
      <c r="H200" t="s">
        <v>262</v>
      </c>
      <c r="I200" t="s">
        <v>263</v>
      </c>
      <c r="J200" t="s">
        <v>264</v>
      </c>
      <c r="N200" t="s">
        <v>943</v>
      </c>
      <c r="O200" t="s">
        <v>944</v>
      </c>
    </row>
    <row r="201" spans="6:15">
      <c r="F201" t="s">
        <v>533</v>
      </c>
      <c r="G201" t="s">
        <v>964</v>
      </c>
      <c r="H201" t="s">
        <v>262</v>
      </c>
      <c r="I201" t="s">
        <v>263</v>
      </c>
      <c r="J201" t="s">
        <v>264</v>
      </c>
      <c r="N201" t="s">
        <v>943</v>
      </c>
      <c r="O201" t="s">
        <v>944</v>
      </c>
    </row>
    <row r="202" spans="6:15">
      <c r="F202" t="s">
        <v>543</v>
      </c>
      <c r="G202" t="s">
        <v>965</v>
      </c>
      <c r="H202" t="s">
        <v>262</v>
      </c>
      <c r="I202" t="s">
        <v>263</v>
      </c>
      <c r="J202" t="s">
        <v>264</v>
      </c>
      <c r="N202" t="s">
        <v>943</v>
      </c>
      <c r="O202" t="s">
        <v>944</v>
      </c>
    </row>
    <row r="203" spans="6:15">
      <c r="F203" t="s">
        <v>966</v>
      </c>
      <c r="G203" t="s">
        <v>967</v>
      </c>
      <c r="H203" t="s">
        <v>262</v>
      </c>
      <c r="I203" t="s">
        <v>263</v>
      </c>
      <c r="J203" t="s">
        <v>264</v>
      </c>
      <c r="N203" t="s">
        <v>943</v>
      </c>
      <c r="O203" t="s">
        <v>944</v>
      </c>
    </row>
    <row r="204" spans="6:15">
      <c r="F204" t="s">
        <v>968</v>
      </c>
      <c r="G204" t="s">
        <v>969</v>
      </c>
      <c r="H204" t="s">
        <v>262</v>
      </c>
      <c r="I204" t="s">
        <v>263</v>
      </c>
      <c r="J204" t="s">
        <v>264</v>
      </c>
      <c r="N204" t="s">
        <v>943</v>
      </c>
      <c r="O204" t="s">
        <v>944</v>
      </c>
    </row>
    <row r="205" spans="6:15">
      <c r="F205" t="s">
        <v>634</v>
      </c>
      <c r="G205" t="s">
        <v>970</v>
      </c>
      <c r="H205" t="s">
        <v>262</v>
      </c>
      <c r="I205" t="s">
        <v>263</v>
      </c>
      <c r="J205" t="s">
        <v>264</v>
      </c>
      <c r="N205" t="s">
        <v>943</v>
      </c>
      <c r="O205" t="s">
        <v>944</v>
      </c>
    </row>
    <row r="206" spans="6:15">
      <c r="F206" t="s">
        <v>971</v>
      </c>
      <c r="G206" t="s">
        <v>972</v>
      </c>
      <c r="H206" t="s">
        <v>262</v>
      </c>
      <c r="I206" t="s">
        <v>263</v>
      </c>
      <c r="J206" t="s">
        <v>264</v>
      </c>
      <c r="N206" t="s">
        <v>943</v>
      </c>
      <c r="O206" t="s">
        <v>944</v>
      </c>
    </row>
    <row r="207" spans="6:15">
      <c r="F207" t="s">
        <v>639</v>
      </c>
      <c r="G207" t="s">
        <v>973</v>
      </c>
      <c r="H207" t="s">
        <v>262</v>
      </c>
      <c r="I207" t="s">
        <v>263</v>
      </c>
      <c r="J207" t="s">
        <v>264</v>
      </c>
      <c r="N207" t="s">
        <v>943</v>
      </c>
      <c r="O207" t="s">
        <v>944</v>
      </c>
    </row>
    <row r="208" spans="6:15">
      <c r="F208" t="s">
        <v>974</v>
      </c>
      <c r="G208" t="s">
        <v>975</v>
      </c>
      <c r="H208" t="s">
        <v>262</v>
      </c>
      <c r="I208" t="s">
        <v>263</v>
      </c>
      <c r="J208" t="s">
        <v>264</v>
      </c>
      <c r="N208" t="s">
        <v>943</v>
      </c>
      <c r="O208" t="s">
        <v>944</v>
      </c>
    </row>
    <row r="209" spans="6:15">
      <c r="F209" t="s">
        <v>644</v>
      </c>
      <c r="G209" t="s">
        <v>976</v>
      </c>
      <c r="H209" t="s">
        <v>262</v>
      </c>
      <c r="I209" t="s">
        <v>263</v>
      </c>
      <c r="J209" t="s">
        <v>264</v>
      </c>
      <c r="N209" t="s">
        <v>943</v>
      </c>
      <c r="O209" t="s">
        <v>944</v>
      </c>
    </row>
    <row r="210" spans="6:15">
      <c r="F210" t="s">
        <v>670</v>
      </c>
      <c r="G210" t="s">
        <v>977</v>
      </c>
      <c r="H210" t="s">
        <v>262</v>
      </c>
      <c r="I210" t="s">
        <v>263</v>
      </c>
      <c r="J210" t="s">
        <v>264</v>
      </c>
      <c r="N210" t="s">
        <v>943</v>
      </c>
      <c r="O210" t="s">
        <v>944</v>
      </c>
    </row>
    <row r="211" spans="6:15">
      <c r="F211" t="s">
        <v>978</v>
      </c>
      <c r="G211" t="s">
        <v>979</v>
      </c>
      <c r="H211" t="s">
        <v>262</v>
      </c>
      <c r="I211" t="s">
        <v>263</v>
      </c>
      <c r="J211" t="s">
        <v>264</v>
      </c>
      <c r="N211" t="s">
        <v>943</v>
      </c>
      <c r="O211" t="s">
        <v>944</v>
      </c>
    </row>
    <row r="212" spans="6:15">
      <c r="F212" t="s">
        <v>980</v>
      </c>
      <c r="G212" t="s">
        <v>981</v>
      </c>
      <c r="H212" t="s">
        <v>262</v>
      </c>
      <c r="I212" t="s">
        <v>263</v>
      </c>
      <c r="J212" t="s">
        <v>264</v>
      </c>
      <c r="N212" t="s">
        <v>943</v>
      </c>
      <c r="O212" t="s">
        <v>944</v>
      </c>
    </row>
    <row r="213" spans="6:15">
      <c r="F213" t="s">
        <v>982</v>
      </c>
      <c r="G213" t="s">
        <v>983</v>
      </c>
      <c r="H213" t="s">
        <v>262</v>
      </c>
      <c r="I213" t="s">
        <v>263</v>
      </c>
      <c r="J213" t="s">
        <v>264</v>
      </c>
      <c r="N213" t="s">
        <v>943</v>
      </c>
      <c r="O213" t="s">
        <v>944</v>
      </c>
    </row>
    <row r="214" spans="6:15">
      <c r="F214" t="s">
        <v>984</v>
      </c>
      <c r="G214" t="s">
        <v>985</v>
      </c>
      <c r="H214" t="s">
        <v>262</v>
      </c>
      <c r="I214" t="s">
        <v>263</v>
      </c>
      <c r="J214" t="s">
        <v>264</v>
      </c>
      <c r="N214" t="s">
        <v>943</v>
      </c>
      <c r="O214" t="s">
        <v>944</v>
      </c>
    </row>
    <row r="215" spans="6:15">
      <c r="F215" t="s">
        <v>986</v>
      </c>
      <c r="G215" t="s">
        <v>987</v>
      </c>
      <c r="H215" t="s">
        <v>262</v>
      </c>
      <c r="I215" t="s">
        <v>263</v>
      </c>
      <c r="J215" t="s">
        <v>264</v>
      </c>
      <c r="N215" t="s">
        <v>943</v>
      </c>
      <c r="O215" t="s">
        <v>944</v>
      </c>
    </row>
    <row r="216" spans="6:15">
      <c r="F216" t="s">
        <v>729</v>
      </c>
      <c r="G216" t="s">
        <v>988</v>
      </c>
      <c r="H216" t="s">
        <v>262</v>
      </c>
      <c r="I216" t="s">
        <v>263</v>
      </c>
      <c r="J216" t="s">
        <v>264</v>
      </c>
      <c r="N216" t="s">
        <v>943</v>
      </c>
      <c r="O216" t="s">
        <v>944</v>
      </c>
    </row>
    <row r="217" spans="6:15">
      <c r="F217" t="s">
        <v>989</v>
      </c>
      <c r="G217" t="s">
        <v>990</v>
      </c>
      <c r="H217" t="s">
        <v>262</v>
      </c>
      <c r="I217" t="s">
        <v>263</v>
      </c>
      <c r="J217" t="s">
        <v>264</v>
      </c>
      <c r="N217" t="s">
        <v>943</v>
      </c>
      <c r="O217" t="s">
        <v>944</v>
      </c>
    </row>
    <row r="218" spans="6:15">
      <c r="F218" t="s">
        <v>991</v>
      </c>
      <c r="G218" t="s">
        <v>992</v>
      </c>
      <c r="H218" t="s">
        <v>262</v>
      </c>
      <c r="I218" t="s">
        <v>263</v>
      </c>
      <c r="J218" t="s">
        <v>264</v>
      </c>
      <c r="N218" t="s">
        <v>943</v>
      </c>
      <c r="O218" t="s">
        <v>944</v>
      </c>
    </row>
    <row r="219" spans="6:15">
      <c r="F219" t="s">
        <v>785</v>
      </c>
      <c r="G219" t="s">
        <v>993</v>
      </c>
      <c r="H219" t="s">
        <v>262</v>
      </c>
      <c r="I219" t="s">
        <v>263</v>
      </c>
      <c r="J219" t="s">
        <v>264</v>
      </c>
      <c r="N219" t="s">
        <v>943</v>
      </c>
      <c r="O219" t="s">
        <v>944</v>
      </c>
    </row>
    <row r="220" spans="6:15">
      <c r="F220" t="s">
        <v>827</v>
      </c>
      <c r="G220" t="s">
        <v>994</v>
      </c>
      <c r="H220" t="s">
        <v>262</v>
      </c>
      <c r="I220" t="s">
        <v>263</v>
      </c>
      <c r="J220" t="s">
        <v>264</v>
      </c>
      <c r="N220" t="s">
        <v>943</v>
      </c>
      <c r="O220" t="s">
        <v>944</v>
      </c>
    </row>
    <row r="221" spans="6:15">
      <c r="F221" t="s">
        <v>995</v>
      </c>
      <c r="G221" t="s">
        <v>996</v>
      </c>
      <c r="H221" t="s">
        <v>262</v>
      </c>
      <c r="I221" t="s">
        <v>263</v>
      </c>
      <c r="J221" t="s">
        <v>264</v>
      </c>
      <c r="N221" t="s">
        <v>943</v>
      </c>
      <c r="O221" t="s">
        <v>944</v>
      </c>
    </row>
    <row r="222" spans="6:15">
      <c r="F222" t="s">
        <v>997</v>
      </c>
      <c r="G222" t="s">
        <v>998</v>
      </c>
      <c r="H222" t="s">
        <v>262</v>
      </c>
      <c r="I222" t="s">
        <v>263</v>
      </c>
      <c r="J222" t="s">
        <v>264</v>
      </c>
      <c r="N222" t="s">
        <v>999</v>
      </c>
      <c r="O222" t="s">
        <v>1000</v>
      </c>
    </row>
    <row r="223" spans="6:15">
      <c r="F223" t="s">
        <v>1001</v>
      </c>
      <c r="G223" t="s">
        <v>1002</v>
      </c>
      <c r="H223" t="s">
        <v>262</v>
      </c>
      <c r="I223" t="s">
        <v>263</v>
      </c>
      <c r="J223" t="s">
        <v>264</v>
      </c>
      <c r="N223" t="s">
        <v>999</v>
      </c>
      <c r="O223" t="s">
        <v>1000</v>
      </c>
    </row>
    <row r="224" spans="6:15">
      <c r="F224" t="s">
        <v>1003</v>
      </c>
      <c r="G224" t="s">
        <v>1004</v>
      </c>
      <c r="H224" t="s">
        <v>262</v>
      </c>
      <c r="I224" t="s">
        <v>263</v>
      </c>
      <c r="J224" t="s">
        <v>264</v>
      </c>
      <c r="N224" t="s">
        <v>999</v>
      </c>
      <c r="O224" t="s">
        <v>1000</v>
      </c>
    </row>
    <row r="225" spans="6:15">
      <c r="F225" t="s">
        <v>377</v>
      </c>
      <c r="G225" t="s">
        <v>1005</v>
      </c>
      <c r="H225" t="s">
        <v>262</v>
      </c>
      <c r="I225" t="s">
        <v>263</v>
      </c>
      <c r="J225" t="s">
        <v>264</v>
      </c>
      <c r="N225" t="s">
        <v>999</v>
      </c>
      <c r="O225" t="s">
        <v>1000</v>
      </c>
    </row>
    <row r="226" spans="6:15">
      <c r="F226" t="s">
        <v>1006</v>
      </c>
      <c r="G226" t="s">
        <v>1007</v>
      </c>
      <c r="H226" t="s">
        <v>262</v>
      </c>
      <c r="I226" t="s">
        <v>263</v>
      </c>
      <c r="J226" t="s">
        <v>264</v>
      </c>
      <c r="N226" t="s">
        <v>999</v>
      </c>
      <c r="O226" t="s">
        <v>1000</v>
      </c>
    </row>
    <row r="227" spans="6:15">
      <c r="F227" t="s">
        <v>1008</v>
      </c>
      <c r="G227" t="s">
        <v>1009</v>
      </c>
      <c r="H227" t="s">
        <v>262</v>
      </c>
      <c r="I227" t="s">
        <v>263</v>
      </c>
      <c r="J227" t="s">
        <v>264</v>
      </c>
      <c r="N227" t="s">
        <v>999</v>
      </c>
      <c r="O227" t="s">
        <v>1000</v>
      </c>
    </row>
    <row r="228" spans="6:15">
      <c r="F228" t="s">
        <v>1010</v>
      </c>
      <c r="G228" t="s">
        <v>1011</v>
      </c>
      <c r="H228" t="s">
        <v>262</v>
      </c>
      <c r="I228" t="s">
        <v>263</v>
      </c>
      <c r="J228" t="s">
        <v>264</v>
      </c>
      <c r="N228" t="s">
        <v>999</v>
      </c>
      <c r="O228" t="s">
        <v>1000</v>
      </c>
    </row>
    <row r="229" spans="6:15">
      <c r="F229" t="s">
        <v>440</v>
      </c>
      <c r="G229" t="s">
        <v>1012</v>
      </c>
      <c r="H229" t="s">
        <v>262</v>
      </c>
      <c r="I229" t="s">
        <v>263</v>
      </c>
      <c r="J229" t="s">
        <v>264</v>
      </c>
      <c r="N229" t="s">
        <v>999</v>
      </c>
      <c r="O229" t="s">
        <v>1000</v>
      </c>
    </row>
    <row r="230" spans="6:15">
      <c r="F230" t="s">
        <v>444</v>
      </c>
      <c r="G230" t="s">
        <v>1013</v>
      </c>
      <c r="H230" t="s">
        <v>262</v>
      </c>
      <c r="I230" t="s">
        <v>263</v>
      </c>
      <c r="J230" t="s">
        <v>264</v>
      </c>
      <c r="N230" t="s">
        <v>999</v>
      </c>
      <c r="O230" t="s">
        <v>1000</v>
      </c>
    </row>
    <row r="231" spans="6:15">
      <c r="F231" t="s">
        <v>589</v>
      </c>
      <c r="G231" t="s">
        <v>1014</v>
      </c>
      <c r="H231" t="s">
        <v>262</v>
      </c>
      <c r="I231" t="s">
        <v>263</v>
      </c>
      <c r="J231" t="s">
        <v>264</v>
      </c>
      <c r="N231" t="s">
        <v>999</v>
      </c>
      <c r="O231" t="s">
        <v>1000</v>
      </c>
    </row>
    <row r="232" spans="6:15">
      <c r="F232" t="s">
        <v>1015</v>
      </c>
      <c r="G232" t="s">
        <v>1016</v>
      </c>
      <c r="H232" t="s">
        <v>262</v>
      </c>
      <c r="I232" t="s">
        <v>263</v>
      </c>
      <c r="J232" t="s">
        <v>264</v>
      </c>
      <c r="N232" t="s">
        <v>999</v>
      </c>
      <c r="O232" t="s">
        <v>1000</v>
      </c>
    </row>
    <row r="233" spans="6:15">
      <c r="F233" t="s">
        <v>648</v>
      </c>
      <c r="G233" t="s">
        <v>1017</v>
      </c>
      <c r="H233" t="s">
        <v>262</v>
      </c>
      <c r="I233" t="s">
        <v>263</v>
      </c>
      <c r="J233" t="s">
        <v>264</v>
      </c>
      <c r="N233" t="s">
        <v>999</v>
      </c>
      <c r="O233" t="s">
        <v>1000</v>
      </c>
    </row>
    <row r="234" spans="6:15">
      <c r="F234" t="s">
        <v>653</v>
      </c>
      <c r="G234" t="s">
        <v>1018</v>
      </c>
      <c r="H234" t="s">
        <v>262</v>
      </c>
      <c r="I234" t="s">
        <v>263</v>
      </c>
      <c r="J234" t="s">
        <v>264</v>
      </c>
      <c r="N234" t="s">
        <v>999</v>
      </c>
      <c r="O234" t="s">
        <v>1000</v>
      </c>
    </row>
    <row r="235" spans="6:15">
      <c r="F235" t="s">
        <v>675</v>
      </c>
      <c r="G235" t="s">
        <v>1019</v>
      </c>
      <c r="H235" t="s">
        <v>262</v>
      </c>
      <c r="I235" t="s">
        <v>263</v>
      </c>
      <c r="J235" t="s">
        <v>264</v>
      </c>
      <c r="N235" t="s">
        <v>999</v>
      </c>
      <c r="O235" t="s">
        <v>1000</v>
      </c>
    </row>
    <row r="236" spans="6:15">
      <c r="F236" t="s">
        <v>679</v>
      </c>
      <c r="G236" t="s">
        <v>1020</v>
      </c>
      <c r="H236" t="s">
        <v>262</v>
      </c>
      <c r="I236" t="s">
        <v>263</v>
      </c>
      <c r="J236" t="s">
        <v>264</v>
      </c>
      <c r="N236" t="s">
        <v>999</v>
      </c>
      <c r="O236" t="s">
        <v>1000</v>
      </c>
    </row>
    <row r="237" spans="6:15">
      <c r="F237" t="s">
        <v>697</v>
      </c>
      <c r="G237" t="s">
        <v>1021</v>
      </c>
      <c r="H237" t="s">
        <v>262</v>
      </c>
      <c r="I237" t="s">
        <v>263</v>
      </c>
      <c r="J237" t="s">
        <v>264</v>
      </c>
      <c r="N237" t="s">
        <v>999</v>
      </c>
      <c r="O237" t="s">
        <v>1000</v>
      </c>
    </row>
    <row r="238" spans="6:15">
      <c r="F238" t="s">
        <v>1022</v>
      </c>
      <c r="G238" t="s">
        <v>1023</v>
      </c>
      <c r="H238" t="s">
        <v>262</v>
      </c>
      <c r="I238" t="s">
        <v>263</v>
      </c>
      <c r="J238" t="s">
        <v>264</v>
      </c>
      <c r="N238" t="s">
        <v>999</v>
      </c>
      <c r="O238" t="s">
        <v>1000</v>
      </c>
    </row>
    <row r="239" spans="6:15">
      <c r="F239" t="s">
        <v>1024</v>
      </c>
      <c r="G239" t="s">
        <v>1025</v>
      </c>
      <c r="H239" t="s">
        <v>262</v>
      </c>
      <c r="I239" t="s">
        <v>263</v>
      </c>
      <c r="J239" t="s">
        <v>264</v>
      </c>
      <c r="N239" t="s">
        <v>999</v>
      </c>
      <c r="O239" t="s">
        <v>1000</v>
      </c>
    </row>
    <row r="240" spans="6:15">
      <c r="F240" t="s">
        <v>1026</v>
      </c>
      <c r="G240" t="s">
        <v>1027</v>
      </c>
      <c r="H240" t="s">
        <v>262</v>
      </c>
      <c r="I240" t="s">
        <v>263</v>
      </c>
      <c r="J240" t="s">
        <v>264</v>
      </c>
      <c r="N240" t="s">
        <v>999</v>
      </c>
      <c r="O240" t="s">
        <v>1000</v>
      </c>
    </row>
    <row r="241" spans="6:15">
      <c r="F241" t="s">
        <v>773</v>
      </c>
      <c r="G241" t="s">
        <v>1028</v>
      </c>
      <c r="H241" t="s">
        <v>262</v>
      </c>
      <c r="I241" t="s">
        <v>263</v>
      </c>
      <c r="J241" t="s">
        <v>264</v>
      </c>
      <c r="N241" t="s">
        <v>999</v>
      </c>
      <c r="O241" t="s">
        <v>1000</v>
      </c>
    </row>
    <row r="242" spans="6:15">
      <c r="F242" t="s">
        <v>792</v>
      </c>
      <c r="G242" t="s">
        <v>1029</v>
      </c>
      <c r="H242" t="s">
        <v>262</v>
      </c>
      <c r="I242" t="s">
        <v>263</v>
      </c>
      <c r="J242" t="s">
        <v>264</v>
      </c>
      <c r="N242" t="s">
        <v>999</v>
      </c>
      <c r="O242" t="s">
        <v>1000</v>
      </c>
    </row>
    <row r="243" spans="6:15">
      <c r="F243" t="s">
        <v>800</v>
      </c>
      <c r="G243" t="s">
        <v>1030</v>
      </c>
      <c r="H243" t="s">
        <v>262</v>
      </c>
      <c r="I243" t="s">
        <v>263</v>
      </c>
      <c r="J243" t="s">
        <v>264</v>
      </c>
      <c r="N243" t="s">
        <v>999</v>
      </c>
      <c r="O243" t="s">
        <v>1000</v>
      </c>
    </row>
    <row r="244" spans="6:15">
      <c r="F244" t="s">
        <v>823</v>
      </c>
      <c r="G244" t="s">
        <v>1031</v>
      </c>
      <c r="H244" t="s">
        <v>262</v>
      </c>
      <c r="I244" t="s">
        <v>263</v>
      </c>
      <c r="J244" t="s">
        <v>264</v>
      </c>
      <c r="N244" t="s">
        <v>999</v>
      </c>
      <c r="O244" t="s">
        <v>1000</v>
      </c>
    </row>
    <row r="245" spans="6:15">
      <c r="F245" t="s">
        <v>1032</v>
      </c>
      <c r="G245" t="s">
        <v>1033</v>
      </c>
      <c r="H245" t="s">
        <v>262</v>
      </c>
      <c r="I245" t="s">
        <v>263</v>
      </c>
      <c r="J245" t="s">
        <v>264</v>
      </c>
      <c r="N245" t="s">
        <v>999</v>
      </c>
      <c r="O245" t="s">
        <v>1000</v>
      </c>
    </row>
    <row r="246" spans="6:15">
      <c r="F246" t="s">
        <v>1034</v>
      </c>
      <c r="G246" t="s">
        <v>1035</v>
      </c>
      <c r="H246" t="s">
        <v>262</v>
      </c>
      <c r="I246" t="s">
        <v>263</v>
      </c>
      <c r="J246" t="s">
        <v>264</v>
      </c>
      <c r="N246" t="s">
        <v>999</v>
      </c>
      <c r="O246" t="s">
        <v>1000</v>
      </c>
    </row>
  </sheetData>
  <pageMargins left="0.7" right="0.7" top="0.75" bottom="0.75" header="0.3" footer="0.3"/>
  <tableParts count="2">
    <tablePart r:id="rId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4BC39-4137-4500-9E72-E6790F9FFBA2}">
  <dimension ref="A1:R297"/>
  <sheetViews>
    <sheetView zoomScale="107" workbookViewId="0"/>
  </sheetViews>
  <sheetFormatPr defaultRowHeight="12.75" customHeight="1"/>
  <cols>
    <col min="1" max="1" width="136.85546875" bestFit="1" customWidth="1"/>
    <col min="2" max="2" width="11.85546875" bestFit="1" customWidth="1"/>
    <col min="4" max="4" width="13.7109375" style="9" customWidth="1"/>
    <col min="5" max="5" width="86.7109375" bestFit="1" customWidth="1"/>
    <col min="6" max="6" width="20.28515625" customWidth="1"/>
    <col min="7" max="7" width="13.5703125" customWidth="1"/>
    <col min="8" max="8" width="10.28515625" customWidth="1"/>
    <col min="9" max="9" width="21.28515625" customWidth="1"/>
    <col min="10" max="10" width="71.28515625" bestFit="1" customWidth="1"/>
    <col min="11" max="11" width="33.7109375" customWidth="1"/>
    <col min="12" max="12" width="24.42578125" customWidth="1"/>
    <col min="13" max="13" width="51" bestFit="1" customWidth="1"/>
    <col min="14" max="14" width="27.28515625" bestFit="1" customWidth="1"/>
    <col min="15" max="15" width="133.7109375" bestFit="1" customWidth="1"/>
    <col min="17" max="17" width="29.85546875" customWidth="1"/>
    <col min="18" max="18" width="10.7109375" customWidth="1"/>
  </cols>
  <sheetData>
    <row r="1" spans="1:18" ht="12.75" customHeight="1">
      <c r="A1" t="s">
        <v>1036</v>
      </c>
      <c r="D1" s="11" t="s">
        <v>1037</v>
      </c>
      <c r="F1" s="8" t="s">
        <v>1952</v>
      </c>
      <c r="Q1" t="s">
        <v>1038</v>
      </c>
    </row>
    <row r="2" spans="1:18" ht="12.75" customHeight="1">
      <c r="D2" s="9" t="s">
        <v>248</v>
      </c>
      <c r="E2" t="s">
        <v>103</v>
      </c>
      <c r="F2" t="s">
        <v>249</v>
      </c>
      <c r="G2" t="s">
        <v>1039</v>
      </c>
      <c r="H2" t="s">
        <v>250</v>
      </c>
      <c r="I2" t="s">
        <v>251</v>
      </c>
      <c r="J2" t="s">
        <v>252</v>
      </c>
      <c r="K2" t="s">
        <v>253</v>
      </c>
      <c r="L2" t="s">
        <v>254</v>
      </c>
      <c r="M2" t="s">
        <v>255</v>
      </c>
      <c r="N2" s="10" t="s">
        <v>1040</v>
      </c>
      <c r="O2" t="s">
        <v>1041</v>
      </c>
      <c r="Q2" t="s">
        <v>1042</v>
      </c>
      <c r="R2" t="s">
        <v>1043</v>
      </c>
    </row>
    <row r="3" spans="1:18" ht="12.75" customHeight="1">
      <c r="A3">
        <f>COUNTA(A7:A1005)</f>
        <v>232</v>
      </c>
      <c r="B3" t="s">
        <v>1044</v>
      </c>
      <c r="D3" s="9" t="s">
        <v>1045</v>
      </c>
      <c r="E3" t="s">
        <v>1046</v>
      </c>
      <c r="F3" t="s">
        <v>1047</v>
      </c>
      <c r="G3" t="s">
        <v>2018</v>
      </c>
      <c r="H3" t="s">
        <v>264</v>
      </c>
      <c r="I3" t="s">
        <v>1048</v>
      </c>
      <c r="J3" t="s">
        <v>1049</v>
      </c>
      <c r="K3" t="s">
        <v>1050</v>
      </c>
      <c r="L3" t="s">
        <v>776</v>
      </c>
      <c r="M3" t="s">
        <v>777</v>
      </c>
      <c r="N3" t="str">
        <f>SUBSTITUTE(LabList[[#This Row],[National Grouping Name]]," COMMISSIONING REGION", "")</f>
        <v>NORTH EAST AND YORKSHIRE</v>
      </c>
      <c r="O3" t="str">
        <f>IF(LabList[[#This Row],[Is Directed By - Primary Role Name]]="NHS TRUST", LabList[[#This Row],[Is Directed By - Name]]&amp;" - "&amp;LabList[[#This Row],[Name]],LabList[[#This Row],[Name]])</f>
        <v>ACCULABS DIAGNOSTICS UK LTD</v>
      </c>
      <c r="Q3" t="s">
        <v>1051</v>
      </c>
      <c r="R3">
        <v>8448</v>
      </c>
    </row>
    <row r="4" spans="1:18" ht="12.75" customHeight="1">
      <c r="D4" s="9" t="s">
        <v>1869</v>
      </c>
      <c r="E4" t="s">
        <v>1127</v>
      </c>
      <c r="F4" t="s">
        <v>1047</v>
      </c>
      <c r="G4" t="s">
        <v>263</v>
      </c>
      <c r="H4" t="s">
        <v>264</v>
      </c>
      <c r="I4" t="s">
        <v>280</v>
      </c>
      <c r="J4" t="s">
        <v>281</v>
      </c>
      <c r="K4" t="s">
        <v>262</v>
      </c>
      <c r="L4" t="s">
        <v>265</v>
      </c>
      <c r="M4" t="s">
        <v>266</v>
      </c>
      <c r="N4" t="str">
        <f>SUBSTITUTE(LabList[[#This Row],[National Grouping Name]]," COMMISSIONING REGION", "")</f>
        <v>EAST OF ENGLAND</v>
      </c>
      <c r="O4" t="str">
        <f>IF(LabList[[#This Row],[Is Directed By - Primary Role Name]]="NHS TRUST", LabList[[#This Row],[Is Directed By - Name]]&amp;" - "&amp;LabList[[#This Row],[Name]],LabList[[#This Row],[Name]])</f>
        <v>CAMBRIDGE UNIVERSITY HOSPITALS NHS FOUNDATION TRUST - ADDENBROOKE'S HOSPITAL LABORATORY</v>
      </c>
      <c r="Q4" t="s">
        <v>308</v>
      </c>
      <c r="R4">
        <v>8868</v>
      </c>
    </row>
    <row r="5" spans="1:18" ht="12.75" customHeight="1">
      <c r="A5" s="4" t="s">
        <v>1039</v>
      </c>
      <c r="B5" t="s">
        <v>263</v>
      </c>
      <c r="D5" s="9" t="s">
        <v>1281</v>
      </c>
      <c r="E5" t="s">
        <v>1282</v>
      </c>
      <c r="F5" t="s">
        <v>1047</v>
      </c>
      <c r="G5" t="s">
        <v>2018</v>
      </c>
      <c r="H5" t="s">
        <v>264</v>
      </c>
      <c r="I5" t="s">
        <v>473</v>
      </c>
      <c r="J5" t="s">
        <v>474</v>
      </c>
      <c r="K5" t="s">
        <v>262</v>
      </c>
      <c r="L5" t="s">
        <v>399</v>
      </c>
      <c r="M5" t="s">
        <v>400</v>
      </c>
      <c r="N5" t="str">
        <f>SUBSTITUTE(LabList[[#This Row],[National Grouping Name]]," COMMISSIONING REGION", "")</f>
        <v>LONDON</v>
      </c>
      <c r="O5" t="str">
        <f>IF(LabList[[#This Row],[Is Directed By - Primary Role Name]]="NHS TRUST", LabList[[#This Row],[Is Directed By - Name]]&amp;" - "&amp;LabList[[#This Row],[Name]],LabList[[#This Row],[Name]])</f>
        <v>KING'S COLLEGE HOSPITAL NHS FOUNDATION TRUST - ADVANCED DIAGNOSTICS LABORATORY</v>
      </c>
      <c r="Q5" t="s">
        <v>356</v>
      </c>
      <c r="R5">
        <v>9341</v>
      </c>
    </row>
    <row r="6" spans="1:18" ht="12.75" customHeight="1">
      <c r="A6" s="4" t="s">
        <v>250</v>
      </c>
      <c r="B6" t="s">
        <v>264</v>
      </c>
      <c r="D6" s="9" t="s">
        <v>1052</v>
      </c>
      <c r="E6" t="s">
        <v>1053</v>
      </c>
      <c r="F6" t="s">
        <v>1047</v>
      </c>
      <c r="G6" t="s">
        <v>263</v>
      </c>
      <c r="H6" t="s">
        <v>264</v>
      </c>
      <c r="I6" t="s">
        <v>258</v>
      </c>
      <c r="J6" t="s">
        <v>775</v>
      </c>
      <c r="K6" t="s">
        <v>262</v>
      </c>
      <c r="L6" t="s">
        <v>776</v>
      </c>
      <c r="M6" t="s">
        <v>777</v>
      </c>
      <c r="N6" t="str">
        <f>SUBSTITUTE(LabList[[#This Row],[National Grouping Name]]," COMMISSIONING REGION", "")</f>
        <v>NORTH EAST AND YORKSHIRE</v>
      </c>
      <c r="O6" t="str">
        <f>IF(LabList[[#This Row],[Is Directed By - Primary Role Name]]="NHS TRUST", LabList[[#This Row],[Is Directed By - Name]]&amp;" - "&amp;LabList[[#This Row],[Name]],LabList[[#This Row],[Name]])</f>
        <v>AIREDALE NHS FOUNDATION TRUST - AIREDALE NHS FOUNDATION TRUST LABORATORY</v>
      </c>
      <c r="Q6" t="s">
        <v>376</v>
      </c>
      <c r="R6">
        <v>8647</v>
      </c>
    </row>
    <row r="7" spans="1:18" ht="12.75" customHeight="1">
      <c r="A7" s="6" t="s">
        <v>1057</v>
      </c>
      <c r="D7" s="9" t="s">
        <v>1870</v>
      </c>
      <c r="E7" t="s">
        <v>1056</v>
      </c>
      <c r="F7" t="s">
        <v>1047</v>
      </c>
      <c r="G7" t="s">
        <v>2018</v>
      </c>
      <c r="H7" t="s">
        <v>264</v>
      </c>
      <c r="I7" t="s">
        <v>884</v>
      </c>
      <c r="J7" t="s">
        <v>885</v>
      </c>
      <c r="K7" t="s">
        <v>262</v>
      </c>
      <c r="L7" t="s">
        <v>886</v>
      </c>
      <c r="M7" t="s">
        <v>887</v>
      </c>
      <c r="N7" t="str">
        <f>SUBSTITUTE(LabList[[#This Row],[National Grouping Name]]," COMMISSIONING REGION", "")</f>
        <v>NORTH WEST</v>
      </c>
      <c r="O7" t="str">
        <f>IF(LabList[[#This Row],[Is Directed By - Primary Role Name]]="NHS TRUST", LabList[[#This Row],[Is Directed By - Name]]&amp;" - "&amp;LabList[[#This Row],[Name]],LabList[[#This Row],[Name]])</f>
        <v>ALDER HEY CHILDREN'S NHS FOUNDATION TRUST - ALDER HEY CHILDREN'S NHS FOUNDATION TRUST LABORATORY</v>
      </c>
      <c r="Q7" t="s">
        <v>390</v>
      </c>
      <c r="R7">
        <v>9399</v>
      </c>
    </row>
    <row r="8" spans="1:18" ht="12.75" customHeight="1">
      <c r="A8" s="9" t="s">
        <v>1060</v>
      </c>
      <c r="D8" s="9" t="s">
        <v>1871</v>
      </c>
      <c r="E8" t="s">
        <v>1984</v>
      </c>
      <c r="F8" t="s">
        <v>1047</v>
      </c>
      <c r="G8" t="s">
        <v>263</v>
      </c>
      <c r="H8" t="s">
        <v>264</v>
      </c>
      <c r="I8" t="s">
        <v>268</v>
      </c>
      <c r="J8" t="s">
        <v>942</v>
      </c>
      <c r="K8" t="s">
        <v>262</v>
      </c>
      <c r="L8" t="s">
        <v>943</v>
      </c>
      <c r="M8" t="s">
        <v>944</v>
      </c>
      <c r="N8" t="str">
        <f>SUBSTITUTE(LabList[[#This Row],[National Grouping Name]]," COMMISSIONING REGION", "")</f>
        <v>SOUTH EAST</v>
      </c>
      <c r="O8" t="str">
        <f>IF(LabList[[#This Row],[Is Directed By - Primary Role Name]]="NHS TRUST", LabList[[#This Row],[Is Directed By - Name]]&amp;" - "&amp;LabList[[#This Row],[Name]],LabList[[#This Row],[Name]])</f>
        <v>ASHFORD AND ST PETER'S HOSPITALS NHS FOUNDATION TRUST - ASHFORD AND ST PETER'S HOSPITAL LABORATORY</v>
      </c>
      <c r="Q8" t="s">
        <v>1059</v>
      </c>
      <c r="R8">
        <v>28655</v>
      </c>
    </row>
    <row r="9" spans="1:18" ht="12.75" customHeight="1">
      <c r="A9" s="9" t="s">
        <v>1063</v>
      </c>
      <c r="D9" s="9" t="s">
        <v>1460</v>
      </c>
      <c r="E9" t="s">
        <v>1461</v>
      </c>
      <c r="F9" t="s">
        <v>1047</v>
      </c>
      <c r="G9" t="s">
        <v>263</v>
      </c>
      <c r="H9" t="s">
        <v>264</v>
      </c>
      <c r="I9" t="s">
        <v>521</v>
      </c>
      <c r="J9" t="s">
        <v>522</v>
      </c>
      <c r="K9" t="s">
        <v>262</v>
      </c>
      <c r="L9" t="s">
        <v>399</v>
      </c>
      <c r="M9" t="s">
        <v>400</v>
      </c>
      <c r="N9" t="str">
        <f>SUBSTITUTE(LabList[[#This Row],[National Grouping Name]]," COMMISSIONING REGION", "")</f>
        <v>LONDON</v>
      </c>
      <c r="O9" t="str">
        <f>IF(LabList[[#This Row],[Is Directed By - Primary Role Name]]="NHS TRUST", LabList[[#This Row],[Is Directed By - Name]]&amp;" - "&amp;LabList[[#This Row],[Name]],LabList[[#This Row],[Name]])</f>
        <v>ROYAL FREE LONDON NHS FOUNDATION TRUST - BARNET GENERAL HOSPITAL LABORATORY</v>
      </c>
      <c r="Q9" t="s">
        <v>409</v>
      </c>
      <c r="R9">
        <v>9915</v>
      </c>
    </row>
    <row r="10" spans="1:18" ht="12.75" customHeight="1">
      <c r="A10" s="9" t="s">
        <v>2001</v>
      </c>
      <c r="D10" s="9" t="s">
        <v>1872</v>
      </c>
      <c r="E10" t="s">
        <v>1067</v>
      </c>
      <c r="F10" t="s">
        <v>1047</v>
      </c>
      <c r="G10" t="s">
        <v>263</v>
      </c>
      <c r="H10" t="s">
        <v>264</v>
      </c>
      <c r="I10" t="s">
        <v>278</v>
      </c>
      <c r="J10" t="s">
        <v>780</v>
      </c>
      <c r="K10" t="s">
        <v>262</v>
      </c>
      <c r="L10" t="s">
        <v>776</v>
      </c>
      <c r="M10" t="s">
        <v>777</v>
      </c>
      <c r="N10" t="str">
        <f>SUBSTITUTE(LabList[[#This Row],[National Grouping Name]]," COMMISSIONING REGION", "")</f>
        <v>NORTH EAST AND YORKSHIRE</v>
      </c>
      <c r="O10" t="str">
        <f>IF(LabList[[#This Row],[Is Directed By - Primary Role Name]]="NHS TRUST", LabList[[#This Row],[Is Directed By - Name]]&amp;" - "&amp;LabList[[#This Row],[Name]],LabList[[#This Row],[Name]])</f>
        <v>BARNSLEY HOSPITAL NHS FOUNDATION TRUST - BARNSLEY DISTRICT GENERAL HOSPITAL LABORATORY</v>
      </c>
      <c r="Q10" t="s">
        <v>1066</v>
      </c>
      <c r="R10">
        <v>9737</v>
      </c>
    </row>
    <row r="11" spans="1:18" ht="12.75" customHeight="1">
      <c r="A11" s="9" t="s">
        <v>1071</v>
      </c>
      <c r="D11" s="9" t="s">
        <v>1873</v>
      </c>
      <c r="E11" t="s">
        <v>1347</v>
      </c>
      <c r="F11" t="s">
        <v>1047</v>
      </c>
      <c r="G11" t="s">
        <v>263</v>
      </c>
      <c r="H11" t="s">
        <v>264</v>
      </c>
      <c r="I11" t="s">
        <v>331</v>
      </c>
      <c r="J11" t="s">
        <v>332</v>
      </c>
      <c r="K11" t="s">
        <v>262</v>
      </c>
      <c r="L11" t="s">
        <v>265</v>
      </c>
      <c r="M11" t="s">
        <v>266</v>
      </c>
      <c r="N11" t="str">
        <f>SUBSTITUTE(LabList[[#This Row],[National Grouping Name]]," COMMISSIONING REGION", "")</f>
        <v>EAST OF ENGLAND</v>
      </c>
      <c r="O11" t="str">
        <f>IF(LabList[[#This Row],[Is Directed By - Primary Role Name]]="NHS TRUST", LabList[[#This Row],[Is Directed By - Name]]&amp;" - "&amp;LabList[[#This Row],[Name]],LabList[[#This Row],[Name]])</f>
        <v>MID AND SOUTH ESSEX NHS FOUNDATION TRUST - BASILDON HOSPITAL LABORATORY</v>
      </c>
      <c r="Q11" t="s">
        <v>429</v>
      </c>
      <c r="R11">
        <v>9133</v>
      </c>
    </row>
    <row r="12" spans="1:18" ht="12.75" customHeight="1">
      <c r="A12" s="9" t="s">
        <v>1074</v>
      </c>
      <c r="D12" s="9" t="s">
        <v>1874</v>
      </c>
      <c r="E12" t="s">
        <v>1251</v>
      </c>
      <c r="F12" t="s">
        <v>1047</v>
      </c>
      <c r="G12" t="s">
        <v>263</v>
      </c>
      <c r="H12" t="s">
        <v>264</v>
      </c>
      <c r="I12" t="s">
        <v>453</v>
      </c>
      <c r="J12" t="s">
        <v>956</v>
      </c>
      <c r="K12" t="s">
        <v>262</v>
      </c>
      <c r="L12" t="s">
        <v>943</v>
      </c>
      <c r="M12" t="s">
        <v>944</v>
      </c>
      <c r="N12" t="str">
        <f>SUBSTITUTE(LabList[[#This Row],[National Grouping Name]]," COMMISSIONING REGION", "")</f>
        <v>SOUTH EAST</v>
      </c>
      <c r="O12" t="str">
        <f>IF(LabList[[#This Row],[Is Directed By - Primary Role Name]]="NHS TRUST", LabList[[#This Row],[Is Directed By - Name]]&amp;" - "&amp;LabList[[#This Row],[Name]],LabList[[#This Row],[Name]])</f>
        <v>HAMPSHIRE HOSPITALS NHS FOUNDATION TRUST - BASINGSTOKE AND NORTH HAMPSHIRE NHS FOUNDATION TRUST LABORATORY</v>
      </c>
      <c r="Q12" t="s">
        <v>1070</v>
      </c>
      <c r="R12">
        <v>9576</v>
      </c>
    </row>
    <row r="13" spans="1:18" ht="12.75" customHeight="1">
      <c r="A13" s="9" t="s">
        <v>1077</v>
      </c>
      <c r="D13" s="9" t="s">
        <v>1875</v>
      </c>
      <c r="E13" t="s">
        <v>1163</v>
      </c>
      <c r="F13" t="s">
        <v>1047</v>
      </c>
      <c r="G13" t="s">
        <v>263</v>
      </c>
      <c r="H13" t="s">
        <v>264</v>
      </c>
      <c r="I13" t="s">
        <v>372</v>
      </c>
      <c r="J13" t="s">
        <v>798</v>
      </c>
      <c r="K13" t="s">
        <v>262</v>
      </c>
      <c r="L13" t="s">
        <v>582</v>
      </c>
      <c r="M13" t="s">
        <v>583</v>
      </c>
      <c r="N13" t="str">
        <f>SUBSTITUTE(LabList[[#This Row],[National Grouping Name]]," COMMISSIONING REGION", "")</f>
        <v>MIDLANDS</v>
      </c>
      <c r="O13" t="str">
        <f>IF(LabList[[#This Row],[Is Directed By - Primary Role Name]]="NHS TRUST", LabList[[#This Row],[Is Directed By - Name]]&amp;" - "&amp;LabList[[#This Row],[Name]],LabList[[#This Row],[Name]])</f>
        <v>DONCASTER AND BASSETLAW TEACHING HOSPITALS NHS FOUNDATION TRUST - BASSETLAW DIST GEN HOSP LABORATORY</v>
      </c>
      <c r="Q13" t="s">
        <v>1073</v>
      </c>
      <c r="R13">
        <v>8801</v>
      </c>
    </row>
    <row r="14" spans="1:18" ht="12.75" customHeight="1">
      <c r="A14" s="9" t="s">
        <v>1080</v>
      </c>
      <c r="D14" s="9" t="s">
        <v>1876</v>
      </c>
      <c r="E14" t="s">
        <v>1096</v>
      </c>
      <c r="F14" t="s">
        <v>1047</v>
      </c>
      <c r="G14" t="s">
        <v>263</v>
      </c>
      <c r="H14" t="s">
        <v>264</v>
      </c>
      <c r="I14" t="s">
        <v>423</v>
      </c>
      <c r="J14" t="s">
        <v>953</v>
      </c>
      <c r="K14" t="s">
        <v>262</v>
      </c>
      <c r="L14" t="s">
        <v>943</v>
      </c>
      <c r="M14" t="s">
        <v>944</v>
      </c>
      <c r="N14" t="str">
        <f>SUBSTITUTE(LabList[[#This Row],[National Grouping Name]]," COMMISSIONING REGION", "")</f>
        <v>SOUTH EAST</v>
      </c>
      <c r="O14" t="str">
        <f>IF(LabList[[#This Row],[Is Directed By - Primary Role Name]]="NHS TRUST", LabList[[#This Row],[Is Directed By - Name]]&amp;" - "&amp;LabList[[#This Row],[Name]],LabList[[#This Row],[Name]])</f>
        <v>FRIMLEY HEALTH NHS FOUNDATION TRUST - BERKSHIRE AND SURREY PATHOLOGY SERVICES (BSPS)</v>
      </c>
      <c r="Q14" t="s">
        <v>452</v>
      </c>
      <c r="R14">
        <v>8082</v>
      </c>
    </row>
    <row r="15" spans="1:18" ht="12.75" customHeight="1">
      <c r="A15" s="9" t="s">
        <v>1082</v>
      </c>
      <c r="D15" s="9" t="s">
        <v>1877</v>
      </c>
      <c r="E15" t="s">
        <v>1454</v>
      </c>
      <c r="F15" t="s">
        <v>1047</v>
      </c>
      <c r="G15" t="s">
        <v>2018</v>
      </c>
      <c r="H15" t="s">
        <v>264</v>
      </c>
      <c r="I15" t="s">
        <v>644</v>
      </c>
      <c r="J15" t="s">
        <v>976</v>
      </c>
      <c r="K15" t="s">
        <v>262</v>
      </c>
      <c r="L15" t="s">
        <v>943</v>
      </c>
      <c r="M15" t="s">
        <v>944</v>
      </c>
      <c r="N15" t="str">
        <f>SUBSTITUTE(LabList[[#This Row],[National Grouping Name]]," COMMISSIONING REGION", "")</f>
        <v>SOUTH EAST</v>
      </c>
      <c r="O15" t="str">
        <f>IF(LabList[[#This Row],[Is Directed By - Primary Role Name]]="NHS TRUST", LabList[[#This Row],[Is Directed By - Name]]&amp;" - "&amp;LabList[[#This Row],[Name]],LabList[[#This Row],[Name]])</f>
        <v>ROYAL BERKSHIRE NHS FOUNDATION TRUST - BERKSHIRE AND SURREY PATHOLOGY SERVICES (BSPS) - HPV PRIMARY SCREENING PROGRAMME</v>
      </c>
      <c r="Q15" t="s">
        <v>1079</v>
      </c>
      <c r="R15">
        <v>8646</v>
      </c>
    </row>
    <row r="16" spans="1:18" ht="12.75" customHeight="1">
      <c r="A16" s="9" t="s">
        <v>1085</v>
      </c>
      <c r="D16" s="9" t="s">
        <v>1395</v>
      </c>
      <c r="E16" t="s">
        <v>1396</v>
      </c>
      <c r="F16" t="s">
        <v>1047</v>
      </c>
      <c r="G16" t="s">
        <v>263</v>
      </c>
      <c r="H16" t="s">
        <v>264</v>
      </c>
      <c r="I16" t="s">
        <v>615</v>
      </c>
      <c r="J16" t="s">
        <v>917</v>
      </c>
      <c r="K16" t="s">
        <v>262</v>
      </c>
      <c r="L16" t="s">
        <v>886</v>
      </c>
      <c r="M16" t="s">
        <v>887</v>
      </c>
      <c r="N16" t="str">
        <f>SUBSTITUTE(LabList[[#This Row],[National Grouping Name]]," COMMISSIONING REGION", "")</f>
        <v>NORTH WEST</v>
      </c>
      <c r="O16" t="str">
        <f>IF(LabList[[#This Row],[Is Directed By - Primary Role Name]]="NHS TRUST", LabList[[#This Row],[Is Directed By - Name]]&amp;" - "&amp;LabList[[#This Row],[Name]],LabList[[#This Row],[Name]])</f>
        <v>NORTHERN CARE ALLIANCE NHS FOUNDATION TRUST - BIRCH HILL HOSPITAL LABORATORY</v>
      </c>
      <c r="Q16" t="s">
        <v>479</v>
      </c>
      <c r="R16">
        <v>9843</v>
      </c>
    </row>
    <row r="17" spans="1:18" ht="12.75" customHeight="1">
      <c r="A17" s="9" t="s">
        <v>1087</v>
      </c>
      <c r="D17" s="9" t="s">
        <v>1083</v>
      </c>
      <c r="E17" t="s">
        <v>1084</v>
      </c>
      <c r="F17" t="s">
        <v>1047</v>
      </c>
      <c r="G17" t="s">
        <v>263</v>
      </c>
      <c r="H17" t="s">
        <v>264</v>
      </c>
      <c r="I17" t="s">
        <v>304</v>
      </c>
      <c r="J17" t="s">
        <v>591</v>
      </c>
      <c r="K17" t="s">
        <v>262</v>
      </c>
      <c r="L17" t="s">
        <v>582</v>
      </c>
      <c r="M17" t="s">
        <v>583</v>
      </c>
      <c r="N17" t="str">
        <f>SUBSTITUTE(LabList[[#This Row],[National Grouping Name]]," COMMISSIONING REGION", "")</f>
        <v>MIDLANDS</v>
      </c>
      <c r="O17" t="str">
        <f>IF(LabList[[#This Row],[Is Directed By - Primary Role Name]]="NHS TRUST", LabList[[#This Row],[Is Directed By - Name]]&amp;" - "&amp;LabList[[#This Row],[Name]],LabList[[#This Row],[Name]])</f>
        <v>BIRMINGHAM WOMEN'S AND CHILDREN'S NHS FOUNDATION TRUST - BIRMINGHAM WOMEN'S LABORATORY</v>
      </c>
      <c r="Q17" t="s">
        <v>532</v>
      </c>
      <c r="R17">
        <v>8063</v>
      </c>
    </row>
    <row r="18" spans="1:18" ht="12.75" customHeight="1">
      <c r="A18" s="9" t="s">
        <v>2002</v>
      </c>
      <c r="D18" s="9" t="s">
        <v>1097</v>
      </c>
      <c r="E18" t="s">
        <v>1098</v>
      </c>
      <c r="F18" t="s">
        <v>1047</v>
      </c>
      <c r="G18" t="s">
        <v>2018</v>
      </c>
      <c r="H18" t="s">
        <v>264</v>
      </c>
      <c r="I18" t="s">
        <v>1099</v>
      </c>
      <c r="J18" t="s">
        <v>1100</v>
      </c>
      <c r="K18" t="s">
        <v>1101</v>
      </c>
      <c r="L18" t="s">
        <v>582</v>
      </c>
      <c r="M18" t="s">
        <v>583</v>
      </c>
      <c r="N18" t="str">
        <f>SUBSTITUTE(LabList[[#This Row],[National Grouping Name]]," COMMISSIONING REGION", "")</f>
        <v>MIDLANDS</v>
      </c>
      <c r="O18" t="str">
        <f>IF(LabList[[#This Row],[Is Directed By - Primary Role Name]]="NHS TRUST", LabList[[#This Row],[Is Directed By - Name]]&amp;" - "&amp;LabList[[#This Row],[Name]],LabList[[#This Row],[Name]])</f>
        <v>BITTESWELL</v>
      </c>
      <c r="Q18" t="s">
        <v>1086</v>
      </c>
      <c r="R18">
        <v>8857</v>
      </c>
    </row>
    <row r="19" spans="1:18" ht="12.75" customHeight="1">
      <c r="A19" s="9" t="s">
        <v>1092</v>
      </c>
      <c r="D19" s="9" t="s">
        <v>1103</v>
      </c>
      <c r="E19" t="s">
        <v>1104</v>
      </c>
      <c r="F19" t="s">
        <v>1047</v>
      </c>
      <c r="G19" t="s">
        <v>263</v>
      </c>
      <c r="H19" t="s">
        <v>264</v>
      </c>
      <c r="I19" t="s">
        <v>309</v>
      </c>
      <c r="J19" t="s">
        <v>888</v>
      </c>
      <c r="K19" t="s">
        <v>262</v>
      </c>
      <c r="L19" t="s">
        <v>886</v>
      </c>
      <c r="M19" t="s">
        <v>887</v>
      </c>
      <c r="N19" t="str">
        <f>SUBSTITUTE(LabList[[#This Row],[National Grouping Name]]," COMMISSIONING REGION", "")</f>
        <v>NORTH WEST</v>
      </c>
      <c r="O19" t="str">
        <f>IF(LabList[[#This Row],[Is Directed By - Primary Role Name]]="NHS TRUST", LabList[[#This Row],[Is Directed By - Name]]&amp;" - "&amp;LabList[[#This Row],[Name]],LabList[[#This Row],[Name]])</f>
        <v>BLACKPOOL TEACHING HOSPITALS NHS FOUNDATION TRUST - BLACKPOOL TEACHING HOSPITALS - PATHOLOGY</v>
      </c>
      <c r="Q19" t="s">
        <v>560</v>
      </c>
      <c r="R19">
        <v>9864</v>
      </c>
    </row>
    <row r="20" spans="1:18" ht="12.75" customHeight="1">
      <c r="A20" s="9" t="s">
        <v>1102</v>
      </c>
      <c r="D20" s="9" t="s">
        <v>1106</v>
      </c>
      <c r="E20" t="s">
        <v>1107</v>
      </c>
      <c r="F20" t="s">
        <v>1047</v>
      </c>
      <c r="G20" t="s">
        <v>263</v>
      </c>
      <c r="H20" t="s">
        <v>264</v>
      </c>
      <c r="I20" t="s">
        <v>309</v>
      </c>
      <c r="J20" t="s">
        <v>888</v>
      </c>
      <c r="K20" t="s">
        <v>262</v>
      </c>
      <c r="L20" t="s">
        <v>886</v>
      </c>
      <c r="M20" t="s">
        <v>887</v>
      </c>
      <c r="N20" t="str">
        <f>SUBSTITUTE(LabList[[#This Row],[National Grouping Name]]," COMMISSIONING REGION", "")</f>
        <v>NORTH WEST</v>
      </c>
      <c r="O20" t="str">
        <f>IF(LabList[[#This Row],[Is Directed By - Primary Role Name]]="NHS TRUST", LabList[[#This Row],[Is Directed By - Name]]&amp;" - "&amp;LabList[[#This Row],[Name]],LabList[[#This Row],[Name]])</f>
        <v>BLACKPOOL TEACHING HOSPITALS NHS FOUNDATION TRUST - BLACKPOOL VICTORIA HOSPITAL LABORATORY</v>
      </c>
      <c r="Q20" t="s">
        <v>1091</v>
      </c>
      <c r="R20">
        <v>9032</v>
      </c>
    </row>
    <row r="21" spans="1:18" ht="12.75" customHeight="1">
      <c r="A21" s="9" t="s">
        <v>1978</v>
      </c>
      <c r="D21" s="9" t="s">
        <v>1878</v>
      </c>
      <c r="E21" t="s">
        <v>1272</v>
      </c>
      <c r="F21" t="s">
        <v>1047</v>
      </c>
      <c r="G21" t="s">
        <v>263</v>
      </c>
      <c r="H21" t="s">
        <v>264</v>
      </c>
      <c r="I21" t="s">
        <v>480</v>
      </c>
      <c r="J21" t="s">
        <v>959</v>
      </c>
      <c r="K21" t="s">
        <v>262</v>
      </c>
      <c r="L21" t="s">
        <v>943</v>
      </c>
      <c r="M21" t="s">
        <v>944</v>
      </c>
      <c r="N21" t="str">
        <f>SUBSTITUTE(LabList[[#This Row],[National Grouping Name]]," COMMISSIONING REGION", "")</f>
        <v>SOUTH EAST</v>
      </c>
      <c r="O21" t="str">
        <f>IF(LabList[[#This Row],[Is Directed By - Primary Role Name]]="NHS TRUST", LabList[[#This Row],[Is Directed By - Name]]&amp;" - "&amp;LabList[[#This Row],[Name]],LabList[[#This Row],[Name]])</f>
        <v>ISLE OF WIGHT NHS TRUST - BLOOD SCIENCES LABORATORY</v>
      </c>
      <c r="Q21" t="s">
        <v>1095</v>
      </c>
      <c r="R21">
        <v>10296</v>
      </c>
    </row>
    <row r="22" spans="1:18" ht="12.75" customHeight="1">
      <c r="A22" s="9" t="s">
        <v>1116</v>
      </c>
      <c r="D22" s="9" t="s">
        <v>1618</v>
      </c>
      <c r="E22" t="s">
        <v>1619</v>
      </c>
      <c r="F22" t="s">
        <v>1047</v>
      </c>
      <c r="G22" t="s">
        <v>2018</v>
      </c>
      <c r="H22" t="s">
        <v>264</v>
      </c>
      <c r="I22" t="s">
        <v>800</v>
      </c>
      <c r="J22" t="s">
        <v>1030</v>
      </c>
      <c r="K22" t="s">
        <v>262</v>
      </c>
      <c r="L22" t="s">
        <v>999</v>
      </c>
      <c r="M22" t="s">
        <v>1000</v>
      </c>
      <c r="N22" t="str">
        <f>SUBSTITUTE(LabList[[#This Row],[National Grouping Name]]," COMMISSIONING REGION", "")</f>
        <v>SOUTH WEST</v>
      </c>
      <c r="O22" t="str">
        <f>IF(LabList[[#This Row],[Is Directed By - Primary Role Name]]="NHS TRUST", LabList[[#This Row],[Is Directed By - Name]]&amp;" - "&amp;LabList[[#This Row],[Name]],LabList[[#This Row],[Name]])</f>
        <v>UNIVERSITY HOSPITALS DORSET NHS FOUNDATION TRUST - BOURNEMOUTH HOSPITAL MOLECULAR PATHOLOGY LABORATORY</v>
      </c>
      <c r="Q22" t="s">
        <v>592</v>
      </c>
      <c r="R22">
        <v>8874</v>
      </c>
    </row>
    <row r="23" spans="1:18" ht="12.75" customHeight="1">
      <c r="A23" s="9" t="s">
        <v>1119</v>
      </c>
      <c r="D23" s="9" t="s">
        <v>1111</v>
      </c>
      <c r="E23" t="s">
        <v>1112</v>
      </c>
      <c r="F23" t="s">
        <v>1047</v>
      </c>
      <c r="G23" t="s">
        <v>263</v>
      </c>
      <c r="H23" t="s">
        <v>264</v>
      </c>
      <c r="I23" t="s">
        <v>319</v>
      </c>
      <c r="J23" t="s">
        <v>783</v>
      </c>
      <c r="K23" t="s">
        <v>262</v>
      </c>
      <c r="L23" t="s">
        <v>776</v>
      </c>
      <c r="M23" t="s">
        <v>777</v>
      </c>
      <c r="N23" t="str">
        <f>SUBSTITUTE(LabList[[#This Row],[National Grouping Name]]," COMMISSIONING REGION", "")</f>
        <v>NORTH EAST AND YORKSHIRE</v>
      </c>
      <c r="O23" t="str">
        <f>IF(LabList[[#This Row],[Is Directed By - Primary Role Name]]="NHS TRUST", LabList[[#This Row],[Is Directed By - Name]]&amp;" - "&amp;LabList[[#This Row],[Name]],LabList[[#This Row],[Name]])</f>
        <v>BRADFORD TEACHING HOSPITALS NHS FOUNDATION TRUST - BRADFORD ROYAL INFIRMARY LABORATORY</v>
      </c>
      <c r="Q23" t="s">
        <v>1105</v>
      </c>
      <c r="R23">
        <v>8055</v>
      </c>
    </row>
    <row r="24" spans="1:18" ht="12.75" customHeight="1">
      <c r="A24" s="9" t="s">
        <v>1123</v>
      </c>
      <c r="D24" s="9" t="s">
        <v>1349</v>
      </c>
      <c r="E24" t="s">
        <v>1350</v>
      </c>
      <c r="F24" t="s">
        <v>1047</v>
      </c>
      <c r="G24" t="s">
        <v>263</v>
      </c>
      <c r="H24" t="s">
        <v>264</v>
      </c>
      <c r="I24" t="s">
        <v>331</v>
      </c>
      <c r="J24" t="s">
        <v>332</v>
      </c>
      <c r="K24" t="s">
        <v>262</v>
      </c>
      <c r="L24" t="s">
        <v>265</v>
      </c>
      <c r="M24" t="s">
        <v>266</v>
      </c>
      <c r="N24" t="str">
        <f>SUBSTITUTE(LabList[[#This Row],[National Grouping Name]]," COMMISSIONING REGION", "")</f>
        <v>EAST OF ENGLAND</v>
      </c>
      <c r="O24" t="str">
        <f>IF(LabList[[#This Row],[Is Directed By - Primary Role Name]]="NHS TRUST", LabList[[#This Row],[Is Directed By - Name]]&amp;" - "&amp;LabList[[#This Row],[Name]],LabList[[#This Row],[Name]])</f>
        <v>MID AND SOUTH ESSEX NHS FOUNDATION TRUST - BROOMFIELD HOSPITAL LABORATORY</v>
      </c>
      <c r="Q24" t="s">
        <v>1108</v>
      </c>
      <c r="R24">
        <v>9699</v>
      </c>
    </row>
    <row r="25" spans="1:18" ht="12.75" customHeight="1">
      <c r="A25" s="9" t="s">
        <v>1126</v>
      </c>
      <c r="D25" s="9" t="s">
        <v>1188</v>
      </c>
      <c r="E25" t="s">
        <v>1189</v>
      </c>
      <c r="F25" t="s">
        <v>1047</v>
      </c>
      <c r="G25" t="s">
        <v>263</v>
      </c>
      <c r="H25" t="s">
        <v>264</v>
      </c>
      <c r="I25" t="s">
        <v>396</v>
      </c>
      <c r="J25" t="s">
        <v>898</v>
      </c>
      <c r="K25" t="s">
        <v>262</v>
      </c>
      <c r="L25" t="s">
        <v>886</v>
      </c>
      <c r="M25" t="s">
        <v>887</v>
      </c>
      <c r="N25" t="str">
        <f>SUBSTITUTE(LabList[[#This Row],[National Grouping Name]]," COMMISSIONING REGION", "")</f>
        <v>NORTH WEST</v>
      </c>
      <c r="O25" t="str">
        <f>IF(LabList[[#This Row],[Is Directed By - Primary Role Name]]="NHS TRUST", LabList[[#This Row],[Is Directed By - Name]]&amp;" - "&amp;LabList[[#This Row],[Name]],LabList[[#This Row],[Name]])</f>
        <v>EAST LANCASHIRE HOSPITALS NHS TRUST - BURNLEY GENERAL HOSPITAL LABORATORY</v>
      </c>
      <c r="Q25" t="s">
        <v>619</v>
      </c>
      <c r="R25">
        <v>8833</v>
      </c>
    </row>
    <row r="26" spans="1:18" ht="12.75" customHeight="1">
      <c r="A26" s="9" t="s">
        <v>1128</v>
      </c>
      <c r="D26" s="9" t="s">
        <v>1623</v>
      </c>
      <c r="E26" t="s">
        <v>1624</v>
      </c>
      <c r="F26" t="s">
        <v>1047</v>
      </c>
      <c r="G26" t="s">
        <v>263</v>
      </c>
      <c r="H26" t="s">
        <v>264</v>
      </c>
      <c r="I26" t="s">
        <v>744</v>
      </c>
      <c r="J26" t="s">
        <v>745</v>
      </c>
      <c r="K26" t="s">
        <v>262</v>
      </c>
      <c r="L26" t="s">
        <v>582</v>
      </c>
      <c r="M26" t="s">
        <v>583</v>
      </c>
      <c r="N26" t="str">
        <f>SUBSTITUTE(LabList[[#This Row],[National Grouping Name]]," COMMISSIONING REGION", "")</f>
        <v>MIDLANDS</v>
      </c>
      <c r="O26" t="str">
        <f>IF(LabList[[#This Row],[Is Directed By - Primary Role Name]]="NHS TRUST", LabList[[#This Row],[Is Directed By - Name]]&amp;" - "&amp;LabList[[#This Row],[Name]],LabList[[#This Row],[Name]])</f>
        <v>UNIVERSITY HOSPITALS OF DERBY AND BURTON NHS FOUNDATION TRUST - BURTON HOSPITALS NHS FT LABORATORY</v>
      </c>
      <c r="Q26" t="s">
        <v>624</v>
      </c>
      <c r="R26">
        <v>9693</v>
      </c>
    </row>
    <row r="27" spans="1:18" ht="12.75" customHeight="1">
      <c r="A27" s="9" t="s">
        <v>1132</v>
      </c>
      <c r="D27" s="9" t="s">
        <v>1398</v>
      </c>
      <c r="E27" t="s">
        <v>1399</v>
      </c>
      <c r="F27" t="s">
        <v>1047</v>
      </c>
      <c r="G27" t="s">
        <v>263</v>
      </c>
      <c r="H27" t="s">
        <v>264</v>
      </c>
      <c r="I27" t="s">
        <v>615</v>
      </c>
      <c r="J27" t="s">
        <v>917</v>
      </c>
      <c r="K27" t="s">
        <v>262</v>
      </c>
      <c r="L27" t="s">
        <v>886</v>
      </c>
      <c r="M27" t="s">
        <v>887</v>
      </c>
      <c r="N27" t="str">
        <f>SUBSTITUTE(LabList[[#This Row],[National Grouping Name]]," COMMISSIONING REGION", "")</f>
        <v>NORTH WEST</v>
      </c>
      <c r="O27" t="str">
        <f>IF(LabList[[#This Row],[Is Directed By - Primary Role Name]]="NHS TRUST", LabList[[#This Row],[Is Directed By - Name]]&amp;" - "&amp;LabList[[#This Row],[Name]],LabList[[#This Row],[Name]])</f>
        <v>NORTHERN CARE ALLIANCE NHS FOUNDATION TRUST - BURY GENERAL HOSPITAL LABORATORY</v>
      </c>
      <c r="Q27" t="s">
        <v>1115</v>
      </c>
      <c r="R27">
        <v>8639</v>
      </c>
    </row>
    <row r="28" spans="1:18" ht="12.75" customHeight="1">
      <c r="A28" s="9" t="s">
        <v>1135</v>
      </c>
      <c r="D28" s="9" t="s">
        <v>1120</v>
      </c>
      <c r="E28" t="s">
        <v>1121</v>
      </c>
      <c r="F28" t="s">
        <v>1047</v>
      </c>
      <c r="G28" t="s">
        <v>263</v>
      </c>
      <c r="H28" t="s">
        <v>264</v>
      </c>
      <c r="I28" t="s">
        <v>329</v>
      </c>
      <c r="J28" t="s">
        <v>787</v>
      </c>
      <c r="K28" t="s">
        <v>262</v>
      </c>
      <c r="L28" t="s">
        <v>776</v>
      </c>
      <c r="M28" t="s">
        <v>777</v>
      </c>
      <c r="N28" t="str">
        <f>SUBSTITUTE(LabList[[#This Row],[National Grouping Name]]," COMMISSIONING REGION", "")</f>
        <v>NORTH EAST AND YORKSHIRE</v>
      </c>
      <c r="O28" t="str">
        <f>IF(LabList[[#This Row],[Is Directed By - Primary Role Name]]="NHS TRUST", LabList[[#This Row],[Is Directed By - Name]]&amp;" - "&amp;LabList[[#This Row],[Name]],LabList[[#This Row],[Name]])</f>
        <v>CALDERDALE AND HUDDERSFIELD NHS FOUNDATION TRUST - CALDERDALE ROYAL PATHOLOGY LABORATORY</v>
      </c>
      <c r="Q28" t="s">
        <v>1118</v>
      </c>
      <c r="R28">
        <v>8660</v>
      </c>
    </row>
    <row r="29" spans="1:18" ht="12.75" customHeight="1">
      <c r="A29" s="9" t="s">
        <v>1139</v>
      </c>
      <c r="D29" s="9" t="s">
        <v>1129</v>
      </c>
      <c r="E29" t="s">
        <v>1130</v>
      </c>
      <c r="F29" t="s">
        <v>1047</v>
      </c>
      <c r="G29" t="s">
        <v>2018</v>
      </c>
      <c r="H29" t="s">
        <v>264</v>
      </c>
      <c r="I29" t="s">
        <v>280</v>
      </c>
      <c r="J29" t="s">
        <v>281</v>
      </c>
      <c r="K29" t="s">
        <v>262</v>
      </c>
      <c r="L29" t="s">
        <v>265</v>
      </c>
      <c r="M29" t="s">
        <v>266</v>
      </c>
      <c r="N29" t="str">
        <f>SUBSTITUTE(LabList[[#This Row],[National Grouping Name]]," COMMISSIONING REGION", "")</f>
        <v>EAST OF ENGLAND</v>
      </c>
      <c r="O29" t="str">
        <f>IF(LabList[[#This Row],[Is Directed By - Primary Role Name]]="NHS TRUST", LabList[[#This Row],[Is Directed By - Name]]&amp;" - "&amp;LabList[[#This Row],[Name]],LabList[[#This Row],[Name]])</f>
        <v>CAMBRIDGE UNIVERSITY HOSPITALS NHS FOUNDATION TRUST - CANCER MOLECULAR DIAGNOSTICS LABORATORY (CMDL)</v>
      </c>
      <c r="Q29" t="s">
        <v>1122</v>
      </c>
      <c r="R29">
        <v>8869</v>
      </c>
    </row>
    <row r="30" spans="1:18" ht="12.75" customHeight="1">
      <c r="A30" s="9" t="s">
        <v>1142</v>
      </c>
      <c r="D30" s="9" t="s">
        <v>1264</v>
      </c>
      <c r="E30" t="s">
        <v>1265</v>
      </c>
      <c r="F30" t="s">
        <v>1047</v>
      </c>
      <c r="G30" t="s">
        <v>263</v>
      </c>
      <c r="H30" t="s">
        <v>264</v>
      </c>
      <c r="I30" t="s">
        <v>469</v>
      </c>
      <c r="J30" t="s">
        <v>470</v>
      </c>
      <c r="K30" t="s">
        <v>262</v>
      </c>
      <c r="L30" t="s">
        <v>399</v>
      </c>
      <c r="M30" t="s">
        <v>400</v>
      </c>
      <c r="N30" t="str">
        <f>SUBSTITUTE(LabList[[#This Row],[National Grouping Name]]," COMMISSIONING REGION", "")</f>
        <v>LONDON</v>
      </c>
      <c r="O30" t="str">
        <f>IF(LabList[[#This Row],[Is Directed By - Primary Role Name]]="NHS TRUST", LabList[[#This Row],[Is Directed By - Name]]&amp;" - "&amp;LabList[[#This Row],[Name]],LabList[[#This Row],[Name]])</f>
        <v>IMPERIAL COLLEGE HEALTHCARE NHS TRUST - CHARING CROSS LABORATORY</v>
      </c>
      <c r="Q30" t="s">
        <v>1125</v>
      </c>
      <c r="R30">
        <v>9018</v>
      </c>
    </row>
    <row r="31" spans="1:18" ht="12.75" customHeight="1">
      <c r="A31" s="9" t="s">
        <v>1148</v>
      </c>
      <c r="D31" s="9" t="s">
        <v>1462</v>
      </c>
      <c r="E31" t="s">
        <v>1463</v>
      </c>
      <c r="F31" t="s">
        <v>1047</v>
      </c>
      <c r="G31" t="s">
        <v>2018</v>
      </c>
      <c r="H31" t="s">
        <v>264</v>
      </c>
      <c r="I31" t="s">
        <v>521</v>
      </c>
      <c r="J31" t="s">
        <v>522</v>
      </c>
      <c r="K31" t="s">
        <v>262</v>
      </c>
      <c r="L31" t="s">
        <v>399</v>
      </c>
      <c r="M31" t="s">
        <v>400</v>
      </c>
      <c r="N31" t="str">
        <f>SUBSTITUTE(LabList[[#This Row],[National Grouping Name]]," COMMISSIONING REGION", "")</f>
        <v>LONDON</v>
      </c>
      <c r="O31" t="str">
        <f>IF(LabList[[#This Row],[Is Directed By - Primary Role Name]]="NHS TRUST", LabList[[#This Row],[Is Directed By - Name]]&amp;" - "&amp;LabList[[#This Row],[Name]],LabList[[#This Row],[Name]])</f>
        <v>ROYAL FREE LONDON NHS FOUNDATION TRUST - CHASE FARM HOSPITALS (ENFIELD ACUTE) LABORATORY</v>
      </c>
      <c r="Q31" t="s">
        <v>678</v>
      </c>
      <c r="R31">
        <v>8348</v>
      </c>
    </row>
    <row r="32" spans="1:18" ht="12.75" customHeight="1">
      <c r="A32" s="9" t="s">
        <v>2003</v>
      </c>
      <c r="D32" s="9" t="s">
        <v>1143</v>
      </c>
      <c r="E32" t="s">
        <v>1985</v>
      </c>
      <c r="F32" t="s">
        <v>1047</v>
      </c>
      <c r="G32" t="s">
        <v>263</v>
      </c>
      <c r="H32" t="s">
        <v>264</v>
      </c>
      <c r="I32" t="s">
        <v>338</v>
      </c>
      <c r="J32" t="s">
        <v>425</v>
      </c>
      <c r="K32" t="s">
        <v>262</v>
      </c>
      <c r="L32" t="s">
        <v>399</v>
      </c>
      <c r="M32" t="s">
        <v>400</v>
      </c>
      <c r="N32" t="str">
        <f>SUBSTITUTE(LabList[[#This Row],[National Grouping Name]]," COMMISSIONING REGION", "")</f>
        <v>LONDON</v>
      </c>
      <c r="O32" t="str">
        <f>IF(LabList[[#This Row],[Is Directed By - Primary Role Name]]="NHS TRUST", LabList[[#This Row],[Is Directed By - Name]]&amp;" - "&amp;LabList[[#This Row],[Name]],LabList[[#This Row],[Name]])</f>
        <v>CHELSEA AND WESTMINSTER HOSPITAL NHS FOUNDATION TRUST - CHELSEA AND WESTMINSTER HOSPITAL LABORATORY</v>
      </c>
      <c r="Q32" t="s">
        <v>1131</v>
      </c>
      <c r="R32">
        <v>9550</v>
      </c>
    </row>
    <row r="33" spans="1:18" ht="12.75" customHeight="1">
      <c r="A33" s="9" t="s">
        <v>1156</v>
      </c>
      <c r="D33" s="9" t="s">
        <v>1225</v>
      </c>
      <c r="E33" t="s">
        <v>1226</v>
      </c>
      <c r="F33" t="s">
        <v>1047</v>
      </c>
      <c r="G33" t="s">
        <v>263</v>
      </c>
      <c r="H33" t="s">
        <v>264</v>
      </c>
      <c r="I33" t="s">
        <v>440</v>
      </c>
      <c r="J33" t="s">
        <v>1012</v>
      </c>
      <c r="K33" t="s">
        <v>262</v>
      </c>
      <c r="L33" t="s">
        <v>999</v>
      </c>
      <c r="M33" t="s">
        <v>1000</v>
      </c>
      <c r="N33" t="str">
        <f>SUBSTITUTE(LabList[[#This Row],[National Grouping Name]]," COMMISSIONING REGION", "")</f>
        <v>SOUTH WEST</v>
      </c>
      <c r="O33" t="str">
        <f>IF(LabList[[#This Row],[Is Directed By - Primary Role Name]]="NHS TRUST", LabList[[#This Row],[Is Directed By - Name]]&amp;" - "&amp;LabList[[#This Row],[Name]],LabList[[#This Row],[Name]])</f>
        <v>GLOUCESTERSHIRE HOSPITALS NHS FOUNDATION TRUST - CHELTENHAM GENERAL HOSPITAL</v>
      </c>
      <c r="Q33" t="s">
        <v>692</v>
      </c>
      <c r="R33">
        <v>9356</v>
      </c>
    </row>
    <row r="34" spans="1:18" ht="12.75" customHeight="1">
      <c r="A34" s="9" t="s">
        <v>2004</v>
      </c>
      <c r="D34" s="9" t="s">
        <v>1152</v>
      </c>
      <c r="E34" t="s">
        <v>1986</v>
      </c>
      <c r="F34" t="s">
        <v>1047</v>
      </c>
      <c r="G34" t="s">
        <v>263</v>
      </c>
      <c r="H34" t="s">
        <v>264</v>
      </c>
      <c r="I34" t="s">
        <v>352</v>
      </c>
      <c r="J34" t="s">
        <v>896</v>
      </c>
      <c r="K34" t="s">
        <v>262</v>
      </c>
      <c r="L34" t="s">
        <v>886</v>
      </c>
      <c r="M34" t="s">
        <v>887</v>
      </c>
      <c r="N34" t="str">
        <f>SUBSTITUTE(LabList[[#This Row],[National Grouping Name]]," COMMISSIONING REGION", "")</f>
        <v>NORTH WEST</v>
      </c>
      <c r="O34" t="str">
        <f>IF(LabList[[#This Row],[Is Directed By - Primary Role Name]]="NHS TRUST", LabList[[#This Row],[Is Directed By - Name]]&amp;" - "&amp;LabList[[#This Row],[Name]],LabList[[#This Row],[Name]])</f>
        <v>COUNTESS OF CHESTER HOSPITAL NHS FOUNDATION TRUST - CHESTER AND WIRRAL NHS MICROBIOLOGY SERVICES</v>
      </c>
      <c r="Q34" t="s">
        <v>1138</v>
      </c>
      <c r="R34">
        <v>9038</v>
      </c>
    </row>
    <row r="35" spans="1:18" ht="12.75" customHeight="1">
      <c r="A35" s="9" t="s">
        <v>2005</v>
      </c>
      <c r="D35" s="9" t="s">
        <v>1149</v>
      </c>
      <c r="E35" t="s">
        <v>1987</v>
      </c>
      <c r="F35" t="s">
        <v>1047</v>
      </c>
      <c r="G35" t="s">
        <v>263</v>
      </c>
      <c r="H35" t="s">
        <v>264</v>
      </c>
      <c r="I35" t="s">
        <v>347</v>
      </c>
      <c r="J35" t="s">
        <v>604</v>
      </c>
      <c r="K35" t="s">
        <v>262</v>
      </c>
      <c r="L35" t="s">
        <v>582</v>
      </c>
      <c r="M35" t="s">
        <v>583</v>
      </c>
      <c r="N35" t="str">
        <f>SUBSTITUTE(LabList[[#This Row],[National Grouping Name]]," COMMISSIONING REGION", "")</f>
        <v>MIDLANDS</v>
      </c>
      <c r="O35" t="str">
        <f>IF(LabList[[#This Row],[Is Directed By - Primary Role Name]]="NHS TRUST", LabList[[#This Row],[Is Directed By - Name]]&amp;" - "&amp;LabList[[#This Row],[Name]],LabList[[#This Row],[Name]])</f>
        <v>CHESTERFIELD ROYAL HOSPITAL NHS FOUNDATION TRUST - CHESTERFIELD AND NORTH DERBYSHIRE ROYAL HOSPITAL LABORATORY</v>
      </c>
      <c r="Q35" t="s">
        <v>705</v>
      </c>
      <c r="R35">
        <v>9210</v>
      </c>
    </row>
    <row r="36" spans="1:18" ht="12.75" customHeight="1">
      <c r="A36" s="9" t="s">
        <v>1165</v>
      </c>
      <c r="D36" s="9" t="s">
        <v>1543</v>
      </c>
      <c r="E36" t="s">
        <v>1544</v>
      </c>
      <c r="F36" t="s">
        <v>1047</v>
      </c>
      <c r="G36" t="s">
        <v>2018</v>
      </c>
      <c r="H36" t="s">
        <v>264</v>
      </c>
      <c r="I36" t="s">
        <v>928</v>
      </c>
      <c r="J36" t="s">
        <v>929</v>
      </c>
      <c r="K36" t="s">
        <v>262</v>
      </c>
      <c r="L36" t="s">
        <v>886</v>
      </c>
      <c r="M36" t="s">
        <v>887</v>
      </c>
      <c r="N36" t="str">
        <f>SUBSTITUTE(LabList[[#This Row],[National Grouping Name]]," COMMISSIONING REGION", "")</f>
        <v>NORTH WEST</v>
      </c>
      <c r="O36" t="str">
        <f>IF(LabList[[#This Row],[Is Directed By - Primary Role Name]]="NHS TRUST", LabList[[#This Row],[Is Directed By - Name]]&amp;" - "&amp;LabList[[#This Row],[Name]],LabList[[#This Row],[Name]])</f>
        <v>THE CHRISTIE NHS FOUNDATION TRUST - CHRISTIE HOSPITAL LABORATORY</v>
      </c>
      <c r="Q36" t="s">
        <v>1144</v>
      </c>
      <c r="R36">
        <v>9769</v>
      </c>
    </row>
    <row r="37" spans="1:18" ht="12.75" customHeight="1">
      <c r="A37" s="9" t="s">
        <v>1953</v>
      </c>
      <c r="D37" s="9" t="s">
        <v>1879</v>
      </c>
      <c r="E37" t="s">
        <v>1484</v>
      </c>
      <c r="F37" t="s">
        <v>1047</v>
      </c>
      <c r="G37" t="s">
        <v>263</v>
      </c>
      <c r="H37" t="s">
        <v>264</v>
      </c>
      <c r="I37" t="s">
        <v>684</v>
      </c>
      <c r="J37" t="s">
        <v>686</v>
      </c>
      <c r="K37" t="s">
        <v>262</v>
      </c>
      <c r="L37" t="s">
        <v>582</v>
      </c>
      <c r="M37" t="s">
        <v>583</v>
      </c>
      <c r="N37" t="str">
        <f>SUBSTITUTE(LabList[[#This Row],[National Grouping Name]]," COMMISSIONING REGION", "")</f>
        <v>MIDLANDS</v>
      </c>
      <c r="O37" t="str">
        <f>IF(LabList[[#This Row],[Is Directed By - Primary Role Name]]="NHS TRUST", LabList[[#This Row],[Is Directed By - Name]]&amp;" - "&amp;LabList[[#This Row],[Name]],LabList[[#This Row],[Name]])</f>
        <v>SANDWELL AND WEST BIRMINGHAM HOSPITALS NHS TRUST - CITY HOSPITAL NHS TRUST</v>
      </c>
      <c r="Q37" t="s">
        <v>1147</v>
      </c>
      <c r="R37">
        <v>9594</v>
      </c>
    </row>
    <row r="38" spans="1:18" ht="12.75" customHeight="1">
      <c r="A38" s="9" t="s">
        <v>1171</v>
      </c>
      <c r="D38" s="9" t="s">
        <v>1488</v>
      </c>
      <c r="E38" t="s">
        <v>1489</v>
      </c>
      <c r="F38" t="s">
        <v>1047</v>
      </c>
      <c r="G38" t="s">
        <v>263</v>
      </c>
      <c r="H38" t="s">
        <v>264</v>
      </c>
      <c r="I38" t="s">
        <v>863</v>
      </c>
      <c r="J38" t="s">
        <v>864</v>
      </c>
      <c r="K38" t="s">
        <v>262</v>
      </c>
      <c r="L38" t="s">
        <v>776</v>
      </c>
      <c r="M38" t="s">
        <v>777</v>
      </c>
      <c r="N38" t="str">
        <f>SUBSTITUTE(LabList[[#This Row],[National Grouping Name]]," COMMISSIONING REGION", "")</f>
        <v>NORTH EAST AND YORKSHIRE</v>
      </c>
      <c r="O38" t="str">
        <f>IF(LabList[[#This Row],[Is Directed By - Primary Role Name]]="NHS TRUST", LabList[[#This Row],[Is Directed By - Name]]&amp;" - "&amp;LabList[[#This Row],[Name]],LabList[[#This Row],[Name]])</f>
        <v>SHEFFIELD CHILDREN'S NHS FOUNDATION TRUST - CLINICAL CHEMISTRY LABORATORY</v>
      </c>
      <c r="Q38" t="s">
        <v>1150</v>
      </c>
      <c r="R38" t="s">
        <v>1151</v>
      </c>
    </row>
    <row r="39" spans="1:18" ht="12.75" customHeight="1">
      <c r="A39" s="9" t="s">
        <v>1173</v>
      </c>
      <c r="D39" s="9" t="s">
        <v>1238</v>
      </c>
      <c r="E39" t="s">
        <v>1239</v>
      </c>
      <c r="F39" t="s">
        <v>1047</v>
      </c>
      <c r="G39" t="s">
        <v>2018</v>
      </c>
      <c r="H39" t="s">
        <v>264</v>
      </c>
      <c r="I39" t="s">
        <v>449</v>
      </c>
      <c r="J39" t="s">
        <v>451</v>
      </c>
      <c r="K39" t="s">
        <v>262</v>
      </c>
      <c r="L39" t="s">
        <v>399</v>
      </c>
      <c r="M39" t="s">
        <v>400</v>
      </c>
      <c r="N39" t="str">
        <f>SUBSTITUTE(LabList[[#This Row],[National Grouping Name]]," COMMISSIONING REGION", "")</f>
        <v>LONDON</v>
      </c>
      <c r="O39" t="str">
        <f>IF(LabList[[#This Row],[Is Directed By - Primary Role Name]]="NHS TRUST", LabList[[#This Row],[Is Directed By - Name]]&amp;" - "&amp;LabList[[#This Row],[Name]],LabList[[#This Row],[Name]])</f>
        <v>GUY'S AND ST THOMAS' NHS FOUNDATION TRUST - CLINICAL GENETICS AND GENOMICS LABORATORY</v>
      </c>
      <c r="Q39" t="s">
        <v>772</v>
      </c>
      <c r="R39">
        <v>8916</v>
      </c>
    </row>
    <row r="40" spans="1:18" ht="12.75" customHeight="1">
      <c r="A40" s="9" t="s">
        <v>1176</v>
      </c>
      <c r="D40" s="9" t="s">
        <v>1195</v>
      </c>
      <c r="E40" t="s">
        <v>1196</v>
      </c>
      <c r="F40" t="s">
        <v>1047</v>
      </c>
      <c r="G40" t="s">
        <v>263</v>
      </c>
      <c r="H40" t="s">
        <v>264</v>
      </c>
      <c r="I40" t="s">
        <v>301</v>
      </c>
      <c r="J40" t="s">
        <v>302</v>
      </c>
      <c r="K40" t="s">
        <v>262</v>
      </c>
      <c r="L40" t="s">
        <v>265</v>
      </c>
      <c r="M40" t="s">
        <v>266</v>
      </c>
      <c r="N40" t="str">
        <f>SUBSTITUTE(LabList[[#This Row],[National Grouping Name]]," COMMISSIONING REGION", "")</f>
        <v>EAST OF ENGLAND</v>
      </c>
      <c r="O40" t="str">
        <f>IF(LabList[[#This Row],[Is Directed By - Primary Role Name]]="NHS TRUST", LabList[[#This Row],[Is Directed By - Name]]&amp;" - "&amp;LabList[[#This Row],[Name]],LabList[[#This Row],[Name]])</f>
        <v>EAST SUFFOLK AND NORTH ESSEX NHS FOUNDATION TRUST - COLCHESTER GENERAL HOSPITAL LABORATORY</v>
      </c>
      <c r="Q40" t="s">
        <v>1154</v>
      </c>
      <c r="R40">
        <v>8721</v>
      </c>
    </row>
    <row r="41" spans="1:18" ht="12.75" customHeight="1">
      <c r="A41" s="9" t="s">
        <v>1179</v>
      </c>
      <c r="D41" s="9" t="s">
        <v>1880</v>
      </c>
      <c r="E41" t="s">
        <v>1153</v>
      </c>
      <c r="F41" t="s">
        <v>1047</v>
      </c>
      <c r="G41" t="s">
        <v>263</v>
      </c>
      <c r="H41" t="s">
        <v>264</v>
      </c>
      <c r="I41" t="s">
        <v>352</v>
      </c>
      <c r="J41" t="s">
        <v>896</v>
      </c>
      <c r="K41" t="s">
        <v>262</v>
      </c>
      <c r="L41" t="s">
        <v>886</v>
      </c>
      <c r="M41" t="s">
        <v>887</v>
      </c>
      <c r="N41" t="str">
        <f>SUBSTITUTE(LabList[[#This Row],[National Grouping Name]]," COMMISSIONING REGION", "")</f>
        <v>NORTH WEST</v>
      </c>
      <c r="O41" t="str">
        <f>IF(LabList[[#This Row],[Is Directed By - Primary Role Name]]="NHS TRUST", LabList[[#This Row],[Is Directed By - Name]]&amp;" - "&amp;LabList[[#This Row],[Name]],LabList[[#This Row],[Name]])</f>
        <v>COUNTESS OF CHESTER HOSPITAL NHS FOUNDATION TRUST - COUNTESS OF CHESTER HOSPITAL LABORATORY</v>
      </c>
      <c r="Q41" t="s">
        <v>1155</v>
      </c>
      <c r="R41">
        <v>9029</v>
      </c>
    </row>
    <row r="42" spans="1:18" ht="12.75" customHeight="1">
      <c r="A42" s="9" t="s">
        <v>1182</v>
      </c>
      <c r="D42" s="9" t="s">
        <v>1881</v>
      </c>
      <c r="E42" t="s">
        <v>1683</v>
      </c>
      <c r="F42" t="s">
        <v>1047</v>
      </c>
      <c r="G42" t="s">
        <v>263</v>
      </c>
      <c r="H42" t="s">
        <v>264</v>
      </c>
      <c r="I42" t="s">
        <v>770</v>
      </c>
      <c r="J42" t="s">
        <v>771</v>
      </c>
      <c r="K42" t="s">
        <v>262</v>
      </c>
      <c r="L42" t="s">
        <v>582</v>
      </c>
      <c r="M42" t="s">
        <v>583</v>
      </c>
      <c r="N42" t="str">
        <f>SUBSTITUTE(LabList[[#This Row],[National Grouping Name]]," COMMISSIONING REGION", "")</f>
        <v>MIDLANDS</v>
      </c>
      <c r="O42" t="str">
        <f>IF(LabList[[#This Row],[Is Directed By - Primary Role Name]]="NHS TRUST", LabList[[#This Row],[Is Directed By - Name]]&amp;" - "&amp;LabList[[#This Row],[Name]],LabList[[#This Row],[Name]])</f>
        <v>WYE VALLEY NHS TRUST - COUNTY HOSPITAL LABORATORY</v>
      </c>
      <c r="Q42" t="s">
        <v>1159</v>
      </c>
      <c r="R42">
        <v>9096</v>
      </c>
    </row>
    <row r="43" spans="1:18" ht="12.75" customHeight="1">
      <c r="A43" s="9" t="s">
        <v>1954</v>
      </c>
      <c r="D43" s="9" t="s">
        <v>1615</v>
      </c>
      <c r="E43" t="s">
        <v>1616</v>
      </c>
      <c r="F43" t="s">
        <v>1047</v>
      </c>
      <c r="G43" t="s">
        <v>263</v>
      </c>
      <c r="H43" t="s">
        <v>264</v>
      </c>
      <c r="I43" t="s">
        <v>740</v>
      </c>
      <c r="J43" t="s">
        <v>741</v>
      </c>
      <c r="K43" t="s">
        <v>262</v>
      </c>
      <c r="L43" t="s">
        <v>582</v>
      </c>
      <c r="M43" t="s">
        <v>583</v>
      </c>
      <c r="N43" t="str">
        <f>SUBSTITUTE(LabList[[#This Row],[National Grouping Name]]," COMMISSIONING REGION", "")</f>
        <v>MIDLANDS</v>
      </c>
      <c r="O43" t="str">
        <f>IF(LabList[[#This Row],[Is Directed By - Primary Role Name]]="NHS TRUST", LabList[[#This Row],[Is Directed By - Name]]&amp;" - "&amp;LabList[[#This Row],[Name]],LabList[[#This Row],[Name]])</f>
        <v>UNIVERSITY HOSPITALS COVENTRY AND WARWICKSHIRE NHS TRUST - COVENTRY AND WARWICKSHIRE PATHOLOGY SERVICES</v>
      </c>
      <c r="Q43" t="s">
        <v>1162</v>
      </c>
      <c r="R43">
        <v>9308</v>
      </c>
    </row>
    <row r="44" spans="1:18" ht="12.75" customHeight="1">
      <c r="A44" s="9" t="s">
        <v>1955</v>
      </c>
      <c r="D44" s="9" t="s">
        <v>1882</v>
      </c>
      <c r="E44" t="s">
        <v>1535</v>
      </c>
      <c r="F44" t="s">
        <v>1047</v>
      </c>
      <c r="G44" t="s">
        <v>263</v>
      </c>
      <c r="H44" t="s">
        <v>264</v>
      </c>
      <c r="I44" t="s">
        <v>729</v>
      </c>
      <c r="J44" t="s">
        <v>988</v>
      </c>
      <c r="K44" t="s">
        <v>262</v>
      </c>
      <c r="L44" t="s">
        <v>943</v>
      </c>
      <c r="M44" t="s">
        <v>944</v>
      </c>
      <c r="N44" t="str">
        <f>SUBSTITUTE(LabList[[#This Row],[National Grouping Name]]," COMMISSIONING REGION", "")</f>
        <v>SOUTH EAST</v>
      </c>
      <c r="O44" t="str">
        <f>IF(LabList[[#This Row],[Is Directed By - Primary Role Name]]="NHS TRUST", LabList[[#This Row],[Is Directed By - Name]]&amp;" - "&amp;LabList[[#This Row],[Name]],LabList[[#This Row],[Name]])</f>
        <v>SURREY AND SUSSEX HEALTHCARE NHS TRUST - CRAWLEY HOSPITAL LABORATORY</v>
      </c>
      <c r="Q44" t="s">
        <v>1164</v>
      </c>
      <c r="R44">
        <v>9678</v>
      </c>
    </row>
    <row r="45" spans="1:18" ht="12.75" customHeight="1">
      <c r="A45" s="9" t="s">
        <v>1191</v>
      </c>
      <c r="D45" s="9" t="s">
        <v>1157</v>
      </c>
      <c r="E45" t="s">
        <v>1158</v>
      </c>
      <c r="F45" t="s">
        <v>1047</v>
      </c>
      <c r="G45" t="s">
        <v>263</v>
      </c>
      <c r="H45" t="s">
        <v>264</v>
      </c>
      <c r="I45" t="s">
        <v>362</v>
      </c>
      <c r="J45" t="s">
        <v>428</v>
      </c>
      <c r="K45" t="s">
        <v>262</v>
      </c>
      <c r="L45" t="s">
        <v>399</v>
      </c>
      <c r="M45" t="s">
        <v>400</v>
      </c>
      <c r="N45" t="str">
        <f>SUBSTITUTE(LabList[[#This Row],[National Grouping Name]]," COMMISSIONING REGION", "")</f>
        <v>LONDON</v>
      </c>
      <c r="O45" t="str">
        <f>IF(LabList[[#This Row],[Is Directed By - Primary Role Name]]="NHS TRUST", LabList[[#This Row],[Is Directed By - Name]]&amp;" - "&amp;LabList[[#This Row],[Name]],LabList[[#This Row],[Name]])</f>
        <v>CROYDON HEALTH SERVICES NHS TRUST - CROYDON UNIVERSITY HOSPITAL LABORATORY</v>
      </c>
      <c r="Q45" t="s">
        <v>1167</v>
      </c>
      <c r="R45">
        <v>8177</v>
      </c>
    </row>
    <row r="46" spans="1:18" ht="12.75" customHeight="1">
      <c r="A46" s="9" t="s">
        <v>2006</v>
      </c>
      <c r="D46" s="9" t="s">
        <v>1371</v>
      </c>
      <c r="E46" t="s">
        <v>1372</v>
      </c>
      <c r="F46" t="s">
        <v>1047</v>
      </c>
      <c r="G46" t="s">
        <v>263</v>
      </c>
      <c r="H46" t="s">
        <v>264</v>
      </c>
      <c r="I46" t="s">
        <v>593</v>
      </c>
      <c r="J46" t="s">
        <v>832</v>
      </c>
      <c r="K46" t="s">
        <v>262</v>
      </c>
      <c r="L46" t="s">
        <v>776</v>
      </c>
      <c r="M46" t="s">
        <v>777</v>
      </c>
      <c r="N46" t="str">
        <f>SUBSTITUTE(LabList[[#This Row],[National Grouping Name]]," COMMISSIONING REGION", "")</f>
        <v>NORTH EAST AND YORKSHIRE</v>
      </c>
      <c r="O46" t="str">
        <f>IF(LabList[[#This Row],[Is Directed By - Primary Role Name]]="NHS TRUST", LabList[[#This Row],[Is Directed By - Name]]&amp;" - "&amp;LabList[[#This Row],[Name]],LabList[[#This Row],[Name]])</f>
        <v>NORTH CUMBRIA INTEGRATED CARE NHS FOUNDATION TRUST - CUMBERLAND INFIRMARY LABORATORY</v>
      </c>
      <c r="Q46" t="s">
        <v>1170</v>
      </c>
      <c r="R46">
        <v>8043</v>
      </c>
    </row>
    <row r="47" spans="1:18" ht="12.75" customHeight="1">
      <c r="A47" s="9" t="s">
        <v>1956</v>
      </c>
      <c r="D47" s="9" t="s">
        <v>1160</v>
      </c>
      <c r="E47" t="s">
        <v>1161</v>
      </c>
      <c r="F47" t="s">
        <v>1047</v>
      </c>
      <c r="G47" t="s">
        <v>263</v>
      </c>
      <c r="H47" t="s">
        <v>264</v>
      </c>
      <c r="I47" t="s">
        <v>367</v>
      </c>
      <c r="J47" t="s">
        <v>950</v>
      </c>
      <c r="K47" t="s">
        <v>262</v>
      </c>
      <c r="L47" t="s">
        <v>943</v>
      </c>
      <c r="M47" t="s">
        <v>944</v>
      </c>
      <c r="N47" t="str">
        <f>SUBSTITUTE(LabList[[#This Row],[National Grouping Name]]," COMMISSIONING REGION", "")</f>
        <v>SOUTH EAST</v>
      </c>
      <c r="O47" t="str">
        <f>IF(LabList[[#This Row],[Is Directed By - Primary Role Name]]="NHS TRUST", LabList[[#This Row],[Is Directed By - Name]]&amp;" - "&amp;LabList[[#This Row],[Name]],LabList[[#This Row],[Name]])</f>
        <v>DARTFORD AND GRAVESHAM NHS TRUST - DARENT VALLEY HOSPITAL LABORATORY</v>
      </c>
      <c r="Q47" t="s">
        <v>784</v>
      </c>
      <c r="R47">
        <v>8403</v>
      </c>
    </row>
    <row r="48" spans="1:18" ht="12.75" customHeight="1">
      <c r="A48" s="9" t="s">
        <v>1200</v>
      </c>
      <c r="D48" s="9" t="s">
        <v>1883</v>
      </c>
      <c r="E48" t="s">
        <v>1968</v>
      </c>
      <c r="F48" t="s">
        <v>1047</v>
      </c>
      <c r="G48" t="s">
        <v>263</v>
      </c>
      <c r="H48" t="s">
        <v>264</v>
      </c>
      <c r="I48" t="s">
        <v>304</v>
      </c>
      <c r="J48" t="s">
        <v>591</v>
      </c>
      <c r="K48" t="s">
        <v>262</v>
      </c>
      <c r="L48" t="s">
        <v>582</v>
      </c>
      <c r="M48" t="s">
        <v>583</v>
      </c>
      <c r="N48" t="str">
        <f>SUBSTITUTE(LabList[[#This Row],[National Grouping Name]]," COMMISSIONING REGION", "")</f>
        <v>MIDLANDS</v>
      </c>
      <c r="O48" t="str">
        <f>IF(LabList[[#This Row],[Is Directed By - Primary Role Name]]="NHS TRUST", LabList[[#This Row],[Is Directed By - Name]]&amp;" - "&amp;LabList[[#This Row],[Name]],LabList[[#This Row],[Name]])</f>
        <v>BIRMINGHAM WOMEN'S AND CHILDREN'S NHS FOUNDATION TRUST - DEPARTMENT OF MICROBIOLOGY (Birmingham)</v>
      </c>
      <c r="Q48" t="s">
        <v>813</v>
      </c>
      <c r="R48">
        <v>9638</v>
      </c>
    </row>
    <row r="49" spans="1:18" ht="12.75" customHeight="1">
      <c r="A49" s="9" t="s">
        <v>1204</v>
      </c>
      <c r="D49" s="9" t="s">
        <v>1088</v>
      </c>
      <c r="E49" t="s">
        <v>1969</v>
      </c>
      <c r="F49" t="s">
        <v>1047</v>
      </c>
      <c r="G49" t="s">
        <v>263</v>
      </c>
      <c r="H49" t="s">
        <v>264</v>
      </c>
      <c r="I49" t="s">
        <v>533</v>
      </c>
      <c r="J49" t="s">
        <v>964</v>
      </c>
      <c r="K49" t="s">
        <v>262</v>
      </c>
      <c r="L49" t="s">
        <v>943</v>
      </c>
      <c r="M49" t="s">
        <v>944</v>
      </c>
      <c r="N49" t="str">
        <f>SUBSTITUTE(LabList[[#This Row],[National Grouping Name]]," COMMISSIONING REGION", "")</f>
        <v>SOUTH EAST</v>
      </c>
      <c r="O49" t="str">
        <f>IF(LabList[[#This Row],[Is Directed By - Primary Role Name]]="NHS TRUST", LabList[[#This Row],[Is Directed By - Name]]&amp;" - "&amp;LabList[[#This Row],[Name]],LabList[[#This Row],[Name]])</f>
        <v>MAIDSTONE AND TUNBRIDGE WELLS NHS TRUST - DEPARTMENT OF MICROBIOLOGY (Maidstone)</v>
      </c>
      <c r="Q49" t="s">
        <v>818</v>
      </c>
      <c r="R49">
        <v>8520</v>
      </c>
    </row>
    <row r="50" spans="1:18" ht="12.75" customHeight="1">
      <c r="A50" s="9" t="s">
        <v>1205</v>
      </c>
      <c r="D50" s="9" t="s">
        <v>1884</v>
      </c>
      <c r="E50" t="s">
        <v>1551</v>
      </c>
      <c r="F50" t="s">
        <v>1047</v>
      </c>
      <c r="G50" t="s">
        <v>263</v>
      </c>
      <c r="H50" t="s">
        <v>264</v>
      </c>
      <c r="I50" t="s">
        <v>708</v>
      </c>
      <c r="J50" t="s">
        <v>709</v>
      </c>
      <c r="K50" t="s">
        <v>262</v>
      </c>
      <c r="L50" t="s">
        <v>582</v>
      </c>
      <c r="M50" t="s">
        <v>583</v>
      </c>
      <c r="N50" t="str">
        <f>SUBSTITUTE(LabList[[#This Row],[National Grouping Name]]," COMMISSIONING REGION", "")</f>
        <v>MIDLANDS</v>
      </c>
      <c r="O50" t="str">
        <f>IF(LabList[[#This Row],[Is Directed By - Primary Role Name]]="NHS TRUST", LabList[[#This Row],[Is Directed By - Name]]&amp;" - "&amp;LabList[[#This Row],[Name]],LabList[[#This Row],[Name]])</f>
        <v>THE DUDLEY GROUP NHS FOUNDATION TRUST - DEPT OF PATHOLOGY (RUSSELLS HALL HOSP)</v>
      </c>
      <c r="Q50" t="s">
        <v>1181</v>
      </c>
      <c r="R50">
        <v>8050</v>
      </c>
    </row>
    <row r="51" spans="1:18" ht="12.75" customHeight="1">
      <c r="A51" s="9" t="s">
        <v>1207</v>
      </c>
      <c r="D51" s="9" t="s">
        <v>1885</v>
      </c>
      <c r="E51" t="s">
        <v>1626</v>
      </c>
      <c r="F51" t="s">
        <v>1047</v>
      </c>
      <c r="G51" t="s">
        <v>263</v>
      </c>
      <c r="H51" t="s">
        <v>264</v>
      </c>
      <c r="I51" t="s">
        <v>744</v>
      </c>
      <c r="J51" t="s">
        <v>745</v>
      </c>
      <c r="K51" t="s">
        <v>262</v>
      </c>
      <c r="L51" t="s">
        <v>582</v>
      </c>
      <c r="M51" t="s">
        <v>583</v>
      </c>
      <c r="N51" t="str">
        <f>SUBSTITUTE(LabList[[#This Row],[National Grouping Name]]," COMMISSIONING REGION", "")</f>
        <v>MIDLANDS</v>
      </c>
      <c r="O51" t="str">
        <f>IF(LabList[[#This Row],[Is Directed By - Primary Role Name]]="NHS TRUST", LabList[[#This Row],[Is Directed By - Name]]&amp;" - "&amp;LabList[[#This Row],[Name]],LabList[[#This Row],[Name]])</f>
        <v>UNIVERSITY HOSPITALS OF DERBY AND BURTON NHS FOUNDATION TRUST - DERBY HOSPITALS LABORATORY</v>
      </c>
      <c r="Q51" t="s">
        <v>1184</v>
      </c>
      <c r="R51">
        <v>8265</v>
      </c>
    </row>
    <row r="52" spans="1:18" ht="12.75" customHeight="1">
      <c r="A52" s="9" t="s">
        <v>1209</v>
      </c>
      <c r="D52" s="9" t="s">
        <v>1641</v>
      </c>
      <c r="E52" t="s">
        <v>1642</v>
      </c>
      <c r="F52" t="s">
        <v>1047</v>
      </c>
      <c r="G52" t="s">
        <v>263</v>
      </c>
      <c r="H52" t="s">
        <v>264</v>
      </c>
      <c r="I52" t="s">
        <v>823</v>
      </c>
      <c r="J52" t="s">
        <v>1031</v>
      </c>
      <c r="K52" t="s">
        <v>262</v>
      </c>
      <c r="L52" t="s">
        <v>999</v>
      </c>
      <c r="M52" t="s">
        <v>1000</v>
      </c>
      <c r="N52" t="str">
        <f>SUBSTITUTE(LabList[[#This Row],[National Grouping Name]]," COMMISSIONING REGION", "")</f>
        <v>SOUTH WEST</v>
      </c>
      <c r="O52" t="str">
        <f>IF(LabList[[#This Row],[Is Directed By - Primary Role Name]]="NHS TRUST", LabList[[#This Row],[Is Directed By - Name]]&amp;" - "&amp;LabList[[#This Row],[Name]],LabList[[#This Row],[Name]])</f>
        <v>UNIVERSITY HOSPITALS PLYMOUTH NHS TRUST - DERRIFORD HOSPITAL LABORATORY</v>
      </c>
      <c r="Q52" t="s">
        <v>1187</v>
      </c>
      <c r="R52">
        <v>9560</v>
      </c>
    </row>
    <row r="53" spans="1:18" ht="12.75" customHeight="1">
      <c r="A53" s="9" t="s">
        <v>1210</v>
      </c>
      <c r="D53" s="9" t="s">
        <v>1886</v>
      </c>
      <c r="E53" t="s">
        <v>1988</v>
      </c>
      <c r="F53" t="s">
        <v>1047</v>
      </c>
      <c r="G53" t="s">
        <v>263</v>
      </c>
      <c r="H53" t="s">
        <v>264</v>
      </c>
      <c r="I53" t="s">
        <v>574</v>
      </c>
      <c r="J53" t="s">
        <v>829</v>
      </c>
      <c r="K53" t="s">
        <v>262</v>
      </c>
      <c r="L53" t="s">
        <v>776</v>
      </c>
      <c r="M53" t="s">
        <v>777</v>
      </c>
      <c r="N53" t="str">
        <f>SUBSTITUTE(LabList[[#This Row],[National Grouping Name]]," COMMISSIONING REGION", "")</f>
        <v>NORTH EAST AND YORKSHIRE</v>
      </c>
      <c r="O53" t="str">
        <f>IF(LabList[[#This Row],[Is Directed By - Primary Role Name]]="NHS TRUST", LabList[[#This Row],[Is Directed By - Name]]&amp;" - "&amp;LabList[[#This Row],[Name]],LabList[[#This Row],[Name]])</f>
        <v>MID YORKSHIRE TEACHING NHS TRUST - DEWSBURY AND DISTRICT HOSPITAL LABORATORY</v>
      </c>
      <c r="Q53" t="s">
        <v>1190</v>
      </c>
      <c r="R53">
        <v>27301</v>
      </c>
    </row>
    <row r="54" spans="1:18" ht="12.75" customHeight="1">
      <c r="A54" s="9" t="s">
        <v>2007</v>
      </c>
      <c r="D54" s="9" t="s">
        <v>1413</v>
      </c>
      <c r="E54" t="s">
        <v>1414</v>
      </c>
      <c r="F54" t="s">
        <v>1047</v>
      </c>
      <c r="G54" t="s">
        <v>263</v>
      </c>
      <c r="H54" t="s">
        <v>264</v>
      </c>
      <c r="I54" t="s">
        <v>620</v>
      </c>
      <c r="J54" t="s">
        <v>847</v>
      </c>
      <c r="K54" t="s">
        <v>262</v>
      </c>
      <c r="L54" t="s">
        <v>776</v>
      </c>
      <c r="M54" t="s">
        <v>777</v>
      </c>
      <c r="N54" t="str">
        <f>SUBSTITUTE(LabList[[#This Row],[National Grouping Name]]," COMMISSIONING REGION", "")</f>
        <v>NORTH EAST AND YORKSHIRE</v>
      </c>
      <c r="O54" t="str">
        <f>IF(LabList[[#This Row],[Is Directed By - Primary Role Name]]="NHS TRUST", LabList[[#This Row],[Is Directed By - Name]]&amp;" - "&amp;LabList[[#This Row],[Name]],LabList[[#This Row],[Name]])</f>
        <v>NORTHERN LINCOLNSHIRE AND GOOLE NHS FOUNDATION TRUST - DIANA, PRINCESS OF WALES HOSPITAL LABORATORY</v>
      </c>
      <c r="Q54" t="s">
        <v>1194</v>
      </c>
      <c r="R54">
        <v>9595</v>
      </c>
    </row>
    <row r="55" spans="1:18" ht="12.75" customHeight="1">
      <c r="A55" s="9" t="s">
        <v>1214</v>
      </c>
      <c r="D55" s="9" t="s">
        <v>1887</v>
      </c>
      <c r="E55" t="s">
        <v>1166</v>
      </c>
      <c r="F55" t="s">
        <v>1047</v>
      </c>
      <c r="G55" t="s">
        <v>263</v>
      </c>
      <c r="H55" t="s">
        <v>264</v>
      </c>
      <c r="I55" t="s">
        <v>372</v>
      </c>
      <c r="J55" t="s">
        <v>798</v>
      </c>
      <c r="K55" t="s">
        <v>262</v>
      </c>
      <c r="L55" t="s">
        <v>776</v>
      </c>
      <c r="M55" t="s">
        <v>777</v>
      </c>
      <c r="N55" t="str">
        <f>SUBSTITUTE(LabList[[#This Row],[National Grouping Name]]," COMMISSIONING REGION", "")</f>
        <v>NORTH EAST AND YORKSHIRE</v>
      </c>
      <c r="O55" t="str">
        <f>IF(LabList[[#This Row],[Is Directed By - Primary Role Name]]="NHS TRUST", LabList[[#This Row],[Is Directed By - Name]]&amp;" - "&amp;LabList[[#This Row],[Name]],LabList[[#This Row],[Name]])</f>
        <v>DONCASTER AND BASSETLAW TEACHING HOSPITALS NHS FOUNDATION TRUST - DONCASTER ROYAL INFIRMARY LABORATORY</v>
      </c>
      <c r="Q55" t="s">
        <v>856</v>
      </c>
      <c r="R55">
        <v>8873</v>
      </c>
    </row>
    <row r="56" spans="1:18" ht="12.75" customHeight="1">
      <c r="A56" s="9" t="s">
        <v>1218</v>
      </c>
      <c r="D56" s="9" t="s">
        <v>1168</v>
      </c>
      <c r="E56" t="s">
        <v>1169</v>
      </c>
      <c r="F56" t="s">
        <v>1047</v>
      </c>
      <c r="G56" t="s">
        <v>263</v>
      </c>
      <c r="H56" t="s">
        <v>264</v>
      </c>
      <c r="I56" t="s">
        <v>377</v>
      </c>
      <c r="J56" t="s">
        <v>1005</v>
      </c>
      <c r="K56" t="s">
        <v>262</v>
      </c>
      <c r="L56" t="s">
        <v>999</v>
      </c>
      <c r="M56" t="s">
        <v>1000</v>
      </c>
      <c r="N56" t="str">
        <f>SUBSTITUTE(LabList[[#This Row],[National Grouping Name]]," COMMISSIONING REGION", "")</f>
        <v>SOUTH WEST</v>
      </c>
      <c r="O56" t="str">
        <f>IF(LabList[[#This Row],[Is Directed By - Primary Role Name]]="NHS TRUST", LabList[[#This Row],[Is Directed By - Name]]&amp;" - "&amp;LabList[[#This Row],[Name]],LabList[[#This Row],[Name]])</f>
        <v>DORSET COUNTY HOSPITAL NHS FOUNDATION TRUST - DORSET COUNTY HOSPITAL LABORATORY</v>
      </c>
      <c r="Q56" t="s">
        <v>1199</v>
      </c>
      <c r="R56">
        <v>9844</v>
      </c>
    </row>
    <row r="57" spans="1:18" ht="12.75" customHeight="1">
      <c r="A57" s="9" t="s">
        <v>1221</v>
      </c>
      <c r="D57" s="9" t="s">
        <v>1319</v>
      </c>
      <c r="E57" t="s">
        <v>1320</v>
      </c>
      <c r="F57" t="s">
        <v>1047</v>
      </c>
      <c r="G57" t="s">
        <v>263</v>
      </c>
      <c r="H57" t="s">
        <v>264</v>
      </c>
      <c r="I57" t="s">
        <v>491</v>
      </c>
      <c r="J57" t="s">
        <v>492</v>
      </c>
      <c r="K57" t="s">
        <v>262</v>
      </c>
      <c r="L57" t="s">
        <v>399</v>
      </c>
      <c r="M57" t="s">
        <v>400</v>
      </c>
      <c r="N57" t="str">
        <f>SUBSTITUTE(LabList[[#This Row],[National Grouping Name]]," COMMISSIONING REGION", "")</f>
        <v>LONDON</v>
      </c>
      <c r="O57" t="str">
        <f>IF(LabList[[#This Row],[Is Directed By - Primary Role Name]]="NHS TRUST", LabList[[#This Row],[Is Directed By - Name]]&amp;" - "&amp;LabList[[#This Row],[Name]],LabList[[#This Row],[Name]])</f>
        <v>LONDON NORTH WEST UNIVERSITY HEALTHCARE NHS TRUST - EALING HOSPITAL LABORATORY</v>
      </c>
      <c r="Q57" t="s">
        <v>1203</v>
      </c>
      <c r="R57">
        <v>9724</v>
      </c>
    </row>
    <row r="58" spans="1:18" ht="12.75" customHeight="1">
      <c r="A58" s="9" t="s">
        <v>1224</v>
      </c>
      <c r="D58" s="9" t="s">
        <v>1536</v>
      </c>
      <c r="E58" t="s">
        <v>1537</v>
      </c>
      <c r="F58" t="s">
        <v>1047</v>
      </c>
      <c r="G58" t="s">
        <v>263</v>
      </c>
      <c r="H58" t="s">
        <v>264</v>
      </c>
      <c r="I58" t="s">
        <v>729</v>
      </c>
      <c r="J58" t="s">
        <v>988</v>
      </c>
      <c r="K58" t="s">
        <v>262</v>
      </c>
      <c r="L58" t="s">
        <v>943</v>
      </c>
      <c r="M58" t="s">
        <v>944</v>
      </c>
      <c r="N58" t="str">
        <f>SUBSTITUTE(LabList[[#This Row],[National Grouping Name]]," COMMISSIONING REGION", "")</f>
        <v>SOUTH EAST</v>
      </c>
      <c r="O58" t="str">
        <f>IF(LabList[[#This Row],[Is Directed By - Primary Role Name]]="NHS TRUST", LabList[[#This Row],[Is Directed By - Name]]&amp;" - "&amp;LabList[[#This Row],[Name]],LabList[[#This Row],[Name]])</f>
        <v>SURREY AND SUSSEX HEALTHCARE NHS TRUST - EAST SURREY HOSPITAL LABORATORY</v>
      </c>
    </row>
    <row r="59" spans="1:18" ht="12.75" customHeight="1">
      <c r="A59" s="9" t="s">
        <v>1227</v>
      </c>
      <c r="D59" s="9" t="s">
        <v>1201</v>
      </c>
      <c r="E59" t="s">
        <v>1202</v>
      </c>
      <c r="F59" t="s">
        <v>1047</v>
      </c>
      <c r="G59" t="s">
        <v>263</v>
      </c>
      <c r="H59" t="s">
        <v>264</v>
      </c>
      <c r="I59" t="s">
        <v>410</v>
      </c>
      <c r="J59" t="s">
        <v>952</v>
      </c>
      <c r="K59" t="s">
        <v>262</v>
      </c>
      <c r="L59" t="s">
        <v>943</v>
      </c>
      <c r="M59" t="s">
        <v>944</v>
      </c>
      <c r="N59" t="str">
        <f>SUBSTITUTE(LabList[[#This Row],[National Grouping Name]]," COMMISSIONING REGION", "")</f>
        <v>SOUTH EAST</v>
      </c>
      <c r="O59" t="str">
        <f>IF(LabList[[#This Row],[Is Directed By - Primary Role Name]]="NHS TRUST", LabList[[#This Row],[Is Directed By - Name]]&amp;" - "&amp;LabList[[#This Row],[Name]],LabList[[#This Row],[Name]])</f>
        <v>EAST SUSSEX HEALTHCARE NHS TRUST - EASTBOURNE DISTRICT GENERAL HOSPITAL LABORATORY</v>
      </c>
    </row>
    <row r="60" spans="1:18" ht="12.75" customHeight="1">
      <c r="A60" s="9" t="s">
        <v>1232</v>
      </c>
      <c r="D60" s="9" t="s">
        <v>1888</v>
      </c>
      <c r="E60" t="s">
        <v>1206</v>
      </c>
      <c r="F60" t="s">
        <v>1047</v>
      </c>
      <c r="G60" t="s">
        <v>263</v>
      </c>
      <c r="H60" t="s">
        <v>264</v>
      </c>
      <c r="I60" t="s">
        <v>414</v>
      </c>
      <c r="J60" t="s">
        <v>442</v>
      </c>
      <c r="K60" t="s">
        <v>262</v>
      </c>
      <c r="L60" t="s">
        <v>943</v>
      </c>
      <c r="M60" t="s">
        <v>944</v>
      </c>
      <c r="N60" t="str">
        <f>SUBSTITUTE(LabList[[#This Row],[National Grouping Name]]," COMMISSIONING REGION", "")</f>
        <v>SOUTH EAST</v>
      </c>
      <c r="O60" t="str">
        <f>IF(LabList[[#This Row],[Is Directed By - Primary Role Name]]="NHS TRUST", LabList[[#This Row],[Is Directed By - Name]]&amp;" - "&amp;LabList[[#This Row],[Name]],LabList[[#This Row],[Name]])</f>
        <v>EPSOM AND ST HELIER UNIVERSITY HOSPITALS NHS TRUST - EPSOM HOSPITAL LABORATORIES</v>
      </c>
    </row>
    <row r="61" spans="1:18" ht="12.75" customHeight="1">
      <c r="A61" s="9" t="s">
        <v>1235</v>
      </c>
      <c r="D61" s="9" t="s">
        <v>1889</v>
      </c>
      <c r="E61" t="s">
        <v>1316</v>
      </c>
      <c r="F61" t="s">
        <v>1047</v>
      </c>
      <c r="G61" t="s">
        <v>2018</v>
      </c>
      <c r="H61" t="s">
        <v>264</v>
      </c>
      <c r="I61" t="s">
        <v>907</v>
      </c>
      <c r="J61" t="s">
        <v>908</v>
      </c>
      <c r="K61" t="s">
        <v>262</v>
      </c>
      <c r="L61" t="s">
        <v>886</v>
      </c>
      <c r="M61" t="s">
        <v>887</v>
      </c>
      <c r="N61" t="str">
        <f>SUBSTITUTE(LabList[[#This Row],[National Grouping Name]]," COMMISSIONING REGION", "")</f>
        <v>NORTH WEST</v>
      </c>
      <c r="O61" t="str">
        <f>IF(LabList[[#This Row],[Is Directed By - Primary Role Name]]="NHS TRUST", LabList[[#This Row],[Is Directed By - Name]]&amp;" - "&amp;LabList[[#This Row],[Name]],LabList[[#This Row],[Name]])</f>
        <v>LIVERPOOL UNIVERSITY HOSPITALS NHS FOUNDATION TRUST - FAZAKERLEY HOSPITAL LABORATORY</v>
      </c>
    </row>
    <row r="62" spans="1:18" ht="12.75" customHeight="1">
      <c r="A62" s="9" t="s">
        <v>1237</v>
      </c>
      <c r="D62" s="9" t="s">
        <v>1068</v>
      </c>
      <c r="E62" t="s">
        <v>1069</v>
      </c>
      <c r="F62" t="s">
        <v>1047</v>
      </c>
      <c r="G62" t="s">
        <v>263</v>
      </c>
      <c r="H62" t="s">
        <v>264</v>
      </c>
      <c r="I62" t="s">
        <v>283</v>
      </c>
      <c r="J62" t="s">
        <v>412</v>
      </c>
      <c r="K62" t="s">
        <v>262</v>
      </c>
      <c r="L62" t="s">
        <v>399</v>
      </c>
      <c r="M62" t="s">
        <v>400</v>
      </c>
      <c r="N62" t="str">
        <f>SUBSTITUTE(LabList[[#This Row],[National Grouping Name]]," COMMISSIONING REGION", "")</f>
        <v>LONDON</v>
      </c>
      <c r="O62" t="str">
        <f>IF(LabList[[#This Row],[Is Directed By - Primary Role Name]]="NHS TRUST", LabList[[#This Row],[Is Directed By - Name]]&amp;" - "&amp;LabList[[#This Row],[Name]],LabList[[#This Row],[Name]])</f>
        <v>BARTS HEALTH NHS TRUST - FOREST HEALTHCARE LABORATORY</v>
      </c>
    </row>
    <row r="63" spans="1:18" ht="12.75" customHeight="1">
      <c r="A63" s="9" t="s">
        <v>1240</v>
      </c>
      <c r="D63" s="9" t="s">
        <v>1554</v>
      </c>
      <c r="E63" t="s">
        <v>1555</v>
      </c>
      <c r="F63" t="s">
        <v>1047</v>
      </c>
      <c r="G63" t="s">
        <v>263</v>
      </c>
      <c r="H63" t="s">
        <v>264</v>
      </c>
      <c r="I63" t="s">
        <v>747</v>
      </c>
      <c r="J63" t="s">
        <v>879</v>
      </c>
      <c r="K63" t="s">
        <v>262</v>
      </c>
      <c r="L63" t="s">
        <v>776</v>
      </c>
      <c r="M63" t="s">
        <v>777</v>
      </c>
      <c r="N63" t="str">
        <f>SUBSTITUTE(LabList[[#This Row],[National Grouping Name]]," COMMISSIONING REGION", "")</f>
        <v>NORTH EAST AND YORKSHIRE</v>
      </c>
      <c r="O63" t="str">
        <f>IF(LabList[[#This Row],[Is Directed By - Primary Role Name]]="NHS TRUST", LabList[[#This Row],[Is Directed By - Name]]&amp;" - "&amp;LabList[[#This Row],[Name]],LabList[[#This Row],[Name]])</f>
        <v>THE NEWCASTLE UPON TYNE HOSPITALS NHS FOUNDATION TRUST - FREEMAN HOSPITAL LABORATORY</v>
      </c>
    </row>
    <row r="64" spans="1:18" ht="12.75" customHeight="1">
      <c r="A64" s="9" t="s">
        <v>1245</v>
      </c>
      <c r="D64" s="9" t="s">
        <v>1512</v>
      </c>
      <c r="E64" t="s">
        <v>1513</v>
      </c>
      <c r="F64" t="s">
        <v>1047</v>
      </c>
      <c r="G64" t="s">
        <v>263</v>
      </c>
      <c r="H64" t="s">
        <v>264</v>
      </c>
      <c r="I64" t="s">
        <v>706</v>
      </c>
      <c r="J64" t="s">
        <v>871</v>
      </c>
      <c r="K64" t="s">
        <v>262</v>
      </c>
      <c r="L64" t="s">
        <v>776</v>
      </c>
      <c r="M64" t="s">
        <v>777</v>
      </c>
      <c r="N64" t="str">
        <f>SUBSTITUTE(LabList[[#This Row],[National Grouping Name]]," COMMISSIONING REGION", "")</f>
        <v>NORTH EAST AND YORKSHIRE</v>
      </c>
      <c r="O64" t="str">
        <f>IF(LabList[[#This Row],[Is Directed By - Primary Role Name]]="NHS TRUST", LabList[[#This Row],[Is Directed By - Name]]&amp;" - "&amp;LabList[[#This Row],[Name]],LabList[[#This Row],[Name]])</f>
        <v>SOUTH TEES HOSPITALS NHS FOUNDATION TRUST - FRIARAGE HOSPITAL LABORATORY</v>
      </c>
    </row>
    <row r="65" spans="1:15" ht="12.75" customHeight="1">
      <c r="A65" s="9" t="s">
        <v>1252</v>
      </c>
      <c r="D65" s="9" t="s">
        <v>1211</v>
      </c>
      <c r="E65" t="s">
        <v>1212</v>
      </c>
      <c r="F65" t="s">
        <v>1047</v>
      </c>
      <c r="G65" t="s">
        <v>263</v>
      </c>
      <c r="H65" t="s">
        <v>264</v>
      </c>
      <c r="I65" t="s">
        <v>423</v>
      </c>
      <c r="J65" t="s">
        <v>953</v>
      </c>
      <c r="K65" t="s">
        <v>262</v>
      </c>
      <c r="L65" t="s">
        <v>943</v>
      </c>
      <c r="M65" t="s">
        <v>944</v>
      </c>
      <c r="N65" t="str">
        <f>SUBSTITUTE(LabList[[#This Row],[National Grouping Name]]," COMMISSIONING REGION", "")</f>
        <v>SOUTH EAST</v>
      </c>
      <c r="O65" t="str">
        <f>IF(LabList[[#This Row],[Is Directed By - Primary Role Name]]="NHS TRUST", LabList[[#This Row],[Is Directed By - Name]]&amp;" - "&amp;LabList[[#This Row],[Name]],LabList[[#This Row],[Name]])</f>
        <v>FRIMLEY HEALTH NHS FOUNDATION TRUST - FRIMLEY PARK HOSPITAL LABORATORY</v>
      </c>
    </row>
    <row r="66" spans="1:15" ht="12.75" customHeight="1">
      <c r="A66" s="9" t="s">
        <v>1255</v>
      </c>
      <c r="D66" s="9" t="s">
        <v>1890</v>
      </c>
      <c r="E66" t="s">
        <v>1215</v>
      </c>
      <c r="F66" t="s">
        <v>1047</v>
      </c>
      <c r="G66" t="s">
        <v>2018</v>
      </c>
      <c r="H66" t="s">
        <v>264</v>
      </c>
      <c r="I66" t="s">
        <v>1216</v>
      </c>
      <c r="J66" t="s">
        <v>1217</v>
      </c>
      <c r="K66" t="s">
        <v>1050</v>
      </c>
      <c r="L66" t="s">
        <v>943</v>
      </c>
      <c r="M66" t="s">
        <v>944</v>
      </c>
      <c r="N66" t="str">
        <f>SUBSTITUTE(LabList[[#This Row],[National Grouping Name]]," COMMISSIONING REGION", "")</f>
        <v>SOUTH EAST</v>
      </c>
      <c r="O66" t="str">
        <f>IF(LabList[[#This Row],[Is Directed By - Primary Role Name]]="NHS TRUST", LabList[[#This Row],[Is Directed By - Name]]&amp;" - "&amp;LabList[[#This Row],[Name]],LabList[[#This Row],[Name]])</f>
        <v>FRONTIER PATHOLOGY</v>
      </c>
    </row>
    <row r="67" spans="1:15" ht="12.75" customHeight="1">
      <c r="A67" s="9" t="s">
        <v>1259</v>
      </c>
      <c r="D67" s="9" t="s">
        <v>1630</v>
      </c>
      <c r="E67" t="s">
        <v>1631</v>
      </c>
      <c r="F67" t="s">
        <v>1047</v>
      </c>
      <c r="G67" t="s">
        <v>263</v>
      </c>
      <c r="H67" t="s">
        <v>264</v>
      </c>
      <c r="I67" t="s">
        <v>814</v>
      </c>
      <c r="J67" t="s">
        <v>936</v>
      </c>
      <c r="K67" t="s">
        <v>262</v>
      </c>
      <c r="L67" t="s">
        <v>886</v>
      </c>
      <c r="M67" t="s">
        <v>887</v>
      </c>
      <c r="N67" t="str">
        <f>SUBSTITUTE(LabList[[#This Row],[National Grouping Name]]," COMMISSIONING REGION", "")</f>
        <v>NORTH WEST</v>
      </c>
      <c r="O67" t="str">
        <f>IF(LabList[[#This Row],[Is Directed By - Primary Role Name]]="NHS TRUST", LabList[[#This Row],[Is Directed By - Name]]&amp;" - "&amp;LabList[[#This Row],[Name]],LabList[[#This Row],[Name]])</f>
        <v>UNIVERSITY HOSPITALS OF MORECAMBE BAY NHS FOUNDATION TRUST - FURNESS GENERAL HOSPITAL LABORATORY</v>
      </c>
    </row>
    <row r="68" spans="1:15" ht="12.75" customHeight="1">
      <c r="A68" s="9" t="s">
        <v>1261</v>
      </c>
      <c r="D68" s="9" t="s">
        <v>1219</v>
      </c>
      <c r="E68" t="s">
        <v>1220</v>
      </c>
      <c r="F68" t="s">
        <v>1047</v>
      </c>
      <c r="G68" t="s">
        <v>263</v>
      </c>
      <c r="H68" t="s">
        <v>264</v>
      </c>
      <c r="I68" t="s">
        <v>430</v>
      </c>
      <c r="J68" t="s">
        <v>802</v>
      </c>
      <c r="K68" t="s">
        <v>262</v>
      </c>
      <c r="L68" t="s">
        <v>776</v>
      </c>
      <c r="M68" t="s">
        <v>777</v>
      </c>
      <c r="N68" t="str">
        <f>SUBSTITUTE(LabList[[#This Row],[National Grouping Name]]," COMMISSIONING REGION", "")</f>
        <v>NORTH EAST AND YORKSHIRE</v>
      </c>
      <c r="O68" t="str">
        <f>IF(LabList[[#This Row],[Is Directed By - Primary Role Name]]="NHS TRUST", LabList[[#This Row],[Is Directed By - Name]]&amp;" - "&amp;LabList[[#This Row],[Name]],LabList[[#This Row],[Name]])</f>
        <v>GATESHEAD HEALTH NHS FOUNDATION TRUST - GATESHEAD HEALTH NHS FOUNDATION TRUST LABORATORY</v>
      </c>
    </row>
    <row r="69" spans="1:15" ht="12.75" customHeight="1">
      <c r="A69" s="9" t="s">
        <v>2008</v>
      </c>
      <c r="D69" s="9" t="s">
        <v>1222</v>
      </c>
      <c r="E69" t="s">
        <v>1223</v>
      </c>
      <c r="F69" t="s">
        <v>1047</v>
      </c>
      <c r="G69" t="s">
        <v>263</v>
      </c>
      <c r="H69" t="s">
        <v>264</v>
      </c>
      <c r="I69" t="s">
        <v>435</v>
      </c>
      <c r="J69" t="s">
        <v>632</v>
      </c>
      <c r="K69" t="s">
        <v>262</v>
      </c>
      <c r="L69" t="s">
        <v>582</v>
      </c>
      <c r="M69" t="s">
        <v>583</v>
      </c>
      <c r="N69" t="str">
        <f>SUBSTITUTE(LabList[[#This Row],[National Grouping Name]]," COMMISSIONING REGION", "")</f>
        <v>MIDLANDS</v>
      </c>
      <c r="O69" t="str">
        <f>IF(LabList[[#This Row],[Is Directed By - Primary Role Name]]="NHS TRUST", LabList[[#This Row],[Is Directed By - Name]]&amp;" - "&amp;LabList[[#This Row],[Name]],LabList[[#This Row],[Name]])</f>
        <v>GEORGE ELIOT HOSPITAL NHS TRUST - GEORGE ELIOT HOSPITAL LABORATORY</v>
      </c>
    </row>
    <row r="70" spans="1:15" ht="12.75" customHeight="1">
      <c r="A70" s="9" t="s">
        <v>1263</v>
      </c>
      <c r="D70" s="9" t="s">
        <v>1228</v>
      </c>
      <c r="E70" t="s">
        <v>1229</v>
      </c>
      <c r="F70" t="s">
        <v>1047</v>
      </c>
      <c r="G70" t="s">
        <v>263</v>
      </c>
      <c r="H70" t="s">
        <v>264</v>
      </c>
      <c r="I70" t="s">
        <v>440</v>
      </c>
      <c r="J70" t="s">
        <v>1012</v>
      </c>
      <c r="K70" t="s">
        <v>262</v>
      </c>
      <c r="L70" t="s">
        <v>999</v>
      </c>
      <c r="M70" t="s">
        <v>1000</v>
      </c>
      <c r="N70" t="str">
        <f>SUBSTITUTE(LabList[[#This Row],[National Grouping Name]]," COMMISSIONING REGION", "")</f>
        <v>SOUTH WEST</v>
      </c>
      <c r="O70" t="str">
        <f>IF(LabList[[#This Row],[Is Directed By - Primary Role Name]]="NHS TRUST", LabList[[#This Row],[Is Directed By - Name]]&amp;" - "&amp;LabList[[#This Row],[Name]],LabList[[#This Row],[Name]])</f>
        <v>GLOUCESTERSHIRE HOSPITALS NHS FOUNDATION TRUST - GLOUCESTERSHIRE ROYAL HOSPITAL LABORATORY</v>
      </c>
    </row>
    <row r="71" spans="1:15" ht="12.75" customHeight="1">
      <c r="A71" s="9" t="s">
        <v>1256</v>
      </c>
      <c r="D71" s="9" t="s">
        <v>1230</v>
      </c>
      <c r="E71" t="s">
        <v>1231</v>
      </c>
      <c r="F71" t="s">
        <v>1047</v>
      </c>
      <c r="G71" t="s">
        <v>2018</v>
      </c>
      <c r="H71" t="s">
        <v>264</v>
      </c>
      <c r="I71" t="s">
        <v>446</v>
      </c>
      <c r="J71" t="s">
        <v>447</v>
      </c>
      <c r="K71" t="s">
        <v>262</v>
      </c>
      <c r="L71" t="s">
        <v>399</v>
      </c>
      <c r="M71" t="s">
        <v>400</v>
      </c>
      <c r="N71" t="str">
        <f>SUBSTITUTE(LabList[[#This Row],[National Grouping Name]]," COMMISSIONING REGION", "")</f>
        <v>LONDON</v>
      </c>
      <c r="O71" t="str">
        <f>IF(LabList[[#This Row],[Is Directed By - Primary Role Name]]="NHS TRUST", LabList[[#This Row],[Is Directed By - Name]]&amp;" - "&amp;LabList[[#This Row],[Name]],LabList[[#This Row],[Name]])</f>
        <v>GREAT ORMOND STREET HOSPITAL FOR CHILDREN NHS FOUNDATION TRUST - GREAT ORMOND STREET HOSPITAL LABORATORY</v>
      </c>
    </row>
    <row r="72" spans="1:15" ht="12.75" customHeight="1">
      <c r="A72" s="9" t="s">
        <v>1972</v>
      </c>
      <c r="D72" s="9" t="s">
        <v>1891</v>
      </c>
      <c r="E72" t="s">
        <v>1236</v>
      </c>
      <c r="F72" t="s">
        <v>1047</v>
      </c>
      <c r="G72" t="s">
        <v>263</v>
      </c>
      <c r="H72" t="s">
        <v>264</v>
      </c>
      <c r="I72" t="s">
        <v>444</v>
      </c>
      <c r="J72" t="s">
        <v>1013</v>
      </c>
      <c r="K72" t="s">
        <v>262</v>
      </c>
      <c r="L72" t="s">
        <v>999</v>
      </c>
      <c r="M72" t="s">
        <v>1000</v>
      </c>
      <c r="N72" t="str">
        <f>SUBSTITUTE(LabList[[#This Row],[National Grouping Name]]," COMMISSIONING REGION", "")</f>
        <v>SOUTH WEST</v>
      </c>
      <c r="O72" t="str">
        <f>IF(LabList[[#This Row],[Is Directed By - Primary Role Name]]="NHS TRUST", LabList[[#This Row],[Is Directed By - Name]]&amp;" - "&amp;LabList[[#This Row],[Name]],LabList[[#This Row],[Name]])</f>
        <v>GREAT WESTERN HOSPITALS NHS FOUNDATION TRUST - GREAT WESTERN HOSPITAL LABORATORY</v>
      </c>
    </row>
    <row r="73" spans="1:15" ht="12.75" customHeight="1">
      <c r="A73" s="9" t="s">
        <v>1270</v>
      </c>
      <c r="D73" s="9" t="s">
        <v>1266</v>
      </c>
      <c r="E73" t="s">
        <v>1267</v>
      </c>
      <c r="F73" t="s">
        <v>1047</v>
      </c>
      <c r="G73" t="s">
        <v>263</v>
      </c>
      <c r="H73" t="s">
        <v>264</v>
      </c>
      <c r="I73" t="s">
        <v>469</v>
      </c>
      <c r="J73" t="s">
        <v>470</v>
      </c>
      <c r="K73" t="s">
        <v>262</v>
      </c>
      <c r="L73" t="s">
        <v>399</v>
      </c>
      <c r="M73" t="s">
        <v>400</v>
      </c>
      <c r="N73" t="str">
        <f>SUBSTITUTE(LabList[[#This Row],[National Grouping Name]]," COMMISSIONING REGION", "")</f>
        <v>LONDON</v>
      </c>
      <c r="O73" t="str">
        <f>IF(LabList[[#This Row],[Is Directed By - Primary Role Name]]="NHS TRUST", LabList[[#This Row],[Is Directed By - Name]]&amp;" - "&amp;LabList[[#This Row],[Name]],LabList[[#This Row],[Name]])</f>
        <v>IMPERIAL COLLEGE HEALTHCARE NHS TRUST - HAMMERSMITH HOSPITAL LABORATORY</v>
      </c>
    </row>
    <row r="74" spans="1:15" ht="12.75" customHeight="1">
      <c r="A74" s="9" t="s">
        <v>2009</v>
      </c>
      <c r="D74" s="9" t="s">
        <v>1892</v>
      </c>
      <c r="E74" t="s">
        <v>1241</v>
      </c>
      <c r="F74" t="s">
        <v>1047</v>
      </c>
      <c r="G74" t="s">
        <v>2018</v>
      </c>
      <c r="H74" t="s">
        <v>264</v>
      </c>
      <c r="I74" t="s">
        <v>449</v>
      </c>
      <c r="J74" t="s">
        <v>451</v>
      </c>
      <c r="K74" t="s">
        <v>262</v>
      </c>
      <c r="L74" t="s">
        <v>399</v>
      </c>
      <c r="M74" t="s">
        <v>400</v>
      </c>
      <c r="N74" t="str">
        <f>SUBSTITUTE(LabList[[#This Row],[National Grouping Name]]," COMMISSIONING REGION", "")</f>
        <v>LONDON</v>
      </c>
      <c r="O74" t="str">
        <f>IF(LabList[[#This Row],[Is Directed By - Primary Role Name]]="NHS TRUST", LabList[[#This Row],[Is Directed By - Name]]&amp;" - "&amp;LabList[[#This Row],[Name]],LabList[[#This Row],[Name]])</f>
        <v>GUY'S AND ST THOMAS' NHS FOUNDATION TRUST - HAREFIELD HOSPITAL LABORATORY MEDICINE DEPT</v>
      </c>
    </row>
    <row r="75" spans="1:15" ht="12.75" customHeight="1">
      <c r="A75" s="9" t="s">
        <v>1273</v>
      </c>
      <c r="D75" s="9" t="s">
        <v>1253</v>
      </c>
      <c r="E75" t="s">
        <v>1254</v>
      </c>
      <c r="F75" t="s">
        <v>1047</v>
      </c>
      <c r="G75" t="s">
        <v>263</v>
      </c>
      <c r="H75" t="s">
        <v>264</v>
      </c>
      <c r="I75" t="s">
        <v>458</v>
      </c>
      <c r="J75" t="s">
        <v>805</v>
      </c>
      <c r="K75" t="s">
        <v>262</v>
      </c>
      <c r="L75" t="s">
        <v>776</v>
      </c>
      <c r="M75" t="s">
        <v>777</v>
      </c>
      <c r="N75" t="str">
        <f>SUBSTITUTE(LabList[[#This Row],[National Grouping Name]]," COMMISSIONING REGION", "")</f>
        <v>NORTH EAST AND YORKSHIRE</v>
      </c>
      <c r="O75" t="str">
        <f>IF(LabList[[#This Row],[Is Directed By - Primary Role Name]]="NHS TRUST", LabList[[#This Row],[Is Directed By - Name]]&amp;" - "&amp;LabList[[#This Row],[Name]],LabList[[#This Row],[Name]])</f>
        <v>HARROGATE AND DISTRICT NHS FOUNDATION TRUST - HARROGATE DISTRICT HOSPITAL LABORATORY</v>
      </c>
    </row>
    <row r="76" spans="1:15" ht="12.75" customHeight="1">
      <c r="A76" s="9" t="s">
        <v>1276</v>
      </c>
      <c r="D76" s="9" t="s">
        <v>1893</v>
      </c>
      <c r="E76" t="s">
        <v>1989</v>
      </c>
      <c r="F76" t="s">
        <v>1047</v>
      </c>
      <c r="G76" t="s">
        <v>263</v>
      </c>
      <c r="H76" t="s">
        <v>264</v>
      </c>
      <c r="I76" t="s">
        <v>410</v>
      </c>
      <c r="J76" t="s">
        <v>952</v>
      </c>
      <c r="K76" t="s">
        <v>262</v>
      </c>
      <c r="L76" t="s">
        <v>943</v>
      </c>
      <c r="M76" t="s">
        <v>944</v>
      </c>
      <c r="N76" t="str">
        <f>SUBSTITUTE(LabList[[#This Row],[National Grouping Name]]," COMMISSIONING REGION", "")</f>
        <v>SOUTH EAST</v>
      </c>
      <c r="O76" t="str">
        <f>IF(LabList[[#This Row],[Is Directed By - Primary Role Name]]="NHS TRUST", LabList[[#This Row],[Is Directed By - Name]]&amp;" - "&amp;LabList[[#This Row],[Name]],LabList[[#This Row],[Name]])</f>
        <v>EAST SUSSEX HEALTHCARE NHS TRUST - HASTINGS AND ROTHER LABORATORY</v>
      </c>
    </row>
    <row r="77" spans="1:15" ht="12.75" customHeight="1">
      <c r="A77" s="9" t="s">
        <v>1277</v>
      </c>
      <c r="D77" s="9" t="s">
        <v>1133</v>
      </c>
      <c r="E77" t="s">
        <v>1134</v>
      </c>
      <c r="F77" t="s">
        <v>1047</v>
      </c>
      <c r="G77" t="s">
        <v>263</v>
      </c>
      <c r="H77" t="s">
        <v>264</v>
      </c>
      <c r="I77" t="s">
        <v>280</v>
      </c>
      <c r="J77" t="s">
        <v>281</v>
      </c>
      <c r="K77" t="s">
        <v>262</v>
      </c>
      <c r="L77" t="s">
        <v>265</v>
      </c>
      <c r="M77" t="s">
        <v>266</v>
      </c>
      <c r="N77" t="str">
        <f>SUBSTITUTE(LabList[[#This Row],[National Grouping Name]]," COMMISSIONING REGION", "")</f>
        <v>EAST OF ENGLAND</v>
      </c>
      <c r="O77" t="str">
        <f>IF(LabList[[#This Row],[Is Directed By - Primary Role Name]]="NHS TRUST", LabList[[#This Row],[Is Directed By - Name]]&amp;" - "&amp;LabList[[#This Row],[Name]],LabList[[#This Row],[Name]])</f>
        <v>CAMBRIDGE UNIVERSITY HOSPITALS NHS FOUNDATION TRUST - HEALTH PROTECTION AGENCY PHL AND CLINICAL MICROBIOLOGY</v>
      </c>
    </row>
    <row r="78" spans="1:15" ht="12.75" customHeight="1">
      <c r="A78" s="9" t="s">
        <v>1280</v>
      </c>
      <c r="D78" s="9" t="s">
        <v>1894</v>
      </c>
      <c r="E78" t="s">
        <v>1256</v>
      </c>
      <c r="F78" t="s">
        <v>1047</v>
      </c>
      <c r="G78" t="s">
        <v>263</v>
      </c>
      <c r="H78" t="s">
        <v>264</v>
      </c>
      <c r="I78" t="s">
        <v>1257</v>
      </c>
      <c r="J78" t="s">
        <v>1258</v>
      </c>
      <c r="K78" t="s">
        <v>1050</v>
      </c>
      <c r="L78" t="s">
        <v>943</v>
      </c>
      <c r="M78" t="s">
        <v>944</v>
      </c>
      <c r="N78" t="str">
        <f>SUBSTITUTE(LabList[[#This Row],[National Grouping Name]]," COMMISSIONING REGION", "")</f>
        <v>SOUTH EAST</v>
      </c>
      <c r="O78" t="str">
        <f>IF(LabList[[#This Row],[Is Directed By - Primary Role Name]]="NHS TRUST", LabList[[#This Row],[Is Directed By - Name]]&amp;" - "&amp;LabList[[#This Row],[Name]],LabList[[#This Row],[Name]])</f>
        <v>HEALTH PROTECTION AGENCY PUBLIC HEALTH LABORATORY - SOUTHAMPTON</v>
      </c>
    </row>
    <row r="79" spans="1:15" ht="12.75" customHeight="1">
      <c r="A79" s="9" t="s">
        <v>1283</v>
      </c>
      <c r="D79" s="9" t="s">
        <v>1260</v>
      </c>
      <c r="E79" t="s">
        <v>1970</v>
      </c>
      <c r="F79" t="s">
        <v>1047</v>
      </c>
      <c r="G79" t="s">
        <v>263</v>
      </c>
      <c r="H79" t="s">
        <v>264</v>
      </c>
      <c r="I79" t="s">
        <v>521</v>
      </c>
      <c r="J79" t="s">
        <v>522</v>
      </c>
      <c r="K79" t="s">
        <v>262</v>
      </c>
      <c r="L79" t="s">
        <v>399</v>
      </c>
      <c r="M79" t="s">
        <v>400</v>
      </c>
      <c r="N79" t="str">
        <f>SUBSTITUTE(LabList[[#This Row],[National Grouping Name]]," COMMISSIONING REGION", "")</f>
        <v>LONDON</v>
      </c>
      <c r="O79" t="str">
        <f>IF(LabList[[#This Row],[Is Directed By - Primary Role Name]]="NHS TRUST", LabList[[#This Row],[Is Directed By - Name]]&amp;" - "&amp;LabList[[#This Row],[Name]],LabList[[#This Row],[Name]])</f>
        <v>ROYAL FREE LONDON NHS FOUNDATION TRUST - HEALTH SERVICES LABORATORIES (Royal Free)</v>
      </c>
    </row>
    <row r="80" spans="1:15" ht="12.75" customHeight="1">
      <c r="A80" s="9" t="s">
        <v>1286</v>
      </c>
      <c r="D80" s="9" t="s">
        <v>1971</v>
      </c>
      <c r="E80" t="s">
        <v>1972</v>
      </c>
      <c r="F80" t="s">
        <v>1047</v>
      </c>
      <c r="G80" t="s">
        <v>263</v>
      </c>
      <c r="H80" t="s">
        <v>264</v>
      </c>
      <c r="I80" t="s">
        <v>1550</v>
      </c>
      <c r="J80" t="s">
        <v>1549</v>
      </c>
      <c r="K80" t="s">
        <v>1050</v>
      </c>
      <c r="L80" t="s">
        <v>399</v>
      </c>
      <c r="M80" t="s">
        <v>400</v>
      </c>
      <c r="N80" t="str">
        <f>SUBSTITUTE(LabList[[#This Row],[National Grouping Name]]," COMMISSIONING REGION", "")</f>
        <v>LONDON</v>
      </c>
      <c r="O80" t="str">
        <f>IF(LabList[[#This Row],[Is Directed By - Primary Role Name]]="NHS TRUST", LabList[[#This Row],[Is Directed By - Name]]&amp;" - "&amp;LabList[[#This Row],[Name]],LabList[[#This Row],[Name]])</f>
        <v>HEALTH SERVICES LABORATORIES (The Doctors Lab)</v>
      </c>
    </row>
    <row r="81" spans="1:15" ht="12.75" customHeight="1">
      <c r="A81" s="9" t="s">
        <v>1289</v>
      </c>
      <c r="D81" s="9" t="s">
        <v>1601</v>
      </c>
      <c r="E81" t="s">
        <v>1602</v>
      </c>
      <c r="F81" t="s">
        <v>1047</v>
      </c>
      <c r="G81" t="s">
        <v>263</v>
      </c>
      <c r="H81" t="s">
        <v>264</v>
      </c>
      <c r="I81" t="s">
        <v>736</v>
      </c>
      <c r="J81" t="s">
        <v>737</v>
      </c>
      <c r="K81" t="s">
        <v>262</v>
      </c>
      <c r="L81" t="s">
        <v>582</v>
      </c>
      <c r="M81" t="s">
        <v>583</v>
      </c>
      <c r="N81" t="str">
        <f>SUBSTITUTE(LabList[[#This Row],[National Grouping Name]]," COMMISSIONING REGION", "")</f>
        <v>MIDLANDS</v>
      </c>
      <c r="O81" t="str">
        <f>IF(LabList[[#This Row],[Is Directed By - Primary Role Name]]="NHS TRUST", LabList[[#This Row],[Is Directed By - Name]]&amp;" - "&amp;LabList[[#This Row],[Name]],LabList[[#This Row],[Name]])</f>
        <v>UNIVERSITY HOSPITALS BIRMINGHAM NHS FOUNDATION TRUST - HEARTLANDS HOSPITAL LABORATORY</v>
      </c>
    </row>
    <row r="82" spans="1:15" ht="12.75" customHeight="1">
      <c r="A82" s="9" t="s">
        <v>1957</v>
      </c>
      <c r="D82" s="9" t="s">
        <v>1895</v>
      </c>
      <c r="E82" t="s">
        <v>1662</v>
      </c>
      <c r="F82" t="s">
        <v>1047</v>
      </c>
      <c r="G82" t="s">
        <v>263</v>
      </c>
      <c r="H82" t="s">
        <v>264</v>
      </c>
      <c r="I82" t="s">
        <v>388</v>
      </c>
      <c r="J82" t="s">
        <v>389</v>
      </c>
      <c r="K82" t="s">
        <v>262</v>
      </c>
      <c r="L82" t="s">
        <v>265</v>
      </c>
      <c r="M82" t="s">
        <v>266</v>
      </c>
      <c r="N82" t="str">
        <f>SUBSTITUTE(LabList[[#This Row],[National Grouping Name]]," COMMISSIONING REGION", "")</f>
        <v>EAST OF ENGLAND</v>
      </c>
      <c r="O82" t="str">
        <f>IF(LabList[[#This Row],[Is Directed By - Primary Role Name]]="NHS TRUST", LabList[[#This Row],[Is Directed By - Name]]&amp;" - "&amp;LabList[[#This Row],[Name]],LabList[[#This Row],[Name]])</f>
        <v>WEST HERTFORDSHIRE TEACHING HOSPITALS NHS TRUST - HEMEL HEMPSTEAD HOSPITAL LABORATORY</v>
      </c>
    </row>
    <row r="83" spans="1:15" ht="12.75" customHeight="1">
      <c r="A83" s="9" t="s">
        <v>1307</v>
      </c>
      <c r="D83" s="9" t="s">
        <v>1419</v>
      </c>
      <c r="E83" t="s">
        <v>1420</v>
      </c>
      <c r="F83" t="s">
        <v>1047</v>
      </c>
      <c r="G83" t="s">
        <v>263</v>
      </c>
      <c r="H83" t="s">
        <v>264</v>
      </c>
      <c r="I83" t="s">
        <v>625</v>
      </c>
      <c r="J83" t="s">
        <v>850</v>
      </c>
      <c r="K83" t="s">
        <v>262</v>
      </c>
      <c r="L83" t="s">
        <v>776</v>
      </c>
      <c r="M83" t="s">
        <v>777</v>
      </c>
      <c r="N83" t="str">
        <f>SUBSTITUTE(LabList[[#This Row],[National Grouping Name]]," COMMISSIONING REGION", "")</f>
        <v>NORTH EAST AND YORKSHIRE</v>
      </c>
      <c r="O83" t="str">
        <f>IF(LabList[[#This Row],[Is Directed By - Primary Role Name]]="NHS TRUST", LabList[[#This Row],[Is Directed By - Name]]&amp;" - "&amp;LabList[[#This Row],[Name]],LabList[[#This Row],[Name]])</f>
        <v>NORTHUMBRIA HEALTHCARE NHS FOUNDATION TRUST - HEXHAM GENERAL HOSPITAL</v>
      </c>
    </row>
    <row r="84" spans="1:15" ht="12.75" customHeight="1">
      <c r="A84" s="9" t="s">
        <v>1312</v>
      </c>
      <c r="D84" s="9" t="s">
        <v>1386</v>
      </c>
      <c r="E84" t="s">
        <v>1387</v>
      </c>
      <c r="F84" t="s">
        <v>1047</v>
      </c>
      <c r="G84" t="s">
        <v>263</v>
      </c>
      <c r="H84" t="s">
        <v>264</v>
      </c>
      <c r="I84" t="s">
        <v>364</v>
      </c>
      <c r="J84" t="s">
        <v>365</v>
      </c>
      <c r="K84" t="s">
        <v>262</v>
      </c>
      <c r="L84" t="s">
        <v>265</v>
      </c>
      <c r="M84" t="s">
        <v>266</v>
      </c>
      <c r="N84" t="str">
        <f>SUBSTITUTE(LabList[[#This Row],[National Grouping Name]]," COMMISSIONING REGION", "")</f>
        <v>EAST OF ENGLAND</v>
      </c>
      <c r="O84" t="str">
        <f>IF(LabList[[#This Row],[Is Directed By - Primary Role Name]]="NHS TRUST", LabList[[#This Row],[Is Directed By - Name]]&amp;" - "&amp;LabList[[#This Row],[Name]],LabList[[#This Row],[Name]])</f>
        <v>NORTH WEST ANGLIA NHS FOUNDATION TRUST - HINCHINGBROOKE HEALTH CARE NHS TRUST LABORATORY</v>
      </c>
    </row>
    <row r="85" spans="1:15" ht="12.75" customHeight="1">
      <c r="A85" s="9" t="s">
        <v>1315</v>
      </c>
      <c r="D85" s="9" t="s">
        <v>1896</v>
      </c>
      <c r="E85" t="s">
        <v>1262</v>
      </c>
      <c r="F85" t="s">
        <v>1047</v>
      </c>
      <c r="G85" t="s">
        <v>263</v>
      </c>
      <c r="H85" t="s">
        <v>264</v>
      </c>
      <c r="I85" t="s">
        <v>460</v>
      </c>
      <c r="J85" t="s">
        <v>461</v>
      </c>
      <c r="K85" t="s">
        <v>262</v>
      </c>
      <c r="L85" t="s">
        <v>399</v>
      </c>
      <c r="M85" t="s">
        <v>400</v>
      </c>
      <c r="N85" t="str">
        <f>SUBSTITUTE(LabList[[#This Row],[National Grouping Name]]," COMMISSIONING REGION", "")</f>
        <v>LONDON</v>
      </c>
      <c r="O85" t="str">
        <f>IF(LabList[[#This Row],[Is Directed By - Primary Role Name]]="NHS TRUST", LabList[[#This Row],[Is Directed By - Name]]&amp;" - "&amp;LabList[[#This Row],[Name]],LabList[[#This Row],[Name]])</f>
        <v>HOMERTON HEALTHCARE NHS FOUNDATION TRUST - HOMERTON HOSPITAL LABORATORY</v>
      </c>
    </row>
    <row r="86" spans="1:15" ht="12.75" customHeight="1">
      <c r="A86" s="9" t="s">
        <v>1318</v>
      </c>
      <c r="D86" s="9" t="s">
        <v>1897</v>
      </c>
      <c r="E86" t="s">
        <v>1124</v>
      </c>
      <c r="F86" t="s">
        <v>1047</v>
      </c>
      <c r="G86" t="s">
        <v>263</v>
      </c>
      <c r="H86" t="s">
        <v>264</v>
      </c>
      <c r="I86" t="s">
        <v>329</v>
      </c>
      <c r="J86" t="s">
        <v>787</v>
      </c>
      <c r="K86" t="s">
        <v>262</v>
      </c>
      <c r="L86" t="s">
        <v>776</v>
      </c>
      <c r="M86" t="s">
        <v>777</v>
      </c>
      <c r="N86" t="str">
        <f>SUBSTITUTE(LabList[[#This Row],[National Grouping Name]]," COMMISSIONING REGION", "")</f>
        <v>NORTH EAST AND YORKSHIRE</v>
      </c>
      <c r="O86" t="str">
        <f>IF(LabList[[#This Row],[Is Directed By - Primary Role Name]]="NHS TRUST", LabList[[#This Row],[Is Directed By - Name]]&amp;" - "&amp;LabList[[#This Row],[Name]],LabList[[#This Row],[Name]])</f>
        <v>CALDERDALE AND HUDDERSFIELD NHS FOUNDATION TRUST - HUDDERSFIELD ROYAL INFIRMARY PATHOLOGY LABORATORY</v>
      </c>
    </row>
    <row r="87" spans="1:15" ht="12.75" customHeight="1">
      <c r="A87" s="9" t="s">
        <v>1979</v>
      </c>
      <c r="D87" s="9" t="s">
        <v>1898</v>
      </c>
      <c r="E87" t="s">
        <v>1990</v>
      </c>
      <c r="F87" t="s">
        <v>1047</v>
      </c>
      <c r="G87" t="s">
        <v>263</v>
      </c>
      <c r="H87" t="s">
        <v>264</v>
      </c>
      <c r="I87" t="s">
        <v>467</v>
      </c>
      <c r="J87" t="s">
        <v>808</v>
      </c>
      <c r="K87" t="s">
        <v>262</v>
      </c>
      <c r="L87" t="s">
        <v>776</v>
      </c>
      <c r="M87" t="s">
        <v>777</v>
      </c>
      <c r="N87" t="str">
        <f>SUBSTITUTE(LabList[[#This Row],[National Grouping Name]]," COMMISSIONING REGION", "")</f>
        <v>NORTH EAST AND YORKSHIRE</v>
      </c>
      <c r="O87" t="str">
        <f>IF(LabList[[#This Row],[Is Directed By - Primary Role Name]]="NHS TRUST", LabList[[#This Row],[Is Directed By - Name]]&amp;" - "&amp;LabList[[#This Row],[Name]],LabList[[#This Row],[Name]])</f>
        <v>HULL UNIVERSITY TEACHING HOSPITALS NHS TRUST - HULL AND EAST YORKSHIRE PATHOLOGY SERVICES</v>
      </c>
    </row>
    <row r="88" spans="1:15" ht="12.75" customHeight="1">
      <c r="A88" s="9" t="s">
        <v>1321</v>
      </c>
      <c r="D88" s="9" t="s">
        <v>1136</v>
      </c>
      <c r="E88" t="s">
        <v>1137</v>
      </c>
      <c r="F88" t="s">
        <v>1047</v>
      </c>
      <c r="G88" t="s">
        <v>2018</v>
      </c>
      <c r="H88" t="s">
        <v>264</v>
      </c>
      <c r="I88" t="s">
        <v>280</v>
      </c>
      <c r="J88" t="s">
        <v>281</v>
      </c>
      <c r="K88" t="s">
        <v>262</v>
      </c>
      <c r="L88" t="s">
        <v>265</v>
      </c>
      <c r="M88" t="s">
        <v>266</v>
      </c>
      <c r="N88" t="str">
        <f>SUBSTITUTE(LabList[[#This Row],[National Grouping Name]]," COMMISSIONING REGION", "")</f>
        <v>EAST OF ENGLAND</v>
      </c>
      <c r="O88" t="str">
        <f>IF(LabList[[#This Row],[Is Directed By - Primary Role Name]]="NHS TRUST", LabList[[#This Row],[Is Directed By - Name]]&amp;" - "&amp;LabList[[#This Row],[Name]],LabList[[#This Row],[Name]])</f>
        <v>CAMBRIDGE UNIVERSITY HOSPITALS NHS FOUNDATION TRUST - HUMAN RESEARCH TISSUE BANK</v>
      </c>
    </row>
    <row r="89" spans="1:15" ht="12.75" customHeight="1">
      <c r="A89" s="9" t="s">
        <v>1326</v>
      </c>
      <c r="D89" s="9" t="s">
        <v>1054</v>
      </c>
      <c r="E89" t="s">
        <v>1055</v>
      </c>
      <c r="F89" t="s">
        <v>1047</v>
      </c>
      <c r="G89" t="s">
        <v>263</v>
      </c>
      <c r="H89" t="s">
        <v>264</v>
      </c>
      <c r="I89" t="s">
        <v>258</v>
      </c>
      <c r="J89" t="s">
        <v>775</v>
      </c>
      <c r="K89" t="s">
        <v>262</v>
      </c>
      <c r="L89" t="s">
        <v>776</v>
      </c>
      <c r="M89" t="s">
        <v>777</v>
      </c>
      <c r="N89" t="str">
        <f>SUBSTITUTE(LabList[[#This Row],[National Grouping Name]]," COMMISSIONING REGION", "")</f>
        <v>NORTH EAST AND YORKSHIRE</v>
      </c>
      <c r="O89" t="str">
        <f>IF(LabList[[#This Row],[Is Directed By - Primary Role Name]]="NHS TRUST", LabList[[#This Row],[Is Directed By - Name]]&amp;" - "&amp;LabList[[#This Row],[Name]],LabList[[#This Row],[Name]])</f>
        <v>AIREDALE NHS FOUNDATION TRUST - INTEGRATED PATHOLOGY SOLUTIONS LLP</v>
      </c>
    </row>
    <row r="90" spans="1:15" ht="12.75" customHeight="1">
      <c r="A90" s="9" t="s">
        <v>1329</v>
      </c>
      <c r="D90" s="9" t="s">
        <v>1197</v>
      </c>
      <c r="E90" t="s">
        <v>1198</v>
      </c>
      <c r="F90" t="s">
        <v>1047</v>
      </c>
      <c r="G90" t="s">
        <v>263</v>
      </c>
      <c r="H90" t="s">
        <v>264</v>
      </c>
      <c r="I90" t="s">
        <v>301</v>
      </c>
      <c r="J90" t="s">
        <v>302</v>
      </c>
      <c r="K90" t="s">
        <v>262</v>
      </c>
      <c r="L90" t="s">
        <v>265</v>
      </c>
      <c r="M90" t="s">
        <v>266</v>
      </c>
      <c r="N90" t="str">
        <f>SUBSTITUTE(LabList[[#This Row],[National Grouping Name]]," COMMISSIONING REGION", "")</f>
        <v>EAST OF ENGLAND</v>
      </c>
      <c r="O90" t="str">
        <f>IF(LabList[[#This Row],[Is Directed By - Primary Role Name]]="NHS TRUST", LabList[[#This Row],[Is Directed By - Name]]&amp;" - "&amp;LabList[[#This Row],[Name]],LabList[[#This Row],[Name]])</f>
        <v>EAST SUFFOLK AND NORTH ESSEX NHS FOUNDATION TRUST - IPSWICH HOSPITAL LABORATORY</v>
      </c>
    </row>
    <row r="91" spans="1:15" ht="12.75" customHeight="1">
      <c r="A91" s="9" t="s">
        <v>2010</v>
      </c>
      <c r="D91" s="9" t="s">
        <v>1515</v>
      </c>
      <c r="E91" t="s">
        <v>1516</v>
      </c>
      <c r="F91" t="s">
        <v>1047</v>
      </c>
      <c r="G91" t="s">
        <v>263</v>
      </c>
      <c r="H91" t="s">
        <v>264</v>
      </c>
      <c r="I91" t="s">
        <v>706</v>
      </c>
      <c r="J91" t="s">
        <v>871</v>
      </c>
      <c r="K91" t="s">
        <v>262</v>
      </c>
      <c r="L91" t="s">
        <v>776</v>
      </c>
      <c r="M91" t="s">
        <v>777</v>
      </c>
      <c r="N91" t="str">
        <f>SUBSTITUTE(LabList[[#This Row],[National Grouping Name]]," COMMISSIONING REGION", "")</f>
        <v>NORTH EAST AND YORKSHIRE</v>
      </c>
      <c r="O91" t="str">
        <f>IF(LabList[[#This Row],[Is Directed By - Primary Role Name]]="NHS TRUST", LabList[[#This Row],[Is Directed By - Name]]&amp;" - "&amp;LabList[[#This Row],[Name]],LabList[[#This Row],[Name]])</f>
        <v>SOUTH TEES HOSPITALS NHS FOUNDATION TRUST - JAMES COOK UNIVERSITY HOSPITAL LABORATORY</v>
      </c>
    </row>
    <row r="92" spans="1:15" ht="12.75" customHeight="1">
      <c r="A92" s="9" t="s">
        <v>1980</v>
      </c>
      <c r="D92" s="9" t="s">
        <v>1274</v>
      </c>
      <c r="E92" t="s">
        <v>1275</v>
      </c>
      <c r="F92" t="s">
        <v>1047</v>
      </c>
      <c r="G92" t="s">
        <v>263</v>
      </c>
      <c r="H92" t="s">
        <v>264</v>
      </c>
      <c r="I92" t="s">
        <v>326</v>
      </c>
      <c r="J92" t="s">
        <v>327</v>
      </c>
      <c r="K92" t="s">
        <v>262</v>
      </c>
      <c r="L92" t="s">
        <v>265</v>
      </c>
      <c r="M92" t="s">
        <v>266</v>
      </c>
      <c r="N92" t="str">
        <f>SUBSTITUTE(LabList[[#This Row],[National Grouping Name]]," COMMISSIONING REGION", "")</f>
        <v>EAST OF ENGLAND</v>
      </c>
      <c r="O92" t="str">
        <f>IF(LabList[[#This Row],[Is Directed By - Primary Role Name]]="NHS TRUST", LabList[[#This Row],[Is Directed By - Name]]&amp;" - "&amp;LabList[[#This Row],[Name]],LabList[[#This Row],[Name]])</f>
        <v>JAMES PAGET UNIVERSITY HOSPITALS NHS FOUNDATION TRUST - JAMES PAGET UNIVERSITY HOSPITALS - PATHOLOGY</v>
      </c>
    </row>
    <row r="93" spans="1:15" ht="12.75" customHeight="1">
      <c r="A93" s="9" t="s">
        <v>1336</v>
      </c>
      <c r="D93" s="9" t="s">
        <v>1973</v>
      </c>
      <c r="E93" t="s">
        <v>1974</v>
      </c>
      <c r="F93" t="s">
        <v>1047</v>
      </c>
      <c r="G93" t="s">
        <v>263</v>
      </c>
      <c r="H93" t="s">
        <v>1975</v>
      </c>
      <c r="I93" t="s">
        <v>1901</v>
      </c>
      <c r="J93" t="s">
        <v>1901</v>
      </c>
      <c r="K93" t="s">
        <v>1901</v>
      </c>
      <c r="L93" t="s">
        <v>1901</v>
      </c>
      <c r="M93" t="s">
        <v>1901</v>
      </c>
      <c r="N93" t="str">
        <f>SUBSTITUTE(LabList[[#This Row],[National Grouping Name]]," COMMISSIONING REGION", "")</f>
        <v/>
      </c>
      <c r="O93" t="str">
        <f>IF(LabList[[#This Row],[Is Directed By - Primary Role Name]]="NHS TRUST", LabList[[#This Row],[Is Directed By - Name]]&amp;" - "&amp;LabList[[#This Row],[Name]],LabList[[#This Row],[Name]])</f>
        <v>JERSEY GENERAL HOSPITAL</v>
      </c>
    </row>
    <row r="94" spans="1:15" ht="12.75" customHeight="1">
      <c r="A94" s="9" t="s">
        <v>1339</v>
      </c>
      <c r="D94" s="9" t="s">
        <v>1180</v>
      </c>
      <c r="E94" t="s">
        <v>1991</v>
      </c>
      <c r="F94" t="s">
        <v>1047</v>
      </c>
      <c r="G94" t="s">
        <v>263</v>
      </c>
      <c r="H94" t="s">
        <v>264</v>
      </c>
      <c r="I94" t="s">
        <v>391</v>
      </c>
      <c r="J94" t="s">
        <v>951</v>
      </c>
      <c r="K94" t="s">
        <v>262</v>
      </c>
      <c r="L94" t="s">
        <v>943</v>
      </c>
      <c r="M94" t="s">
        <v>944</v>
      </c>
      <c r="N94" t="str">
        <f>SUBSTITUTE(LabList[[#This Row],[National Grouping Name]]," COMMISSIONING REGION", "")</f>
        <v>SOUTH EAST</v>
      </c>
      <c r="O94" t="str">
        <f>IF(LabList[[#This Row],[Is Directed By - Primary Role Name]]="NHS TRUST", LabList[[#This Row],[Is Directed By - Name]]&amp;" - "&amp;LabList[[#This Row],[Name]],LabList[[#This Row],[Name]])</f>
        <v>EAST KENT HOSPITALS UNIVERSITY NHS FOUNDATION TRUST - KENT AND CANTERBURY HOSPITAL LABORATORY</v>
      </c>
    </row>
    <row r="95" spans="1:15" ht="12.75" customHeight="1">
      <c r="A95" s="9" t="s">
        <v>1342</v>
      </c>
      <c r="D95" s="9" t="s">
        <v>1278</v>
      </c>
      <c r="E95" t="s">
        <v>1279</v>
      </c>
      <c r="F95" t="s">
        <v>1047</v>
      </c>
      <c r="G95" t="s">
        <v>263</v>
      </c>
      <c r="H95" t="s">
        <v>264</v>
      </c>
      <c r="I95" t="s">
        <v>489</v>
      </c>
      <c r="J95" t="s">
        <v>646</v>
      </c>
      <c r="K95" t="s">
        <v>262</v>
      </c>
      <c r="L95" t="s">
        <v>582</v>
      </c>
      <c r="M95" t="s">
        <v>583</v>
      </c>
      <c r="N95" t="str">
        <f>SUBSTITUTE(LabList[[#This Row],[National Grouping Name]]," COMMISSIONING REGION", "")</f>
        <v>MIDLANDS</v>
      </c>
      <c r="O95" t="str">
        <f>IF(LabList[[#This Row],[Is Directed By - Primary Role Name]]="NHS TRUST", LabList[[#This Row],[Is Directed By - Name]]&amp;" - "&amp;LabList[[#This Row],[Name]],LabList[[#This Row],[Name]])</f>
        <v>KETTERING GENERAL HOSPITAL NHS FOUNDATION TRUST - KETTERING GENERAL HOSPITAL LABORATORY</v>
      </c>
    </row>
    <row r="96" spans="1:15" ht="12.75" customHeight="1">
      <c r="A96" s="9" t="s">
        <v>1958</v>
      </c>
      <c r="D96" s="9" t="s">
        <v>1673</v>
      </c>
      <c r="E96" t="s">
        <v>1674</v>
      </c>
      <c r="F96" t="s">
        <v>1047</v>
      </c>
      <c r="G96" t="s">
        <v>263</v>
      </c>
      <c r="H96" t="s">
        <v>264</v>
      </c>
      <c r="I96" t="s">
        <v>766</v>
      </c>
      <c r="J96" t="s">
        <v>767</v>
      </c>
      <c r="K96" t="s">
        <v>262</v>
      </c>
      <c r="L96" t="s">
        <v>582</v>
      </c>
      <c r="M96" t="s">
        <v>583</v>
      </c>
      <c r="N96" t="str">
        <f>SUBSTITUTE(LabList[[#This Row],[National Grouping Name]]," COMMISSIONING REGION", "")</f>
        <v>MIDLANDS</v>
      </c>
      <c r="O96" t="str">
        <f>IF(LabList[[#This Row],[Is Directed By - Primary Role Name]]="NHS TRUST", LabList[[#This Row],[Is Directed By - Name]]&amp;" - "&amp;LabList[[#This Row],[Name]],LabList[[#This Row],[Name]])</f>
        <v>WORCESTERSHIRE ACUTE HOSPITALS NHS TRUST - KIDDERMINSTER GENERAL HOSPITAL LABORATORY</v>
      </c>
    </row>
    <row r="97" spans="1:15" ht="12.75" customHeight="1">
      <c r="A97" s="9" t="s">
        <v>1346</v>
      </c>
      <c r="D97" s="9" t="s">
        <v>1061</v>
      </c>
      <c r="E97" t="s">
        <v>1062</v>
      </c>
      <c r="F97" t="s">
        <v>1047</v>
      </c>
      <c r="G97" t="s">
        <v>263</v>
      </c>
      <c r="H97" t="s">
        <v>264</v>
      </c>
      <c r="I97" t="s">
        <v>273</v>
      </c>
      <c r="J97" t="s">
        <v>398</v>
      </c>
      <c r="K97" t="s">
        <v>262</v>
      </c>
      <c r="L97" t="s">
        <v>399</v>
      </c>
      <c r="M97" t="s">
        <v>400</v>
      </c>
      <c r="N97" t="str">
        <f>SUBSTITUTE(LabList[[#This Row],[National Grouping Name]]," COMMISSIONING REGION", "")</f>
        <v>LONDON</v>
      </c>
      <c r="O97" t="str">
        <f>IF(LabList[[#This Row],[Is Directed By - Primary Role Name]]="NHS TRUST", LabList[[#This Row],[Is Directed By - Name]]&amp;" - "&amp;LabList[[#This Row],[Name]],LabList[[#This Row],[Name]])</f>
        <v>BARKING, HAVERING AND REDBRIDGE UNIVERSITY HOSPITALS NHS TRUST - KING GEORGE HOSPITAL LABORATORY</v>
      </c>
    </row>
    <row r="98" spans="1:15" ht="12.75" customHeight="1">
      <c r="A98" s="9" t="s">
        <v>1348</v>
      </c>
      <c r="D98" s="9" t="s">
        <v>1499</v>
      </c>
      <c r="E98" t="s">
        <v>1500</v>
      </c>
      <c r="F98" t="s">
        <v>1047</v>
      </c>
      <c r="G98" t="s">
        <v>263</v>
      </c>
      <c r="H98" t="s">
        <v>264</v>
      </c>
      <c r="I98" t="s">
        <v>690</v>
      </c>
      <c r="J98" t="s">
        <v>691</v>
      </c>
      <c r="K98" t="s">
        <v>262</v>
      </c>
      <c r="L98" t="s">
        <v>582</v>
      </c>
      <c r="M98" t="s">
        <v>583</v>
      </c>
      <c r="N98" t="str">
        <f>SUBSTITUTE(LabList[[#This Row],[National Grouping Name]]," COMMISSIONING REGION", "")</f>
        <v>MIDLANDS</v>
      </c>
      <c r="O98" t="str">
        <f>IF(LabList[[#This Row],[Is Directed By - Primary Role Name]]="NHS TRUST", LabList[[#This Row],[Is Directed By - Name]]&amp;" - "&amp;LabList[[#This Row],[Name]],LabList[[#This Row],[Name]])</f>
        <v>SHERWOOD FOREST HOSPITALS NHS FOUNDATION TRUST - KING'S MILL HOSPITAL LABORATORY</v>
      </c>
    </row>
    <row r="99" spans="1:15" ht="12.75" customHeight="1">
      <c r="A99" s="9" t="s">
        <v>1351</v>
      </c>
      <c r="D99" s="9" t="s">
        <v>1284</v>
      </c>
      <c r="E99" t="s">
        <v>1285</v>
      </c>
      <c r="F99" t="s">
        <v>1047</v>
      </c>
      <c r="G99" t="s">
        <v>2018</v>
      </c>
      <c r="H99" t="s">
        <v>264</v>
      </c>
      <c r="I99" t="s">
        <v>473</v>
      </c>
      <c r="J99" t="s">
        <v>474</v>
      </c>
      <c r="K99" t="s">
        <v>262</v>
      </c>
      <c r="L99" t="s">
        <v>399</v>
      </c>
      <c r="M99" t="s">
        <v>400</v>
      </c>
      <c r="N99" t="str">
        <f>SUBSTITUTE(LabList[[#This Row],[National Grouping Name]]," COMMISSIONING REGION", "")</f>
        <v>LONDON</v>
      </c>
      <c r="O99" t="str">
        <f>IF(LabList[[#This Row],[Is Directed By - Primary Role Name]]="NHS TRUST", LabList[[#This Row],[Is Directed By - Name]]&amp;" - "&amp;LabList[[#This Row],[Name]],LabList[[#This Row],[Name]])</f>
        <v>KING'S COLLEGE HOSPITAL NHS FOUNDATION TRUST - KINGS HAEMATOLOGICAL MALIGNANCY DIAGNOSTIC CENTRE</v>
      </c>
    </row>
    <row r="100" spans="1:15" ht="12.75" customHeight="1">
      <c r="A100" s="9" t="s">
        <v>1354</v>
      </c>
      <c r="D100" s="9" t="s">
        <v>1294</v>
      </c>
      <c r="E100" t="s">
        <v>1295</v>
      </c>
      <c r="F100" t="s">
        <v>1047</v>
      </c>
      <c r="G100" t="s">
        <v>263</v>
      </c>
      <c r="H100" t="s">
        <v>264</v>
      </c>
      <c r="I100" t="s">
        <v>477</v>
      </c>
      <c r="J100" t="s">
        <v>478</v>
      </c>
      <c r="K100" t="s">
        <v>262</v>
      </c>
      <c r="L100" t="s">
        <v>399</v>
      </c>
      <c r="M100" t="s">
        <v>400</v>
      </c>
      <c r="N100" t="str">
        <f>SUBSTITUTE(LabList[[#This Row],[National Grouping Name]]," COMMISSIONING REGION", "")</f>
        <v>LONDON</v>
      </c>
      <c r="O100" t="str">
        <f>IF(LabList[[#This Row],[Is Directed By - Primary Role Name]]="NHS TRUST", LabList[[#This Row],[Is Directed By - Name]]&amp;" - "&amp;LabList[[#This Row],[Name]],LabList[[#This Row],[Name]])</f>
        <v>KINGSTON AND RICHMOND NHS FOUNDATION TRUST - KINGSTON HOSPITAL LABORATORY</v>
      </c>
    </row>
    <row r="101" spans="1:15" ht="12.75" customHeight="1">
      <c r="A101" s="9" t="s">
        <v>1357</v>
      </c>
      <c r="D101" s="9" t="s">
        <v>1298</v>
      </c>
      <c r="E101" t="s">
        <v>1299</v>
      </c>
      <c r="F101" t="s">
        <v>1047</v>
      </c>
      <c r="G101" t="s">
        <v>2018</v>
      </c>
      <c r="H101" t="s">
        <v>264</v>
      </c>
      <c r="I101" t="s">
        <v>1300</v>
      </c>
      <c r="J101" t="s">
        <v>1299</v>
      </c>
      <c r="K101" t="s">
        <v>1050</v>
      </c>
      <c r="L101" t="s">
        <v>399</v>
      </c>
      <c r="M101" t="s">
        <v>400</v>
      </c>
      <c r="N101" t="str">
        <f>SUBSTITUTE(LabList[[#This Row],[National Grouping Name]]," COMMISSIONING REGION", "")</f>
        <v>LONDON</v>
      </c>
      <c r="O101" t="str">
        <f>IF(LabList[[#This Row],[Is Directed By - Primary Role Name]]="NHS TRUST", LabList[[#This Row],[Is Directed By - Name]]&amp;" - "&amp;LabList[[#This Row],[Name]],LabList[[#This Row],[Name]])</f>
        <v>LDPATH LIMITED</v>
      </c>
    </row>
    <row r="102" spans="1:15" ht="12.75" customHeight="1">
      <c r="A102" s="9" t="s">
        <v>1358</v>
      </c>
      <c r="D102" s="9" t="s">
        <v>1301</v>
      </c>
      <c r="E102" t="s">
        <v>1302</v>
      </c>
      <c r="F102" t="s">
        <v>1047</v>
      </c>
      <c r="G102" t="s">
        <v>263</v>
      </c>
      <c r="H102" t="s">
        <v>264</v>
      </c>
      <c r="I102" t="s">
        <v>511</v>
      </c>
      <c r="J102" t="s">
        <v>825</v>
      </c>
      <c r="K102" t="s">
        <v>262</v>
      </c>
      <c r="L102" t="s">
        <v>776</v>
      </c>
      <c r="M102" t="s">
        <v>777</v>
      </c>
      <c r="N102" t="str">
        <f>SUBSTITUTE(LabList[[#This Row],[National Grouping Name]]," COMMISSIONING REGION", "")</f>
        <v>NORTH EAST AND YORKSHIRE</v>
      </c>
      <c r="O102" t="str">
        <f>IF(LabList[[#This Row],[Is Directed By - Primary Role Name]]="NHS TRUST", LabList[[#This Row],[Is Directed By - Name]]&amp;" - "&amp;LabList[[#This Row],[Name]],LabList[[#This Row],[Name]])</f>
        <v>LEEDS TEACHING HOSPITALS NHS TRUST - LEEDS GENERAL INFIRMARY LABORATORY</v>
      </c>
    </row>
    <row r="103" spans="1:15" ht="12.75" customHeight="1">
      <c r="A103" s="9" t="s">
        <v>1361</v>
      </c>
      <c r="D103" s="9" t="s">
        <v>1627</v>
      </c>
      <c r="E103" t="s">
        <v>1628</v>
      </c>
      <c r="F103" t="s">
        <v>1047</v>
      </c>
      <c r="G103" t="s">
        <v>263</v>
      </c>
      <c r="H103" t="s">
        <v>264</v>
      </c>
      <c r="I103" t="s">
        <v>749</v>
      </c>
      <c r="J103" t="s">
        <v>750</v>
      </c>
      <c r="K103" t="s">
        <v>262</v>
      </c>
      <c r="L103" t="s">
        <v>582</v>
      </c>
      <c r="M103" t="s">
        <v>583</v>
      </c>
      <c r="N103" t="str">
        <f>SUBSTITUTE(LabList[[#This Row],[National Grouping Name]]," COMMISSIONING REGION", "")</f>
        <v>MIDLANDS</v>
      </c>
      <c r="O103" t="str">
        <f>IF(LabList[[#This Row],[Is Directed By - Primary Role Name]]="NHS TRUST", LabList[[#This Row],[Is Directed By - Name]]&amp;" - "&amp;LabList[[#This Row],[Name]],LabList[[#This Row],[Name]])</f>
        <v>UNIVERSITY HOSPITALS OF LEICESTER NHS TRUST - LEICESTER ROYAL INFIRMARY LABORATORY</v>
      </c>
    </row>
    <row r="104" spans="1:15" ht="12.75" customHeight="1">
      <c r="A104" s="9" t="s">
        <v>1363</v>
      </c>
      <c r="D104" s="9" t="s">
        <v>1308</v>
      </c>
      <c r="E104" t="s">
        <v>1309</v>
      </c>
      <c r="F104" t="s">
        <v>1047</v>
      </c>
      <c r="G104" t="s">
        <v>263</v>
      </c>
      <c r="H104" t="s">
        <v>264</v>
      </c>
      <c r="I104" t="s">
        <v>482</v>
      </c>
      <c r="J104" t="s">
        <v>483</v>
      </c>
      <c r="K104" t="s">
        <v>262</v>
      </c>
      <c r="L104" t="s">
        <v>399</v>
      </c>
      <c r="M104" t="s">
        <v>400</v>
      </c>
      <c r="N104" t="str">
        <f>SUBSTITUTE(LabList[[#This Row],[National Grouping Name]]," COMMISSIONING REGION", "")</f>
        <v>LONDON</v>
      </c>
      <c r="O104" t="str">
        <f>IF(LabList[[#This Row],[Is Directed By - Primary Role Name]]="NHS TRUST", LabList[[#This Row],[Is Directed By - Name]]&amp;" - "&amp;LabList[[#This Row],[Name]],LabList[[#This Row],[Name]])</f>
        <v>LEWISHAM AND GREENWICH NHS TRUST - LEWISHAM HOSPITAL LABORATORY</v>
      </c>
    </row>
    <row r="105" spans="1:15" ht="12.75" customHeight="1">
      <c r="A105" s="9" t="s">
        <v>1366</v>
      </c>
      <c r="D105" s="9" t="s">
        <v>1582</v>
      </c>
      <c r="E105" t="s">
        <v>1583</v>
      </c>
      <c r="F105" t="s">
        <v>1047</v>
      </c>
      <c r="G105" t="s">
        <v>263</v>
      </c>
      <c r="H105" t="s">
        <v>264</v>
      </c>
      <c r="I105" t="s">
        <v>731</v>
      </c>
      <c r="J105" t="s">
        <v>732</v>
      </c>
      <c r="K105" t="s">
        <v>262</v>
      </c>
      <c r="L105" t="s">
        <v>582</v>
      </c>
      <c r="M105" t="s">
        <v>583</v>
      </c>
      <c r="N105" t="str">
        <f>SUBSTITUTE(LabList[[#This Row],[National Grouping Name]]," COMMISSIONING REGION", "")</f>
        <v>MIDLANDS</v>
      </c>
      <c r="O105" t="str">
        <f>IF(LabList[[#This Row],[Is Directed By - Primary Role Name]]="NHS TRUST", LabList[[#This Row],[Is Directed By - Name]]&amp;" - "&amp;LabList[[#This Row],[Name]],LabList[[#This Row],[Name]])</f>
        <v>UNITED LINCOLNSHIRE TEACHING HOSPITALS NHS TRUST - LINCOLN COUNTY HOSPITAL LABORATORY</v>
      </c>
    </row>
    <row r="106" spans="1:15" ht="12.75" customHeight="1">
      <c r="A106" s="9" t="s">
        <v>2011</v>
      </c>
      <c r="D106" s="9" t="s">
        <v>1313</v>
      </c>
      <c r="E106" t="s">
        <v>1314</v>
      </c>
      <c r="F106" t="s">
        <v>1047</v>
      </c>
      <c r="G106" t="s">
        <v>2018</v>
      </c>
      <c r="H106" t="s">
        <v>264</v>
      </c>
      <c r="I106" t="s">
        <v>655</v>
      </c>
      <c r="J106" t="s">
        <v>656</v>
      </c>
      <c r="K106" t="s">
        <v>262</v>
      </c>
      <c r="L106" t="s">
        <v>582</v>
      </c>
      <c r="M106" t="s">
        <v>583</v>
      </c>
      <c r="N106" t="str">
        <f>SUBSTITUTE(LabList[[#This Row],[National Grouping Name]]," COMMISSIONING REGION", "")</f>
        <v>MIDLANDS</v>
      </c>
      <c r="O106" t="str">
        <f>IF(LabList[[#This Row],[Is Directed By - Primary Role Name]]="NHS TRUST", LabList[[#This Row],[Is Directed By - Name]]&amp;" - "&amp;LabList[[#This Row],[Name]],LabList[[#This Row],[Name]])</f>
        <v>LINCOLNSHIRE COMMUNITY HEALTH SERVICES NHS TRUST - LINCOLNSHIRE COMMUNITY PODIATRY SERVICE</v>
      </c>
    </row>
    <row r="107" spans="1:15" ht="12.75" customHeight="1">
      <c r="A107" s="9" t="s">
        <v>1368</v>
      </c>
      <c r="D107" s="9" t="s">
        <v>1899</v>
      </c>
      <c r="E107" t="s">
        <v>1172</v>
      </c>
      <c r="F107" t="s">
        <v>1047</v>
      </c>
      <c r="G107" t="s">
        <v>263</v>
      </c>
      <c r="H107" t="s">
        <v>264</v>
      </c>
      <c r="I107" t="s">
        <v>293</v>
      </c>
      <c r="J107" t="s">
        <v>294</v>
      </c>
      <c r="K107" t="s">
        <v>262</v>
      </c>
      <c r="L107" t="s">
        <v>265</v>
      </c>
      <c r="M107" t="s">
        <v>266</v>
      </c>
      <c r="N107" t="str">
        <f>SUBSTITUTE(LabList[[#This Row],[National Grouping Name]]," COMMISSIONING REGION", "")</f>
        <v>EAST OF ENGLAND</v>
      </c>
      <c r="O107" t="str">
        <f>IF(LabList[[#This Row],[Is Directed By - Primary Role Name]]="NHS TRUST", LabList[[#This Row],[Is Directed By - Name]]&amp;" - "&amp;LabList[[#This Row],[Name]],LabList[[#This Row],[Name]])</f>
        <v>EAST AND NORTH HERTFORDSHIRE TEACHING NHS TRUST - LISTER HOSPITAL LABORATORY</v>
      </c>
    </row>
    <row r="108" spans="1:15" ht="12.75" customHeight="1">
      <c r="A108" s="9" t="s">
        <v>2012</v>
      </c>
      <c r="D108" s="9" t="s">
        <v>1287</v>
      </c>
      <c r="E108" t="s">
        <v>1288</v>
      </c>
      <c r="F108" t="s">
        <v>1047</v>
      </c>
      <c r="G108" t="s">
        <v>2018</v>
      </c>
      <c r="H108" t="s">
        <v>264</v>
      </c>
      <c r="I108" t="s">
        <v>473</v>
      </c>
      <c r="J108" t="s">
        <v>474</v>
      </c>
      <c r="K108" t="s">
        <v>262</v>
      </c>
      <c r="L108" t="s">
        <v>399</v>
      </c>
      <c r="M108" t="s">
        <v>400</v>
      </c>
      <c r="N108" t="str">
        <f>SUBSTITUTE(LabList[[#This Row],[National Grouping Name]]," COMMISSIONING REGION", "")</f>
        <v>LONDON</v>
      </c>
      <c r="O108" t="str">
        <f>IF(LabList[[#This Row],[Is Directed By - Primary Role Name]]="NHS TRUST", LabList[[#This Row],[Is Directed By - Name]]&amp;" - "&amp;LabList[[#This Row],[Name]],LabList[[#This Row],[Name]])</f>
        <v>KING'S COLLEGE HOSPITAL NHS FOUNDATION TRUST - LIVER MOLECULAR GENETICS LAB</v>
      </c>
    </row>
    <row r="109" spans="1:15" ht="12.75" customHeight="1">
      <c r="A109" s="9" t="s">
        <v>1373</v>
      </c>
      <c r="D109" s="9" t="s">
        <v>1233</v>
      </c>
      <c r="E109" t="s">
        <v>1234</v>
      </c>
      <c r="F109" t="s">
        <v>1047</v>
      </c>
      <c r="G109" t="s">
        <v>2018</v>
      </c>
      <c r="H109" t="s">
        <v>264</v>
      </c>
      <c r="I109" t="s">
        <v>446</v>
      </c>
      <c r="J109" t="s">
        <v>447</v>
      </c>
      <c r="K109" t="s">
        <v>262</v>
      </c>
      <c r="L109" t="s">
        <v>399</v>
      </c>
      <c r="M109" t="s">
        <v>400</v>
      </c>
      <c r="N109" t="str">
        <f>SUBSTITUTE(LabList[[#This Row],[National Grouping Name]]," COMMISSIONING REGION", "")</f>
        <v>LONDON</v>
      </c>
      <c r="O109" t="str">
        <f>IF(LabList[[#This Row],[Is Directed By - Primary Role Name]]="NHS TRUST", LabList[[#This Row],[Is Directed By - Name]]&amp;" - "&amp;LabList[[#This Row],[Name]],LabList[[#This Row],[Name]])</f>
        <v>GREAT ORMOND STREET HOSPITAL FOR CHILDREN NHS FOUNDATION TRUST - LONDON NORTH GENOMIC LABORATORY HUB (GLH)</v>
      </c>
    </row>
    <row r="110" spans="1:15" ht="12.75" customHeight="1">
      <c r="A110" s="9" t="s">
        <v>2013</v>
      </c>
      <c r="D110" s="9" t="s">
        <v>1268</v>
      </c>
      <c r="E110" t="s">
        <v>1269</v>
      </c>
      <c r="F110" t="s">
        <v>1047</v>
      </c>
      <c r="G110" t="s">
        <v>263</v>
      </c>
      <c r="H110" t="s">
        <v>264</v>
      </c>
      <c r="I110" t="s">
        <v>469</v>
      </c>
      <c r="J110" t="s">
        <v>470</v>
      </c>
      <c r="K110" t="s">
        <v>262</v>
      </c>
      <c r="L110" t="s">
        <v>399</v>
      </c>
      <c r="M110" t="s">
        <v>400</v>
      </c>
      <c r="N110" t="str">
        <f>SUBSTITUTE(LabList[[#This Row],[National Grouping Name]]," COMMISSIONING REGION", "")</f>
        <v>LONDON</v>
      </c>
      <c r="O110" t="str">
        <f>IF(LabList[[#This Row],[Is Directed By - Primary Role Name]]="NHS TRUST", LabList[[#This Row],[Is Directed By - Name]]&amp;" - "&amp;LabList[[#This Row],[Name]],LabList[[#This Row],[Name]])</f>
        <v>IMPERIAL COLLEGE HEALTHCARE NHS TRUST - LONDON NORTH GLH (HAMMERSMITH HOSPITAL)</v>
      </c>
    </row>
    <row r="111" spans="1:15" ht="12.75" customHeight="1">
      <c r="A111" s="9" t="s">
        <v>1377</v>
      </c>
      <c r="D111" s="9" t="s">
        <v>1465</v>
      </c>
      <c r="E111" t="s">
        <v>1466</v>
      </c>
      <c r="F111" t="s">
        <v>1047</v>
      </c>
      <c r="G111" t="s">
        <v>263</v>
      </c>
      <c r="H111" t="s">
        <v>264</v>
      </c>
      <c r="I111" t="s">
        <v>521</v>
      </c>
      <c r="J111" t="s">
        <v>522</v>
      </c>
      <c r="K111" t="s">
        <v>262</v>
      </c>
      <c r="L111" t="s">
        <v>399</v>
      </c>
      <c r="M111" t="s">
        <v>400</v>
      </c>
      <c r="N111" t="str">
        <f>SUBSTITUTE(LabList[[#This Row],[National Grouping Name]]," COMMISSIONING REGION", "")</f>
        <v>LONDON</v>
      </c>
      <c r="O111" t="str">
        <f>IF(LabList[[#This Row],[Is Directed By - Primary Role Name]]="NHS TRUST", LabList[[#This Row],[Is Directed By - Name]]&amp;" - "&amp;LabList[[#This Row],[Name]],LabList[[#This Row],[Name]])</f>
        <v>ROYAL FREE LONDON NHS FOUNDATION TRUST - LONDON NORTH GLH (ROYAL FREE HOSPITAL)</v>
      </c>
    </row>
    <row r="112" spans="1:15" ht="12.75" customHeight="1">
      <c r="A112" s="9" t="s">
        <v>1379</v>
      </c>
      <c r="D112" s="9" t="s">
        <v>1587</v>
      </c>
      <c r="E112" t="s">
        <v>1588</v>
      </c>
      <c r="F112" t="s">
        <v>1047</v>
      </c>
      <c r="G112" t="s">
        <v>263</v>
      </c>
      <c r="H112" t="s">
        <v>264</v>
      </c>
      <c r="I112" t="s">
        <v>562</v>
      </c>
      <c r="J112" t="s">
        <v>563</v>
      </c>
      <c r="K112" t="s">
        <v>262</v>
      </c>
      <c r="L112" t="s">
        <v>399</v>
      </c>
      <c r="M112" t="s">
        <v>400</v>
      </c>
      <c r="N112" t="str">
        <f>SUBSTITUTE(LabList[[#This Row],[National Grouping Name]]," COMMISSIONING REGION", "")</f>
        <v>LONDON</v>
      </c>
      <c r="O112" t="str">
        <f>IF(LabList[[#This Row],[Is Directed By - Primary Role Name]]="NHS TRUST", LabList[[#This Row],[Is Directed By - Name]]&amp;" - "&amp;LabList[[#This Row],[Name]],LabList[[#This Row],[Name]])</f>
        <v>UNIVERSITY COLLEGE LONDON HOSPITALS NHS FOUNDATION TRUST - LONDON NORTH GLH (THE HALO BUILDING)</v>
      </c>
    </row>
    <row r="113" spans="1:15" ht="12.75" customHeight="1">
      <c r="A113" s="9" t="s">
        <v>1959</v>
      </c>
      <c r="D113" s="9" t="s">
        <v>1242</v>
      </c>
      <c r="E113" t="s">
        <v>1243</v>
      </c>
      <c r="F113" t="s">
        <v>1047</v>
      </c>
      <c r="G113" t="s">
        <v>2018</v>
      </c>
      <c r="H113" t="s">
        <v>264</v>
      </c>
      <c r="I113" t="s">
        <v>449</v>
      </c>
      <c r="J113" t="s">
        <v>451</v>
      </c>
      <c r="K113" t="s">
        <v>262</v>
      </c>
      <c r="L113" t="s">
        <v>399</v>
      </c>
      <c r="M113" t="s">
        <v>400</v>
      </c>
      <c r="N113" t="str">
        <f>SUBSTITUTE(LabList[[#This Row],[National Grouping Name]]," COMMISSIONING REGION", "")</f>
        <v>LONDON</v>
      </c>
      <c r="O113" t="str">
        <f>IF(LabList[[#This Row],[Is Directed By - Primary Role Name]]="NHS TRUST", LabList[[#This Row],[Is Directed By - Name]]&amp;" - "&amp;LabList[[#This Row],[Name]],LabList[[#This Row],[Name]])</f>
        <v>GUY'S AND ST THOMAS' NHS FOUNDATION TRUST - LONDON SOUTH GENOMICS LABORATORY HUB</v>
      </c>
    </row>
    <row r="114" spans="1:15" ht="12.75" customHeight="1">
      <c r="A114" s="9" t="s">
        <v>1381</v>
      </c>
      <c r="D114" s="9" t="s">
        <v>1078</v>
      </c>
      <c r="E114" t="s">
        <v>1992</v>
      </c>
      <c r="F114" t="s">
        <v>1047</v>
      </c>
      <c r="G114" t="s">
        <v>263</v>
      </c>
      <c r="H114" t="s">
        <v>264</v>
      </c>
      <c r="I114" t="s">
        <v>275</v>
      </c>
      <c r="J114" t="s">
        <v>276</v>
      </c>
      <c r="K114" t="s">
        <v>262</v>
      </c>
      <c r="L114" t="s">
        <v>265</v>
      </c>
      <c r="M114" t="s">
        <v>266</v>
      </c>
      <c r="N114" t="str">
        <f>SUBSTITUTE(LabList[[#This Row],[National Grouping Name]]," COMMISSIONING REGION", "")</f>
        <v>EAST OF ENGLAND</v>
      </c>
      <c r="O114" t="str">
        <f>IF(LabList[[#This Row],[Is Directed By - Primary Role Name]]="NHS TRUST", LabList[[#This Row],[Is Directed By - Name]]&amp;" - "&amp;LabList[[#This Row],[Name]],LabList[[#This Row],[Name]])</f>
        <v>BEDFORDSHIRE HOSPITALS NHS FOUNDATION TRUST - LUTON AND DUNSTABLE HOSPITAL LABORATORY</v>
      </c>
    </row>
    <row r="115" spans="1:15" ht="12.75" customHeight="1">
      <c r="A115" s="9" t="s">
        <v>1383</v>
      </c>
      <c r="D115" s="9" t="s">
        <v>1177</v>
      </c>
      <c r="E115" t="s">
        <v>1178</v>
      </c>
      <c r="F115" t="s">
        <v>1047</v>
      </c>
      <c r="G115" t="s">
        <v>263</v>
      </c>
      <c r="H115" t="s">
        <v>264</v>
      </c>
      <c r="I115" t="s">
        <v>386</v>
      </c>
      <c r="J115" t="s">
        <v>897</v>
      </c>
      <c r="K115" t="s">
        <v>262</v>
      </c>
      <c r="L115" t="s">
        <v>886</v>
      </c>
      <c r="M115" t="s">
        <v>887</v>
      </c>
      <c r="N115" t="str">
        <f>SUBSTITUTE(LabList[[#This Row],[National Grouping Name]]," COMMISSIONING REGION", "")</f>
        <v>NORTH WEST</v>
      </c>
      <c r="O115" t="str">
        <f>IF(LabList[[#This Row],[Is Directed By - Primary Role Name]]="NHS TRUST", LabList[[#This Row],[Is Directed By - Name]]&amp;" - "&amp;LabList[[#This Row],[Name]],LabList[[#This Row],[Name]])</f>
        <v>EAST CHESHIRE NHS TRUST - MACCLESFIELD DISTRICT GENERAL HOSPITAL LABORATORY</v>
      </c>
    </row>
    <row r="116" spans="1:15" ht="12.75" customHeight="1">
      <c r="A116" s="9" t="s">
        <v>1388</v>
      </c>
      <c r="D116" s="9" t="s">
        <v>1900</v>
      </c>
      <c r="E116" t="s">
        <v>1323</v>
      </c>
      <c r="F116" t="s">
        <v>1047</v>
      </c>
      <c r="G116" t="s">
        <v>2018</v>
      </c>
      <c r="H116" t="s">
        <v>264</v>
      </c>
      <c r="I116" t="s">
        <v>1901</v>
      </c>
      <c r="J116" t="s">
        <v>1901</v>
      </c>
      <c r="K116" t="s">
        <v>1901</v>
      </c>
      <c r="L116" t="s">
        <v>582</v>
      </c>
      <c r="M116" t="s">
        <v>583</v>
      </c>
      <c r="N116" t="str">
        <f>SUBSTITUTE(LabList[[#This Row],[National Grouping Name]]," COMMISSIONING REGION", "")</f>
        <v>MIDLANDS</v>
      </c>
      <c r="O116" t="str">
        <f>IF(LabList[[#This Row],[Is Directed By - Primary Role Name]]="NHS TRUST", LabList[[#This Row],[Is Directed By - Name]]&amp;" - "&amp;LabList[[#This Row],[Name]],LabList[[#This Row],[Name]])</f>
        <v>MAGNA LABORATORIES LTD</v>
      </c>
    </row>
    <row r="117" spans="1:15" ht="12.75" customHeight="1">
      <c r="A117" s="9" t="s">
        <v>1391</v>
      </c>
      <c r="D117" s="9" t="s">
        <v>1324</v>
      </c>
      <c r="E117" t="s">
        <v>1325</v>
      </c>
      <c r="F117" t="s">
        <v>1047</v>
      </c>
      <c r="G117" t="s">
        <v>263</v>
      </c>
      <c r="H117" t="s">
        <v>264</v>
      </c>
      <c r="I117" t="s">
        <v>533</v>
      </c>
      <c r="J117" t="s">
        <v>964</v>
      </c>
      <c r="K117" t="s">
        <v>262</v>
      </c>
      <c r="L117" t="s">
        <v>943</v>
      </c>
      <c r="M117" t="s">
        <v>944</v>
      </c>
      <c r="N117" t="str">
        <f>SUBSTITUTE(LabList[[#This Row],[National Grouping Name]]," COMMISSIONING REGION", "")</f>
        <v>SOUTH EAST</v>
      </c>
      <c r="O117" t="str">
        <f>IF(LabList[[#This Row],[Is Directed By - Primary Role Name]]="NHS TRUST", LabList[[#This Row],[Is Directed By - Name]]&amp;" - "&amp;LabList[[#This Row],[Name]],LabList[[#This Row],[Name]])</f>
        <v>MAIDSTONE AND TUNBRIDGE WELLS NHS TRUST - MAIDSTONE HOSPITAL LABORATORY</v>
      </c>
    </row>
    <row r="118" spans="1:15" ht="12.75" customHeight="1">
      <c r="A118" s="9" t="s">
        <v>1394</v>
      </c>
      <c r="D118" s="9" t="s">
        <v>1330</v>
      </c>
      <c r="E118" t="s">
        <v>1331</v>
      </c>
      <c r="F118" t="s">
        <v>1047</v>
      </c>
      <c r="G118" t="s">
        <v>263</v>
      </c>
      <c r="H118" t="s">
        <v>264</v>
      </c>
      <c r="I118" t="s">
        <v>538</v>
      </c>
      <c r="J118" t="s">
        <v>910</v>
      </c>
      <c r="K118" t="s">
        <v>262</v>
      </c>
      <c r="L118" t="s">
        <v>886</v>
      </c>
      <c r="M118" t="s">
        <v>887</v>
      </c>
      <c r="N118" t="str">
        <f>SUBSTITUTE(LabList[[#This Row],[National Grouping Name]]," COMMISSIONING REGION", "")</f>
        <v>NORTH WEST</v>
      </c>
      <c r="O118" t="str">
        <f>IF(LabList[[#This Row],[Is Directed By - Primary Role Name]]="NHS TRUST", LabList[[#This Row],[Is Directed By - Name]]&amp;" - "&amp;LabList[[#This Row],[Name]],LabList[[#This Row],[Name]])</f>
        <v>MANCHESTER UNIVERSITY NHS FOUNDATION TRUST - MANCHESTER ROYAL INFIRMARY LABORATORY</v>
      </c>
    </row>
    <row r="119" spans="1:15" ht="12.75" customHeight="1">
      <c r="A119" s="9" t="s">
        <v>1397</v>
      </c>
      <c r="D119" s="9" t="s">
        <v>1343</v>
      </c>
      <c r="E119" t="s">
        <v>1344</v>
      </c>
      <c r="F119" t="s">
        <v>1047</v>
      </c>
      <c r="G119" t="s">
        <v>263</v>
      </c>
      <c r="H119" t="s">
        <v>264</v>
      </c>
      <c r="I119" t="s">
        <v>543</v>
      </c>
      <c r="J119" t="s">
        <v>965</v>
      </c>
      <c r="K119" t="s">
        <v>262</v>
      </c>
      <c r="L119" t="s">
        <v>943</v>
      </c>
      <c r="M119" t="s">
        <v>944</v>
      </c>
      <c r="N119" t="str">
        <f>SUBSTITUTE(LabList[[#This Row],[National Grouping Name]]," COMMISSIONING REGION", "")</f>
        <v>SOUTH EAST</v>
      </c>
      <c r="O119" t="str">
        <f>IF(LabList[[#This Row],[Is Directed By - Primary Role Name]]="NHS TRUST", LabList[[#This Row],[Is Directed By - Name]]&amp;" - "&amp;LabList[[#This Row],[Name]],LabList[[#This Row],[Name]])</f>
        <v>MEDWAY NHS FOUNDATION TRUST - MEDWAY MARITIME HOSPITAL LABORATORY</v>
      </c>
    </row>
    <row r="120" spans="1:15" ht="12.75" customHeight="1">
      <c r="A120" s="9" t="s">
        <v>1400</v>
      </c>
      <c r="D120" s="9" t="s">
        <v>1552</v>
      </c>
      <c r="E120" t="s">
        <v>1976</v>
      </c>
      <c r="F120" t="s">
        <v>1047</v>
      </c>
      <c r="G120" t="s">
        <v>263</v>
      </c>
      <c r="H120" t="s">
        <v>264</v>
      </c>
      <c r="I120" t="s">
        <v>554</v>
      </c>
      <c r="J120" t="s">
        <v>555</v>
      </c>
      <c r="K120" t="s">
        <v>262</v>
      </c>
      <c r="L120" t="s">
        <v>399</v>
      </c>
      <c r="M120" t="s">
        <v>400</v>
      </c>
      <c r="N120" t="str">
        <f>SUBSTITUTE(LabList[[#This Row],[National Grouping Name]]," COMMISSIONING REGION", "")</f>
        <v>LONDON</v>
      </c>
      <c r="O120" t="str">
        <f>IF(LabList[[#This Row],[Is Directed By - Primary Role Name]]="NHS TRUST", LabList[[#This Row],[Is Directed By - Name]]&amp;" - "&amp;LabList[[#This Row],[Name]],LabList[[#This Row],[Name]])</f>
        <v>THE HILLINGDON HOSPITALS NHS FOUNDATION TRUST - MICROBIOLOGY DEPARTMENT (Hillingdon)</v>
      </c>
    </row>
    <row r="121" spans="1:15" ht="12.75" customHeight="1">
      <c r="A121" s="9" t="s">
        <v>1403</v>
      </c>
      <c r="D121" s="9" t="s">
        <v>1553</v>
      </c>
      <c r="E121" t="s">
        <v>1977</v>
      </c>
      <c r="F121" t="s">
        <v>1047</v>
      </c>
      <c r="G121" t="s">
        <v>263</v>
      </c>
      <c r="H121" t="s">
        <v>264</v>
      </c>
      <c r="I121" t="s">
        <v>482</v>
      </c>
      <c r="J121" t="s">
        <v>483</v>
      </c>
      <c r="K121" t="s">
        <v>262</v>
      </c>
      <c r="L121" t="s">
        <v>399</v>
      </c>
      <c r="M121" t="s">
        <v>400</v>
      </c>
      <c r="N121" t="str">
        <f>SUBSTITUTE(LabList[[#This Row],[National Grouping Name]]," COMMISSIONING REGION", "")</f>
        <v>LONDON</v>
      </c>
      <c r="O121" t="str">
        <f>IF(LabList[[#This Row],[Is Directed By - Primary Role Name]]="NHS TRUST", LabList[[#This Row],[Is Directed By - Name]]&amp;" - "&amp;LabList[[#This Row],[Name]],LabList[[#This Row],[Name]])</f>
        <v>LEWISHAM AND GREENWICH NHS TRUST - MICROBIOLOGY DEPARTMENT (Lewisham)</v>
      </c>
    </row>
    <row r="122" spans="1:15" ht="12.75" customHeight="1">
      <c r="A122" s="9" t="s">
        <v>1406</v>
      </c>
      <c r="D122" s="9" t="s">
        <v>1355</v>
      </c>
      <c r="E122" t="s">
        <v>1356</v>
      </c>
      <c r="F122" t="s">
        <v>1047</v>
      </c>
      <c r="G122" t="s">
        <v>263</v>
      </c>
      <c r="H122" t="s">
        <v>264</v>
      </c>
      <c r="I122" t="s">
        <v>569</v>
      </c>
      <c r="J122" t="s">
        <v>914</v>
      </c>
      <c r="K122" t="s">
        <v>262</v>
      </c>
      <c r="L122" t="s">
        <v>886</v>
      </c>
      <c r="M122" t="s">
        <v>887</v>
      </c>
      <c r="N122" t="str">
        <f>SUBSTITUTE(LabList[[#This Row],[National Grouping Name]]," COMMISSIONING REGION", "")</f>
        <v>NORTH WEST</v>
      </c>
      <c r="O122" t="str">
        <f>IF(LabList[[#This Row],[Is Directed By - Primary Role Name]]="NHS TRUST", LabList[[#This Row],[Is Directed By - Name]]&amp;" - "&amp;LabList[[#This Row],[Name]],LabList[[#This Row],[Name]])</f>
        <v>MID CHESHIRE HOSPITALS NHS FOUNDATION TRUST - MID CHESHIRE HOSPITALS LABORATORY</v>
      </c>
    </row>
    <row r="123" spans="1:15" ht="12.75" customHeight="1">
      <c r="A123" s="9" t="s">
        <v>1409</v>
      </c>
      <c r="D123" s="9" t="s">
        <v>1902</v>
      </c>
      <c r="E123" t="s">
        <v>1903</v>
      </c>
      <c r="F123" t="s">
        <v>1047</v>
      </c>
      <c r="G123" t="s">
        <v>263</v>
      </c>
      <c r="H123" t="s">
        <v>264</v>
      </c>
      <c r="I123" t="s">
        <v>721</v>
      </c>
      <c r="J123" t="s">
        <v>722</v>
      </c>
      <c r="K123" t="s">
        <v>262</v>
      </c>
      <c r="L123" t="s">
        <v>582</v>
      </c>
      <c r="M123" t="s">
        <v>583</v>
      </c>
      <c r="N123" t="str">
        <f>SUBSTITUTE(LabList[[#This Row],[National Grouping Name]]," COMMISSIONING REGION", "")</f>
        <v>MIDLANDS</v>
      </c>
      <c r="O123" t="str">
        <f>IF(LabList[[#This Row],[Is Directed By - Primary Role Name]]="NHS TRUST", LabList[[#This Row],[Is Directed By - Name]]&amp;" - "&amp;LabList[[#This Row],[Name]],LabList[[#This Row],[Name]])</f>
        <v>THE ROYAL WOLVERHAMPTON NHS TRUST - MIDLAND METROPOLITAN UNIVERSITY HOSPITAL LABORATORY</v>
      </c>
    </row>
    <row r="124" spans="1:15" ht="12.75" customHeight="1">
      <c r="A124" s="9" t="s">
        <v>1412</v>
      </c>
      <c r="D124" s="9" t="s">
        <v>1364</v>
      </c>
      <c r="E124" t="s">
        <v>1365</v>
      </c>
      <c r="F124" t="s">
        <v>1047</v>
      </c>
      <c r="G124" t="s">
        <v>263</v>
      </c>
      <c r="H124" t="s">
        <v>264</v>
      </c>
      <c r="I124" t="s">
        <v>340</v>
      </c>
      <c r="J124" t="s">
        <v>341</v>
      </c>
      <c r="K124" t="s">
        <v>262</v>
      </c>
      <c r="L124" t="s">
        <v>265</v>
      </c>
      <c r="M124" t="s">
        <v>266</v>
      </c>
      <c r="N124" t="str">
        <f>SUBSTITUTE(LabList[[#This Row],[National Grouping Name]]," COMMISSIONING REGION", "")</f>
        <v>EAST OF ENGLAND</v>
      </c>
      <c r="O124" t="str">
        <f>IF(LabList[[#This Row],[Is Directed By - Primary Role Name]]="NHS TRUST", LabList[[#This Row],[Is Directed By - Name]]&amp;" - "&amp;LabList[[#This Row],[Name]],LabList[[#This Row],[Name]])</f>
        <v>MILTON KEYNES UNIVERSITY HOSPITAL NHS FOUNDATION TRUST - MILTON KEYNES GENERAL HOSPITAL LABORATORY</v>
      </c>
    </row>
    <row r="125" spans="1:15" ht="12.75" customHeight="1">
      <c r="A125" s="9" t="s">
        <v>1415</v>
      </c>
      <c r="D125" s="9" t="s">
        <v>1332</v>
      </c>
      <c r="E125" t="s">
        <v>1333</v>
      </c>
      <c r="F125" t="s">
        <v>1047</v>
      </c>
      <c r="G125" t="s">
        <v>2018</v>
      </c>
      <c r="H125" t="s">
        <v>264</v>
      </c>
      <c r="I125" t="s">
        <v>538</v>
      </c>
      <c r="J125" t="s">
        <v>910</v>
      </c>
      <c r="K125" t="s">
        <v>262</v>
      </c>
      <c r="L125" t="s">
        <v>886</v>
      </c>
      <c r="M125" t="s">
        <v>887</v>
      </c>
      <c r="N125" t="str">
        <f>SUBSTITUTE(LabList[[#This Row],[National Grouping Name]]," COMMISSIONING REGION", "")</f>
        <v>NORTH WEST</v>
      </c>
      <c r="O125" t="str">
        <f>IF(LabList[[#This Row],[Is Directed By - Primary Role Name]]="NHS TRUST", LabList[[#This Row],[Is Directed By - Name]]&amp;" - "&amp;LabList[[#This Row],[Name]],LabList[[#This Row],[Name]])</f>
        <v>MANCHESTER UNIVERSITY NHS FOUNDATION TRUST - MOLECULAR HAEMATOLOGY SERVICE</v>
      </c>
    </row>
    <row r="126" spans="1:15" ht="12.75" customHeight="1">
      <c r="A126" s="9" t="s">
        <v>1418</v>
      </c>
      <c r="D126" s="9" t="s">
        <v>1290</v>
      </c>
      <c r="E126" t="s">
        <v>1291</v>
      </c>
      <c r="F126" t="s">
        <v>1047</v>
      </c>
      <c r="G126" t="s">
        <v>2018</v>
      </c>
      <c r="H126" t="s">
        <v>264</v>
      </c>
      <c r="I126" t="s">
        <v>473</v>
      </c>
      <c r="J126" t="s">
        <v>474</v>
      </c>
      <c r="K126" t="s">
        <v>262</v>
      </c>
      <c r="L126" t="s">
        <v>399</v>
      </c>
      <c r="M126" t="s">
        <v>400</v>
      </c>
      <c r="N126" t="str">
        <f>SUBSTITUTE(LabList[[#This Row],[National Grouping Name]]," COMMISSIONING REGION", "")</f>
        <v>LONDON</v>
      </c>
      <c r="O126" t="str">
        <f>IF(LabList[[#This Row],[Is Directed By - Primary Role Name]]="NHS TRUST", LabList[[#This Row],[Is Directed By - Name]]&amp;" - "&amp;LabList[[#This Row],[Name]],LabList[[#This Row],[Name]])</f>
        <v>KING'S COLLEGE HOSPITAL NHS FOUNDATION TRUST - MOLECULAR PATHOLOGY</v>
      </c>
    </row>
    <row r="127" spans="1:15" ht="12.75" customHeight="1">
      <c r="A127" s="9" t="s">
        <v>1421</v>
      </c>
      <c r="D127" s="9" t="s">
        <v>1603</v>
      </c>
      <c r="E127" t="s">
        <v>1604</v>
      </c>
      <c r="F127" t="s">
        <v>1047</v>
      </c>
      <c r="G127" t="s">
        <v>2018</v>
      </c>
      <c r="H127" t="s">
        <v>264</v>
      </c>
      <c r="I127" t="s">
        <v>736</v>
      </c>
      <c r="J127" t="s">
        <v>737</v>
      </c>
      <c r="K127" t="s">
        <v>262</v>
      </c>
      <c r="L127" t="s">
        <v>582</v>
      </c>
      <c r="M127" t="s">
        <v>583</v>
      </c>
      <c r="N127" t="str">
        <f>SUBSTITUTE(LabList[[#This Row],[National Grouping Name]]," COMMISSIONING REGION", "")</f>
        <v>MIDLANDS</v>
      </c>
      <c r="O127" t="str">
        <f>IF(LabList[[#This Row],[Is Directed By - Primary Role Name]]="NHS TRUST", LabList[[#This Row],[Is Directed By - Name]]&amp;" - "&amp;LabList[[#This Row],[Name]],LabList[[#This Row],[Name]])</f>
        <v>UNIVERSITY HOSPITALS BIRMINGHAM NHS FOUNDATION TRUST - MOLECULAR PATHOLOGY DIAGNOSTIC SERVICE</v>
      </c>
    </row>
    <row r="128" spans="1:15" ht="12.75" customHeight="1">
      <c r="A128" s="9" t="s">
        <v>1424</v>
      </c>
      <c r="D128" s="9" t="s">
        <v>1292</v>
      </c>
      <c r="E128" t="s">
        <v>1293</v>
      </c>
      <c r="F128" t="s">
        <v>1047</v>
      </c>
      <c r="G128" t="s">
        <v>2018</v>
      </c>
      <c r="H128" t="s">
        <v>264</v>
      </c>
      <c r="I128" t="s">
        <v>473</v>
      </c>
      <c r="J128" t="s">
        <v>474</v>
      </c>
      <c r="K128" t="s">
        <v>262</v>
      </c>
      <c r="L128" t="s">
        <v>399</v>
      </c>
      <c r="M128" t="s">
        <v>400</v>
      </c>
      <c r="N128" t="str">
        <f>SUBSTITUTE(LabList[[#This Row],[National Grouping Name]]," COMMISSIONING REGION", "")</f>
        <v>LONDON</v>
      </c>
      <c r="O128" t="str">
        <f>IF(LabList[[#This Row],[Is Directed By - Primary Role Name]]="NHS TRUST", LabList[[#This Row],[Is Directed By - Name]]&amp;" - "&amp;LabList[[#This Row],[Name]],LabList[[#This Row],[Name]])</f>
        <v>KING'S COLLEGE HOSPITAL NHS FOUNDATION TRUST - NEUROPATHOLOGY LABORATORY</v>
      </c>
    </row>
    <row r="129" spans="1:15" ht="12.75" customHeight="1">
      <c r="A129" s="9" t="s">
        <v>1427</v>
      </c>
      <c r="D129" s="9" t="s">
        <v>1571</v>
      </c>
      <c r="E129" t="s">
        <v>1572</v>
      </c>
      <c r="F129" t="s">
        <v>1047</v>
      </c>
      <c r="G129" t="s">
        <v>263</v>
      </c>
      <c r="H129" t="s">
        <v>264</v>
      </c>
      <c r="I129" t="s">
        <v>721</v>
      </c>
      <c r="J129" t="s">
        <v>722</v>
      </c>
      <c r="K129" t="s">
        <v>262</v>
      </c>
      <c r="L129" t="s">
        <v>582</v>
      </c>
      <c r="M129" t="s">
        <v>583</v>
      </c>
      <c r="N129" t="str">
        <f>SUBSTITUTE(LabList[[#This Row],[National Grouping Name]]," COMMISSIONING REGION", "")</f>
        <v>MIDLANDS</v>
      </c>
      <c r="O129" t="str">
        <f>IF(LabList[[#This Row],[Is Directed By - Primary Role Name]]="NHS TRUST", LabList[[#This Row],[Is Directed By - Name]]&amp;" - "&amp;LabList[[#This Row],[Name]],LabList[[#This Row],[Name]])</f>
        <v>THE ROYAL WOLVERHAMPTON NHS TRUST - NEW CROSS HOSPITAL PATHOLOGY LABORATORY</v>
      </c>
    </row>
    <row r="130" spans="1:15" ht="12.75" customHeight="1">
      <c r="A130" s="9" t="s">
        <v>1430</v>
      </c>
      <c r="D130" s="9" t="s">
        <v>1502</v>
      </c>
      <c r="E130" t="s">
        <v>1503</v>
      </c>
      <c r="F130" t="s">
        <v>1047</v>
      </c>
      <c r="G130" t="s">
        <v>263</v>
      </c>
      <c r="H130" t="s">
        <v>264</v>
      </c>
      <c r="I130" t="s">
        <v>690</v>
      </c>
      <c r="J130" t="s">
        <v>691</v>
      </c>
      <c r="K130" t="s">
        <v>262</v>
      </c>
      <c r="L130" t="s">
        <v>582</v>
      </c>
      <c r="M130" t="s">
        <v>583</v>
      </c>
      <c r="N130" t="str">
        <f>SUBSTITUTE(LabList[[#This Row],[National Grouping Name]]," COMMISSIONING REGION", "")</f>
        <v>MIDLANDS</v>
      </c>
      <c r="O130" t="str">
        <f>IF(LabList[[#This Row],[Is Directed By - Primary Role Name]]="NHS TRUST", LabList[[#This Row],[Is Directed By - Name]]&amp;" - "&amp;LabList[[#This Row],[Name]],LabList[[#This Row],[Name]])</f>
        <v>SHERWOOD FOREST HOSPITALS NHS FOUNDATION TRUST - NEWARK HOSPITAL LABORATORY</v>
      </c>
    </row>
    <row r="131" spans="1:15" ht="12.75" customHeight="1">
      <c r="A131" s="9" t="s">
        <v>1433</v>
      </c>
      <c r="D131" s="9" t="s">
        <v>1904</v>
      </c>
      <c r="E131" t="s">
        <v>1072</v>
      </c>
      <c r="F131" t="s">
        <v>1047</v>
      </c>
      <c r="G131" t="s">
        <v>263</v>
      </c>
      <c r="H131" t="s">
        <v>264</v>
      </c>
      <c r="I131" t="s">
        <v>283</v>
      </c>
      <c r="J131" t="s">
        <v>412</v>
      </c>
      <c r="K131" t="s">
        <v>262</v>
      </c>
      <c r="L131" t="s">
        <v>399</v>
      </c>
      <c r="M131" t="s">
        <v>400</v>
      </c>
      <c r="N131" t="str">
        <f>SUBSTITUTE(LabList[[#This Row],[National Grouping Name]]," COMMISSIONING REGION", "")</f>
        <v>LONDON</v>
      </c>
      <c r="O131" t="str">
        <f>IF(LabList[[#This Row],[Is Directed By - Primary Role Name]]="NHS TRUST", LabList[[#This Row],[Is Directed By - Name]]&amp;" - "&amp;LabList[[#This Row],[Name]],LabList[[#This Row],[Name]])</f>
        <v>BARTS HEALTH NHS TRUST - NEWHAM HEALTHCARE LABORATORY</v>
      </c>
    </row>
    <row r="132" spans="1:15" ht="12.75" customHeight="1">
      <c r="A132" s="9" t="s">
        <v>1439</v>
      </c>
      <c r="D132" s="9" t="s">
        <v>1140</v>
      </c>
      <c r="E132" t="s">
        <v>1141</v>
      </c>
      <c r="F132" t="s">
        <v>1047</v>
      </c>
      <c r="G132" t="s">
        <v>2018</v>
      </c>
      <c r="H132" t="s">
        <v>264</v>
      </c>
      <c r="I132" t="s">
        <v>280</v>
      </c>
      <c r="J132" t="s">
        <v>281</v>
      </c>
      <c r="K132" t="s">
        <v>262</v>
      </c>
      <c r="L132" t="s">
        <v>265</v>
      </c>
      <c r="M132" t="s">
        <v>266</v>
      </c>
      <c r="N132" t="str">
        <f>SUBSTITUTE(LabList[[#This Row],[National Grouping Name]]," COMMISSIONING REGION", "")</f>
        <v>EAST OF ENGLAND</v>
      </c>
      <c r="O132" t="str">
        <f>IF(LabList[[#This Row],[Is Directed By - Primary Role Name]]="NHS TRUST", LabList[[#This Row],[Is Directed By - Name]]&amp;" - "&amp;LabList[[#This Row],[Name]],LabList[[#This Row],[Name]])</f>
        <v>CAMBRIDGE UNIVERSITY HOSPITALS NHS FOUNDATION TRUST - NHS EAST GENOMIC LABORATORY HUB</v>
      </c>
    </row>
    <row r="133" spans="1:15" ht="12.75" customHeight="1">
      <c r="A133" s="9" t="s">
        <v>1444</v>
      </c>
      <c r="D133" s="9" t="s">
        <v>1905</v>
      </c>
      <c r="E133" t="s">
        <v>1993</v>
      </c>
      <c r="F133" t="s">
        <v>1047</v>
      </c>
      <c r="G133" t="s">
        <v>263</v>
      </c>
      <c r="H133" t="s">
        <v>264</v>
      </c>
      <c r="I133" t="s">
        <v>344</v>
      </c>
      <c r="J133" t="s">
        <v>345</v>
      </c>
      <c r="K133" t="s">
        <v>262</v>
      </c>
      <c r="L133" t="s">
        <v>265</v>
      </c>
      <c r="M133" t="s">
        <v>266</v>
      </c>
      <c r="N133" t="str">
        <f>SUBSTITUTE(LabList[[#This Row],[National Grouping Name]]," COMMISSIONING REGION", "")</f>
        <v>EAST OF ENGLAND</v>
      </c>
      <c r="O133" t="str">
        <f>IF(LabList[[#This Row],[Is Directed By - Primary Role Name]]="NHS TRUST", LabList[[#This Row],[Is Directed By - Name]]&amp;" - "&amp;LabList[[#This Row],[Name]],LabList[[#This Row],[Name]])</f>
        <v>NORFOLK AND NORWICH UNIVERSITY HOSPITALS NHS FOUNDATION TRUST - NORFOLK AND NORWICH HOSPITAL LABORATORY</v>
      </c>
    </row>
    <row r="134" spans="1:15" ht="12.75" customHeight="1">
      <c r="A134" s="9" t="s">
        <v>1455</v>
      </c>
      <c r="D134" s="9" t="s">
        <v>1906</v>
      </c>
      <c r="E134" t="s">
        <v>1994</v>
      </c>
      <c r="F134" t="s">
        <v>1047</v>
      </c>
      <c r="G134" t="s">
        <v>263</v>
      </c>
      <c r="H134" t="s">
        <v>264</v>
      </c>
      <c r="I134" t="s">
        <v>747</v>
      </c>
      <c r="J134" t="s">
        <v>879</v>
      </c>
      <c r="K134" t="s">
        <v>262</v>
      </c>
      <c r="L134" t="s">
        <v>776</v>
      </c>
      <c r="M134" t="s">
        <v>777</v>
      </c>
      <c r="N134" t="str">
        <f>SUBSTITUTE(LabList[[#This Row],[National Grouping Name]]," COMMISSIONING REGION", "")</f>
        <v>NORTH EAST AND YORKSHIRE</v>
      </c>
      <c r="O134" t="str">
        <f>IF(LabList[[#This Row],[Is Directed By - Primary Role Name]]="NHS TRUST", LabList[[#This Row],[Is Directed By - Name]]&amp;" - "&amp;LabList[[#This Row],[Name]],LabList[[#This Row],[Name]])</f>
        <v>THE NEWCASTLE UPON TYNE HOSPITALS NHS FOUNDATION TRUST - NORTH EAST AND YORKSHIRE GENOMIC MEDICINE SERVICE</v>
      </c>
    </row>
    <row r="135" spans="1:15" ht="12.75" customHeight="1">
      <c r="A135" s="9" t="s">
        <v>1960</v>
      </c>
      <c r="D135" s="9" t="s">
        <v>1401</v>
      </c>
      <c r="E135" t="s">
        <v>1402</v>
      </c>
      <c r="F135" t="s">
        <v>1047</v>
      </c>
      <c r="G135" t="s">
        <v>263</v>
      </c>
      <c r="H135" t="s">
        <v>264</v>
      </c>
      <c r="I135" t="s">
        <v>615</v>
      </c>
      <c r="J135" t="s">
        <v>917</v>
      </c>
      <c r="K135" t="s">
        <v>262</v>
      </c>
      <c r="L135" t="s">
        <v>886</v>
      </c>
      <c r="M135" t="s">
        <v>887</v>
      </c>
      <c r="N135" t="str">
        <f>SUBSTITUTE(LabList[[#This Row],[National Grouping Name]]," COMMISSIONING REGION", "")</f>
        <v>NORTH WEST</v>
      </c>
      <c r="O135" t="str">
        <f>IF(LabList[[#This Row],[Is Directed By - Primary Role Name]]="NHS TRUST", LabList[[#This Row],[Is Directed By - Name]]&amp;" - "&amp;LabList[[#This Row],[Name]],LabList[[#This Row],[Name]])</f>
        <v>NORTHERN CARE ALLIANCE NHS FOUNDATION TRUST - NORTH MANCHESTER GENERAL LABORATORY</v>
      </c>
    </row>
    <row r="136" spans="1:15" ht="12.75" customHeight="1">
      <c r="A136" s="9" t="s">
        <v>2014</v>
      </c>
      <c r="D136" s="9" t="s">
        <v>1967</v>
      </c>
      <c r="E136" t="s">
        <v>1376</v>
      </c>
      <c r="F136" t="s">
        <v>1047</v>
      </c>
      <c r="G136" t="s">
        <v>263</v>
      </c>
      <c r="H136" t="s">
        <v>264</v>
      </c>
      <c r="I136" t="s">
        <v>521</v>
      </c>
      <c r="J136" t="s">
        <v>522</v>
      </c>
      <c r="K136" t="s">
        <v>262</v>
      </c>
      <c r="L136" t="s">
        <v>399</v>
      </c>
      <c r="M136" t="s">
        <v>400</v>
      </c>
      <c r="N136" t="str">
        <f>SUBSTITUTE(LabList[[#This Row],[National Grouping Name]]," COMMISSIONING REGION", "")</f>
        <v>LONDON</v>
      </c>
      <c r="O136" t="str">
        <f>IF(LabList[[#This Row],[Is Directed By - Primary Role Name]]="NHS TRUST", LabList[[#This Row],[Is Directed By - Name]]&amp;" - "&amp;LabList[[#This Row],[Name]],LabList[[#This Row],[Name]])</f>
        <v>ROYAL FREE LONDON NHS FOUNDATION TRUST - NORTH MIDDLESEX HOSPITAL LABORATORY</v>
      </c>
    </row>
    <row r="137" spans="1:15" ht="12.75" customHeight="1">
      <c r="A137" s="9" t="s">
        <v>1464</v>
      </c>
      <c r="D137" s="9" t="s">
        <v>1907</v>
      </c>
      <c r="E137" t="s">
        <v>1639</v>
      </c>
      <c r="F137" t="s">
        <v>1047</v>
      </c>
      <c r="G137" t="s">
        <v>263</v>
      </c>
      <c r="H137" t="s">
        <v>264</v>
      </c>
      <c r="I137" t="s">
        <v>753</v>
      </c>
      <c r="J137" t="s">
        <v>754</v>
      </c>
      <c r="K137" t="s">
        <v>262</v>
      </c>
      <c r="L137" t="s">
        <v>582</v>
      </c>
      <c r="M137" t="s">
        <v>583</v>
      </c>
      <c r="N137" t="str">
        <f>SUBSTITUTE(LabList[[#This Row],[National Grouping Name]]," COMMISSIONING REGION", "")</f>
        <v>MIDLANDS</v>
      </c>
      <c r="O137" t="str">
        <f>IF(LabList[[#This Row],[Is Directed By - Primary Role Name]]="NHS TRUST", LabList[[#This Row],[Is Directed By - Name]]&amp;" - "&amp;LabList[[#This Row],[Name]],LabList[[#This Row],[Name]])</f>
        <v>UNIVERSITY HOSPITALS OF NORTH MIDLANDS NHS TRUST - NORTH STAFFORDSHIRE HOSPITAL LABORATORY</v>
      </c>
    </row>
    <row r="138" spans="1:15" ht="12.75" customHeight="1">
      <c r="A138" s="9" t="s">
        <v>2015</v>
      </c>
      <c r="D138" s="9" t="s">
        <v>1422</v>
      </c>
      <c r="E138" t="s">
        <v>1423</v>
      </c>
      <c r="F138" t="s">
        <v>1047</v>
      </c>
      <c r="G138" t="s">
        <v>263</v>
      </c>
      <c r="H138" t="s">
        <v>264</v>
      </c>
      <c r="I138" t="s">
        <v>625</v>
      </c>
      <c r="J138" t="s">
        <v>850</v>
      </c>
      <c r="K138" t="s">
        <v>262</v>
      </c>
      <c r="L138" t="s">
        <v>776</v>
      </c>
      <c r="M138" t="s">
        <v>777</v>
      </c>
      <c r="N138" t="str">
        <f>SUBSTITUTE(LabList[[#This Row],[National Grouping Name]]," COMMISSIONING REGION", "")</f>
        <v>NORTH EAST AND YORKSHIRE</v>
      </c>
      <c r="O138" t="str">
        <f>IF(LabList[[#This Row],[Is Directed By - Primary Role Name]]="NHS TRUST", LabList[[#This Row],[Is Directed By - Name]]&amp;" - "&amp;LabList[[#This Row],[Name]],LabList[[#This Row],[Name]])</f>
        <v>NORTHUMBRIA HEALTHCARE NHS FOUNDATION TRUST - NORTH TYNESIDE GENERAL HOSP LABORATORY</v>
      </c>
    </row>
    <row r="139" spans="1:15" ht="12.75" customHeight="1">
      <c r="A139" s="9" t="s">
        <v>1471</v>
      </c>
      <c r="D139" s="9" t="s">
        <v>1908</v>
      </c>
      <c r="E139" t="s">
        <v>1909</v>
      </c>
      <c r="F139" t="s">
        <v>1047</v>
      </c>
      <c r="G139" t="s">
        <v>263</v>
      </c>
      <c r="H139" t="s">
        <v>264</v>
      </c>
      <c r="I139" t="s">
        <v>538</v>
      </c>
      <c r="J139" t="s">
        <v>910</v>
      </c>
      <c r="K139" t="s">
        <v>262</v>
      </c>
      <c r="L139" t="s">
        <v>886</v>
      </c>
      <c r="M139" t="s">
        <v>887</v>
      </c>
      <c r="N139" t="str">
        <f>SUBSTITUTE(LabList[[#This Row],[National Grouping Name]]," COMMISSIONING REGION", "")</f>
        <v>NORTH WEST</v>
      </c>
      <c r="O139" t="str">
        <f>IF(LabList[[#This Row],[Is Directed By - Primary Role Name]]="NHS TRUST", LabList[[#This Row],[Is Directed By - Name]]&amp;" - "&amp;LabList[[#This Row],[Name]],LabList[[#This Row],[Name]])</f>
        <v>MANCHESTER UNIVERSITY NHS FOUNDATION TRUST - NORTH WEST GENOMIC LABORATORY HUB CHRISTIE</v>
      </c>
    </row>
    <row r="140" spans="1:15" ht="12.75" customHeight="1">
      <c r="A140" s="9" t="s">
        <v>1981</v>
      </c>
      <c r="D140" s="9" t="s">
        <v>1334</v>
      </c>
      <c r="E140" t="s">
        <v>1335</v>
      </c>
      <c r="F140" t="s">
        <v>1047</v>
      </c>
      <c r="G140" t="s">
        <v>263</v>
      </c>
      <c r="H140" t="s">
        <v>264</v>
      </c>
      <c r="I140" t="s">
        <v>538</v>
      </c>
      <c r="J140" t="s">
        <v>910</v>
      </c>
      <c r="K140" t="s">
        <v>262</v>
      </c>
      <c r="L140" t="s">
        <v>886</v>
      </c>
      <c r="M140" t="s">
        <v>887</v>
      </c>
      <c r="N140" t="str">
        <f>SUBSTITUTE(LabList[[#This Row],[National Grouping Name]]," COMMISSIONING REGION", "")</f>
        <v>NORTH WEST</v>
      </c>
      <c r="O140" t="str">
        <f>IF(LabList[[#This Row],[Is Directed By - Primary Role Name]]="NHS TRUST", LabList[[#This Row],[Is Directed By - Name]]&amp;" - "&amp;LabList[[#This Row],[Name]],LabList[[#This Row],[Name]])</f>
        <v>MANCHESTER UNIVERSITY NHS FOUNDATION TRUST - NORTH WEST GLH LED BY MANCHESTER UNIVERSITY NHS FOUNDATION TRUST</v>
      </c>
    </row>
    <row r="141" spans="1:15" ht="12.75" customHeight="1">
      <c r="A141" s="9" t="s">
        <v>1476</v>
      </c>
      <c r="D141" s="9" t="s">
        <v>1392</v>
      </c>
      <c r="E141" t="s">
        <v>1393</v>
      </c>
      <c r="F141" t="s">
        <v>1047</v>
      </c>
      <c r="G141" t="s">
        <v>263</v>
      </c>
      <c r="H141" t="s">
        <v>264</v>
      </c>
      <c r="I141" t="s">
        <v>610</v>
      </c>
      <c r="J141" t="s">
        <v>668</v>
      </c>
      <c r="K141" t="s">
        <v>262</v>
      </c>
      <c r="L141" t="s">
        <v>582</v>
      </c>
      <c r="M141" t="s">
        <v>583</v>
      </c>
      <c r="N141" t="str">
        <f>SUBSTITUTE(LabList[[#This Row],[National Grouping Name]]," COMMISSIONING REGION", "")</f>
        <v>MIDLANDS</v>
      </c>
      <c r="O141" t="str">
        <f>IF(LabList[[#This Row],[Is Directed By - Primary Role Name]]="NHS TRUST", LabList[[#This Row],[Is Directed By - Name]]&amp;" - "&amp;LabList[[#This Row],[Name]],LabList[[#This Row],[Name]])</f>
        <v>NORTHAMPTON GENERAL HOSPITAL NHS TRUST - NORTHAMPTON GENERAL HOSPITAL LABORATORY</v>
      </c>
    </row>
    <row r="142" spans="1:15" ht="12.75" customHeight="1">
      <c r="A142" s="9" t="s">
        <v>1982</v>
      </c>
      <c r="D142" s="9" t="s">
        <v>1456</v>
      </c>
      <c r="E142" t="s">
        <v>1457</v>
      </c>
      <c r="F142" t="s">
        <v>1047</v>
      </c>
      <c r="G142" t="s">
        <v>263</v>
      </c>
      <c r="H142" t="s">
        <v>264</v>
      </c>
      <c r="I142" t="s">
        <v>653</v>
      </c>
      <c r="J142" t="s">
        <v>1018</v>
      </c>
      <c r="K142" t="s">
        <v>262</v>
      </c>
      <c r="L142" t="s">
        <v>999</v>
      </c>
      <c r="M142" t="s">
        <v>1000</v>
      </c>
      <c r="N142" t="str">
        <f>SUBSTITUTE(LabList[[#This Row],[National Grouping Name]]," COMMISSIONING REGION", "")</f>
        <v>SOUTH WEST</v>
      </c>
      <c r="O142" t="str">
        <f>IF(LabList[[#This Row],[Is Directed By - Primary Role Name]]="NHS TRUST", LabList[[#This Row],[Is Directed By - Name]]&amp;" - "&amp;LabList[[#This Row],[Name]],LabList[[#This Row],[Name]])</f>
        <v>ROYAL DEVON UNIVERSITY HEALTHCARE NHS FOUNDATION TRUST - NORTHERN DEVON DISTRICT HOSPITAL LABORATORY</v>
      </c>
    </row>
    <row r="143" spans="1:15" ht="12.75" customHeight="1">
      <c r="A143" s="9" t="s">
        <v>1479</v>
      </c>
      <c r="D143" s="9" t="s">
        <v>1493</v>
      </c>
      <c r="E143" t="s">
        <v>1494</v>
      </c>
      <c r="F143" t="s">
        <v>1047</v>
      </c>
      <c r="G143" t="s">
        <v>263</v>
      </c>
      <c r="H143" t="s">
        <v>264</v>
      </c>
      <c r="I143" t="s">
        <v>688</v>
      </c>
      <c r="J143" t="s">
        <v>867</v>
      </c>
      <c r="K143" t="s">
        <v>262</v>
      </c>
      <c r="L143" t="s">
        <v>776</v>
      </c>
      <c r="M143" t="s">
        <v>777</v>
      </c>
      <c r="N143" t="str">
        <f>SUBSTITUTE(LabList[[#This Row],[National Grouping Name]]," COMMISSIONING REGION", "")</f>
        <v>NORTH EAST AND YORKSHIRE</v>
      </c>
      <c r="O143" t="str">
        <f>IF(LabList[[#This Row],[Is Directed By - Primary Role Name]]="NHS TRUST", LabList[[#This Row],[Is Directed By - Name]]&amp;" - "&amp;LabList[[#This Row],[Name]],LabList[[#This Row],[Name]])</f>
        <v>SHEFFIELD TEACHING HOSPITALS NHS FOUNDATION TRUST - NORTHERN GENERAL HOSPITAL LABORATORY</v>
      </c>
    </row>
    <row r="144" spans="1:15" ht="12.75" customHeight="1">
      <c r="A144" s="9" t="s">
        <v>1961</v>
      </c>
      <c r="D144" s="9" t="s">
        <v>1425</v>
      </c>
      <c r="E144" t="s">
        <v>1426</v>
      </c>
      <c r="F144" t="s">
        <v>1047</v>
      </c>
      <c r="G144" t="s">
        <v>2018</v>
      </c>
      <c r="H144" t="s">
        <v>264</v>
      </c>
      <c r="I144" t="s">
        <v>625</v>
      </c>
      <c r="J144" t="s">
        <v>850</v>
      </c>
      <c r="K144" t="s">
        <v>262</v>
      </c>
      <c r="L144" t="s">
        <v>776</v>
      </c>
      <c r="M144" t="s">
        <v>777</v>
      </c>
      <c r="N144" t="str">
        <f>SUBSTITUTE(LabList[[#This Row],[National Grouping Name]]," COMMISSIONING REGION", "")</f>
        <v>NORTH EAST AND YORKSHIRE</v>
      </c>
      <c r="O144" t="str">
        <f>IF(LabList[[#This Row],[Is Directed By - Primary Role Name]]="NHS TRUST", LabList[[#This Row],[Is Directed By - Name]]&amp;" - "&amp;LabList[[#This Row],[Name]],LabList[[#This Row],[Name]])</f>
        <v>NORTHUMBRIA HEALTHCARE NHS FOUNDATION TRUST - NORTHUMBRIA SPECIALIST EMERGENCY CARE HOSPITAL</v>
      </c>
    </row>
    <row r="145" spans="1:15" ht="12.75" customHeight="1">
      <c r="A145" s="9" t="s">
        <v>1487</v>
      </c>
      <c r="D145" s="9" t="s">
        <v>1322</v>
      </c>
      <c r="E145" t="s">
        <v>1995</v>
      </c>
      <c r="F145" t="s">
        <v>1047</v>
      </c>
      <c r="G145" t="s">
        <v>263</v>
      </c>
      <c r="H145" t="s">
        <v>264</v>
      </c>
      <c r="I145" t="s">
        <v>491</v>
      </c>
      <c r="J145" t="s">
        <v>492</v>
      </c>
      <c r="K145" t="s">
        <v>262</v>
      </c>
      <c r="L145" t="s">
        <v>399</v>
      </c>
      <c r="M145" t="s">
        <v>400</v>
      </c>
      <c r="N145" t="str">
        <f>SUBSTITUTE(LabList[[#This Row],[National Grouping Name]]," COMMISSIONING REGION", "")</f>
        <v>LONDON</v>
      </c>
      <c r="O145" t="str">
        <f>IF(LabList[[#This Row],[Is Directed By - Primary Role Name]]="NHS TRUST", LabList[[#This Row],[Is Directed By - Name]]&amp;" - "&amp;LabList[[#This Row],[Name]],LabList[[#This Row],[Name]])</f>
        <v>LONDON NORTH WEST UNIVERSITY HEALTHCARE NHS TRUST - NORTHWICK PARK AND ST MARKS HOSPITAL MICROBIOLOGY LABORATORY</v>
      </c>
    </row>
    <row r="146" spans="1:15" ht="12.75" customHeight="1">
      <c r="A146" s="9" t="s">
        <v>1490</v>
      </c>
      <c r="D146" s="9" t="s">
        <v>1431</v>
      </c>
      <c r="E146" t="s">
        <v>1432</v>
      </c>
      <c r="F146" t="s">
        <v>1047</v>
      </c>
      <c r="G146" t="s">
        <v>2018</v>
      </c>
      <c r="H146" t="s">
        <v>264</v>
      </c>
      <c r="I146" t="s">
        <v>630</v>
      </c>
      <c r="J146" t="s">
        <v>677</v>
      </c>
      <c r="K146" t="s">
        <v>262</v>
      </c>
      <c r="L146" t="s">
        <v>582</v>
      </c>
      <c r="M146" t="s">
        <v>583</v>
      </c>
      <c r="N146" t="str">
        <f>SUBSTITUTE(LabList[[#This Row],[National Grouping Name]]," COMMISSIONING REGION", "")</f>
        <v>MIDLANDS</v>
      </c>
      <c r="O146" t="str">
        <f>IF(LabList[[#This Row],[Is Directed By - Primary Role Name]]="NHS TRUST", LabList[[#This Row],[Is Directed By - Name]]&amp;" - "&amp;LabList[[#This Row],[Name]],LabList[[#This Row],[Name]])</f>
        <v>NOTTINGHAM UNIVERSITY HOSPITALS NHS TRUST - NOTTINGHAM UNIVERSITY HOSPITALS BIOBANK LABORATORY</v>
      </c>
    </row>
    <row r="147" spans="1:15" ht="12.75" customHeight="1">
      <c r="A147" s="9" t="s">
        <v>1495</v>
      </c>
      <c r="D147" s="9" t="s">
        <v>1910</v>
      </c>
      <c r="E147" t="s">
        <v>1434</v>
      </c>
      <c r="F147" t="s">
        <v>1047</v>
      </c>
      <c r="G147" t="s">
        <v>263</v>
      </c>
      <c r="H147" t="s">
        <v>264</v>
      </c>
      <c r="I147" t="s">
        <v>630</v>
      </c>
      <c r="J147" t="s">
        <v>677</v>
      </c>
      <c r="K147" t="s">
        <v>262</v>
      </c>
      <c r="L147" t="s">
        <v>582</v>
      </c>
      <c r="M147" t="s">
        <v>583</v>
      </c>
      <c r="N147" t="str">
        <f>SUBSTITUTE(LabList[[#This Row],[National Grouping Name]]," COMMISSIONING REGION", "")</f>
        <v>MIDLANDS</v>
      </c>
      <c r="O147" t="str">
        <f>IF(LabList[[#This Row],[Is Directed By - Primary Role Name]]="NHS TRUST", LabList[[#This Row],[Is Directed By - Name]]&amp;" - "&amp;LabList[[#This Row],[Name]],LabList[[#This Row],[Name]])</f>
        <v>NOTTINGHAM UNIVERSITY HOSPITALS NHS TRUST - NOTTINGHAM UNIVERSITY HOSPITALS LABORATORY</v>
      </c>
    </row>
    <row r="148" spans="1:15" ht="12.75" customHeight="1">
      <c r="A148" s="9" t="s">
        <v>1498</v>
      </c>
      <c r="D148" s="9" t="s">
        <v>1440</v>
      </c>
      <c r="E148" t="s">
        <v>1441</v>
      </c>
      <c r="F148" t="s">
        <v>1047</v>
      </c>
      <c r="G148" t="s">
        <v>2018</v>
      </c>
      <c r="H148" t="s">
        <v>264</v>
      </c>
      <c r="I148" t="s">
        <v>634</v>
      </c>
      <c r="J148" t="s">
        <v>970</v>
      </c>
      <c r="K148" t="s">
        <v>262</v>
      </c>
      <c r="L148" t="s">
        <v>943</v>
      </c>
      <c r="M148" t="s">
        <v>944</v>
      </c>
      <c r="N148" t="str">
        <f>SUBSTITUTE(LabList[[#This Row],[National Grouping Name]]," COMMISSIONING REGION", "")</f>
        <v>SOUTH EAST</v>
      </c>
      <c r="O148" t="str">
        <f>IF(LabList[[#This Row],[Is Directed By - Primary Role Name]]="NHS TRUST", LabList[[#This Row],[Is Directed By - Name]]&amp;" - "&amp;LabList[[#This Row],[Name]],LabList[[#This Row],[Name]])</f>
        <v>OXFORD UNIVERSITY HOSPITALS NHS FOUNDATION TRUST - NUFFIELD ORTHOPAEDIC LABORATORY</v>
      </c>
    </row>
    <row r="149" spans="1:15" ht="12.75" customHeight="1">
      <c r="A149" s="9" t="s">
        <v>1501</v>
      </c>
      <c r="D149" s="9" t="s">
        <v>1404</v>
      </c>
      <c r="E149" t="s">
        <v>1405</v>
      </c>
      <c r="F149" t="s">
        <v>1047</v>
      </c>
      <c r="G149" t="s">
        <v>263</v>
      </c>
      <c r="H149" t="s">
        <v>264</v>
      </c>
      <c r="I149" t="s">
        <v>615</v>
      </c>
      <c r="J149" t="s">
        <v>917</v>
      </c>
      <c r="K149" t="s">
        <v>262</v>
      </c>
      <c r="L149" t="s">
        <v>886</v>
      </c>
      <c r="M149" t="s">
        <v>887</v>
      </c>
      <c r="N149" t="str">
        <f>SUBSTITUTE(LabList[[#This Row],[National Grouping Name]]," COMMISSIONING REGION", "")</f>
        <v>NORTH WEST</v>
      </c>
      <c r="O149" t="str">
        <f>IF(LabList[[#This Row],[Is Directed By - Primary Role Name]]="NHS TRUST", LabList[[#This Row],[Is Directed By - Name]]&amp;" - "&amp;LabList[[#This Row],[Name]],LabList[[#This Row],[Name]])</f>
        <v>NORTHERN CARE ALLIANCE NHS FOUNDATION TRUST - OLDHAM LABORATORY</v>
      </c>
    </row>
    <row r="150" spans="1:15" ht="12.75" customHeight="1">
      <c r="A150" s="9" t="s">
        <v>1506</v>
      </c>
      <c r="D150" s="9" t="s">
        <v>1407</v>
      </c>
      <c r="E150" t="s">
        <v>1408</v>
      </c>
      <c r="F150" t="s">
        <v>1047</v>
      </c>
      <c r="G150" t="s">
        <v>263</v>
      </c>
      <c r="H150" t="s">
        <v>264</v>
      </c>
      <c r="I150" t="s">
        <v>615</v>
      </c>
      <c r="J150" t="s">
        <v>917</v>
      </c>
      <c r="K150" t="s">
        <v>262</v>
      </c>
      <c r="L150" t="s">
        <v>886</v>
      </c>
      <c r="M150" t="s">
        <v>887</v>
      </c>
      <c r="N150" t="str">
        <f>SUBSTITUTE(LabList[[#This Row],[National Grouping Name]]," COMMISSIONING REGION", "")</f>
        <v>NORTH WEST</v>
      </c>
      <c r="O150" t="str">
        <f>IF(LabList[[#This Row],[Is Directed By - Primary Role Name]]="NHS TRUST", LabList[[#This Row],[Is Directed By - Name]]&amp;" - "&amp;LabList[[#This Row],[Name]],LabList[[#This Row],[Name]])</f>
        <v>NORTHERN CARE ALLIANCE NHS FOUNDATION TRUST - OLDHAM PATHOLOGY LABORATORY</v>
      </c>
    </row>
    <row r="151" spans="1:15" ht="12.75" customHeight="1">
      <c r="A151" s="9" t="s">
        <v>1511</v>
      </c>
      <c r="D151" s="9" t="s">
        <v>1435</v>
      </c>
      <c r="E151" t="s">
        <v>1436</v>
      </c>
      <c r="F151" t="s">
        <v>1047</v>
      </c>
      <c r="G151" t="s">
        <v>2018</v>
      </c>
      <c r="H151" t="s">
        <v>264</v>
      </c>
      <c r="I151" t="s">
        <v>1437</v>
      </c>
      <c r="J151" t="s">
        <v>1438</v>
      </c>
      <c r="K151" t="s">
        <v>1101</v>
      </c>
      <c r="L151" t="s">
        <v>265</v>
      </c>
      <c r="M151" t="s">
        <v>266</v>
      </c>
      <c r="N151" t="str">
        <f>SUBSTITUTE(LabList[[#This Row],[National Grouping Name]]," COMMISSIONING REGION", "")</f>
        <v>EAST OF ENGLAND</v>
      </c>
      <c r="O151" t="str">
        <f>IF(LabList[[#This Row],[Is Directed By - Primary Role Name]]="NHS TRUST", LabList[[#This Row],[Is Directed By - Name]]&amp;" - "&amp;LabList[[#This Row],[Name]],LabList[[#This Row],[Name]])</f>
        <v>ONCOLOGICA UK</v>
      </c>
    </row>
    <row r="152" spans="1:15" ht="12.75" customHeight="1">
      <c r="A152" s="9" t="s">
        <v>1514</v>
      </c>
      <c r="D152" s="9" t="s">
        <v>1442</v>
      </c>
      <c r="E152" t="s">
        <v>1443</v>
      </c>
      <c r="F152" t="s">
        <v>1047</v>
      </c>
      <c r="G152" t="s">
        <v>2018</v>
      </c>
      <c r="H152" t="s">
        <v>264</v>
      </c>
      <c r="I152" t="s">
        <v>634</v>
      </c>
      <c r="J152" t="s">
        <v>970</v>
      </c>
      <c r="K152" t="s">
        <v>262</v>
      </c>
      <c r="L152" t="s">
        <v>943</v>
      </c>
      <c r="M152" t="s">
        <v>944</v>
      </c>
      <c r="N152" t="str">
        <f>SUBSTITUTE(LabList[[#This Row],[National Grouping Name]]," COMMISSIONING REGION", "")</f>
        <v>SOUTH EAST</v>
      </c>
      <c r="O152" t="str">
        <f>IF(LabList[[#This Row],[Is Directed By - Primary Role Name]]="NHS TRUST", LabList[[#This Row],[Is Directed By - Name]]&amp;" - "&amp;LabList[[#This Row],[Name]],LabList[[#This Row],[Name]])</f>
        <v>OXFORD UNIVERSITY HOSPITALS NHS FOUNDATION TRUST - OXFORD MOLECULAR HAEMATOLOGY LABORATORY</v>
      </c>
    </row>
    <row r="153" spans="1:15" ht="12.75" customHeight="1">
      <c r="A153" s="9" t="s">
        <v>1517</v>
      </c>
      <c r="D153" s="9" t="s">
        <v>1445</v>
      </c>
      <c r="E153" t="s">
        <v>1446</v>
      </c>
      <c r="F153" t="s">
        <v>1047</v>
      </c>
      <c r="G153" t="s">
        <v>2018</v>
      </c>
      <c r="H153" t="s">
        <v>264</v>
      </c>
      <c r="I153" t="s">
        <v>634</v>
      </c>
      <c r="J153" t="s">
        <v>970</v>
      </c>
      <c r="K153" t="s">
        <v>262</v>
      </c>
      <c r="L153" t="s">
        <v>943</v>
      </c>
      <c r="M153" t="s">
        <v>944</v>
      </c>
      <c r="N153" t="str">
        <f>SUBSTITUTE(LabList[[#This Row],[National Grouping Name]]," COMMISSIONING REGION", "")</f>
        <v>SOUTH EAST</v>
      </c>
      <c r="O153" t="str">
        <f>IF(LabList[[#This Row],[Is Directed By - Primary Role Name]]="NHS TRUST", LabList[[#This Row],[Is Directed By - Name]]&amp;" - "&amp;LabList[[#This Row],[Name]],LabList[[#This Row],[Name]])</f>
        <v>OXFORD UNIVERSITY HOSPITALS NHS FOUNDATION TRUST - OXFORD REGIONAL GENETICS LABORATORIES</v>
      </c>
    </row>
    <row r="154" spans="1:15" ht="12.75" customHeight="1">
      <c r="A154" s="9" t="s">
        <v>1520</v>
      </c>
      <c r="D154" s="9" t="s">
        <v>1447</v>
      </c>
      <c r="E154" t="s">
        <v>1448</v>
      </c>
      <c r="F154" t="s">
        <v>1047</v>
      </c>
      <c r="G154" t="s">
        <v>263</v>
      </c>
      <c r="H154" t="s">
        <v>264</v>
      </c>
      <c r="I154" t="s">
        <v>634</v>
      </c>
      <c r="J154" t="s">
        <v>970</v>
      </c>
      <c r="K154" t="s">
        <v>262</v>
      </c>
      <c r="L154" t="s">
        <v>943</v>
      </c>
      <c r="M154" t="s">
        <v>944</v>
      </c>
      <c r="N154" t="str">
        <f>SUBSTITUTE(LabList[[#This Row],[National Grouping Name]]," COMMISSIONING REGION", "")</f>
        <v>SOUTH EAST</v>
      </c>
      <c r="O154" t="str">
        <f>IF(LabList[[#This Row],[Is Directed By - Primary Role Name]]="NHS TRUST", LabList[[#This Row],[Is Directed By - Name]]&amp;" - "&amp;LabList[[#This Row],[Name]],LabList[[#This Row],[Name]])</f>
        <v>OXFORD UNIVERSITY HOSPITALS NHS FOUNDATION TRUST - OXFORD UNIVERSITY TRUST MICROBIOLOGY LABORATORY</v>
      </c>
    </row>
    <row r="155" spans="1:15" ht="12.75" customHeight="1">
      <c r="A155" s="9" t="s">
        <v>1525</v>
      </c>
      <c r="D155" s="9" t="s">
        <v>1472</v>
      </c>
      <c r="E155" t="s">
        <v>1473</v>
      </c>
      <c r="F155" t="s">
        <v>1047</v>
      </c>
      <c r="G155" t="s">
        <v>2018</v>
      </c>
      <c r="H155" t="s">
        <v>264</v>
      </c>
      <c r="I155" t="s">
        <v>369</v>
      </c>
      <c r="J155" t="s">
        <v>370</v>
      </c>
      <c r="K155" t="s">
        <v>262</v>
      </c>
      <c r="L155" t="s">
        <v>265</v>
      </c>
      <c r="M155" t="s">
        <v>266</v>
      </c>
      <c r="N155" t="str">
        <f>SUBSTITUTE(LabList[[#This Row],[National Grouping Name]]," COMMISSIONING REGION", "")</f>
        <v>EAST OF ENGLAND</v>
      </c>
      <c r="O155" t="str">
        <f>IF(LabList[[#This Row],[Is Directed By - Primary Role Name]]="NHS TRUST", LabList[[#This Row],[Is Directed By - Name]]&amp;" - "&amp;LabList[[#This Row],[Name]],LabList[[#This Row],[Name]])</f>
        <v>ROYAL PAPWORTH HOSPITAL NHS FOUNDATION TRUST - PAPWORTH HOSPITAL LABORATORY</v>
      </c>
    </row>
    <row r="156" spans="1:15" ht="12.75" customHeight="1">
      <c r="A156" s="9" t="s">
        <v>1526</v>
      </c>
      <c r="D156" s="9" t="s">
        <v>1911</v>
      </c>
      <c r="E156" t="s">
        <v>1912</v>
      </c>
      <c r="F156" t="s">
        <v>1047</v>
      </c>
      <c r="G156" t="s">
        <v>263</v>
      </c>
      <c r="H156" t="s">
        <v>264</v>
      </c>
      <c r="I156" t="s">
        <v>357</v>
      </c>
      <c r="J156" t="s">
        <v>790</v>
      </c>
      <c r="K156" t="s">
        <v>262</v>
      </c>
      <c r="L156" t="s">
        <v>776</v>
      </c>
      <c r="M156" t="s">
        <v>777</v>
      </c>
      <c r="N156" t="str">
        <f>SUBSTITUTE(LabList[[#This Row],[National Grouping Name]]," COMMISSIONING REGION", "")</f>
        <v>NORTH EAST AND YORKSHIRE</v>
      </c>
      <c r="O156" t="str">
        <f>IF(LabList[[#This Row],[Is Directed By - Primary Role Name]]="NHS TRUST", LabList[[#This Row],[Is Directed By - Name]]&amp;" - "&amp;LabList[[#This Row],[Name]],LabList[[#This Row],[Name]])</f>
        <v>COUNTY DURHAM AND DARLINGTON NHS FOUNDATION TRUST - PATHOLOGY LAB - COUNTY DURHAM AND DARLINGTON NHS FOUNDATION TRUST</v>
      </c>
    </row>
    <row r="157" spans="1:15" ht="12.75" customHeight="1">
      <c r="A157" s="9" t="s">
        <v>1530</v>
      </c>
      <c r="D157" s="9" t="s">
        <v>1667</v>
      </c>
      <c r="E157" t="s">
        <v>1668</v>
      </c>
      <c r="F157" t="s">
        <v>1047</v>
      </c>
      <c r="G157" t="s">
        <v>263</v>
      </c>
      <c r="H157" t="s">
        <v>264</v>
      </c>
      <c r="I157" t="s">
        <v>576</v>
      </c>
      <c r="J157" t="s">
        <v>577</v>
      </c>
      <c r="K157" t="s">
        <v>262</v>
      </c>
      <c r="L157" t="s">
        <v>399</v>
      </c>
      <c r="M157" t="s">
        <v>400</v>
      </c>
      <c r="N157" t="str">
        <f>SUBSTITUTE(LabList[[#This Row],[National Grouping Name]]," COMMISSIONING REGION", "")</f>
        <v>LONDON</v>
      </c>
      <c r="O157" t="str">
        <f>IF(LabList[[#This Row],[Is Directed By - Primary Role Name]]="NHS TRUST", LabList[[#This Row],[Is Directed By - Name]]&amp;" - "&amp;LabList[[#This Row],[Name]],LabList[[#This Row],[Name]])</f>
        <v>WHITTINGTON HEALTH NHS TRUST - PATHOLOGY WHITTINGTON HEALTH</v>
      </c>
    </row>
    <row r="158" spans="1:15" ht="12.75" customHeight="1">
      <c r="A158" s="9" t="s">
        <v>1532</v>
      </c>
      <c r="D158" s="9" t="s">
        <v>1389</v>
      </c>
      <c r="E158" t="s">
        <v>1390</v>
      </c>
      <c r="F158" t="s">
        <v>1047</v>
      </c>
      <c r="G158" t="s">
        <v>263</v>
      </c>
      <c r="H158" t="s">
        <v>264</v>
      </c>
      <c r="I158" t="s">
        <v>364</v>
      </c>
      <c r="J158" t="s">
        <v>365</v>
      </c>
      <c r="K158" t="s">
        <v>262</v>
      </c>
      <c r="L158" t="s">
        <v>265</v>
      </c>
      <c r="M158" t="s">
        <v>266</v>
      </c>
      <c r="N158" t="str">
        <f>SUBSTITUTE(LabList[[#This Row],[National Grouping Name]]," COMMISSIONING REGION", "")</f>
        <v>EAST OF ENGLAND</v>
      </c>
      <c r="O158" t="str">
        <f>IF(LabList[[#This Row],[Is Directed By - Primary Role Name]]="NHS TRUST", LabList[[#This Row],[Is Directed By - Name]]&amp;" - "&amp;LabList[[#This Row],[Name]],LabList[[#This Row],[Name]])</f>
        <v>NORTH WEST ANGLIA NHS FOUNDATION TRUST - PETERBOROUGH HOSPITAL LABORATORY</v>
      </c>
    </row>
    <row r="159" spans="1:15" ht="12.75" customHeight="1">
      <c r="A159" s="9" t="s">
        <v>1534</v>
      </c>
      <c r="D159" s="9" t="s">
        <v>1584</v>
      </c>
      <c r="E159" t="s">
        <v>1585</v>
      </c>
      <c r="F159" t="s">
        <v>1047</v>
      </c>
      <c r="G159" t="s">
        <v>263</v>
      </c>
      <c r="H159" t="s">
        <v>264</v>
      </c>
      <c r="I159" t="s">
        <v>731</v>
      </c>
      <c r="J159" t="s">
        <v>732</v>
      </c>
      <c r="K159" t="s">
        <v>262</v>
      </c>
      <c r="L159" t="s">
        <v>582</v>
      </c>
      <c r="M159" t="s">
        <v>583</v>
      </c>
      <c r="N159" t="str">
        <f>SUBSTITUTE(LabList[[#This Row],[National Grouping Name]]," COMMISSIONING REGION", "")</f>
        <v>MIDLANDS</v>
      </c>
      <c r="O159" t="str">
        <f>IF(LabList[[#This Row],[Is Directed By - Primary Role Name]]="NHS TRUST", LabList[[#This Row],[Is Directed By - Name]]&amp;" - "&amp;LabList[[#This Row],[Name]],LabList[[#This Row],[Name]])</f>
        <v>UNITED LINCOLNSHIRE TEACHING HOSPITALS NHS TRUST - PILGRIM HOSPITAL LABORATORY</v>
      </c>
    </row>
    <row r="160" spans="1:15" ht="12.75" customHeight="1">
      <c r="A160" s="9" t="s">
        <v>1920</v>
      </c>
      <c r="D160" s="9" t="s">
        <v>1620</v>
      </c>
      <c r="E160" t="s">
        <v>1621</v>
      </c>
      <c r="F160" t="s">
        <v>1047</v>
      </c>
      <c r="G160" t="s">
        <v>263</v>
      </c>
      <c r="H160" t="s">
        <v>264</v>
      </c>
      <c r="I160" t="s">
        <v>800</v>
      </c>
      <c r="J160" t="s">
        <v>1030</v>
      </c>
      <c r="K160" t="s">
        <v>262</v>
      </c>
      <c r="L160" t="s">
        <v>999</v>
      </c>
      <c r="M160" t="s">
        <v>1000</v>
      </c>
      <c r="N160" t="str">
        <f>SUBSTITUTE(LabList[[#This Row],[National Grouping Name]]," COMMISSIONING REGION", "")</f>
        <v>SOUTH WEST</v>
      </c>
      <c r="O160" t="str">
        <f>IF(LabList[[#This Row],[Is Directed By - Primary Role Name]]="NHS TRUST", LabList[[#This Row],[Is Directed By - Name]]&amp;" - "&amp;LabList[[#This Row],[Name]],LabList[[#This Row],[Name]])</f>
        <v>UNIVERSITY HOSPITALS DORSET NHS FOUNDATION TRUST - POOLE GENERAL HOSPITAL LABORATORY</v>
      </c>
    </row>
    <row r="161" spans="1:15" ht="12.75" customHeight="1">
      <c r="A161" s="9" t="s">
        <v>2016</v>
      </c>
      <c r="D161" s="9" t="s">
        <v>1449</v>
      </c>
      <c r="E161" t="s">
        <v>1450</v>
      </c>
      <c r="F161" t="s">
        <v>1047</v>
      </c>
      <c r="G161" t="s">
        <v>263</v>
      </c>
      <c r="H161" t="s">
        <v>264</v>
      </c>
      <c r="I161" t="s">
        <v>639</v>
      </c>
      <c r="J161" t="s">
        <v>973</v>
      </c>
      <c r="K161" t="s">
        <v>262</v>
      </c>
      <c r="L161" t="s">
        <v>943</v>
      </c>
      <c r="M161" t="s">
        <v>944</v>
      </c>
      <c r="N161" t="str">
        <f>SUBSTITUTE(LabList[[#This Row],[National Grouping Name]]," COMMISSIONING REGION", "")</f>
        <v>SOUTH EAST</v>
      </c>
      <c r="O161" t="str">
        <f>IF(LabList[[#This Row],[Is Directed By - Primary Role Name]]="NHS TRUST", LabList[[#This Row],[Is Directed By - Name]]&amp;" - "&amp;LabList[[#This Row],[Name]],LabList[[#This Row],[Name]])</f>
        <v>PORTSMOUTH HOSPITALS UNIVERSITY NHS TRUST - PORTSMOUTH PATHOLOGY SERVICE</v>
      </c>
    </row>
    <row r="162" spans="1:15" ht="12.75" customHeight="1">
      <c r="A162" s="9" t="s">
        <v>1962</v>
      </c>
      <c r="D162" s="9" t="s">
        <v>1913</v>
      </c>
      <c r="E162" t="s">
        <v>1367</v>
      </c>
      <c r="F162" t="s">
        <v>1047</v>
      </c>
      <c r="G162" t="s">
        <v>263</v>
      </c>
      <c r="H162" t="s">
        <v>264</v>
      </c>
      <c r="I162" t="s">
        <v>589</v>
      </c>
      <c r="J162" t="s">
        <v>1014</v>
      </c>
      <c r="K162" t="s">
        <v>262</v>
      </c>
      <c r="L162" t="s">
        <v>999</v>
      </c>
      <c r="M162" t="s">
        <v>1000</v>
      </c>
      <c r="N162" t="str">
        <f>SUBSTITUTE(LabList[[#This Row],[National Grouping Name]]," COMMISSIONING REGION", "")</f>
        <v>SOUTH WEST</v>
      </c>
      <c r="O162" t="str">
        <f>IF(LabList[[#This Row],[Is Directed By - Primary Role Name]]="NHS TRUST", LabList[[#This Row],[Is Directed By - Name]]&amp;" - "&amp;LabList[[#This Row],[Name]],LabList[[#This Row],[Name]])</f>
        <v>NORTH BRISTOL NHS TRUST - PUBLIC HEALTH LABORATORY BRISTOL HPA</v>
      </c>
    </row>
    <row r="163" spans="1:15" ht="12.75" customHeight="1">
      <c r="A163" s="9" t="s">
        <v>1540</v>
      </c>
      <c r="D163" s="9" t="s">
        <v>1183</v>
      </c>
      <c r="E163" t="s">
        <v>1914</v>
      </c>
      <c r="F163" t="s">
        <v>1047</v>
      </c>
      <c r="G163" t="s">
        <v>263</v>
      </c>
      <c r="H163" t="s">
        <v>264</v>
      </c>
      <c r="I163" t="s">
        <v>391</v>
      </c>
      <c r="J163" t="s">
        <v>951</v>
      </c>
      <c r="K163" t="s">
        <v>262</v>
      </c>
      <c r="L163" t="s">
        <v>943</v>
      </c>
      <c r="M163" t="s">
        <v>944</v>
      </c>
      <c r="N163" t="str">
        <f>SUBSTITUTE(LabList[[#This Row],[National Grouping Name]]," COMMISSIONING REGION", "")</f>
        <v>SOUTH EAST</v>
      </c>
      <c r="O163" t="str">
        <f>IF(LabList[[#This Row],[Is Directed By - Primary Role Name]]="NHS TRUST", LabList[[#This Row],[Is Directed By - Name]]&amp;" - "&amp;LabList[[#This Row],[Name]],LabList[[#This Row],[Name]])</f>
        <v>EAST KENT HOSPITALS UNIVERSITY NHS FOUNDATION TRUST - QEQM MARGATE LABORATORY</v>
      </c>
    </row>
    <row r="164" spans="1:15" ht="12.75" customHeight="1">
      <c r="A164" s="9" t="s">
        <v>1542</v>
      </c>
      <c r="D164" s="9" t="s">
        <v>1589</v>
      </c>
      <c r="E164" t="s">
        <v>1590</v>
      </c>
      <c r="F164" t="s">
        <v>1047</v>
      </c>
      <c r="G164" t="s">
        <v>2018</v>
      </c>
      <c r="H164" t="s">
        <v>264</v>
      </c>
      <c r="I164" t="s">
        <v>562</v>
      </c>
      <c r="J164" t="s">
        <v>563</v>
      </c>
      <c r="K164" t="s">
        <v>262</v>
      </c>
      <c r="L164" t="s">
        <v>399</v>
      </c>
      <c r="M164" t="s">
        <v>400</v>
      </c>
      <c r="N164" t="str">
        <f>SUBSTITUTE(LabList[[#This Row],[National Grouping Name]]," COMMISSIONING REGION", "")</f>
        <v>LONDON</v>
      </c>
      <c r="O164" t="str">
        <f>IF(LabList[[#This Row],[Is Directed By - Primary Role Name]]="NHS TRUST", LabList[[#This Row],[Is Directed By - Name]]&amp;" - "&amp;LabList[[#This Row],[Name]],LabList[[#This Row],[Name]])</f>
        <v>UNIVERSITY COLLEGE LONDON HOSPITALS NHS FOUNDATION TRUST - QSH NEUROPATHOLOGY</v>
      </c>
    </row>
    <row r="165" spans="1:15" ht="12.75" customHeight="1">
      <c r="A165" s="9" t="s">
        <v>1545</v>
      </c>
      <c r="D165" s="9" t="s">
        <v>1563</v>
      </c>
      <c r="E165" t="s">
        <v>1564</v>
      </c>
      <c r="F165" t="s">
        <v>1047</v>
      </c>
      <c r="G165" t="s">
        <v>263</v>
      </c>
      <c r="H165" t="s">
        <v>264</v>
      </c>
      <c r="I165" t="s">
        <v>383</v>
      </c>
      <c r="J165" t="s">
        <v>384</v>
      </c>
      <c r="K165" t="s">
        <v>262</v>
      </c>
      <c r="L165" t="s">
        <v>265</v>
      </c>
      <c r="M165" t="s">
        <v>266</v>
      </c>
      <c r="N165" t="str">
        <f>SUBSTITUTE(LabList[[#This Row],[National Grouping Name]]," COMMISSIONING REGION", "")</f>
        <v>EAST OF ENGLAND</v>
      </c>
      <c r="O165" t="str">
        <f>IF(LabList[[#This Row],[Is Directed By - Primary Role Name]]="NHS TRUST", LabList[[#This Row],[Is Directed By - Name]]&amp;" - "&amp;LabList[[#This Row],[Name]],LabList[[#This Row],[Name]])</f>
        <v>THE QUEEN ELIZABETH HOSPITAL, KING'S LYNN, NHS FOUNDATION TRUST - QUEEN ELIZABETH HOSP, NORFOLK LABORATORY</v>
      </c>
    </row>
    <row r="166" spans="1:15" ht="12.75" customHeight="1">
      <c r="A166" s="9" t="s">
        <v>1548</v>
      </c>
      <c r="D166" s="9" t="s">
        <v>1310</v>
      </c>
      <c r="E166" t="s">
        <v>1311</v>
      </c>
      <c r="F166" t="s">
        <v>1047</v>
      </c>
      <c r="G166" t="s">
        <v>263</v>
      </c>
      <c r="H166" t="s">
        <v>264</v>
      </c>
      <c r="I166" t="s">
        <v>482</v>
      </c>
      <c r="J166" t="s">
        <v>483</v>
      </c>
      <c r="K166" t="s">
        <v>262</v>
      </c>
      <c r="L166" t="s">
        <v>399</v>
      </c>
      <c r="M166" t="s">
        <v>400</v>
      </c>
      <c r="N166" t="str">
        <f>SUBSTITUTE(LabList[[#This Row],[National Grouping Name]]," COMMISSIONING REGION", "")</f>
        <v>LONDON</v>
      </c>
      <c r="O166" t="str">
        <f>IF(LabList[[#This Row],[Is Directed By - Primary Role Name]]="NHS TRUST", LabList[[#This Row],[Is Directed By - Name]]&amp;" - "&amp;LabList[[#This Row],[Name]],LabList[[#This Row],[Name]])</f>
        <v>LEWISHAM AND GREENWICH NHS TRUST - QUEEN ELIZABETH HOSPITAL PATHOLOGY LABORATORY</v>
      </c>
    </row>
    <row r="167" spans="1:15" ht="12.75" customHeight="1">
      <c r="A167" s="9" t="s">
        <v>1556</v>
      </c>
      <c r="D167" s="9" t="s">
        <v>1174</v>
      </c>
      <c r="E167" t="s">
        <v>1175</v>
      </c>
      <c r="F167" t="s">
        <v>1047</v>
      </c>
      <c r="G167" t="s">
        <v>263</v>
      </c>
      <c r="H167" t="s">
        <v>264</v>
      </c>
      <c r="I167" t="s">
        <v>293</v>
      </c>
      <c r="J167" t="s">
        <v>294</v>
      </c>
      <c r="K167" t="s">
        <v>262</v>
      </c>
      <c r="L167" t="s">
        <v>265</v>
      </c>
      <c r="M167" t="s">
        <v>266</v>
      </c>
      <c r="N167" t="str">
        <f>SUBSTITUTE(LabList[[#This Row],[National Grouping Name]]," COMMISSIONING REGION", "")</f>
        <v>EAST OF ENGLAND</v>
      </c>
      <c r="O167" t="str">
        <f>IF(LabList[[#This Row],[Is Directed By - Primary Role Name]]="NHS TRUST", LabList[[#This Row],[Is Directed By - Name]]&amp;" - "&amp;LabList[[#This Row],[Name]],LabList[[#This Row],[Name]])</f>
        <v>EAST AND NORTH HERTFORDSHIRE TEACHING NHS TRUST - QUEEN ELIZABETH II HOSPITAL LABORATORY</v>
      </c>
    </row>
    <row r="168" spans="1:15" ht="12.75" customHeight="1">
      <c r="A168" s="9" t="s">
        <v>1983</v>
      </c>
      <c r="D168" s="9" t="s">
        <v>1192</v>
      </c>
      <c r="E168" t="s">
        <v>1193</v>
      </c>
      <c r="F168" t="s">
        <v>1047</v>
      </c>
      <c r="G168" t="s">
        <v>263</v>
      </c>
      <c r="H168" t="s">
        <v>264</v>
      </c>
      <c r="I168" t="s">
        <v>396</v>
      </c>
      <c r="J168" t="s">
        <v>898</v>
      </c>
      <c r="K168" t="s">
        <v>262</v>
      </c>
      <c r="L168" t="s">
        <v>886</v>
      </c>
      <c r="M168" t="s">
        <v>887</v>
      </c>
      <c r="N168" t="str">
        <f>SUBSTITUTE(LabList[[#This Row],[National Grouping Name]]," COMMISSIONING REGION", "")</f>
        <v>NORTH WEST</v>
      </c>
      <c r="O168" t="str">
        <f>IF(LabList[[#This Row],[Is Directed By - Primary Role Name]]="NHS TRUST", LabList[[#This Row],[Is Directed By - Name]]&amp;" - "&amp;LabList[[#This Row],[Name]],LabList[[#This Row],[Name]])</f>
        <v>EAST LANCASHIRE HOSPITALS NHS TRUST - QUEEN'S PARK HOSPITAL LABORATORY</v>
      </c>
    </row>
    <row r="169" spans="1:15" ht="12.75" customHeight="1">
      <c r="A169" s="9" t="s">
        <v>1561</v>
      </c>
      <c r="D169" s="9" t="s">
        <v>1064</v>
      </c>
      <c r="E169" t="s">
        <v>1065</v>
      </c>
      <c r="F169" t="s">
        <v>1047</v>
      </c>
      <c r="G169" t="s">
        <v>263</v>
      </c>
      <c r="H169" t="s">
        <v>264</v>
      </c>
      <c r="I169" t="s">
        <v>273</v>
      </c>
      <c r="J169" t="s">
        <v>398</v>
      </c>
      <c r="K169" t="s">
        <v>262</v>
      </c>
      <c r="L169" t="s">
        <v>399</v>
      </c>
      <c r="M169" t="s">
        <v>400</v>
      </c>
      <c r="N169" t="str">
        <f>SUBSTITUTE(LabList[[#This Row],[National Grouping Name]]," COMMISSIONING REGION", "")</f>
        <v>LONDON</v>
      </c>
      <c r="O169" t="str">
        <f>IF(LabList[[#This Row],[Is Directed By - Primary Role Name]]="NHS TRUST", LabList[[#This Row],[Is Directed By - Name]]&amp;" - "&amp;LabList[[#This Row],[Name]],LabList[[#This Row],[Name]])</f>
        <v>BARKING, HAVERING AND REDBRIDGE UNIVERSITY HOSPITALS NHS TRUST - QUEENS HOSPITAL LABORATORY</v>
      </c>
    </row>
    <row r="170" spans="1:15" ht="12.75" customHeight="1">
      <c r="A170" s="9" t="s">
        <v>2017</v>
      </c>
      <c r="D170" s="9" t="s">
        <v>1451</v>
      </c>
      <c r="E170" t="s">
        <v>1452</v>
      </c>
      <c r="F170" t="s">
        <v>1047</v>
      </c>
      <c r="G170" t="s">
        <v>2018</v>
      </c>
      <c r="H170" t="s">
        <v>264</v>
      </c>
      <c r="I170" t="s">
        <v>1453</v>
      </c>
      <c r="J170" t="s">
        <v>1452</v>
      </c>
      <c r="K170" t="s">
        <v>1050</v>
      </c>
      <c r="L170" t="s">
        <v>399</v>
      </c>
      <c r="M170" t="s">
        <v>400</v>
      </c>
      <c r="N170" t="str">
        <f>SUBSTITUTE(LabList[[#This Row],[National Grouping Name]]," COMMISSIONING REGION", "")</f>
        <v>LONDON</v>
      </c>
      <c r="O170" t="str">
        <f>IF(LabList[[#This Row],[Is Directed By - Primary Role Name]]="NHS TRUST", LabList[[#This Row],[Is Directed By - Name]]&amp;" - "&amp;LabList[[#This Row],[Name]],LabList[[#This Row],[Name]])</f>
        <v>QUEST DIAGNOSTICS LTD</v>
      </c>
    </row>
    <row r="171" spans="1:15" ht="12.75" customHeight="1">
      <c r="A171" s="9" t="s">
        <v>1567</v>
      </c>
      <c r="D171" s="9" t="s">
        <v>1565</v>
      </c>
      <c r="E171" t="s">
        <v>1566</v>
      </c>
      <c r="F171" t="s">
        <v>1047</v>
      </c>
      <c r="G171" t="s">
        <v>263</v>
      </c>
      <c r="H171" t="s">
        <v>264</v>
      </c>
      <c r="I171" t="s">
        <v>760</v>
      </c>
      <c r="J171" t="s">
        <v>880</v>
      </c>
      <c r="K171" t="s">
        <v>262</v>
      </c>
      <c r="L171" t="s">
        <v>776</v>
      </c>
      <c r="M171" t="s">
        <v>777</v>
      </c>
      <c r="N171" t="str">
        <f>SUBSTITUTE(LabList[[#This Row],[National Grouping Name]]," COMMISSIONING REGION", "")</f>
        <v>NORTH EAST AND YORKSHIRE</v>
      </c>
      <c r="O171" t="str">
        <f>IF(LabList[[#This Row],[Is Directed By - Primary Role Name]]="NHS TRUST", LabList[[#This Row],[Is Directed By - Name]]&amp;" - "&amp;LabList[[#This Row],[Name]],LabList[[#This Row],[Name]])</f>
        <v>THE ROTHERHAM NHS FOUNDATION TRUST - ROTHERHAM GENERAL HOSPITAL LABORATORY</v>
      </c>
    </row>
    <row r="172" spans="1:15" ht="12.75" customHeight="1">
      <c r="A172" s="9" t="s">
        <v>1570</v>
      </c>
      <c r="D172" s="9" t="s">
        <v>1680</v>
      </c>
      <c r="E172" t="s">
        <v>1681</v>
      </c>
      <c r="F172" t="s">
        <v>1047</v>
      </c>
      <c r="G172" t="s">
        <v>263</v>
      </c>
      <c r="H172" t="s">
        <v>264</v>
      </c>
      <c r="I172" t="s">
        <v>861</v>
      </c>
      <c r="J172" t="s">
        <v>941</v>
      </c>
      <c r="K172" t="s">
        <v>262</v>
      </c>
      <c r="L172" t="s">
        <v>886</v>
      </c>
      <c r="M172" t="s">
        <v>887</v>
      </c>
      <c r="N172" t="str">
        <f>SUBSTITUTE(LabList[[#This Row],[National Grouping Name]]," COMMISSIONING REGION", "")</f>
        <v>NORTH WEST</v>
      </c>
      <c r="O172" t="str">
        <f>IF(LabList[[#This Row],[Is Directed By - Primary Role Name]]="NHS TRUST", LabList[[#This Row],[Is Directed By - Name]]&amp;" - "&amp;LabList[[#This Row],[Name]],LabList[[#This Row],[Name]])</f>
        <v>WRIGHTINGTON, WIGAN AND LEIGH TEACHING HOSPITALS NHS FOUNDATION TRUST - ROYAL ALBERT EDWARD INFIRMARY PATHOLOGY DEPARTMENT</v>
      </c>
    </row>
    <row r="173" spans="1:15" ht="12.75" customHeight="1">
      <c r="A173" s="9" t="s">
        <v>1573</v>
      </c>
      <c r="D173" s="9" t="s">
        <v>1915</v>
      </c>
      <c r="E173" t="s">
        <v>1244</v>
      </c>
      <c r="F173" t="s">
        <v>1047</v>
      </c>
      <c r="G173" t="s">
        <v>2018</v>
      </c>
      <c r="H173" t="s">
        <v>264</v>
      </c>
      <c r="I173" t="s">
        <v>449</v>
      </c>
      <c r="J173" t="s">
        <v>451</v>
      </c>
      <c r="K173" t="s">
        <v>262</v>
      </c>
      <c r="L173" t="s">
        <v>399</v>
      </c>
      <c r="M173" t="s">
        <v>400</v>
      </c>
      <c r="N173" t="str">
        <f>SUBSTITUTE(LabList[[#This Row],[National Grouping Name]]," COMMISSIONING REGION", "")</f>
        <v>LONDON</v>
      </c>
      <c r="O173" t="str">
        <f>IF(LabList[[#This Row],[Is Directed By - Primary Role Name]]="NHS TRUST", LabList[[#This Row],[Is Directed By - Name]]&amp;" - "&amp;LabList[[#This Row],[Name]],LabList[[#This Row],[Name]])</f>
        <v>GUY'S AND ST THOMAS' NHS FOUNDATION TRUST - ROYAL BROMPTON HOSPITAL LABORATORY MEDICINE DEPT</v>
      </c>
    </row>
    <row r="174" spans="1:15" ht="12.75" customHeight="1">
      <c r="A174" s="9" t="s">
        <v>1963</v>
      </c>
      <c r="D174" s="9" t="s">
        <v>1916</v>
      </c>
      <c r="E174" t="s">
        <v>1996</v>
      </c>
      <c r="F174" t="s">
        <v>1047</v>
      </c>
      <c r="G174" t="s">
        <v>263</v>
      </c>
      <c r="H174" t="s">
        <v>264</v>
      </c>
      <c r="I174" t="s">
        <v>648</v>
      </c>
      <c r="J174" t="s">
        <v>1017</v>
      </c>
      <c r="K174" t="s">
        <v>262</v>
      </c>
      <c r="L174" t="s">
        <v>999</v>
      </c>
      <c r="M174" t="s">
        <v>1000</v>
      </c>
      <c r="N174" t="str">
        <f>SUBSTITUTE(LabList[[#This Row],[National Grouping Name]]," COMMISSIONING REGION", "")</f>
        <v>SOUTH WEST</v>
      </c>
      <c r="O174" t="str">
        <f>IF(LabList[[#This Row],[Is Directed By - Primary Role Name]]="NHS TRUST", LabList[[#This Row],[Is Directed By - Name]]&amp;" - "&amp;LabList[[#This Row],[Name]],LabList[[#This Row],[Name]])</f>
        <v>ROYAL CORNWALL HOSPITALS NHS TRUST - ROYAL CORNWALL HOSPITALS AND WEST CORNWALL HOSPITAL LABORATORY</v>
      </c>
    </row>
    <row r="175" spans="1:15" ht="12.75" customHeight="1">
      <c r="A175" s="9" t="s">
        <v>1578</v>
      </c>
      <c r="D175" s="9" t="s">
        <v>1917</v>
      </c>
      <c r="E175" t="s">
        <v>1997</v>
      </c>
      <c r="F175" t="s">
        <v>1047</v>
      </c>
      <c r="G175" t="s">
        <v>263</v>
      </c>
      <c r="H175" t="s">
        <v>264</v>
      </c>
      <c r="I175" t="s">
        <v>653</v>
      </c>
      <c r="J175" t="s">
        <v>1018</v>
      </c>
      <c r="K175" t="s">
        <v>262</v>
      </c>
      <c r="L175" t="s">
        <v>999</v>
      </c>
      <c r="M175" t="s">
        <v>1000</v>
      </c>
      <c r="N175" t="str">
        <f>SUBSTITUTE(LabList[[#This Row],[National Grouping Name]]," COMMISSIONING REGION", "")</f>
        <v>SOUTH WEST</v>
      </c>
      <c r="O175" t="str">
        <f>IF(LabList[[#This Row],[Is Directed By - Primary Role Name]]="NHS TRUST", LabList[[#This Row],[Is Directed By - Name]]&amp;" - "&amp;LabList[[#This Row],[Name]],LabList[[#This Row],[Name]])</f>
        <v>ROYAL DEVON UNIVERSITY HEALTHCARE NHS FOUNDATION TRUST - ROYAL DEVON AND EXETER HOSPITAL (WONFORD) LABORATORY</v>
      </c>
    </row>
    <row r="176" spans="1:15" ht="12.75" customHeight="1">
      <c r="A176" s="9" t="s">
        <v>1581</v>
      </c>
      <c r="D176" s="9" t="s">
        <v>1467</v>
      </c>
      <c r="E176" t="s">
        <v>1468</v>
      </c>
      <c r="F176" t="s">
        <v>1047</v>
      </c>
      <c r="G176" t="s">
        <v>263</v>
      </c>
      <c r="H176" t="s">
        <v>264</v>
      </c>
      <c r="I176" t="s">
        <v>521</v>
      </c>
      <c r="J176" t="s">
        <v>522</v>
      </c>
      <c r="K176" t="s">
        <v>262</v>
      </c>
      <c r="L176" t="s">
        <v>399</v>
      </c>
      <c r="M176" t="s">
        <v>400</v>
      </c>
      <c r="N176" t="str">
        <f>SUBSTITUTE(LabList[[#This Row],[National Grouping Name]]," COMMISSIONING REGION", "")</f>
        <v>LONDON</v>
      </c>
      <c r="O176" t="str">
        <f>IF(LabList[[#This Row],[Is Directed By - Primary Role Name]]="NHS TRUST", LabList[[#This Row],[Is Directed By - Name]]&amp;" - "&amp;LabList[[#This Row],[Name]],LabList[[#This Row],[Name]])</f>
        <v>ROYAL FREE LONDON NHS FOUNDATION TRUST - ROYAL FREE HOSPITAL MICROBIOLOGY DEPARTMENT</v>
      </c>
    </row>
    <row r="177" spans="1:15" ht="12.75" customHeight="1">
      <c r="A177" s="9" t="s">
        <v>1586</v>
      </c>
      <c r="D177" s="9" t="s">
        <v>1496</v>
      </c>
      <c r="E177" t="s">
        <v>1497</v>
      </c>
      <c r="F177" t="s">
        <v>1047</v>
      </c>
      <c r="G177" t="s">
        <v>263</v>
      </c>
      <c r="H177" t="s">
        <v>264</v>
      </c>
      <c r="I177" t="s">
        <v>688</v>
      </c>
      <c r="J177" t="s">
        <v>867</v>
      </c>
      <c r="K177" t="s">
        <v>262</v>
      </c>
      <c r="L177" t="s">
        <v>776</v>
      </c>
      <c r="M177" t="s">
        <v>777</v>
      </c>
      <c r="N177" t="str">
        <f>SUBSTITUTE(LabList[[#This Row],[National Grouping Name]]," COMMISSIONING REGION", "")</f>
        <v>NORTH EAST AND YORKSHIRE</v>
      </c>
      <c r="O177" t="str">
        <f>IF(LabList[[#This Row],[Is Directed By - Primary Role Name]]="NHS TRUST", LabList[[#This Row],[Is Directed By - Name]]&amp;" - "&amp;LabList[[#This Row],[Name]],LabList[[#This Row],[Name]])</f>
        <v>SHEFFIELD TEACHING HOSPITALS NHS FOUNDATION TRUST - ROYAL HALLAMSHIRE HOSPITAL LABORATORY</v>
      </c>
    </row>
    <row r="178" spans="1:15" ht="12.75" customHeight="1">
      <c r="A178" s="9" t="s">
        <v>1964</v>
      </c>
      <c r="D178" s="9" t="s">
        <v>1633</v>
      </c>
      <c r="E178" t="s">
        <v>1634</v>
      </c>
      <c r="F178" t="s">
        <v>1047</v>
      </c>
      <c r="G178" t="s">
        <v>263</v>
      </c>
      <c r="H178" t="s">
        <v>264</v>
      </c>
      <c r="I178" t="s">
        <v>814</v>
      </c>
      <c r="J178" t="s">
        <v>936</v>
      </c>
      <c r="K178" t="s">
        <v>262</v>
      </c>
      <c r="L178" t="s">
        <v>886</v>
      </c>
      <c r="M178" t="s">
        <v>887</v>
      </c>
      <c r="N178" t="str">
        <f>SUBSTITUTE(LabList[[#This Row],[National Grouping Name]]," COMMISSIONING REGION", "")</f>
        <v>NORTH WEST</v>
      </c>
      <c r="O178" t="str">
        <f>IF(LabList[[#This Row],[Is Directed By - Primary Role Name]]="NHS TRUST", LabList[[#This Row],[Is Directed By - Name]]&amp;" - "&amp;LabList[[#This Row],[Name]],LabList[[#This Row],[Name]])</f>
        <v>UNIVERSITY HOSPITALS OF MORECAMBE BAY NHS FOUNDATION TRUST - ROYAL LANCASTER INFIRMARY LABORATORY</v>
      </c>
    </row>
    <row r="179" spans="1:15" ht="12.75" customHeight="1">
      <c r="A179" s="9" t="s">
        <v>1965</v>
      </c>
      <c r="D179" s="9" t="s">
        <v>1918</v>
      </c>
      <c r="E179" t="s">
        <v>1317</v>
      </c>
      <c r="F179" t="s">
        <v>1047</v>
      </c>
      <c r="G179" t="s">
        <v>263</v>
      </c>
      <c r="H179" t="s">
        <v>264</v>
      </c>
      <c r="I179" t="s">
        <v>907</v>
      </c>
      <c r="J179" t="s">
        <v>908</v>
      </c>
      <c r="K179" t="s">
        <v>262</v>
      </c>
      <c r="L179" t="s">
        <v>886</v>
      </c>
      <c r="M179" t="s">
        <v>887</v>
      </c>
      <c r="N179" t="str">
        <f>SUBSTITUTE(LabList[[#This Row],[National Grouping Name]]," COMMISSIONING REGION", "")</f>
        <v>NORTH WEST</v>
      </c>
      <c r="O179" t="str">
        <f>IF(LabList[[#This Row],[Is Directed By - Primary Role Name]]="NHS TRUST", LabList[[#This Row],[Is Directed By - Name]]&amp;" - "&amp;LabList[[#This Row],[Name]],LabList[[#This Row],[Name]])</f>
        <v>LIVERPOOL UNIVERSITY HOSPITALS NHS FOUNDATION TRUST - ROYAL LIVERPOOL UNIVERSITY HOSPITAL LABORATORY</v>
      </c>
    </row>
    <row r="180" spans="1:15" ht="12.75" customHeight="1">
      <c r="A180" s="9" t="s">
        <v>1595</v>
      </c>
      <c r="D180" s="9" t="s">
        <v>1469</v>
      </c>
      <c r="E180" t="s">
        <v>1470</v>
      </c>
      <c r="F180" t="s">
        <v>1047</v>
      </c>
      <c r="G180" t="s">
        <v>2018</v>
      </c>
      <c r="H180" t="s">
        <v>264</v>
      </c>
      <c r="I180" t="s">
        <v>526</v>
      </c>
      <c r="J180" t="s">
        <v>527</v>
      </c>
      <c r="K180" t="s">
        <v>262</v>
      </c>
      <c r="L180" t="s">
        <v>399</v>
      </c>
      <c r="M180" t="s">
        <v>400</v>
      </c>
      <c r="N180" t="str">
        <f>SUBSTITUTE(LabList[[#This Row],[National Grouping Name]]," COMMISSIONING REGION", "")</f>
        <v>LONDON</v>
      </c>
      <c r="O180" t="str">
        <f>IF(LabList[[#This Row],[Is Directed By - Primary Role Name]]="NHS TRUST", LabList[[#This Row],[Is Directed By - Name]]&amp;" - "&amp;LabList[[#This Row],[Name]],LabList[[#This Row],[Name]])</f>
        <v>ROYAL NATIONAL ORTHOPAEDIC HOSPITAL NHS TRUST - ROYAL NATIONAL ORTHOPAEDIC HOSPITAL LABORATORY</v>
      </c>
    </row>
    <row r="181" spans="1:15" ht="12.75" customHeight="1">
      <c r="A181" s="9" t="s">
        <v>1600</v>
      </c>
      <c r="D181" s="9" t="s">
        <v>1296</v>
      </c>
      <c r="E181" t="s">
        <v>1297</v>
      </c>
      <c r="F181" t="s">
        <v>1047</v>
      </c>
      <c r="G181" t="s">
        <v>263</v>
      </c>
      <c r="H181" t="s">
        <v>264</v>
      </c>
      <c r="I181" t="s">
        <v>506</v>
      </c>
      <c r="J181" t="s">
        <v>902</v>
      </c>
      <c r="K181" t="s">
        <v>262</v>
      </c>
      <c r="L181" t="s">
        <v>886</v>
      </c>
      <c r="M181" t="s">
        <v>887</v>
      </c>
      <c r="N181" t="str">
        <f>SUBSTITUTE(LabList[[#This Row],[National Grouping Name]]," COMMISSIONING REGION", "")</f>
        <v>NORTH WEST</v>
      </c>
      <c r="O181" t="str">
        <f>IF(LabList[[#This Row],[Is Directed By - Primary Role Name]]="NHS TRUST", LabList[[#This Row],[Is Directed By - Name]]&amp;" - "&amp;LabList[[#This Row],[Name]],LabList[[#This Row],[Name]])</f>
        <v>LANCASHIRE TEACHING HOSPITALS NHS FOUNDATION TRUST - ROYAL PRESTON HOSPITAL LABORATORY</v>
      </c>
    </row>
    <row r="182" spans="1:15" ht="12.75" customHeight="1">
      <c r="A182" s="9" t="s">
        <v>1605</v>
      </c>
      <c r="D182" s="9" t="s">
        <v>1574</v>
      </c>
      <c r="E182" t="s">
        <v>1575</v>
      </c>
      <c r="F182" t="s">
        <v>1047</v>
      </c>
      <c r="G182" t="s">
        <v>263</v>
      </c>
      <c r="H182" t="s">
        <v>264</v>
      </c>
      <c r="I182" t="s">
        <v>726</v>
      </c>
      <c r="J182" t="s">
        <v>727</v>
      </c>
      <c r="K182" t="s">
        <v>262</v>
      </c>
      <c r="L182" t="s">
        <v>582</v>
      </c>
      <c r="M182" t="s">
        <v>583</v>
      </c>
      <c r="N182" t="str">
        <f>SUBSTITUTE(LabList[[#This Row],[National Grouping Name]]," COMMISSIONING REGION", "")</f>
        <v>MIDLANDS</v>
      </c>
      <c r="O182" t="str">
        <f>IF(LabList[[#This Row],[Is Directed By - Primary Role Name]]="NHS TRUST", LabList[[#This Row],[Is Directed By - Name]]&amp;" - "&amp;LabList[[#This Row],[Name]],LabList[[#This Row],[Name]])</f>
        <v>THE SHREWSBURY AND TELFORD HOSPITAL NHS TRUST - ROYAL SHREWSBURY HOSPITAL LABORATORY</v>
      </c>
    </row>
    <row r="183" spans="1:15" ht="12.75" customHeight="1">
      <c r="A183" s="9" t="s">
        <v>1609</v>
      </c>
      <c r="D183" s="9" t="s">
        <v>1474</v>
      </c>
      <c r="E183" t="s">
        <v>1475</v>
      </c>
      <c r="F183" t="s">
        <v>1047</v>
      </c>
      <c r="G183" t="s">
        <v>263</v>
      </c>
      <c r="H183" t="s">
        <v>264</v>
      </c>
      <c r="I183" t="s">
        <v>670</v>
      </c>
      <c r="J183" t="s">
        <v>977</v>
      </c>
      <c r="K183" t="s">
        <v>262</v>
      </c>
      <c r="L183" t="s">
        <v>943</v>
      </c>
      <c r="M183" t="s">
        <v>944</v>
      </c>
      <c r="N183" t="str">
        <f>SUBSTITUTE(LabList[[#This Row],[National Grouping Name]]," COMMISSIONING REGION", "")</f>
        <v>SOUTH EAST</v>
      </c>
      <c r="O183" t="str">
        <f>IF(LabList[[#This Row],[Is Directed By - Primary Role Name]]="NHS TRUST", LabList[[#This Row],[Is Directed By - Name]]&amp;" - "&amp;LabList[[#This Row],[Name]],LabList[[#This Row],[Name]])</f>
        <v>ROYAL SURREY NHS FOUNDATION TRUST - ROYAL SURREY COUNTY HOSPITAL LABORATORY</v>
      </c>
    </row>
    <row r="184" spans="1:15" ht="12.75" customHeight="1">
      <c r="A184" s="9" t="s">
        <v>1614</v>
      </c>
      <c r="D184" s="9" t="s">
        <v>1644</v>
      </c>
      <c r="E184" t="s">
        <v>1645</v>
      </c>
      <c r="F184" t="s">
        <v>1047</v>
      </c>
      <c r="G184" t="s">
        <v>263</v>
      </c>
      <c r="H184" t="s">
        <v>264</v>
      </c>
      <c r="I184" t="s">
        <v>827</v>
      </c>
      <c r="J184" t="s">
        <v>994</v>
      </c>
      <c r="K184" t="s">
        <v>262</v>
      </c>
      <c r="L184" t="s">
        <v>943</v>
      </c>
      <c r="M184" t="s">
        <v>944</v>
      </c>
      <c r="N184" t="str">
        <f>SUBSTITUTE(LabList[[#This Row],[National Grouping Name]]," COMMISSIONING REGION", "")</f>
        <v>SOUTH EAST</v>
      </c>
      <c r="O184" t="str">
        <f>IF(LabList[[#This Row],[Is Directed By - Primary Role Name]]="NHS TRUST", LabList[[#This Row],[Is Directed By - Name]]&amp;" - "&amp;LabList[[#This Row],[Name]],LabList[[#This Row],[Name]])</f>
        <v>UNIVERSITY HOSPITALS SUSSEX NHS FOUNDATION TRUST - ROYAL SUSSEX COUNTY HOSPITAL LABORATORY</v>
      </c>
    </row>
    <row r="185" spans="1:15" ht="12.75" customHeight="1">
      <c r="A185" s="9" t="s">
        <v>1617</v>
      </c>
      <c r="D185" s="9" t="s">
        <v>1477</v>
      </c>
      <c r="E185" t="s">
        <v>1478</v>
      </c>
      <c r="F185" t="s">
        <v>1047</v>
      </c>
      <c r="G185" t="s">
        <v>263</v>
      </c>
      <c r="H185" t="s">
        <v>264</v>
      </c>
      <c r="I185" t="s">
        <v>675</v>
      </c>
      <c r="J185" t="s">
        <v>1019</v>
      </c>
      <c r="K185" t="s">
        <v>262</v>
      </c>
      <c r="L185" t="s">
        <v>999</v>
      </c>
      <c r="M185" t="s">
        <v>1000</v>
      </c>
      <c r="N185" t="str">
        <f>SUBSTITUTE(LabList[[#This Row],[National Grouping Name]]," COMMISSIONING REGION", "")</f>
        <v>SOUTH WEST</v>
      </c>
      <c r="O185" t="str">
        <f>IF(LabList[[#This Row],[Is Directed By - Primary Role Name]]="NHS TRUST", LabList[[#This Row],[Is Directed By - Name]]&amp;" - "&amp;LabList[[#This Row],[Name]],LabList[[#This Row],[Name]])</f>
        <v>ROYAL UNITED HOSPITALS BATH NHS FOUNDATION TRUST - ROYAL UNITED HOSPITALS BATH - PATHOLOGY SERVICES</v>
      </c>
    </row>
    <row r="186" spans="1:15" ht="12.75" customHeight="1">
      <c r="A186" s="9" t="s">
        <v>1622</v>
      </c>
      <c r="D186" s="9" t="s">
        <v>1410</v>
      </c>
      <c r="E186" t="s">
        <v>1411</v>
      </c>
      <c r="F186" t="s">
        <v>1047</v>
      </c>
      <c r="G186" t="s">
        <v>263</v>
      </c>
      <c r="H186" t="s">
        <v>264</v>
      </c>
      <c r="I186" t="s">
        <v>615</v>
      </c>
      <c r="J186" t="s">
        <v>917</v>
      </c>
      <c r="K186" t="s">
        <v>262</v>
      </c>
      <c r="L186" t="s">
        <v>886</v>
      </c>
      <c r="M186" t="s">
        <v>887</v>
      </c>
      <c r="N186" t="str">
        <f>SUBSTITUTE(LabList[[#This Row],[National Grouping Name]]," COMMISSIONING REGION", "")</f>
        <v>NORTH WEST</v>
      </c>
      <c r="O186" t="str">
        <f>IF(LabList[[#This Row],[Is Directed By - Primary Role Name]]="NHS TRUST", LabList[[#This Row],[Is Directed By - Name]]&amp;" - "&amp;LabList[[#This Row],[Name]],LabList[[#This Row],[Name]])</f>
        <v>NORTHERN CARE ALLIANCE NHS FOUNDATION TRUST - SALFORD ROYAL MICROBIOLOGY DEPARTMENT</v>
      </c>
    </row>
    <row r="187" spans="1:15" ht="12.75" customHeight="1">
      <c r="A187" s="9" t="s">
        <v>1625</v>
      </c>
      <c r="D187" s="9" t="s">
        <v>1480</v>
      </c>
      <c r="E187" t="s">
        <v>1481</v>
      </c>
      <c r="F187" t="s">
        <v>1047</v>
      </c>
      <c r="G187" t="s">
        <v>263</v>
      </c>
      <c r="H187" t="s">
        <v>264</v>
      </c>
      <c r="I187" t="s">
        <v>679</v>
      </c>
      <c r="J187" t="s">
        <v>1020</v>
      </c>
      <c r="K187" t="s">
        <v>262</v>
      </c>
      <c r="L187" t="s">
        <v>999</v>
      </c>
      <c r="M187" t="s">
        <v>1000</v>
      </c>
      <c r="N187" t="str">
        <f>SUBSTITUTE(LabList[[#This Row],[National Grouping Name]]," COMMISSIONING REGION", "")</f>
        <v>SOUTH WEST</v>
      </c>
      <c r="O187" t="str">
        <f>IF(LabList[[#This Row],[Is Directed By - Primary Role Name]]="NHS TRUST", LabList[[#This Row],[Is Directed By - Name]]&amp;" - "&amp;LabList[[#This Row],[Name]],LabList[[#This Row],[Name]])</f>
        <v>SALISBURY NHS FOUNDATION TRUST - SALISBURY DISTRICT HOSPITAL LABORATORY</v>
      </c>
    </row>
    <row r="188" spans="1:15" ht="12.75" customHeight="1">
      <c r="A188" s="9" t="s">
        <v>1629</v>
      </c>
      <c r="D188" s="9" t="s">
        <v>1485</v>
      </c>
      <c r="E188" t="s">
        <v>1486</v>
      </c>
      <c r="F188" t="s">
        <v>1047</v>
      </c>
      <c r="G188" t="s">
        <v>263</v>
      </c>
      <c r="H188" t="s">
        <v>264</v>
      </c>
      <c r="I188" t="s">
        <v>684</v>
      </c>
      <c r="J188" t="s">
        <v>686</v>
      </c>
      <c r="K188" t="s">
        <v>262</v>
      </c>
      <c r="L188" t="s">
        <v>582</v>
      </c>
      <c r="M188" t="s">
        <v>583</v>
      </c>
      <c r="N188" t="str">
        <f>SUBSTITUTE(LabList[[#This Row],[National Grouping Name]]," COMMISSIONING REGION", "")</f>
        <v>MIDLANDS</v>
      </c>
      <c r="O188" t="str">
        <f>IF(LabList[[#This Row],[Is Directed By - Primary Role Name]]="NHS TRUST", LabList[[#This Row],[Is Directed By - Name]]&amp;" - "&amp;LabList[[#This Row],[Name]],LabList[[#This Row],[Name]])</f>
        <v>SANDWELL AND WEST BIRMINGHAM HOSPITALS NHS TRUST - SANDWELL GENERAL HOSPITAL LABORATORY</v>
      </c>
    </row>
    <row r="189" spans="1:15" ht="12.75" customHeight="1">
      <c r="A189" s="9" t="s">
        <v>1632</v>
      </c>
      <c r="D189" s="9" t="s">
        <v>1685</v>
      </c>
      <c r="E189" t="s">
        <v>1686</v>
      </c>
      <c r="F189" t="s">
        <v>1047</v>
      </c>
      <c r="G189" t="s">
        <v>263</v>
      </c>
      <c r="H189" t="s">
        <v>264</v>
      </c>
      <c r="I189" t="s">
        <v>869</v>
      </c>
      <c r="J189" t="s">
        <v>881</v>
      </c>
      <c r="K189" t="s">
        <v>262</v>
      </c>
      <c r="L189" t="s">
        <v>776</v>
      </c>
      <c r="M189" t="s">
        <v>777</v>
      </c>
      <c r="N189" t="str">
        <f>SUBSTITUTE(LabList[[#This Row],[National Grouping Name]]," COMMISSIONING REGION", "")</f>
        <v>NORTH EAST AND YORKSHIRE</v>
      </c>
      <c r="O189" t="str">
        <f>IF(LabList[[#This Row],[Is Directed By - Primary Role Name]]="NHS TRUST", LabList[[#This Row],[Is Directed By - Name]]&amp;" - "&amp;LabList[[#This Row],[Name]],LabList[[#This Row],[Name]])</f>
        <v>YORK AND SCARBOROUGH TEACHING HOSPITALS NHS FOUNDATION TRUST - SCARBOROUGH GENERAL HOSPITAL LABORATORY</v>
      </c>
    </row>
    <row r="190" spans="1:15" ht="12.75" customHeight="1">
      <c r="A190" s="9" t="s">
        <v>1635</v>
      </c>
      <c r="D190" s="9" t="s">
        <v>1416</v>
      </c>
      <c r="E190" t="s">
        <v>1417</v>
      </c>
      <c r="F190" t="s">
        <v>1047</v>
      </c>
      <c r="G190" t="s">
        <v>263</v>
      </c>
      <c r="H190" t="s">
        <v>264</v>
      </c>
      <c r="I190" t="s">
        <v>620</v>
      </c>
      <c r="J190" t="s">
        <v>847</v>
      </c>
      <c r="K190" t="s">
        <v>262</v>
      </c>
      <c r="L190" t="s">
        <v>776</v>
      </c>
      <c r="M190" t="s">
        <v>777</v>
      </c>
      <c r="N190" t="str">
        <f>SUBSTITUTE(LabList[[#This Row],[National Grouping Name]]," COMMISSIONING REGION", "")</f>
        <v>NORTH EAST AND YORKSHIRE</v>
      </c>
      <c r="O190" t="str">
        <f>IF(LabList[[#This Row],[Is Directed By - Primary Role Name]]="NHS TRUST", LabList[[#This Row],[Is Directed By - Name]]&amp;" - "&amp;LabList[[#This Row],[Name]],LabList[[#This Row],[Name]])</f>
        <v>NORTHERN LINCOLNSHIRE AND GOOLE NHS FOUNDATION TRUST - SCUNTHORPE GENERAL HOSPITAL LABORATORY</v>
      </c>
    </row>
    <row r="191" spans="1:15" ht="12.75" customHeight="1">
      <c r="A191" s="9" t="s">
        <v>1638</v>
      </c>
      <c r="D191" s="9" t="s">
        <v>1369</v>
      </c>
      <c r="E191" t="s">
        <v>1370</v>
      </c>
      <c r="F191" t="s">
        <v>1047</v>
      </c>
      <c r="G191" t="s">
        <v>263</v>
      </c>
      <c r="H191" t="s">
        <v>264</v>
      </c>
      <c r="I191" t="s">
        <v>589</v>
      </c>
      <c r="J191" t="s">
        <v>1014</v>
      </c>
      <c r="K191" t="s">
        <v>262</v>
      </c>
      <c r="L191" t="s">
        <v>999</v>
      </c>
      <c r="M191" t="s">
        <v>1000</v>
      </c>
      <c r="N191" t="str">
        <f>SUBSTITUTE(LabList[[#This Row],[National Grouping Name]]," COMMISSIONING REGION", "")</f>
        <v>SOUTH WEST</v>
      </c>
      <c r="O191" t="str">
        <f>IF(LabList[[#This Row],[Is Directed By - Primary Role Name]]="NHS TRUST", LabList[[#This Row],[Is Directed By - Name]]&amp;" - "&amp;LabList[[#This Row],[Name]],LabList[[#This Row],[Name]])</f>
        <v>NORTH BRISTOL NHS TRUST - SEVERN PATHOLOGY</v>
      </c>
    </row>
    <row r="192" spans="1:15" ht="12.75" customHeight="1">
      <c r="A192" s="9" t="s">
        <v>1640</v>
      </c>
      <c r="D192" s="9" t="s">
        <v>1491</v>
      </c>
      <c r="E192" t="s">
        <v>1492</v>
      </c>
      <c r="F192" t="s">
        <v>1047</v>
      </c>
      <c r="G192" t="s">
        <v>2018</v>
      </c>
      <c r="H192" t="s">
        <v>264</v>
      </c>
      <c r="I192" t="s">
        <v>863</v>
      </c>
      <c r="J192" t="s">
        <v>864</v>
      </c>
      <c r="K192" t="s">
        <v>262</v>
      </c>
      <c r="L192" t="s">
        <v>776</v>
      </c>
      <c r="M192" t="s">
        <v>777</v>
      </c>
      <c r="N192" t="str">
        <f>SUBSTITUTE(LabList[[#This Row],[National Grouping Name]]," COMMISSIONING REGION", "")</f>
        <v>NORTH EAST AND YORKSHIRE</v>
      </c>
      <c r="O192" t="str">
        <f>IF(LabList[[#This Row],[Is Directed By - Primary Role Name]]="NHS TRUST", LabList[[#This Row],[Is Directed By - Name]]&amp;" - "&amp;LabList[[#This Row],[Name]],LabList[[#This Row],[Name]])</f>
        <v>SHEFFIELD CHILDREN'S NHS FOUNDATION TRUST - SHEFFIELD DIAGNOSTIC GENETICS SERVICE</v>
      </c>
    </row>
    <row r="193" spans="1:15" ht="12.75" customHeight="1">
      <c r="A193" s="9" t="s">
        <v>1643</v>
      </c>
      <c r="D193" s="9" t="s">
        <v>1688</v>
      </c>
      <c r="E193" t="s">
        <v>1689</v>
      </c>
      <c r="F193" t="s">
        <v>1047</v>
      </c>
      <c r="G193" t="s">
        <v>263</v>
      </c>
      <c r="H193" t="s">
        <v>264</v>
      </c>
      <c r="I193" t="s">
        <v>869</v>
      </c>
      <c r="J193" t="s">
        <v>881</v>
      </c>
      <c r="K193" t="s">
        <v>262</v>
      </c>
      <c r="L193" t="s">
        <v>776</v>
      </c>
      <c r="M193" t="s">
        <v>777</v>
      </c>
      <c r="N193" t="str">
        <f>SUBSTITUTE(LabList[[#This Row],[National Grouping Name]]," COMMISSIONING REGION", "")</f>
        <v>NORTH EAST AND YORKSHIRE</v>
      </c>
      <c r="O193" t="str">
        <f>IF(LabList[[#This Row],[Is Directed By - Primary Role Name]]="NHS TRUST", LabList[[#This Row],[Is Directed By - Name]]&amp;" - "&amp;LabList[[#This Row],[Name]],LabList[[#This Row],[Name]])</f>
        <v>YORK AND SCARBOROUGH TEACHING HOSPITALS NHS FOUNDATION TRUST - SHYPS PATHOLOGY</v>
      </c>
    </row>
    <row r="194" spans="1:15" ht="12.75" customHeight="1">
      <c r="A194" s="9" t="s">
        <v>1646</v>
      </c>
      <c r="D194" s="9" t="s">
        <v>1507</v>
      </c>
      <c r="E194" t="s">
        <v>1508</v>
      </c>
      <c r="F194" t="s">
        <v>1047</v>
      </c>
      <c r="G194" t="s">
        <v>2018</v>
      </c>
      <c r="H194" t="s">
        <v>264</v>
      </c>
      <c r="I194" t="s">
        <v>1509</v>
      </c>
      <c r="J194" t="s">
        <v>1510</v>
      </c>
      <c r="K194" t="s">
        <v>1050</v>
      </c>
      <c r="L194" t="s">
        <v>582</v>
      </c>
      <c r="M194" t="s">
        <v>583</v>
      </c>
      <c r="N194" t="str">
        <f>SUBSTITUTE(LabList[[#This Row],[National Grouping Name]]," COMMISSIONING REGION", "")</f>
        <v>MIDLANDS</v>
      </c>
      <c r="O194" t="str">
        <f>IF(LabList[[#This Row],[Is Directed By - Primary Role Name]]="NHS TRUST", LabList[[#This Row],[Is Directed By - Name]]&amp;" - "&amp;LabList[[#This Row],[Name]],LabList[[#This Row],[Name]])</f>
        <v>SOURCE BIOSCIENCE</v>
      </c>
    </row>
    <row r="195" spans="1:15" ht="12.75" customHeight="1">
      <c r="A195" s="9" t="s">
        <v>1649</v>
      </c>
      <c r="D195" s="9" t="s">
        <v>1113</v>
      </c>
      <c r="E195" t="s">
        <v>1114</v>
      </c>
      <c r="F195" t="s">
        <v>1047</v>
      </c>
      <c r="G195" t="s">
        <v>263</v>
      </c>
      <c r="H195" t="s">
        <v>264</v>
      </c>
      <c r="I195" t="s">
        <v>324</v>
      </c>
      <c r="J195" t="s">
        <v>949</v>
      </c>
      <c r="K195" t="s">
        <v>262</v>
      </c>
      <c r="L195" t="s">
        <v>943</v>
      </c>
      <c r="M195" t="s">
        <v>944</v>
      </c>
      <c r="N195" t="str">
        <f>SUBSTITUTE(LabList[[#This Row],[National Grouping Name]]," COMMISSIONING REGION", "")</f>
        <v>SOUTH EAST</v>
      </c>
      <c r="O195" t="str">
        <f>IF(LabList[[#This Row],[Is Directed By - Primary Role Name]]="NHS TRUST", LabList[[#This Row],[Is Directed By - Name]]&amp;" - "&amp;LabList[[#This Row],[Name]],LabList[[#This Row],[Name]])</f>
        <v>BUCKINGHAMSHIRE HEALTHCARE NHS TRUST - SOUTH BUCKINGHAMSHIRE LABORATORY</v>
      </c>
    </row>
    <row r="196" spans="1:15" ht="12.75" customHeight="1">
      <c r="A196" s="9" t="s">
        <v>1651</v>
      </c>
      <c r="D196" s="9" t="s">
        <v>1518</v>
      </c>
      <c r="E196" t="s">
        <v>1519</v>
      </c>
      <c r="F196" t="s">
        <v>1047</v>
      </c>
      <c r="G196" t="s">
        <v>263</v>
      </c>
      <c r="H196" t="s">
        <v>264</v>
      </c>
      <c r="I196" t="s">
        <v>711</v>
      </c>
      <c r="J196" t="s">
        <v>872</v>
      </c>
      <c r="K196" t="s">
        <v>262</v>
      </c>
      <c r="L196" t="s">
        <v>776</v>
      </c>
      <c r="M196" t="s">
        <v>777</v>
      </c>
      <c r="N196" t="str">
        <f>SUBSTITUTE(LabList[[#This Row],[National Grouping Name]]," COMMISSIONING REGION", "")</f>
        <v>NORTH EAST AND YORKSHIRE</v>
      </c>
      <c r="O196" t="str">
        <f>IF(LabList[[#This Row],[Is Directed By - Primary Role Name]]="NHS TRUST", LabList[[#This Row],[Is Directed By - Name]]&amp;" - "&amp;LabList[[#This Row],[Name]],LabList[[#This Row],[Name]])</f>
        <v>SOUTH TYNESIDE AND SUNDERLAND NHS FOUNDATION TRUST - SOUTH TYNESIDE DISTRICT GENERAL HOSPITAL PATHOLOGY LABORATORY</v>
      </c>
    </row>
    <row r="197" spans="1:15" ht="12.75" customHeight="1">
      <c r="A197" s="9" t="s">
        <v>1655</v>
      </c>
      <c r="D197" s="9" t="s">
        <v>1523</v>
      </c>
      <c r="E197" t="s">
        <v>1524</v>
      </c>
      <c r="F197" t="s">
        <v>1047</v>
      </c>
      <c r="G197" t="s">
        <v>263</v>
      </c>
      <c r="H197" t="s">
        <v>264</v>
      </c>
      <c r="I197" t="s">
        <v>699</v>
      </c>
      <c r="J197" t="s">
        <v>700</v>
      </c>
      <c r="K197" t="s">
        <v>262</v>
      </c>
      <c r="L197" t="s">
        <v>582</v>
      </c>
      <c r="M197" t="s">
        <v>583</v>
      </c>
      <c r="N197" t="str">
        <f>SUBSTITUTE(LabList[[#This Row],[National Grouping Name]]," COMMISSIONING REGION", "")</f>
        <v>MIDLANDS</v>
      </c>
      <c r="O197" t="str">
        <f>IF(LabList[[#This Row],[Is Directed By - Primary Role Name]]="NHS TRUST", LabList[[#This Row],[Is Directed By - Name]]&amp;" - "&amp;LabList[[#This Row],[Name]],LabList[[#This Row],[Name]])</f>
        <v>SOUTH WARWICKSHIRE UNIVERSITY NHS FOUNDATION TRUST - SOUTH WARWICKSHIRE HOSPITAL LABORATORY</v>
      </c>
    </row>
    <row r="198" spans="1:15" ht="12.75" customHeight="1">
      <c r="A198" s="9" t="s">
        <v>1658</v>
      </c>
      <c r="D198" s="9" t="s">
        <v>1458</v>
      </c>
      <c r="E198" t="s">
        <v>1459</v>
      </c>
      <c r="F198" t="s">
        <v>1047</v>
      </c>
      <c r="G198" t="s">
        <v>2018</v>
      </c>
      <c r="H198" t="s">
        <v>264</v>
      </c>
      <c r="I198" t="s">
        <v>653</v>
      </c>
      <c r="J198" t="s">
        <v>1018</v>
      </c>
      <c r="K198" t="s">
        <v>262</v>
      </c>
      <c r="L198" t="s">
        <v>999</v>
      </c>
      <c r="M198" t="s">
        <v>1000</v>
      </c>
      <c r="N198" t="str">
        <f>SUBSTITUTE(LabList[[#This Row],[National Grouping Name]]," COMMISSIONING REGION", "")</f>
        <v>SOUTH WEST</v>
      </c>
      <c r="O198" t="str">
        <f>IF(LabList[[#This Row],[Is Directed By - Primary Role Name]]="NHS TRUST", LabList[[#This Row],[Is Directed By - Name]]&amp;" - "&amp;LabList[[#This Row],[Name]],LabList[[#This Row],[Name]])</f>
        <v>ROYAL DEVON UNIVERSITY HEALTHCARE NHS FOUNDATION TRUST - SOUTH WEST GENOMICS LABORATORY HUB</v>
      </c>
    </row>
    <row r="199" spans="1:15" ht="12.75" customHeight="1">
      <c r="A199" s="9" t="s">
        <v>1661</v>
      </c>
      <c r="D199" s="9" t="s">
        <v>1919</v>
      </c>
      <c r="E199" t="s">
        <v>1920</v>
      </c>
      <c r="F199" t="s">
        <v>1047</v>
      </c>
      <c r="G199" t="s">
        <v>263</v>
      </c>
      <c r="H199" t="s">
        <v>264</v>
      </c>
      <c r="I199" t="s">
        <v>1921</v>
      </c>
      <c r="J199" t="s">
        <v>1920</v>
      </c>
      <c r="K199" t="s">
        <v>1101</v>
      </c>
      <c r="L199" t="s">
        <v>776</v>
      </c>
      <c r="M199" t="s">
        <v>777</v>
      </c>
      <c r="N199" t="str">
        <f>SUBSTITUTE(LabList[[#This Row],[National Grouping Name]]," COMMISSIONING REGION", "")</f>
        <v>NORTH EAST AND YORKSHIRE</v>
      </c>
      <c r="O199" t="str">
        <f>IF(LabList[[#This Row],[Is Directed By - Primary Role Name]]="NHS TRUST", LabList[[#This Row],[Is Directed By - Name]]&amp;" - "&amp;LabList[[#This Row],[Name]],LabList[[#This Row],[Name]])</f>
        <v>SOUTH YORKSHIRE AND BASSETLAW PATHOLOGY</v>
      </c>
    </row>
    <row r="200" spans="1:15" ht="12.75" customHeight="1">
      <c r="A200" s="9" t="s">
        <v>1664</v>
      </c>
      <c r="D200" s="9" t="s">
        <v>1596</v>
      </c>
      <c r="E200" t="s">
        <v>1597</v>
      </c>
      <c r="F200" t="s">
        <v>1047</v>
      </c>
      <c r="G200" t="s">
        <v>263</v>
      </c>
      <c r="H200" t="s">
        <v>264</v>
      </c>
      <c r="I200" t="s">
        <v>785</v>
      </c>
      <c r="J200" t="s">
        <v>993</v>
      </c>
      <c r="K200" t="s">
        <v>262</v>
      </c>
      <c r="L200" t="s">
        <v>943</v>
      </c>
      <c r="M200" t="s">
        <v>944</v>
      </c>
      <c r="N200" t="str">
        <f>SUBSTITUTE(LabList[[#This Row],[National Grouping Name]]," COMMISSIONING REGION", "")</f>
        <v>SOUTH EAST</v>
      </c>
      <c r="O200" t="str">
        <f>IF(LabList[[#This Row],[Is Directed By - Primary Role Name]]="NHS TRUST", LabList[[#This Row],[Is Directed By - Name]]&amp;" - "&amp;LabList[[#This Row],[Name]],LabList[[#This Row],[Name]])</f>
        <v>UNIVERSITY HOSPITAL SOUTHAMPTON NHS FOUNDATION TRUST - SOUTHAMPTON GENERAL HOSPITAL LABORATORY</v>
      </c>
    </row>
    <row r="201" spans="1:15" ht="12.75" customHeight="1">
      <c r="A201" s="9" t="s">
        <v>1669</v>
      </c>
      <c r="D201" s="9" t="s">
        <v>1352</v>
      </c>
      <c r="E201" t="s">
        <v>1353</v>
      </c>
      <c r="F201" t="s">
        <v>1047</v>
      </c>
      <c r="G201" t="s">
        <v>263</v>
      </c>
      <c r="H201" t="s">
        <v>264</v>
      </c>
      <c r="I201" t="s">
        <v>331</v>
      </c>
      <c r="J201" t="s">
        <v>332</v>
      </c>
      <c r="K201" t="s">
        <v>262</v>
      </c>
      <c r="L201" t="s">
        <v>265</v>
      </c>
      <c r="M201" t="s">
        <v>266</v>
      </c>
      <c r="N201" t="str">
        <f>SUBSTITUTE(LabList[[#This Row],[National Grouping Name]]," COMMISSIONING REGION", "")</f>
        <v>EAST OF ENGLAND</v>
      </c>
      <c r="O201" t="str">
        <f>IF(LabList[[#This Row],[Is Directed By - Primary Role Name]]="NHS TRUST", LabList[[#This Row],[Is Directed By - Name]]&amp;" - "&amp;LabList[[#This Row],[Name]],LabList[[#This Row],[Name]])</f>
        <v>MID AND SOUTH ESSEX NHS FOUNDATION TRUST - SOUTHEND HOSPITAL LABORATORY</v>
      </c>
    </row>
    <row r="202" spans="1:15" ht="12.75" customHeight="1">
      <c r="A202" s="9" t="s">
        <v>1672</v>
      </c>
      <c r="D202" s="9" t="s">
        <v>1922</v>
      </c>
      <c r="E202" t="s">
        <v>1998</v>
      </c>
      <c r="F202" t="s">
        <v>1047</v>
      </c>
      <c r="G202" t="s">
        <v>263</v>
      </c>
      <c r="H202" t="s">
        <v>264</v>
      </c>
      <c r="I202" t="s">
        <v>924</v>
      </c>
      <c r="J202" t="s">
        <v>925</v>
      </c>
      <c r="K202" t="s">
        <v>262</v>
      </c>
      <c r="L202" t="s">
        <v>886</v>
      </c>
      <c r="M202" t="s">
        <v>887</v>
      </c>
      <c r="N202" t="str">
        <f>SUBSTITUTE(LabList[[#This Row],[National Grouping Name]]," COMMISSIONING REGION", "")</f>
        <v>NORTH WEST</v>
      </c>
      <c r="O202" t="str">
        <f>IF(LabList[[#This Row],[Is Directed By - Primary Role Name]]="NHS TRUST", LabList[[#This Row],[Is Directed By - Name]]&amp;" - "&amp;LabList[[#This Row],[Name]],LabList[[#This Row],[Name]])</f>
        <v>SOUTHPORT AND ORMSKIRK HOSPITAL NHS TRUST - SOUTHPORT AND ORMSKIRK HOSPITAL LABORATORY</v>
      </c>
    </row>
    <row r="203" spans="1:15" ht="12.75" customHeight="1">
      <c r="A203" s="9" t="s">
        <v>1675</v>
      </c>
      <c r="D203" s="9" t="s">
        <v>1923</v>
      </c>
      <c r="E203" t="s">
        <v>1527</v>
      </c>
      <c r="F203" t="s">
        <v>1047</v>
      </c>
      <c r="G203" t="s">
        <v>2018</v>
      </c>
      <c r="H203" t="s">
        <v>264</v>
      </c>
      <c r="I203" t="s">
        <v>1528</v>
      </c>
      <c r="J203" t="s">
        <v>1529</v>
      </c>
      <c r="K203" t="s">
        <v>1101</v>
      </c>
      <c r="L203" t="s">
        <v>399</v>
      </c>
      <c r="M203" t="s">
        <v>400</v>
      </c>
      <c r="N203" t="str">
        <f>SUBSTITUTE(LabList[[#This Row],[National Grouping Name]]," COMMISSIONING REGION", "")</f>
        <v>LONDON</v>
      </c>
      <c r="O203" t="str">
        <f>IF(LabList[[#This Row],[Is Directed By - Primary Role Name]]="NHS TRUST", LabList[[#This Row],[Is Directed By - Name]]&amp;" - "&amp;LabList[[#This Row],[Name]],LabList[[#This Row],[Name]])</f>
        <v>SPIRE HEALTHCARE GROUP</v>
      </c>
    </row>
    <row r="204" spans="1:15" ht="12.75" customHeight="1">
      <c r="A204" s="9" t="s">
        <v>1677</v>
      </c>
      <c r="D204" s="9" t="s">
        <v>1504</v>
      </c>
      <c r="E204" t="s">
        <v>1505</v>
      </c>
      <c r="F204" t="s">
        <v>1047</v>
      </c>
      <c r="G204" t="s">
        <v>263</v>
      </c>
      <c r="H204" t="s">
        <v>264</v>
      </c>
      <c r="I204" t="s">
        <v>697</v>
      </c>
      <c r="J204" t="s">
        <v>1021</v>
      </c>
      <c r="K204" t="s">
        <v>262</v>
      </c>
      <c r="L204" t="s">
        <v>999</v>
      </c>
      <c r="M204" t="s">
        <v>1000</v>
      </c>
      <c r="N204" t="str">
        <f>SUBSTITUTE(LabList[[#This Row],[National Grouping Name]]," COMMISSIONING REGION", "")</f>
        <v>SOUTH WEST</v>
      </c>
      <c r="O204" t="str">
        <f>IF(LabList[[#This Row],[Is Directed By - Primary Role Name]]="NHS TRUST", LabList[[#This Row],[Is Directed By - Name]]&amp;" - "&amp;LabList[[#This Row],[Name]],LabList[[#This Row],[Name]])</f>
        <v>SOMERSET NHS FOUNDATION TRUST - SPS MUSGROVE PARK HOSPITAL</v>
      </c>
    </row>
    <row r="205" spans="1:15" ht="12.75" customHeight="1">
      <c r="A205" s="9" t="s">
        <v>1679</v>
      </c>
      <c r="D205" s="9" t="s">
        <v>1531</v>
      </c>
      <c r="E205" t="s">
        <v>1924</v>
      </c>
      <c r="F205" t="s">
        <v>1047</v>
      </c>
      <c r="G205" t="s">
        <v>263</v>
      </c>
      <c r="H205" t="s">
        <v>264</v>
      </c>
      <c r="I205" t="s">
        <v>545</v>
      </c>
      <c r="J205" t="s">
        <v>546</v>
      </c>
      <c r="K205" t="s">
        <v>262</v>
      </c>
      <c r="L205" t="s">
        <v>399</v>
      </c>
      <c r="M205" t="s">
        <v>400</v>
      </c>
      <c r="N205" t="str">
        <f>SUBSTITUTE(LabList[[#This Row],[National Grouping Name]]," COMMISSIONING REGION", "")</f>
        <v>LONDON</v>
      </c>
      <c r="O205" t="str">
        <f>IF(LabList[[#This Row],[Is Directed By - Primary Role Name]]="NHS TRUST", LabList[[#This Row],[Is Directed By - Name]]&amp;" - "&amp;LabList[[#This Row],[Name]],LabList[[#This Row],[Name]])</f>
        <v>ST GEORGE'S UNIVERSITY HOSPITALS NHS FOUNDATION TRUST - ST GEORGES UNIVERSITY HOSPITAL LABORATORY</v>
      </c>
    </row>
    <row r="206" spans="1:15" ht="12.75" customHeight="1">
      <c r="A206" s="9" t="s">
        <v>1682</v>
      </c>
      <c r="D206" s="9" t="s">
        <v>1925</v>
      </c>
      <c r="E206" t="s">
        <v>1208</v>
      </c>
      <c r="F206" t="s">
        <v>1047</v>
      </c>
      <c r="G206" t="s">
        <v>263</v>
      </c>
      <c r="H206" t="s">
        <v>264</v>
      </c>
      <c r="I206" t="s">
        <v>414</v>
      </c>
      <c r="J206" t="s">
        <v>442</v>
      </c>
      <c r="K206" t="s">
        <v>262</v>
      </c>
      <c r="L206" t="s">
        <v>399</v>
      </c>
      <c r="M206" t="s">
        <v>400</v>
      </c>
      <c r="N206" t="str">
        <f>SUBSTITUTE(LabList[[#This Row],[National Grouping Name]]," COMMISSIONING REGION", "")</f>
        <v>LONDON</v>
      </c>
      <c r="O206" t="str">
        <f>IF(LabList[[#This Row],[Is Directed By - Primary Role Name]]="NHS TRUST", LabList[[#This Row],[Is Directed By - Name]]&amp;" - "&amp;LabList[[#This Row],[Name]],LabList[[#This Row],[Name]])</f>
        <v>EPSOM AND ST HELIER UNIVERSITY HOSPITALS NHS TRUST - ST HELIER PATHOLOGY</v>
      </c>
    </row>
    <row r="207" spans="1:15" ht="12.75" customHeight="1">
      <c r="A207" s="9" t="s">
        <v>1684</v>
      </c>
      <c r="D207" s="9" t="s">
        <v>1303</v>
      </c>
      <c r="E207" t="s">
        <v>1304</v>
      </c>
      <c r="F207" t="s">
        <v>1047</v>
      </c>
      <c r="G207" t="s">
        <v>263</v>
      </c>
      <c r="H207" t="s">
        <v>264</v>
      </c>
      <c r="I207" t="s">
        <v>511</v>
      </c>
      <c r="J207" t="s">
        <v>825</v>
      </c>
      <c r="K207" t="s">
        <v>262</v>
      </c>
      <c r="L207" t="s">
        <v>776</v>
      </c>
      <c r="M207" t="s">
        <v>777</v>
      </c>
      <c r="N207" t="str">
        <f>SUBSTITUTE(LabList[[#This Row],[National Grouping Name]]," COMMISSIONING REGION", "")</f>
        <v>NORTH EAST AND YORKSHIRE</v>
      </c>
      <c r="O207" t="str">
        <f>IF(LabList[[#This Row],[Is Directed By - Primary Role Name]]="NHS TRUST", LabList[[#This Row],[Is Directed By - Name]]&amp;" - "&amp;LabList[[#This Row],[Name]],LabList[[#This Row],[Name]])</f>
        <v>LEEDS TEACHING HOSPITALS NHS TRUST - ST JAMES'S UNIVERSITY HOSP LABORATORY</v>
      </c>
    </row>
    <row r="208" spans="1:15" ht="12.75" customHeight="1">
      <c r="A208" s="9" t="s">
        <v>1687</v>
      </c>
      <c r="D208" s="9" t="s">
        <v>1926</v>
      </c>
      <c r="E208" t="s">
        <v>1271</v>
      </c>
      <c r="F208" t="s">
        <v>1047</v>
      </c>
      <c r="G208" t="s">
        <v>263</v>
      </c>
      <c r="H208" t="s">
        <v>264</v>
      </c>
      <c r="I208" t="s">
        <v>469</v>
      </c>
      <c r="J208" t="s">
        <v>470</v>
      </c>
      <c r="K208" t="s">
        <v>262</v>
      </c>
      <c r="L208" t="s">
        <v>399</v>
      </c>
      <c r="M208" t="s">
        <v>400</v>
      </c>
      <c r="N208" t="str">
        <f>SUBSTITUTE(LabList[[#This Row],[National Grouping Name]]," COMMISSIONING REGION", "")</f>
        <v>LONDON</v>
      </c>
      <c r="O208" t="str">
        <f>IF(LabList[[#This Row],[Is Directed By - Primary Role Name]]="NHS TRUST", LabList[[#This Row],[Is Directed By - Name]]&amp;" - "&amp;LabList[[#This Row],[Name]],LabList[[#This Row],[Name]])</f>
        <v>IMPERIAL COLLEGE HEALTHCARE NHS TRUST - ST MARY'S HOSPITAL LABORATORY</v>
      </c>
    </row>
    <row r="209" spans="1:15" ht="12.75" customHeight="1">
      <c r="A209" s="9" t="s">
        <v>1966</v>
      </c>
      <c r="D209" s="9" t="s">
        <v>1927</v>
      </c>
      <c r="E209" t="s">
        <v>1058</v>
      </c>
      <c r="F209" t="s">
        <v>1047</v>
      </c>
      <c r="G209" t="s">
        <v>263</v>
      </c>
      <c r="H209" t="s">
        <v>264</v>
      </c>
      <c r="I209" t="s">
        <v>268</v>
      </c>
      <c r="J209" t="s">
        <v>942</v>
      </c>
      <c r="K209" t="s">
        <v>262</v>
      </c>
      <c r="L209" t="s">
        <v>943</v>
      </c>
      <c r="M209" t="s">
        <v>944</v>
      </c>
      <c r="N209" t="str">
        <f>SUBSTITUTE(LabList[[#This Row],[National Grouping Name]]," COMMISSIONING REGION", "")</f>
        <v>SOUTH EAST</v>
      </c>
      <c r="O209" t="str">
        <f>IF(LabList[[#This Row],[Is Directed By - Primary Role Name]]="NHS TRUST", LabList[[#This Row],[Is Directed By - Name]]&amp;" - "&amp;LabList[[#This Row],[Name]],LabList[[#This Row],[Name]])</f>
        <v>ASHFORD AND ST PETER'S HOSPITALS NHS FOUNDATION TRUST - ST PETER'S HOSPITAL LABORATORY</v>
      </c>
    </row>
    <row r="210" spans="1:15" ht="12.75" customHeight="1">
      <c r="A210" s="9" t="s">
        <v>1691</v>
      </c>
      <c r="D210" s="9" t="s">
        <v>1647</v>
      </c>
      <c r="E210" t="s">
        <v>1648</v>
      </c>
      <c r="F210" t="s">
        <v>1047</v>
      </c>
      <c r="G210" t="s">
        <v>263</v>
      </c>
      <c r="H210" t="s">
        <v>264</v>
      </c>
      <c r="I210" t="s">
        <v>827</v>
      </c>
      <c r="J210" t="s">
        <v>994</v>
      </c>
      <c r="K210" t="s">
        <v>262</v>
      </c>
      <c r="L210" t="s">
        <v>943</v>
      </c>
      <c r="M210" t="s">
        <v>944</v>
      </c>
      <c r="N210" t="str">
        <f>SUBSTITUTE(LabList[[#This Row],[National Grouping Name]]," COMMISSIONING REGION", "")</f>
        <v>SOUTH EAST</v>
      </c>
      <c r="O210" t="str">
        <f>IF(LabList[[#This Row],[Is Directed By - Primary Role Name]]="NHS TRUST", LabList[[#This Row],[Is Directed By - Name]]&amp;" - "&amp;LabList[[#This Row],[Name]],LabList[[#This Row],[Name]])</f>
        <v>UNIVERSITY HOSPITALS SUSSEX NHS FOUNDATION TRUST - ST RICHARDS HOSPITAL LABORATORY</v>
      </c>
    </row>
    <row r="211" spans="1:15" ht="12.75" customHeight="1">
      <c r="A211" s="9" t="s">
        <v>1692</v>
      </c>
      <c r="D211" s="9" t="s">
        <v>1928</v>
      </c>
      <c r="E211" t="s">
        <v>1533</v>
      </c>
      <c r="F211" t="s">
        <v>1047</v>
      </c>
      <c r="G211" t="s">
        <v>263</v>
      </c>
      <c r="H211" t="s">
        <v>264</v>
      </c>
      <c r="I211" t="s">
        <v>724</v>
      </c>
      <c r="J211" t="s">
        <v>926</v>
      </c>
      <c r="K211" t="s">
        <v>262</v>
      </c>
      <c r="L211" t="s">
        <v>886</v>
      </c>
      <c r="M211" t="s">
        <v>887</v>
      </c>
      <c r="N211" t="str">
        <f>SUBSTITUTE(LabList[[#This Row],[National Grouping Name]]," COMMISSIONING REGION", "")</f>
        <v>NORTH WEST</v>
      </c>
      <c r="O211" t="str">
        <f>IF(LabList[[#This Row],[Is Directed By - Primary Role Name]]="NHS TRUST", LabList[[#This Row],[Is Directed By - Name]]&amp;" - "&amp;LabList[[#This Row],[Name]],LabList[[#This Row],[Name]])</f>
        <v>STOCKPORT NHS FOUNDATION TRUST - STEPPING HILL HOSPITAL LABORATORY</v>
      </c>
    </row>
    <row r="212" spans="1:15" ht="12.75" customHeight="1">
      <c r="A212" s="9" t="s">
        <v>1693</v>
      </c>
      <c r="D212" s="9" t="s">
        <v>1929</v>
      </c>
      <c r="E212" t="s">
        <v>1117</v>
      </c>
      <c r="F212" t="s">
        <v>1047</v>
      </c>
      <c r="G212" t="s">
        <v>263</v>
      </c>
      <c r="H212" t="s">
        <v>264</v>
      </c>
      <c r="I212" t="s">
        <v>324</v>
      </c>
      <c r="J212" t="s">
        <v>949</v>
      </c>
      <c r="K212" t="s">
        <v>262</v>
      </c>
      <c r="L212" t="s">
        <v>943</v>
      </c>
      <c r="M212" t="s">
        <v>944</v>
      </c>
      <c r="N212" t="str">
        <f>SUBSTITUTE(LabList[[#This Row],[National Grouping Name]]," COMMISSIONING REGION", "")</f>
        <v>SOUTH EAST</v>
      </c>
      <c r="O212" t="str">
        <f>IF(LabList[[#This Row],[Is Directed By - Primary Role Name]]="NHS TRUST", LabList[[#This Row],[Is Directed By - Name]]&amp;" - "&amp;LabList[[#This Row],[Name]],LabList[[#This Row],[Name]])</f>
        <v>BUCKINGHAMSHIRE HEALTHCARE NHS TRUST - STOKE MANDEVILLE HOSPITAL LABORATORY</v>
      </c>
    </row>
    <row r="213" spans="1:15" ht="12.75" customHeight="1">
      <c r="A213" s="9" t="s">
        <v>1694</v>
      </c>
      <c r="D213" s="9" t="s">
        <v>1521</v>
      </c>
      <c r="E213" t="s">
        <v>1522</v>
      </c>
      <c r="F213" t="s">
        <v>1047</v>
      </c>
      <c r="G213" t="s">
        <v>263</v>
      </c>
      <c r="H213" t="s">
        <v>264</v>
      </c>
      <c r="I213" t="s">
        <v>711</v>
      </c>
      <c r="J213" t="s">
        <v>872</v>
      </c>
      <c r="K213" t="s">
        <v>262</v>
      </c>
      <c r="L213" t="s">
        <v>776</v>
      </c>
      <c r="M213" t="s">
        <v>777</v>
      </c>
      <c r="N213" t="str">
        <f>SUBSTITUTE(LabList[[#This Row],[National Grouping Name]]," COMMISSIONING REGION", "")</f>
        <v>NORTH EAST AND YORKSHIRE</v>
      </c>
      <c r="O213" t="str">
        <f>IF(LabList[[#This Row],[Is Directed By - Primary Role Name]]="NHS TRUST", LabList[[#This Row],[Is Directed By - Name]]&amp;" - "&amp;LabList[[#This Row],[Name]],LabList[[#This Row],[Name]])</f>
        <v>SOUTH TYNESIDE AND SUNDERLAND NHS FOUNDATION TRUST - SUNDERLAND ROYAL HOSPITAL LABORATORY</v>
      </c>
    </row>
    <row r="214" spans="1:15" ht="12.75" customHeight="1">
      <c r="D214" s="9" t="s">
        <v>1930</v>
      </c>
      <c r="E214" t="s">
        <v>1931</v>
      </c>
      <c r="F214" t="s">
        <v>1047</v>
      </c>
      <c r="G214" t="s">
        <v>2018</v>
      </c>
      <c r="H214" t="s">
        <v>264</v>
      </c>
      <c r="I214" t="s">
        <v>1932</v>
      </c>
      <c r="J214" t="s">
        <v>1933</v>
      </c>
      <c r="K214" t="s">
        <v>1101</v>
      </c>
      <c r="L214" t="s">
        <v>399</v>
      </c>
      <c r="M214" t="s">
        <v>400</v>
      </c>
      <c r="N214" t="str">
        <f>SUBSTITUTE(LabList[[#This Row],[National Grouping Name]]," COMMISSIONING REGION", "")</f>
        <v>LONDON</v>
      </c>
      <c r="O214" t="str">
        <f>IF(LabList[[#This Row],[Is Directed By - Primary Role Name]]="NHS TRUST", LabList[[#This Row],[Is Directed By - Name]]&amp;" - "&amp;LabList[[#This Row],[Name]],LabList[[#This Row],[Name]])</f>
        <v>SYNNOVIS</v>
      </c>
    </row>
    <row r="215" spans="1:15" ht="12.75" customHeight="1">
      <c r="D215" s="9" t="s">
        <v>1538</v>
      </c>
      <c r="E215" t="s">
        <v>1539</v>
      </c>
      <c r="F215" t="s">
        <v>1047</v>
      </c>
      <c r="G215" t="s">
        <v>263</v>
      </c>
      <c r="H215" t="s">
        <v>264</v>
      </c>
      <c r="I215" t="s">
        <v>734</v>
      </c>
      <c r="J215" t="s">
        <v>927</v>
      </c>
      <c r="K215" t="s">
        <v>262</v>
      </c>
      <c r="L215" t="s">
        <v>886</v>
      </c>
      <c r="M215" t="s">
        <v>887</v>
      </c>
      <c r="N215" t="str">
        <f>SUBSTITUTE(LabList[[#This Row],[National Grouping Name]]," COMMISSIONING REGION", "")</f>
        <v>NORTH WEST</v>
      </c>
      <c r="O215" t="str">
        <f>IF(LabList[[#This Row],[Is Directed By - Primary Role Name]]="NHS TRUST", LabList[[#This Row],[Is Directed By - Name]]&amp;" - "&amp;LabList[[#This Row],[Name]],LabList[[#This Row],[Name]])</f>
        <v>TAMESIDE AND GLOSSOP INTEGRATED CARE NHS FOUNDATION TRUST - TAMESIDE GENERAL HOSPITAL LABORATORY</v>
      </c>
    </row>
    <row r="216" spans="1:15" ht="12.75" customHeight="1">
      <c r="D216" s="9" t="s">
        <v>1380</v>
      </c>
      <c r="E216" t="s">
        <v>1378</v>
      </c>
      <c r="F216" t="s">
        <v>1047</v>
      </c>
      <c r="G216" t="s">
        <v>263</v>
      </c>
      <c r="H216" t="s">
        <v>264</v>
      </c>
      <c r="I216" t="s">
        <v>598</v>
      </c>
      <c r="J216" t="s">
        <v>844</v>
      </c>
      <c r="K216" t="s">
        <v>262</v>
      </c>
      <c r="L216" t="s">
        <v>776</v>
      </c>
      <c r="M216" t="s">
        <v>777</v>
      </c>
      <c r="N216" t="str">
        <f>SUBSTITUTE(LabList[[#This Row],[National Grouping Name]]," COMMISSIONING REGION", "")</f>
        <v>NORTH EAST AND YORKSHIRE</v>
      </c>
      <c r="O216" t="str">
        <f>IF(LabList[[#This Row],[Is Directed By - Primary Role Name]]="NHS TRUST", LabList[[#This Row],[Is Directed By - Name]]&amp;" - "&amp;LabList[[#This Row],[Name]],LabList[[#This Row],[Name]])</f>
        <v>NORTH TEES AND HARTLEPOOL NHS FOUNDATION TRUST - TEES VALLEY LABORATORY SERVICES</v>
      </c>
    </row>
    <row r="217" spans="1:15" ht="12.75" customHeight="1">
      <c r="D217" s="9" t="s">
        <v>1934</v>
      </c>
      <c r="E217" t="s">
        <v>1676</v>
      </c>
      <c r="F217" t="s">
        <v>1047</v>
      </c>
      <c r="G217" t="s">
        <v>263</v>
      </c>
      <c r="H217" t="s">
        <v>264</v>
      </c>
      <c r="I217" t="s">
        <v>766</v>
      </c>
      <c r="J217" t="s">
        <v>767</v>
      </c>
      <c r="K217" t="s">
        <v>262</v>
      </c>
      <c r="L217" t="s">
        <v>582</v>
      </c>
      <c r="M217" t="s">
        <v>583</v>
      </c>
      <c r="N217" t="str">
        <f>SUBSTITUTE(LabList[[#This Row],[National Grouping Name]]," COMMISSIONING REGION", "")</f>
        <v>MIDLANDS</v>
      </c>
      <c r="O217" t="str">
        <f>IF(LabList[[#This Row],[Is Directed By - Primary Role Name]]="NHS TRUST", LabList[[#This Row],[Is Directed By - Name]]&amp;" - "&amp;LabList[[#This Row],[Name]],LabList[[#This Row],[Name]])</f>
        <v>WORCESTERSHIRE ACUTE HOSPITALS NHS TRUST - THE ALEXANDRA HOSPITAL LABORATORY</v>
      </c>
    </row>
    <row r="218" spans="1:15" ht="12.75" customHeight="1">
      <c r="D218" s="9" t="s">
        <v>1935</v>
      </c>
      <c r="E218" t="s">
        <v>1546</v>
      </c>
      <c r="F218" t="s">
        <v>1047</v>
      </c>
      <c r="G218" t="s">
        <v>2018</v>
      </c>
      <c r="H218" t="s">
        <v>264</v>
      </c>
      <c r="I218" t="s">
        <v>1547</v>
      </c>
      <c r="J218" t="s">
        <v>1546</v>
      </c>
      <c r="K218" t="s">
        <v>1050</v>
      </c>
      <c r="L218" t="s">
        <v>886</v>
      </c>
      <c r="M218" t="s">
        <v>887</v>
      </c>
      <c r="N218" t="str">
        <f>SUBSTITUTE(LabList[[#This Row],[National Grouping Name]]," COMMISSIONING REGION", "")</f>
        <v>NORTH WEST</v>
      </c>
      <c r="O218" t="str">
        <f>IF(LabList[[#This Row],[Is Directed By - Primary Role Name]]="NHS TRUST", LabList[[#This Row],[Is Directed By - Name]]&amp;" - "&amp;LabList[[#This Row],[Name]],LabList[[#This Row],[Name]])</f>
        <v>THE CHRISTIE PATHOLOGY PARTNERSHIP</v>
      </c>
    </row>
    <row r="219" spans="1:15" ht="12.75" customHeight="1">
      <c r="D219" s="9" t="s">
        <v>1936</v>
      </c>
      <c r="E219" t="s">
        <v>1549</v>
      </c>
      <c r="F219" t="s">
        <v>1047</v>
      </c>
      <c r="G219" t="s">
        <v>2018</v>
      </c>
      <c r="H219" t="s">
        <v>264</v>
      </c>
      <c r="I219" t="s">
        <v>1550</v>
      </c>
      <c r="J219" t="s">
        <v>1549</v>
      </c>
      <c r="K219" t="s">
        <v>1050</v>
      </c>
      <c r="L219" t="s">
        <v>399</v>
      </c>
      <c r="M219" t="s">
        <v>400</v>
      </c>
      <c r="N219" t="str">
        <f>SUBSTITUTE(LabList[[#This Row],[National Grouping Name]]," COMMISSIONING REGION", "")</f>
        <v>LONDON</v>
      </c>
      <c r="O219" t="str">
        <f>IF(LabList[[#This Row],[Is Directed By - Primary Role Name]]="NHS TRUST", LabList[[#This Row],[Is Directed By - Name]]&amp;" - "&amp;LabList[[#This Row],[Name]],LabList[[#This Row],[Name]])</f>
        <v>THE DOCTORS LABORATORY</v>
      </c>
    </row>
    <row r="220" spans="1:15" ht="12.75" customHeight="1">
      <c r="D220" s="9" t="s">
        <v>1305</v>
      </c>
      <c r="E220" t="s">
        <v>1306</v>
      </c>
      <c r="F220" t="s">
        <v>1047</v>
      </c>
      <c r="G220" t="s">
        <v>2018</v>
      </c>
      <c r="H220" t="s">
        <v>264</v>
      </c>
      <c r="I220" t="s">
        <v>511</v>
      </c>
      <c r="J220" t="s">
        <v>825</v>
      </c>
      <c r="K220" t="s">
        <v>262</v>
      </c>
      <c r="L220" t="s">
        <v>776</v>
      </c>
      <c r="M220" t="s">
        <v>777</v>
      </c>
      <c r="N220" t="str">
        <f>SUBSTITUTE(LabList[[#This Row],[National Grouping Name]]," COMMISSIONING REGION", "")</f>
        <v>NORTH EAST AND YORKSHIRE</v>
      </c>
      <c r="O220" t="str">
        <f>IF(LabList[[#This Row],[Is Directed By - Primary Role Name]]="NHS TRUST", LabList[[#This Row],[Is Directed By - Name]]&amp;" - "&amp;LabList[[#This Row],[Name]],LabList[[#This Row],[Name]])</f>
        <v>LEEDS TEACHING HOSPITALS NHS TRUST - THE LEEDS GENETICS LABORATORY</v>
      </c>
    </row>
    <row r="221" spans="1:15" ht="12.75" customHeight="1">
      <c r="D221" s="9" t="s">
        <v>1359</v>
      </c>
      <c r="E221" t="s">
        <v>1360</v>
      </c>
      <c r="F221" t="s">
        <v>1047</v>
      </c>
      <c r="G221" t="s">
        <v>263</v>
      </c>
      <c r="H221" t="s">
        <v>264</v>
      </c>
      <c r="I221" t="s">
        <v>574</v>
      </c>
      <c r="J221" t="s">
        <v>829</v>
      </c>
      <c r="K221" t="s">
        <v>262</v>
      </c>
      <c r="L221" t="s">
        <v>776</v>
      </c>
      <c r="M221" t="s">
        <v>777</v>
      </c>
      <c r="N221" t="str">
        <f>SUBSTITUTE(LabList[[#This Row],[National Grouping Name]]," COMMISSIONING REGION", "")</f>
        <v>NORTH EAST AND YORKSHIRE</v>
      </c>
      <c r="O221" t="str">
        <f>IF(LabList[[#This Row],[Is Directed By - Primary Role Name]]="NHS TRUST", LabList[[#This Row],[Is Directed By - Name]]&amp;" - "&amp;LabList[[#This Row],[Name]],LabList[[#This Row],[Name]])</f>
        <v>MID YORKSHIRE TEACHING NHS TRUST - THE MID YORKSHIRE TEACHING NHS TRUST-PATHOLOGY SERVICES</v>
      </c>
    </row>
    <row r="222" spans="1:15" ht="12.75" customHeight="1">
      <c r="D222" s="9" t="s">
        <v>1557</v>
      </c>
      <c r="E222" t="s">
        <v>1558</v>
      </c>
      <c r="F222" t="s">
        <v>1047</v>
      </c>
      <c r="G222" t="s">
        <v>2018</v>
      </c>
      <c r="H222" t="s">
        <v>264</v>
      </c>
      <c r="I222" t="s">
        <v>747</v>
      </c>
      <c r="J222" t="s">
        <v>879</v>
      </c>
      <c r="K222" t="s">
        <v>262</v>
      </c>
      <c r="L222" t="s">
        <v>776</v>
      </c>
      <c r="M222" t="s">
        <v>777</v>
      </c>
      <c r="N222" t="str">
        <f>SUBSTITUTE(LabList[[#This Row],[National Grouping Name]]," COMMISSIONING REGION", "")</f>
        <v>NORTH EAST AND YORKSHIRE</v>
      </c>
      <c r="O222" t="str">
        <f>IF(LabList[[#This Row],[Is Directed By - Primary Role Name]]="NHS TRUST", LabList[[#This Row],[Is Directed By - Name]]&amp;" - "&amp;LabList[[#This Row],[Name]],LabList[[#This Row],[Name]])</f>
        <v>THE NEWCASTLE UPON TYNE HOSPITALS NHS FOUNDATION TRUST - THE NEWCASTLE GENETICS LABORATORY</v>
      </c>
    </row>
    <row r="223" spans="1:15" ht="12.75" customHeight="1">
      <c r="D223" s="9" t="s">
        <v>1937</v>
      </c>
      <c r="E223" t="s">
        <v>1562</v>
      </c>
      <c r="F223" t="s">
        <v>1047</v>
      </c>
      <c r="G223" t="s">
        <v>263</v>
      </c>
      <c r="H223" t="s">
        <v>264</v>
      </c>
      <c r="I223" t="s">
        <v>379</v>
      </c>
      <c r="J223" t="s">
        <v>380</v>
      </c>
      <c r="K223" t="s">
        <v>262</v>
      </c>
      <c r="L223" t="s">
        <v>265</v>
      </c>
      <c r="M223" t="s">
        <v>266</v>
      </c>
      <c r="N223" t="str">
        <f>SUBSTITUTE(LabList[[#This Row],[National Grouping Name]]," COMMISSIONING REGION", "")</f>
        <v>EAST OF ENGLAND</v>
      </c>
      <c r="O223" t="str">
        <f>IF(LabList[[#This Row],[Is Directed By - Primary Role Name]]="NHS TRUST", LabList[[#This Row],[Is Directed By - Name]]&amp;" - "&amp;LabList[[#This Row],[Name]],LabList[[#This Row],[Name]])</f>
        <v>THE PRINCESS ALEXANDRA HOSPITAL NHS TRUST - THE PRINCESS ALEXANDRA HOSPITAL - PATHOLOGY</v>
      </c>
    </row>
    <row r="224" spans="1:15" ht="12.75" customHeight="1">
      <c r="D224" s="9" t="s">
        <v>1109</v>
      </c>
      <c r="E224" t="s">
        <v>1110</v>
      </c>
      <c r="F224" t="s">
        <v>1047</v>
      </c>
      <c r="G224" t="s">
        <v>263</v>
      </c>
      <c r="H224" t="s">
        <v>264</v>
      </c>
      <c r="I224" t="s">
        <v>314</v>
      </c>
      <c r="J224" t="s">
        <v>889</v>
      </c>
      <c r="K224" t="s">
        <v>262</v>
      </c>
      <c r="L224" t="s">
        <v>886</v>
      </c>
      <c r="M224" t="s">
        <v>887</v>
      </c>
      <c r="N224" t="str">
        <f>SUBSTITUTE(LabList[[#This Row],[National Grouping Name]]," COMMISSIONING REGION", "")</f>
        <v>NORTH WEST</v>
      </c>
      <c r="O224" t="str">
        <f>IF(LabList[[#This Row],[Is Directed By - Primary Role Name]]="NHS TRUST", LabList[[#This Row],[Is Directed By - Name]]&amp;" - "&amp;LabList[[#This Row],[Name]],LabList[[#This Row],[Name]])</f>
        <v>BOLTON NHS FOUNDATION TRUST - THE ROYAL BOLTON HOSPITAL LABORATORY</v>
      </c>
    </row>
    <row r="225" spans="4:15" ht="12.75" customHeight="1">
      <c r="D225" s="9" t="s">
        <v>1075</v>
      </c>
      <c r="E225" t="s">
        <v>1076</v>
      </c>
      <c r="F225" t="s">
        <v>1047</v>
      </c>
      <c r="G225" t="s">
        <v>263</v>
      </c>
      <c r="H225" t="s">
        <v>264</v>
      </c>
      <c r="I225" t="s">
        <v>283</v>
      </c>
      <c r="J225" t="s">
        <v>412</v>
      </c>
      <c r="K225" t="s">
        <v>262</v>
      </c>
      <c r="L225" t="s">
        <v>399</v>
      </c>
      <c r="M225" t="s">
        <v>400</v>
      </c>
      <c r="N225" t="str">
        <f>SUBSTITUTE(LabList[[#This Row],[National Grouping Name]]," COMMISSIONING REGION", "")</f>
        <v>LONDON</v>
      </c>
      <c r="O225" t="str">
        <f>IF(LabList[[#This Row],[Is Directed By - Primary Role Name]]="NHS TRUST", LabList[[#This Row],[Is Directed By - Name]]&amp;" - "&amp;LabList[[#This Row],[Name]],LabList[[#This Row],[Name]])</f>
        <v>BARTS HEALTH NHS TRUST - THE ROYAL LONDON HOSPITAL LABORATORY</v>
      </c>
    </row>
    <row r="226" spans="4:15" ht="12.75" customHeight="1">
      <c r="D226" s="9" t="s">
        <v>1568</v>
      </c>
      <c r="E226" t="s">
        <v>1569</v>
      </c>
      <c r="F226" t="s">
        <v>1047</v>
      </c>
      <c r="G226" t="s">
        <v>2018</v>
      </c>
      <c r="H226" t="s">
        <v>264</v>
      </c>
      <c r="I226" t="s">
        <v>558</v>
      </c>
      <c r="J226" t="s">
        <v>559</v>
      </c>
      <c r="K226" t="s">
        <v>262</v>
      </c>
      <c r="L226" t="s">
        <v>399</v>
      </c>
      <c r="M226" t="s">
        <v>400</v>
      </c>
      <c r="N226" t="str">
        <f>SUBSTITUTE(LabList[[#This Row],[National Grouping Name]]," COMMISSIONING REGION", "")</f>
        <v>LONDON</v>
      </c>
      <c r="O226" t="str">
        <f>IF(LabList[[#This Row],[Is Directed By - Primary Role Name]]="NHS TRUST", LabList[[#This Row],[Is Directed By - Name]]&amp;" - "&amp;LabList[[#This Row],[Name]],LabList[[#This Row],[Name]])</f>
        <v>THE ROYAL MARSDEN NHS FOUNDATION TRUST - THE ROYAL MARSDEN HOSPITAL PATHOLOGY SERVICES</v>
      </c>
    </row>
    <row r="227" spans="4:15" ht="12.75" customHeight="1">
      <c r="D227" s="9" t="s">
        <v>1576</v>
      </c>
      <c r="E227" t="s">
        <v>1577</v>
      </c>
      <c r="F227" t="s">
        <v>1047</v>
      </c>
      <c r="G227" t="s">
        <v>2018</v>
      </c>
      <c r="H227" t="s">
        <v>264</v>
      </c>
      <c r="I227" t="s">
        <v>932</v>
      </c>
      <c r="J227" t="s">
        <v>933</v>
      </c>
      <c r="K227" t="s">
        <v>262</v>
      </c>
      <c r="L227" t="s">
        <v>886</v>
      </c>
      <c r="M227" t="s">
        <v>887</v>
      </c>
      <c r="N227" t="str">
        <f>SUBSTITUTE(LabList[[#This Row],[National Grouping Name]]," COMMISSIONING REGION", "")</f>
        <v>NORTH WEST</v>
      </c>
      <c r="O227" t="str">
        <f>IF(LabList[[#This Row],[Is Directed By - Primary Role Name]]="NHS TRUST", LabList[[#This Row],[Is Directed By - Name]]&amp;" - "&amp;LabList[[#This Row],[Name]],LabList[[#This Row],[Name]])</f>
        <v>THE WALTON CENTRE NHS FOUNDATION TRUST - THE WALTON CENTRE LABORATORY</v>
      </c>
    </row>
    <row r="228" spans="4:15" ht="12.75" customHeight="1">
      <c r="D228" s="9" t="s">
        <v>1185</v>
      </c>
      <c r="E228" t="s">
        <v>1186</v>
      </c>
      <c r="F228" t="s">
        <v>1047</v>
      </c>
      <c r="G228" t="s">
        <v>263</v>
      </c>
      <c r="H228" t="s">
        <v>264</v>
      </c>
      <c r="I228" t="s">
        <v>391</v>
      </c>
      <c r="J228" t="s">
        <v>951</v>
      </c>
      <c r="K228" t="s">
        <v>262</v>
      </c>
      <c r="L228" t="s">
        <v>943</v>
      </c>
      <c r="M228" t="s">
        <v>944</v>
      </c>
      <c r="N228" t="str">
        <f>SUBSTITUTE(LabList[[#This Row],[National Grouping Name]]," COMMISSIONING REGION", "")</f>
        <v>SOUTH EAST</v>
      </c>
      <c r="O228" t="str">
        <f>IF(LabList[[#This Row],[Is Directed By - Primary Role Name]]="NHS TRUST", LabList[[#This Row],[Is Directed By - Name]]&amp;" - "&amp;LabList[[#This Row],[Name]],LabList[[#This Row],[Name]])</f>
        <v>EAST KENT HOSPITALS UNIVERSITY NHS FOUNDATION TRUST - THE WILLIAM HARVEY HOSPITAL LABORATORY</v>
      </c>
    </row>
    <row r="229" spans="4:15" ht="12.75" customHeight="1">
      <c r="D229" s="9" t="s">
        <v>1579</v>
      </c>
      <c r="E229" t="s">
        <v>1580</v>
      </c>
      <c r="F229" t="s">
        <v>1047</v>
      </c>
      <c r="G229" t="s">
        <v>263</v>
      </c>
      <c r="H229" t="s">
        <v>264</v>
      </c>
      <c r="I229" t="s">
        <v>773</v>
      </c>
      <c r="J229" t="s">
        <v>1028</v>
      </c>
      <c r="K229" t="s">
        <v>262</v>
      </c>
      <c r="L229" t="s">
        <v>999</v>
      </c>
      <c r="M229" t="s">
        <v>1000</v>
      </c>
      <c r="N229" t="str">
        <f>SUBSTITUTE(LabList[[#This Row],[National Grouping Name]]," COMMISSIONING REGION", "")</f>
        <v>SOUTH WEST</v>
      </c>
      <c r="O229" t="str">
        <f>IF(LabList[[#This Row],[Is Directed By - Primary Role Name]]="NHS TRUST", LabList[[#This Row],[Is Directed By - Name]]&amp;" - "&amp;LabList[[#This Row],[Name]],LabList[[#This Row],[Name]])</f>
        <v>TORBAY AND SOUTH DEVON NHS FOUNDATION TRUST - TORBAY HOSPITAL LABORATORY</v>
      </c>
    </row>
    <row r="230" spans="4:15" ht="12.75" customHeight="1">
      <c r="D230" s="9" t="s">
        <v>1337</v>
      </c>
      <c r="E230" t="s">
        <v>1338</v>
      </c>
      <c r="F230" t="s">
        <v>1047</v>
      </c>
      <c r="G230" t="s">
        <v>263</v>
      </c>
      <c r="H230" t="s">
        <v>264</v>
      </c>
      <c r="I230" t="s">
        <v>538</v>
      </c>
      <c r="J230" t="s">
        <v>910</v>
      </c>
      <c r="K230" t="s">
        <v>262</v>
      </c>
      <c r="L230" t="s">
        <v>886</v>
      </c>
      <c r="M230" t="s">
        <v>887</v>
      </c>
      <c r="N230" t="str">
        <f>SUBSTITUTE(LabList[[#This Row],[National Grouping Name]]," COMMISSIONING REGION", "")</f>
        <v>NORTH WEST</v>
      </c>
      <c r="O230" t="str">
        <f>IF(LabList[[#This Row],[Is Directed By - Primary Role Name]]="NHS TRUST", LabList[[#This Row],[Is Directed By - Name]]&amp;" - "&amp;LabList[[#This Row],[Name]],LabList[[#This Row],[Name]])</f>
        <v>MANCHESTER UNIVERSITY NHS FOUNDATION TRUST - TRAFFORD GENERAL HOSPITAL LABORATORY</v>
      </c>
    </row>
    <row r="231" spans="4:15" ht="12.75" customHeight="1">
      <c r="D231" s="9" t="s">
        <v>1327</v>
      </c>
      <c r="E231" t="s">
        <v>1328</v>
      </c>
      <c r="F231" t="s">
        <v>1047</v>
      </c>
      <c r="G231" t="s">
        <v>263</v>
      </c>
      <c r="H231" t="s">
        <v>264</v>
      </c>
      <c r="I231" t="s">
        <v>533</v>
      </c>
      <c r="J231" t="s">
        <v>964</v>
      </c>
      <c r="K231" t="s">
        <v>262</v>
      </c>
      <c r="L231" t="s">
        <v>943</v>
      </c>
      <c r="M231" t="s">
        <v>944</v>
      </c>
      <c r="N231" t="str">
        <f>SUBSTITUTE(LabList[[#This Row],[National Grouping Name]]," COMMISSIONING REGION", "")</f>
        <v>SOUTH EAST</v>
      </c>
      <c r="O231" t="str">
        <f>IF(LabList[[#This Row],[Is Directed By - Primary Role Name]]="NHS TRUST", LabList[[#This Row],[Is Directed By - Name]]&amp;" - "&amp;LabList[[#This Row],[Name]],LabList[[#This Row],[Name]])</f>
        <v>MAIDSTONE AND TUNBRIDGE WELLS NHS TRUST - TUNBRIDGE WELLS HOSPITAL (PEMBURY) - PATHOLOGY</v>
      </c>
    </row>
    <row r="232" spans="4:15" ht="12.75" customHeight="1">
      <c r="D232" s="9" t="s">
        <v>1591</v>
      </c>
      <c r="E232" t="s">
        <v>1592</v>
      </c>
      <c r="F232" t="s">
        <v>1047</v>
      </c>
      <c r="G232" t="s">
        <v>2018</v>
      </c>
      <c r="H232" t="s">
        <v>264</v>
      </c>
      <c r="I232" t="s">
        <v>562</v>
      </c>
      <c r="J232" t="s">
        <v>563</v>
      </c>
      <c r="K232" t="s">
        <v>262</v>
      </c>
      <c r="L232" t="s">
        <v>399</v>
      </c>
      <c r="M232" t="s">
        <v>400</v>
      </c>
      <c r="N232" t="str">
        <f>SUBSTITUTE(LabList[[#This Row],[National Grouping Name]]," COMMISSIONING REGION", "")</f>
        <v>LONDON</v>
      </c>
      <c r="O232" t="str">
        <f>IF(LabList[[#This Row],[Is Directed By - Primary Role Name]]="NHS TRUST", LabList[[#This Row],[Is Directed By - Name]]&amp;" - "&amp;LabList[[#This Row],[Name]],LabList[[#This Row],[Name]])</f>
        <v>UNIVERSITY COLLEGE LONDON HOSPITALS NHS FOUNDATION TRUST - UCLH NEUROGENETICS LABORATORY</v>
      </c>
    </row>
    <row r="233" spans="4:15" ht="12.75" customHeight="1">
      <c r="D233" s="9" t="s">
        <v>1593</v>
      </c>
      <c r="E233" t="s">
        <v>1594</v>
      </c>
      <c r="F233" t="s">
        <v>1047</v>
      </c>
      <c r="G233" t="s">
        <v>263</v>
      </c>
      <c r="H233" t="s">
        <v>264</v>
      </c>
      <c r="I233" t="s">
        <v>562</v>
      </c>
      <c r="J233" t="s">
        <v>563</v>
      </c>
      <c r="K233" t="s">
        <v>262</v>
      </c>
      <c r="L233" t="s">
        <v>399</v>
      </c>
      <c r="M233" t="s">
        <v>400</v>
      </c>
      <c r="N233" t="str">
        <f>SUBSTITUTE(LabList[[#This Row],[National Grouping Name]]," COMMISSIONING REGION", "")</f>
        <v>LONDON</v>
      </c>
      <c r="O233" t="str">
        <f>IF(LabList[[#This Row],[Is Directed By - Primary Role Name]]="NHS TRUST", LabList[[#This Row],[Is Directed By - Name]]&amp;" - "&amp;LabList[[#This Row],[Name]],LabList[[#This Row],[Name]])</f>
        <v>UNIVERSITY COLLEGE LONDON HOSPITALS NHS FOUNDATION TRUST - UCLH PATHOLOGY LABORATORY</v>
      </c>
    </row>
    <row r="234" spans="4:15" ht="12.75" customHeight="1">
      <c r="D234" s="9" t="s">
        <v>1340</v>
      </c>
      <c r="E234" t="s">
        <v>1341</v>
      </c>
      <c r="F234" t="s">
        <v>1047</v>
      </c>
      <c r="G234" t="s">
        <v>263</v>
      </c>
      <c r="H234" t="s">
        <v>264</v>
      </c>
      <c r="I234" t="s">
        <v>538</v>
      </c>
      <c r="J234" t="s">
        <v>910</v>
      </c>
      <c r="K234" t="s">
        <v>262</v>
      </c>
      <c r="L234" t="s">
        <v>886</v>
      </c>
      <c r="M234" t="s">
        <v>887</v>
      </c>
      <c r="N234" t="str">
        <f>SUBSTITUTE(LabList[[#This Row],[National Grouping Name]]," COMMISSIONING REGION", "")</f>
        <v>NORTH WEST</v>
      </c>
      <c r="O234" t="str">
        <f>IF(LabList[[#This Row],[Is Directed By - Primary Role Name]]="NHS TRUST", LabList[[#This Row],[Is Directed By - Name]]&amp;" - "&amp;LabList[[#This Row],[Name]],LabList[[#This Row],[Name]])</f>
        <v>MANCHESTER UNIVERSITY NHS FOUNDATION TRUST - UHSM NHS FOUNDATION TRUST LABORATORY</v>
      </c>
    </row>
    <row r="235" spans="4:15" ht="12.75" customHeight="1">
      <c r="D235" s="9" t="s">
        <v>1606</v>
      </c>
      <c r="E235" t="s">
        <v>1607</v>
      </c>
      <c r="F235" t="s">
        <v>1047</v>
      </c>
      <c r="G235" t="s">
        <v>263</v>
      </c>
      <c r="H235" t="s">
        <v>264</v>
      </c>
      <c r="I235" t="s">
        <v>736</v>
      </c>
      <c r="J235" t="s">
        <v>737</v>
      </c>
      <c r="K235" t="s">
        <v>262</v>
      </c>
      <c r="L235" t="s">
        <v>582</v>
      </c>
      <c r="M235" t="s">
        <v>583</v>
      </c>
      <c r="N235" t="str">
        <f>SUBSTITUTE(LabList[[#This Row],[National Grouping Name]]," COMMISSIONING REGION", "")</f>
        <v>MIDLANDS</v>
      </c>
      <c r="O235" t="str">
        <f>IF(LabList[[#This Row],[Is Directed By - Primary Role Name]]="NHS TRUST", LabList[[#This Row],[Is Directed By - Name]]&amp;" - "&amp;LabList[[#This Row],[Name]],LabList[[#This Row],[Name]])</f>
        <v>UNIVERSITY HOSPITALS BIRMINGHAM NHS FOUNDATION TRUST - UNIVERSITY HOSP BIRMINGHAM LABORATORY</v>
      </c>
    </row>
    <row r="236" spans="4:15" ht="12.75" customHeight="1">
      <c r="D236" s="9" t="s">
        <v>1938</v>
      </c>
      <c r="E236" t="s">
        <v>1541</v>
      </c>
      <c r="F236" t="s">
        <v>1047</v>
      </c>
      <c r="G236" t="s">
        <v>2018</v>
      </c>
      <c r="H236" t="s">
        <v>264</v>
      </c>
      <c r="I236" t="s">
        <v>877</v>
      </c>
      <c r="J236" t="s">
        <v>878</v>
      </c>
      <c r="K236" t="s">
        <v>262</v>
      </c>
      <c r="L236" t="s">
        <v>776</v>
      </c>
      <c r="M236" t="s">
        <v>777</v>
      </c>
      <c r="N236" t="str">
        <f>SUBSTITUTE(LabList[[#This Row],[National Grouping Name]]," COMMISSIONING REGION", "")</f>
        <v>NORTH EAST AND YORKSHIRE</v>
      </c>
      <c r="O236" t="str">
        <f>IF(LabList[[#This Row],[Is Directed By - Primary Role Name]]="NHS TRUST", LabList[[#This Row],[Is Directed By - Name]]&amp;" - "&amp;LabList[[#This Row],[Name]],LabList[[#This Row],[Name]])</f>
        <v>TEES, ESK AND WEAR VALLEYS NHS FOUNDATION TRUST - UNIVERSITY HOSPITAL LABORATORY</v>
      </c>
    </row>
    <row r="237" spans="4:15" ht="12.75" customHeight="1">
      <c r="D237" s="9" t="s">
        <v>1939</v>
      </c>
      <c r="E237" t="s">
        <v>1382</v>
      </c>
      <c r="F237" t="s">
        <v>1047</v>
      </c>
      <c r="G237" t="s">
        <v>263</v>
      </c>
      <c r="H237" t="s">
        <v>264</v>
      </c>
      <c r="I237" t="s">
        <v>598</v>
      </c>
      <c r="J237" t="s">
        <v>844</v>
      </c>
      <c r="K237" t="s">
        <v>262</v>
      </c>
      <c r="L237" t="s">
        <v>776</v>
      </c>
      <c r="M237" t="s">
        <v>777</v>
      </c>
      <c r="N237" t="str">
        <f>SUBSTITUTE(LabList[[#This Row],[National Grouping Name]]," COMMISSIONING REGION", "")</f>
        <v>NORTH EAST AND YORKSHIRE</v>
      </c>
      <c r="O237" t="str">
        <f>IF(LabList[[#This Row],[Is Directed By - Primary Role Name]]="NHS TRUST", LabList[[#This Row],[Is Directed By - Name]]&amp;" - "&amp;LabList[[#This Row],[Name]],LabList[[#This Row],[Name]])</f>
        <v>NORTH TEES AND HARTLEPOOL NHS FOUNDATION TRUST - UNIVERSITY HOSPITAL OF HARTLEPOOL LABORATORY</v>
      </c>
    </row>
    <row r="238" spans="4:15" ht="12.75" customHeight="1">
      <c r="D238" s="9" t="s">
        <v>1384</v>
      </c>
      <c r="E238" t="s">
        <v>1385</v>
      </c>
      <c r="F238" t="s">
        <v>1047</v>
      </c>
      <c r="G238" t="s">
        <v>263</v>
      </c>
      <c r="H238" t="s">
        <v>264</v>
      </c>
      <c r="I238" t="s">
        <v>598</v>
      </c>
      <c r="J238" t="s">
        <v>844</v>
      </c>
      <c r="K238" t="s">
        <v>262</v>
      </c>
      <c r="L238" t="s">
        <v>776</v>
      </c>
      <c r="M238" t="s">
        <v>777</v>
      </c>
      <c r="N238" t="str">
        <f>SUBSTITUTE(LabList[[#This Row],[National Grouping Name]]," COMMISSIONING REGION", "")</f>
        <v>NORTH EAST AND YORKSHIRE</v>
      </c>
      <c r="O238" t="str">
        <f>IF(LabList[[#This Row],[Is Directed By - Primary Role Name]]="NHS TRUST", LabList[[#This Row],[Is Directed By - Name]]&amp;" - "&amp;LabList[[#This Row],[Name]],LabList[[#This Row],[Name]])</f>
        <v>NORTH TEES AND HARTLEPOOL NHS FOUNDATION TRUST - UNIVERSITY HOSPITAL OF NORTH TEES LABORATORY</v>
      </c>
    </row>
    <row r="239" spans="4:15" ht="12.75" customHeight="1">
      <c r="D239" s="9" t="s">
        <v>1940</v>
      </c>
      <c r="E239" t="s">
        <v>1608</v>
      </c>
      <c r="F239" t="s">
        <v>1047</v>
      </c>
      <c r="G239" t="s">
        <v>263</v>
      </c>
      <c r="H239" t="s">
        <v>264</v>
      </c>
      <c r="I239" t="s">
        <v>792</v>
      </c>
      <c r="J239" t="s">
        <v>1029</v>
      </c>
      <c r="K239" t="s">
        <v>262</v>
      </c>
      <c r="L239" t="s">
        <v>999</v>
      </c>
      <c r="M239" t="s">
        <v>1000</v>
      </c>
      <c r="N239" t="str">
        <f>SUBSTITUTE(LabList[[#This Row],[National Grouping Name]]," COMMISSIONING REGION", "")</f>
        <v>SOUTH WEST</v>
      </c>
      <c r="O239" t="str">
        <f>IF(LabList[[#This Row],[Is Directed By - Primary Role Name]]="NHS TRUST", LabList[[#This Row],[Is Directed By - Name]]&amp;" - "&amp;LabList[[#This Row],[Name]],LabList[[#This Row],[Name]])</f>
        <v>UNIVERSITY HOSPITALS BRISTOL AND WESTON NHS FOUNDATION TRUST - UNIVERSITY HOSPITALS BRISTOL NHS TRUST - LABORATORY MEDICINE</v>
      </c>
    </row>
    <row r="240" spans="4:15" ht="12.75" customHeight="1">
      <c r="D240" s="9" t="s">
        <v>1610</v>
      </c>
      <c r="E240" t="s">
        <v>1611</v>
      </c>
      <c r="F240" t="s">
        <v>1047</v>
      </c>
      <c r="G240" t="s">
        <v>2018</v>
      </c>
      <c r="H240" t="s">
        <v>264</v>
      </c>
      <c r="I240" t="s">
        <v>792</v>
      </c>
      <c r="J240" t="s">
        <v>1029</v>
      </c>
      <c r="K240" t="s">
        <v>262</v>
      </c>
      <c r="L240" t="s">
        <v>999</v>
      </c>
      <c r="M240" t="s">
        <v>1000</v>
      </c>
      <c r="N240" t="str">
        <f>SUBSTITUTE(LabList[[#This Row],[National Grouping Name]]," COMMISSIONING REGION", "")</f>
        <v>SOUTH WEST</v>
      </c>
      <c r="O240" t="str">
        <f>IF(LabList[[#This Row],[Is Directed By - Primary Role Name]]="NHS TRUST", LabList[[#This Row],[Is Directed By - Name]]&amp;" - "&amp;LabList[[#This Row],[Name]],LabList[[#This Row],[Name]])</f>
        <v>UNIVERSITY HOSPITALS BRISTOL AND WESTON NHS FOUNDATION TRUST - UNIVERSITY HOSPITALS BRISTOL NHS TRUST - RADIOLOGY</v>
      </c>
    </row>
    <row r="241" spans="4:15" ht="12.75" customHeight="1">
      <c r="D241" s="9" t="s">
        <v>1941</v>
      </c>
      <c r="E241" t="s">
        <v>1652</v>
      </c>
      <c r="F241" t="s">
        <v>1047</v>
      </c>
      <c r="G241" t="s">
        <v>2018</v>
      </c>
      <c r="H241" t="s">
        <v>264</v>
      </c>
      <c r="I241" t="s">
        <v>1653</v>
      </c>
      <c r="J241" t="s">
        <v>1654</v>
      </c>
      <c r="K241" t="s">
        <v>1050</v>
      </c>
      <c r="L241" t="s">
        <v>886</v>
      </c>
      <c r="M241" t="s">
        <v>887</v>
      </c>
      <c r="N241" t="str">
        <f>SUBSTITUTE(LabList[[#This Row],[National Grouping Name]]," COMMISSIONING REGION", "")</f>
        <v>NORTH WEST</v>
      </c>
      <c r="O241" t="str">
        <f>IF(LabList[[#This Row],[Is Directed By - Primary Role Name]]="NHS TRUST", LabList[[#This Row],[Is Directed By - Name]]&amp;" - "&amp;LabList[[#This Row],[Name]],LabList[[#This Row],[Name]])</f>
        <v>URALENSIS LTD</v>
      </c>
    </row>
    <row r="242" spans="4:15" ht="12.75" customHeight="1">
      <c r="D242" s="9" t="s">
        <v>1942</v>
      </c>
      <c r="E242" t="s">
        <v>1081</v>
      </c>
      <c r="F242" t="s">
        <v>1047</v>
      </c>
      <c r="G242" t="s">
        <v>263</v>
      </c>
      <c r="H242" t="s">
        <v>264</v>
      </c>
      <c r="I242" t="s">
        <v>275</v>
      </c>
      <c r="J242" t="s">
        <v>276</v>
      </c>
      <c r="K242" t="s">
        <v>262</v>
      </c>
      <c r="L242" t="s">
        <v>265</v>
      </c>
      <c r="M242" t="s">
        <v>266</v>
      </c>
      <c r="N242" t="str">
        <f>SUBSTITUTE(LabList[[#This Row],[National Grouping Name]]," COMMISSIONING REGION", "")</f>
        <v>EAST OF ENGLAND</v>
      </c>
      <c r="O242" t="str">
        <f>IF(LabList[[#This Row],[Is Directed By - Primary Role Name]]="NHS TRUST", LabList[[#This Row],[Is Directed By - Name]]&amp;" - "&amp;LabList[[#This Row],[Name]],LabList[[#This Row],[Name]])</f>
        <v>BEDFORDSHIRE HOSPITALS NHS FOUNDATION TRUST - VIAPATH ANALYTICS LLP (BEDFORD HOSPITAL)</v>
      </c>
    </row>
    <row r="243" spans="4:15" ht="12.75" customHeight="1">
      <c r="D243" s="9" t="s">
        <v>1246</v>
      </c>
      <c r="E243" t="s">
        <v>1247</v>
      </c>
      <c r="F243" t="s">
        <v>1047</v>
      </c>
      <c r="G243" t="s">
        <v>263</v>
      </c>
      <c r="H243" t="s">
        <v>264</v>
      </c>
      <c r="I243" t="s">
        <v>449</v>
      </c>
      <c r="J243" t="s">
        <v>451</v>
      </c>
      <c r="K243" t="s">
        <v>262</v>
      </c>
      <c r="L243" t="s">
        <v>399</v>
      </c>
      <c r="M243" t="s">
        <v>400</v>
      </c>
      <c r="N243" t="str">
        <f>SUBSTITUTE(LabList[[#This Row],[National Grouping Name]]," COMMISSIONING REGION", "")</f>
        <v>LONDON</v>
      </c>
      <c r="O243" t="str">
        <f>IF(LabList[[#This Row],[Is Directed By - Primary Role Name]]="NHS TRUST", LabList[[#This Row],[Is Directed By - Name]]&amp;" - "&amp;LabList[[#This Row],[Name]],LabList[[#This Row],[Name]])</f>
        <v>GUY'S AND ST THOMAS' NHS FOUNDATION TRUST - VIAPATH ANALYTICS LLP (GUY'S HOSPITAL)</v>
      </c>
    </row>
    <row r="244" spans="4:15" ht="12.75" customHeight="1">
      <c r="D244" s="9" t="s">
        <v>1248</v>
      </c>
      <c r="E244" t="s">
        <v>1249</v>
      </c>
      <c r="F244" t="s">
        <v>1047</v>
      </c>
      <c r="G244" t="s">
        <v>263</v>
      </c>
      <c r="H244" t="s">
        <v>264</v>
      </c>
      <c r="I244" t="s">
        <v>449</v>
      </c>
      <c r="J244" t="s">
        <v>451</v>
      </c>
      <c r="K244" t="s">
        <v>262</v>
      </c>
      <c r="L244" t="s">
        <v>399</v>
      </c>
      <c r="M244" t="s">
        <v>400</v>
      </c>
      <c r="N244" t="str">
        <f>SUBSTITUTE(LabList[[#This Row],[National Grouping Name]]," COMMISSIONING REGION", "")</f>
        <v>LONDON</v>
      </c>
      <c r="O244" t="str">
        <f>IF(LabList[[#This Row],[Is Directed By - Primary Role Name]]="NHS TRUST", LabList[[#This Row],[Is Directed By - Name]]&amp;" - "&amp;LabList[[#This Row],[Name]],LabList[[#This Row],[Name]])</f>
        <v>GUY'S AND ST THOMAS' NHS FOUNDATION TRUST - VIAPATH ANALYTICS LLP (ST THOMAS' HOSPITAL)</v>
      </c>
    </row>
    <row r="245" spans="4:15" ht="12.75" customHeight="1">
      <c r="D245" s="9" t="s">
        <v>1943</v>
      </c>
      <c r="E245" t="s">
        <v>1250</v>
      </c>
      <c r="F245" t="s">
        <v>1047</v>
      </c>
      <c r="G245" t="s">
        <v>263</v>
      </c>
      <c r="H245" t="s">
        <v>264</v>
      </c>
      <c r="I245" t="s">
        <v>449</v>
      </c>
      <c r="J245" t="s">
        <v>451</v>
      </c>
      <c r="K245" t="s">
        <v>262</v>
      </c>
      <c r="L245" t="s">
        <v>399</v>
      </c>
      <c r="M245" t="s">
        <v>400</v>
      </c>
      <c r="N245" t="str">
        <f>SUBSTITUTE(LabList[[#This Row],[National Grouping Name]]," COMMISSIONING REGION", "")</f>
        <v>LONDON</v>
      </c>
      <c r="O245" t="str">
        <f>IF(LabList[[#This Row],[Is Directed By - Primary Role Name]]="NHS TRUST", LabList[[#This Row],[Is Directed By - Name]]&amp;" - "&amp;LabList[[#This Row],[Name]],LabList[[#This Row],[Name]])</f>
        <v>GUY'S AND ST THOMAS' NHS FOUNDATION TRUST - VIAPATH LLP</v>
      </c>
    </row>
    <row r="246" spans="4:15" ht="12.75" customHeight="1">
      <c r="D246" s="9" t="s">
        <v>1656</v>
      </c>
      <c r="E246" t="s">
        <v>1657</v>
      </c>
      <c r="F246" t="s">
        <v>1047</v>
      </c>
      <c r="G246" t="s">
        <v>263</v>
      </c>
      <c r="H246" t="s">
        <v>264</v>
      </c>
      <c r="I246" t="s">
        <v>757</v>
      </c>
      <c r="J246" t="s">
        <v>758</v>
      </c>
      <c r="K246" t="s">
        <v>262</v>
      </c>
      <c r="L246" t="s">
        <v>582</v>
      </c>
      <c r="M246" t="s">
        <v>583</v>
      </c>
      <c r="N246" t="str">
        <f>SUBSTITUTE(LabList[[#This Row],[National Grouping Name]]," COMMISSIONING REGION", "")</f>
        <v>MIDLANDS</v>
      </c>
      <c r="O246" t="str">
        <f>IF(LabList[[#This Row],[Is Directed By - Primary Role Name]]="NHS TRUST", LabList[[#This Row],[Is Directed By - Name]]&amp;" - "&amp;LabList[[#This Row],[Name]],LabList[[#This Row],[Name]])</f>
        <v>WALSALL HEALTHCARE NHS TRUST - WALSALL HOSPITALS NHS TRUST LABORATORY</v>
      </c>
    </row>
    <row r="247" spans="4:15" ht="12.75" customHeight="1">
      <c r="D247" s="9" t="s">
        <v>1428</v>
      </c>
      <c r="E247" t="s">
        <v>1429</v>
      </c>
      <c r="F247" t="s">
        <v>1047</v>
      </c>
      <c r="G247" t="s">
        <v>263</v>
      </c>
      <c r="H247" t="s">
        <v>264</v>
      </c>
      <c r="I247" t="s">
        <v>625</v>
      </c>
      <c r="J247" t="s">
        <v>850</v>
      </c>
      <c r="K247" t="s">
        <v>262</v>
      </c>
      <c r="L247" t="s">
        <v>776</v>
      </c>
      <c r="M247" t="s">
        <v>777</v>
      </c>
      <c r="N247" t="str">
        <f>SUBSTITUTE(LabList[[#This Row],[National Grouping Name]]," COMMISSIONING REGION", "")</f>
        <v>NORTH EAST AND YORKSHIRE</v>
      </c>
      <c r="O247" t="str">
        <f>IF(LabList[[#This Row],[Is Directed By - Primary Role Name]]="NHS TRUST", LabList[[#This Row],[Is Directed By - Name]]&amp;" - "&amp;LabList[[#This Row],[Name]],LabList[[#This Row],[Name]])</f>
        <v>NORTHUMBRIA HEALTHCARE NHS FOUNDATION TRUST - WANSBECK HOSPITAL LABORATORY</v>
      </c>
    </row>
    <row r="248" spans="4:15" ht="12.75" customHeight="1">
      <c r="D248" s="9" t="s">
        <v>1659</v>
      </c>
      <c r="E248" t="s">
        <v>1660</v>
      </c>
      <c r="F248" t="s">
        <v>1047</v>
      </c>
      <c r="G248" t="s">
        <v>263</v>
      </c>
      <c r="H248" t="s">
        <v>264</v>
      </c>
      <c r="I248" t="s">
        <v>838</v>
      </c>
      <c r="J248" t="s">
        <v>1944</v>
      </c>
      <c r="K248" t="s">
        <v>262</v>
      </c>
      <c r="L248" t="s">
        <v>886</v>
      </c>
      <c r="M248" t="s">
        <v>887</v>
      </c>
      <c r="N248" t="str">
        <f>SUBSTITUTE(LabList[[#This Row],[National Grouping Name]]," COMMISSIONING REGION", "")</f>
        <v>NORTH WEST</v>
      </c>
      <c r="O248" t="str">
        <f>IF(LabList[[#This Row],[Is Directed By - Primary Role Name]]="NHS TRUST", LabList[[#This Row],[Is Directed By - Name]]&amp;" - "&amp;LabList[[#This Row],[Name]],LabList[[#This Row],[Name]])</f>
        <v>NORTH CHESHIRE AND MERSEY NHS FOUNDATION TRUST - WARRINGTON HOSPITAL LABORATORY</v>
      </c>
    </row>
    <row r="249" spans="4:15" ht="12.75" customHeight="1">
      <c r="D249" s="9" t="s">
        <v>1598</v>
      </c>
      <c r="E249" t="s">
        <v>1599</v>
      </c>
      <c r="F249" t="s">
        <v>1047</v>
      </c>
      <c r="G249" t="s">
        <v>2018</v>
      </c>
      <c r="H249" t="s">
        <v>264</v>
      </c>
      <c r="I249" t="s">
        <v>785</v>
      </c>
      <c r="J249" t="s">
        <v>993</v>
      </c>
      <c r="K249" t="s">
        <v>262</v>
      </c>
      <c r="L249" t="s">
        <v>943</v>
      </c>
      <c r="M249" t="s">
        <v>944</v>
      </c>
      <c r="N249" t="str">
        <f>SUBSTITUTE(LabList[[#This Row],[National Grouping Name]]," COMMISSIONING REGION", "")</f>
        <v>SOUTH EAST</v>
      </c>
      <c r="O249" t="str">
        <f>IF(LabList[[#This Row],[Is Directed By - Primary Role Name]]="NHS TRUST", LabList[[#This Row],[Is Directed By - Name]]&amp;" - "&amp;LabList[[#This Row],[Name]],LabList[[#This Row],[Name]])</f>
        <v>UNIVERSITY HOSPITAL SOUTHAMPTON NHS FOUNDATION TRUST - WESSEX MOLECULAR PATHOLOGY</v>
      </c>
    </row>
    <row r="250" spans="4:15" ht="12.75" customHeight="1">
      <c r="D250" s="9" t="s">
        <v>1482</v>
      </c>
      <c r="E250" t="s">
        <v>1483</v>
      </c>
      <c r="F250" t="s">
        <v>1047</v>
      </c>
      <c r="G250" t="s">
        <v>2018</v>
      </c>
      <c r="H250" t="s">
        <v>264</v>
      </c>
      <c r="I250" t="s">
        <v>679</v>
      </c>
      <c r="J250" t="s">
        <v>1020</v>
      </c>
      <c r="K250" t="s">
        <v>262</v>
      </c>
      <c r="L250" t="s">
        <v>999</v>
      </c>
      <c r="M250" t="s">
        <v>1000</v>
      </c>
      <c r="N250" t="str">
        <f>SUBSTITUTE(LabList[[#This Row],[National Grouping Name]]," COMMISSIONING REGION", "")</f>
        <v>SOUTH WEST</v>
      </c>
      <c r="O250" t="str">
        <f>IF(LabList[[#This Row],[Is Directed By - Primary Role Name]]="NHS TRUST", LabList[[#This Row],[Is Directed By - Name]]&amp;" - "&amp;LabList[[#This Row],[Name]],LabList[[#This Row],[Name]])</f>
        <v>SALISBURY NHS FOUNDATION TRUST - WESSEX REGIONAL GENETICS LABORATORY</v>
      </c>
    </row>
    <row r="251" spans="4:15" ht="12.75" customHeight="1">
      <c r="D251" s="9" t="s">
        <v>1374</v>
      </c>
      <c r="E251" t="s">
        <v>1375</v>
      </c>
      <c r="F251" t="s">
        <v>1047</v>
      </c>
      <c r="G251" t="s">
        <v>263</v>
      </c>
      <c r="H251" t="s">
        <v>264</v>
      </c>
      <c r="I251" t="s">
        <v>593</v>
      </c>
      <c r="J251" t="s">
        <v>832</v>
      </c>
      <c r="K251" t="s">
        <v>262</v>
      </c>
      <c r="L251" t="s">
        <v>776</v>
      </c>
      <c r="M251" t="s">
        <v>777</v>
      </c>
      <c r="N251" t="str">
        <f>SUBSTITUTE(LabList[[#This Row],[National Grouping Name]]," COMMISSIONING REGION", "")</f>
        <v>NORTH EAST AND YORKSHIRE</v>
      </c>
      <c r="O251" t="str">
        <f>IF(LabList[[#This Row],[Is Directed By - Primary Role Name]]="NHS TRUST", LabList[[#This Row],[Is Directed By - Name]]&amp;" - "&amp;LabList[[#This Row],[Name]],LabList[[#This Row],[Name]])</f>
        <v>NORTH CUMBRIA INTEGRATED CARE NHS FOUNDATION TRUST - WEST CUMBERLAND HOSPITAL LABORATORY</v>
      </c>
    </row>
    <row r="252" spans="4:15" ht="12.75" customHeight="1">
      <c r="D252" s="9" t="s">
        <v>1945</v>
      </c>
      <c r="E252" t="s">
        <v>1663</v>
      </c>
      <c r="F252" t="s">
        <v>1047</v>
      </c>
      <c r="G252" t="s">
        <v>263</v>
      </c>
      <c r="H252" t="s">
        <v>264</v>
      </c>
      <c r="I252" t="s">
        <v>388</v>
      </c>
      <c r="J252" t="s">
        <v>389</v>
      </c>
      <c r="K252" t="s">
        <v>262</v>
      </c>
      <c r="L252" t="s">
        <v>265</v>
      </c>
      <c r="M252" t="s">
        <v>266</v>
      </c>
      <c r="N252" t="str">
        <f>SUBSTITUTE(LabList[[#This Row],[National Grouping Name]]," COMMISSIONING REGION", "")</f>
        <v>EAST OF ENGLAND</v>
      </c>
      <c r="O252" t="str">
        <f>IF(LabList[[#This Row],[Is Directed By - Primary Role Name]]="NHS TRUST", LabList[[#This Row],[Is Directed By - Name]]&amp;" - "&amp;LabList[[#This Row],[Name]],LabList[[#This Row],[Name]])</f>
        <v>WEST HERTFORDSHIRE TEACHING HOSPITALS NHS TRUST - WEST HERTFORDSHIRE HOSPITALS NHS TRUST LABORATORY</v>
      </c>
    </row>
    <row r="253" spans="4:15" ht="12.75" customHeight="1">
      <c r="D253" s="9" t="s">
        <v>1145</v>
      </c>
      <c r="E253" t="s">
        <v>1146</v>
      </c>
      <c r="F253" t="s">
        <v>1047</v>
      </c>
      <c r="G253" t="s">
        <v>263</v>
      </c>
      <c r="H253" t="s">
        <v>264</v>
      </c>
      <c r="I253" t="s">
        <v>338</v>
      </c>
      <c r="J253" t="s">
        <v>425</v>
      </c>
      <c r="K253" t="s">
        <v>262</v>
      </c>
      <c r="L253" t="s">
        <v>399</v>
      </c>
      <c r="M253" t="s">
        <v>400</v>
      </c>
      <c r="N253" t="str">
        <f>SUBSTITUTE(LabList[[#This Row],[National Grouping Name]]," COMMISSIONING REGION", "")</f>
        <v>LONDON</v>
      </c>
      <c r="O253" t="str">
        <f>IF(LabList[[#This Row],[Is Directed By - Primary Role Name]]="NHS TRUST", LabList[[#This Row],[Is Directed By - Name]]&amp;" - "&amp;LabList[[#This Row],[Name]],LabList[[#This Row],[Name]])</f>
        <v>CHELSEA AND WESTMINSTER HOSPITAL NHS FOUNDATION TRUST - WEST MIDDLESEX UNIVERSITY LABORATORY</v>
      </c>
    </row>
    <row r="254" spans="4:15" ht="12.75" customHeight="1">
      <c r="D254" s="9" t="s">
        <v>1089</v>
      </c>
      <c r="E254" t="s">
        <v>1090</v>
      </c>
      <c r="F254" t="s">
        <v>1047</v>
      </c>
      <c r="G254" t="s">
        <v>2018</v>
      </c>
      <c r="H254" t="s">
        <v>264</v>
      </c>
      <c r="I254" t="s">
        <v>304</v>
      </c>
      <c r="J254" t="s">
        <v>591</v>
      </c>
      <c r="K254" t="s">
        <v>262</v>
      </c>
      <c r="L254" t="s">
        <v>582</v>
      </c>
      <c r="M254" t="s">
        <v>583</v>
      </c>
      <c r="N254" t="str">
        <f>SUBSTITUTE(LabList[[#This Row],[National Grouping Name]]," COMMISSIONING REGION", "")</f>
        <v>MIDLANDS</v>
      </c>
      <c r="O254" t="str">
        <f>IF(LabList[[#This Row],[Is Directed By - Primary Role Name]]="NHS TRUST", LabList[[#This Row],[Is Directed By - Name]]&amp;" - "&amp;LabList[[#This Row],[Name]],LabList[[#This Row],[Name]])</f>
        <v>BIRMINGHAM WOMEN'S AND CHILDREN'S NHS FOUNDATION TRUST - WEST MIDLANDS REGIONAL GENETICS LABORATORY</v>
      </c>
    </row>
    <row r="255" spans="4:15" ht="12.75" customHeight="1">
      <c r="D255" s="9" t="s">
        <v>1093</v>
      </c>
      <c r="E255" t="s">
        <v>1094</v>
      </c>
      <c r="F255" t="s">
        <v>1047</v>
      </c>
      <c r="G255" t="s">
        <v>2018</v>
      </c>
      <c r="H255" t="s">
        <v>264</v>
      </c>
      <c r="I255" t="s">
        <v>304</v>
      </c>
      <c r="J255" t="s">
        <v>591</v>
      </c>
      <c r="K255" t="s">
        <v>262</v>
      </c>
      <c r="L255" t="s">
        <v>582</v>
      </c>
      <c r="M255" t="s">
        <v>583</v>
      </c>
      <c r="N255" t="str">
        <f>SUBSTITUTE(LabList[[#This Row],[National Grouping Name]]," COMMISSIONING REGION", "")</f>
        <v>MIDLANDS</v>
      </c>
      <c r="O255" t="str">
        <f>IF(LabList[[#This Row],[Is Directed By - Primary Role Name]]="NHS TRUST", LabList[[#This Row],[Is Directed By - Name]]&amp;" - "&amp;LabList[[#This Row],[Name]],LabList[[#This Row],[Name]])</f>
        <v>BIRMINGHAM WOMEN'S AND CHILDREN'S NHS FOUNDATION TRUST - WEST MIDLANDS, OXFORD AND WESSEX GENOMIC LABORATORY HUB</v>
      </c>
    </row>
    <row r="256" spans="4:15" ht="12.75" customHeight="1">
      <c r="D256" s="9" t="s">
        <v>1665</v>
      </c>
      <c r="E256" t="s">
        <v>1666</v>
      </c>
      <c r="F256" t="s">
        <v>1047</v>
      </c>
      <c r="G256" t="s">
        <v>263</v>
      </c>
      <c r="H256" t="s">
        <v>264</v>
      </c>
      <c r="I256" t="s">
        <v>393</v>
      </c>
      <c r="J256" t="s">
        <v>394</v>
      </c>
      <c r="K256" t="s">
        <v>262</v>
      </c>
      <c r="L256" t="s">
        <v>265</v>
      </c>
      <c r="M256" t="s">
        <v>266</v>
      </c>
      <c r="N256" t="str">
        <f>SUBSTITUTE(LabList[[#This Row],[National Grouping Name]]," COMMISSIONING REGION", "")</f>
        <v>EAST OF ENGLAND</v>
      </c>
      <c r="O256" t="str">
        <f>IF(LabList[[#This Row],[Is Directed By - Primary Role Name]]="NHS TRUST", LabList[[#This Row],[Is Directed By - Name]]&amp;" - "&amp;LabList[[#This Row],[Name]],LabList[[#This Row],[Name]])</f>
        <v>WEST SUFFOLK NHS FOUNDATION TRUST - WEST SUFFOLK HOSPITAL LABORATORY</v>
      </c>
    </row>
    <row r="257" spans="1:15" ht="12.75" customHeight="1">
      <c r="D257" s="9" t="s">
        <v>1362</v>
      </c>
      <c r="E257" t="s">
        <v>1999</v>
      </c>
      <c r="F257" t="s">
        <v>1047</v>
      </c>
      <c r="G257" t="s">
        <v>263</v>
      </c>
      <c r="H257" t="s">
        <v>264</v>
      </c>
      <c r="I257" t="s">
        <v>574</v>
      </c>
      <c r="J257" t="s">
        <v>829</v>
      </c>
      <c r="K257" t="s">
        <v>262</v>
      </c>
      <c r="L257" t="s">
        <v>776</v>
      </c>
      <c r="M257" t="s">
        <v>777</v>
      </c>
      <c r="N257" t="str">
        <f>SUBSTITUTE(LabList[[#This Row],[National Grouping Name]]," COMMISSIONING REGION", "")</f>
        <v>NORTH EAST AND YORKSHIRE</v>
      </c>
      <c r="O257" t="str">
        <f>IF(LabList[[#This Row],[Is Directed By - Primary Role Name]]="NHS TRUST", LabList[[#This Row],[Is Directed By - Name]]&amp;" - "&amp;LabList[[#This Row],[Name]],LabList[[#This Row],[Name]])</f>
        <v>MID YORKSHIRE TEACHING NHS TRUST - WEST YORKSHIRE AND HARROGATE PATHOLOGY NETWORK</v>
      </c>
    </row>
    <row r="258" spans="1:15" ht="12.75" customHeight="1">
      <c r="D258" s="9" t="s">
        <v>1636</v>
      </c>
      <c r="E258" t="s">
        <v>1637</v>
      </c>
      <c r="F258" t="s">
        <v>1047</v>
      </c>
      <c r="G258" t="s">
        <v>263</v>
      </c>
      <c r="H258" t="s">
        <v>264</v>
      </c>
      <c r="I258" t="s">
        <v>814</v>
      </c>
      <c r="J258" t="s">
        <v>936</v>
      </c>
      <c r="K258" t="s">
        <v>262</v>
      </c>
      <c r="L258" t="s">
        <v>886</v>
      </c>
      <c r="M258" t="s">
        <v>887</v>
      </c>
      <c r="N258" t="str">
        <f>SUBSTITUTE(LabList[[#This Row],[National Grouping Name]]," COMMISSIONING REGION", "")</f>
        <v>NORTH WEST</v>
      </c>
      <c r="O258" t="str">
        <f>IF(LabList[[#This Row],[Is Directed By - Primary Role Name]]="NHS TRUST", LabList[[#This Row],[Is Directed By - Name]]&amp;" - "&amp;LabList[[#This Row],[Name]],LabList[[#This Row],[Name]])</f>
        <v>UNIVERSITY HOSPITALS OF MORECAMBE BAY NHS FOUNDATION TRUST - WESTMORLAND GENERAL HOSPITAL LABORATORY</v>
      </c>
    </row>
    <row r="259" spans="1:15" ht="12.75" customHeight="1">
      <c r="D259" s="9" t="s">
        <v>1612</v>
      </c>
      <c r="E259" t="s">
        <v>1613</v>
      </c>
      <c r="F259" t="s">
        <v>1047</v>
      </c>
      <c r="G259" t="s">
        <v>263</v>
      </c>
      <c r="H259" t="s">
        <v>264</v>
      </c>
      <c r="I259" t="s">
        <v>792</v>
      </c>
      <c r="J259" t="s">
        <v>1029</v>
      </c>
      <c r="K259" t="s">
        <v>262</v>
      </c>
      <c r="L259" t="s">
        <v>999</v>
      </c>
      <c r="M259" t="s">
        <v>1000</v>
      </c>
      <c r="N259" t="str">
        <f>SUBSTITUTE(LabList[[#This Row],[National Grouping Name]]," COMMISSIONING REGION", "")</f>
        <v>SOUTH WEST</v>
      </c>
      <c r="O259" t="str">
        <f>IF(LabList[[#This Row],[Is Directed By - Primary Role Name]]="NHS TRUST", LabList[[#This Row],[Is Directed By - Name]]&amp;" - "&amp;LabList[[#This Row],[Name]],LabList[[#This Row],[Name]])</f>
        <v>UNIVERSITY HOSPITALS BRISTOL AND WESTON NHS FOUNDATION TRUST - WESTON GENERAL HOSPITAL LABORATORY</v>
      </c>
    </row>
    <row r="260" spans="1:15" ht="12.75" customHeight="1">
      <c r="D260" s="9" t="s">
        <v>1946</v>
      </c>
      <c r="E260" t="s">
        <v>1213</v>
      </c>
      <c r="F260" t="s">
        <v>1047</v>
      </c>
      <c r="G260" t="s">
        <v>263</v>
      </c>
      <c r="H260" t="s">
        <v>264</v>
      </c>
      <c r="I260" t="s">
        <v>423</v>
      </c>
      <c r="J260" t="s">
        <v>953</v>
      </c>
      <c r="K260" t="s">
        <v>262</v>
      </c>
      <c r="L260" t="s">
        <v>943</v>
      </c>
      <c r="M260" t="s">
        <v>944</v>
      </c>
      <c r="N260" t="str">
        <f>SUBSTITUTE(LabList[[#This Row],[National Grouping Name]]," COMMISSIONING REGION", "")</f>
        <v>SOUTH EAST</v>
      </c>
      <c r="O260" t="str">
        <f>IF(LabList[[#This Row],[Is Directed By - Primary Role Name]]="NHS TRUST", LabList[[#This Row],[Is Directed By - Name]]&amp;" - "&amp;LabList[[#This Row],[Name]],LabList[[#This Row],[Name]])</f>
        <v>FRIMLEY HEALTH NHS FOUNDATION TRUST - WEXHAM PARK HOSPITAL LABORATORY</v>
      </c>
    </row>
    <row r="261" spans="1:15" ht="12.75" customHeight="1">
      <c r="D261" s="9" t="s">
        <v>1947</v>
      </c>
      <c r="E261" t="s">
        <v>1345</v>
      </c>
      <c r="F261" t="s">
        <v>1047</v>
      </c>
      <c r="G261" t="s">
        <v>263</v>
      </c>
      <c r="H261" t="s">
        <v>264</v>
      </c>
      <c r="I261" t="s">
        <v>548</v>
      </c>
      <c r="J261" t="s">
        <v>911</v>
      </c>
      <c r="K261" t="s">
        <v>262</v>
      </c>
      <c r="L261" t="s">
        <v>886</v>
      </c>
      <c r="M261" t="s">
        <v>887</v>
      </c>
      <c r="N261" t="str">
        <f>SUBSTITUTE(LabList[[#This Row],[National Grouping Name]]," COMMISSIONING REGION", "")</f>
        <v>NORTH WEST</v>
      </c>
      <c r="O261" t="str">
        <f>IF(LabList[[#This Row],[Is Directed By - Primary Role Name]]="NHS TRUST", LabList[[#This Row],[Is Directed By - Name]]&amp;" - "&amp;LabList[[#This Row],[Name]],LabList[[#This Row],[Name]])</f>
        <v>MERSEY AND WEST LANCASHIRE TEACHING HOSPITALS NHS TRUST - WHISTON HOSPITAL LABORATORY</v>
      </c>
    </row>
    <row r="262" spans="1:15" ht="12.75" customHeight="1">
      <c r="D262" s="9" t="s">
        <v>1948</v>
      </c>
      <c r="E262" t="s">
        <v>2000</v>
      </c>
      <c r="F262" t="s">
        <v>1047</v>
      </c>
      <c r="G262" t="s">
        <v>263</v>
      </c>
      <c r="H262" t="s">
        <v>264</v>
      </c>
      <c r="I262" t="s">
        <v>453</v>
      </c>
      <c r="J262" t="s">
        <v>956</v>
      </c>
      <c r="K262" t="s">
        <v>262</v>
      </c>
      <c r="L262" t="s">
        <v>943</v>
      </c>
      <c r="M262" t="s">
        <v>944</v>
      </c>
      <c r="N262" t="str">
        <f>SUBSTITUTE(LabList[[#This Row],[National Grouping Name]]," COMMISSIONING REGION", "")</f>
        <v>SOUTH EAST</v>
      </c>
      <c r="O262" t="str">
        <f>IF(LabList[[#This Row],[Is Directed By - Primary Role Name]]="NHS TRUST", LabList[[#This Row],[Is Directed By - Name]]&amp;" - "&amp;LabList[[#This Row],[Name]],LabList[[#This Row],[Name]])</f>
        <v>HAMPSHIRE HOSPITALS NHS FOUNDATION TRUST - WINCHESTER AND EASTLEIGH HEALTHCARE LABORATORY</v>
      </c>
    </row>
    <row r="263" spans="1:15" ht="12.75" customHeight="1">
      <c r="D263" s="9" t="s">
        <v>1670</v>
      </c>
      <c r="E263" s="156" t="s">
        <v>1671</v>
      </c>
      <c r="F263" t="s">
        <v>1047</v>
      </c>
      <c r="G263" t="s">
        <v>263</v>
      </c>
      <c r="H263" t="s">
        <v>264</v>
      </c>
      <c r="I263" t="s">
        <v>852</v>
      </c>
      <c r="J263" t="s">
        <v>940</v>
      </c>
      <c r="K263" t="s">
        <v>262</v>
      </c>
      <c r="L263" t="s">
        <v>886</v>
      </c>
      <c r="M263" t="s">
        <v>887</v>
      </c>
      <c r="N263" t="str">
        <f>SUBSTITUTE(LabList[[#This Row],[National Grouping Name]]," COMMISSIONING REGION", "")</f>
        <v>NORTH WEST</v>
      </c>
      <c r="O263" t="str">
        <f>IF(LabList[[#This Row],[Is Directed By - Primary Role Name]]="NHS TRUST", LabList[[#This Row],[Is Directed By - Name]]&amp;" - "&amp;LabList[[#This Row],[Name]],LabList[[#This Row],[Name]])</f>
        <v>WIRRAL UNIVERSITY TEACHING HOSPITAL NHS FOUNDATION TRUST - WIRRAL HOSPITAL DIAGNOSTIC LABORATORIES</v>
      </c>
    </row>
    <row r="264" spans="1:15" ht="12.75" customHeight="1">
      <c r="D264" s="9" t="s">
        <v>1949</v>
      </c>
      <c r="E264" t="s">
        <v>1678</v>
      </c>
      <c r="F264" t="s">
        <v>1047</v>
      </c>
      <c r="G264" t="s">
        <v>263</v>
      </c>
      <c r="H264" t="s">
        <v>264</v>
      </c>
      <c r="I264" t="s">
        <v>766</v>
      </c>
      <c r="J264" t="s">
        <v>767</v>
      </c>
      <c r="K264" t="s">
        <v>262</v>
      </c>
      <c r="L264" t="s">
        <v>582</v>
      </c>
      <c r="M264" t="s">
        <v>583</v>
      </c>
      <c r="N264" t="str">
        <f>SUBSTITUTE(LabList[[#This Row],[National Grouping Name]]," COMMISSIONING REGION", "")</f>
        <v>MIDLANDS</v>
      </c>
      <c r="O264" t="str">
        <f>IF(LabList[[#This Row],[Is Directed By - Primary Role Name]]="NHS TRUST", LabList[[#This Row],[Is Directed By - Name]]&amp;" - "&amp;LabList[[#This Row],[Name]],LabList[[#This Row],[Name]])</f>
        <v>WORCESTERSHIRE ACUTE HOSPITALS NHS TRUST - WORCESTER ROYAL HOSPITAL LABORATORY</v>
      </c>
    </row>
    <row r="265" spans="1:15" ht="12.75" customHeight="1">
      <c r="D265" s="9" t="s">
        <v>1950</v>
      </c>
      <c r="E265" t="s">
        <v>1650</v>
      </c>
      <c r="F265" t="s">
        <v>1047</v>
      </c>
      <c r="G265" t="s">
        <v>263</v>
      </c>
      <c r="H265" t="s">
        <v>264</v>
      </c>
      <c r="I265" t="s">
        <v>827</v>
      </c>
      <c r="J265" t="s">
        <v>994</v>
      </c>
      <c r="K265" t="s">
        <v>262</v>
      </c>
      <c r="L265" t="s">
        <v>943</v>
      </c>
      <c r="M265" t="s">
        <v>944</v>
      </c>
      <c r="N265" t="str">
        <f>SUBSTITUTE(LabList[[#This Row],[National Grouping Name]]," COMMISSIONING REGION", "")</f>
        <v>SOUTH EAST</v>
      </c>
      <c r="O265" t="str">
        <f>IF(LabList[[#This Row],[Is Directed By - Primary Role Name]]="NHS TRUST", LabList[[#This Row],[Is Directed By - Name]]&amp;" - "&amp;LabList[[#This Row],[Name]],LabList[[#This Row],[Name]])</f>
        <v>UNIVERSITY HOSPITALS SUSSEX NHS FOUNDATION TRUST - WORTHING HOSPITAL LABORATORY</v>
      </c>
    </row>
    <row r="266" spans="1:15" ht="12.75" customHeight="1">
      <c r="D266" s="9" t="s">
        <v>1951</v>
      </c>
      <c r="E266" t="s">
        <v>1690</v>
      </c>
      <c r="F266" t="s">
        <v>1047</v>
      </c>
      <c r="G266" t="s">
        <v>263</v>
      </c>
      <c r="H266" t="s">
        <v>264</v>
      </c>
      <c r="I266" t="s">
        <v>869</v>
      </c>
      <c r="J266" t="s">
        <v>881</v>
      </c>
      <c r="K266" t="s">
        <v>262</v>
      </c>
      <c r="L266" t="s">
        <v>776</v>
      </c>
      <c r="M266" t="s">
        <v>777</v>
      </c>
      <c r="N266" t="str">
        <f>SUBSTITUTE(LabList[[#This Row],[National Grouping Name]]," COMMISSIONING REGION", "")</f>
        <v>NORTH EAST AND YORKSHIRE</v>
      </c>
      <c r="O266" t="str">
        <f>IF(LabList[[#This Row],[Is Directed By - Primary Role Name]]="NHS TRUST", LabList[[#This Row],[Is Directed By - Name]]&amp;" - "&amp;LabList[[#This Row],[Name]],LabList[[#This Row],[Name]])</f>
        <v>YORK AND SCARBOROUGH TEACHING HOSPITALS NHS FOUNDATION TRUST - YORK DISTRICT HOSPITAL LABORATORY</v>
      </c>
    </row>
    <row r="267" spans="1:15" ht="12.75" customHeight="1">
      <c r="D267" s="9" t="s">
        <v>1559</v>
      </c>
      <c r="E267" t="s">
        <v>1560</v>
      </c>
      <c r="F267" t="s">
        <v>1047</v>
      </c>
      <c r="G267" t="s">
        <v>2018</v>
      </c>
      <c r="H267" t="s">
        <v>264</v>
      </c>
      <c r="I267" t="s">
        <v>747</v>
      </c>
      <c r="J267" t="s">
        <v>879</v>
      </c>
      <c r="K267" t="s">
        <v>262</v>
      </c>
      <c r="L267" t="s">
        <v>776</v>
      </c>
      <c r="M267" t="s">
        <v>777</v>
      </c>
      <c r="N267" t="str">
        <f>SUBSTITUTE(LabList[[#This Row],[National Grouping Name]]," COMMISSIONING REGION", "")</f>
        <v>NORTH EAST AND YORKSHIRE</v>
      </c>
      <c r="O267" t="str">
        <f>IF(LabList[[#This Row],[Is Directed By - Primary Role Name]]="NHS TRUST", LabList[[#This Row],[Is Directed By - Name]]&amp;" - "&amp;LabList[[#This Row],[Name]],LabList[[#This Row],[Name]])</f>
        <v>THE NEWCASTLE UPON TYNE HOSPITALS NHS FOUNDATION TRUST - YORKSHIRE AND NORTH EAST GLH</v>
      </c>
    </row>
    <row r="272" spans="1:15" ht="12.75" customHeight="1">
      <c r="A272" s="9"/>
    </row>
    <row r="273" spans="1:11" ht="12.75" customHeight="1">
      <c r="A273" s="106" t="s">
        <v>137</v>
      </c>
    </row>
    <row r="274" spans="1:11" ht="12.75" customHeight="1">
      <c r="A274" s="3" t="s">
        <v>215</v>
      </c>
      <c r="D274"/>
      <c r="K274" s="154"/>
    </row>
    <row r="275" spans="1:11" ht="12.75" customHeight="1">
      <c r="A275" s="105" t="s">
        <v>137</v>
      </c>
      <c r="B275" t="s">
        <v>1695</v>
      </c>
      <c r="D275"/>
      <c r="K275" s="155"/>
    </row>
    <row r="276" spans="1:11" ht="12.75" customHeight="1">
      <c r="A276" s="104" t="s">
        <v>1696</v>
      </c>
      <c r="B276" s="104" t="s">
        <v>1696</v>
      </c>
      <c r="D276"/>
      <c r="K276" s="154"/>
    </row>
    <row r="277" spans="1:11" ht="12.75" customHeight="1">
      <c r="A277" s="104" t="s">
        <v>1697</v>
      </c>
      <c r="B277" s="104" t="s">
        <v>1697</v>
      </c>
      <c r="D277"/>
      <c r="K277" s="154"/>
    </row>
    <row r="278" spans="1:11" ht="12.75" customHeight="1">
      <c r="A278" s="104" t="s">
        <v>1698</v>
      </c>
      <c r="B278" s="104" t="s">
        <v>1698</v>
      </c>
      <c r="D278"/>
      <c r="K278" s="155"/>
    </row>
    <row r="279" spans="1:11" ht="12.75" customHeight="1">
      <c r="A279" s="104" t="s">
        <v>1699</v>
      </c>
      <c r="B279" s="104" t="s">
        <v>1699</v>
      </c>
      <c r="D279"/>
      <c r="K279" s="154"/>
    </row>
    <row r="280" spans="1:11" ht="12.75" customHeight="1">
      <c r="A280" s="104" t="s">
        <v>1700</v>
      </c>
      <c r="B280" s="104" t="s">
        <v>1700</v>
      </c>
      <c r="D280"/>
      <c r="K280" s="154"/>
    </row>
    <row r="281" spans="1:11" ht="12.75" customHeight="1">
      <c r="A281" s="104" t="s">
        <v>1701</v>
      </c>
      <c r="B281" s="104" t="s">
        <v>1701</v>
      </c>
      <c r="D281"/>
      <c r="K281" s="154"/>
    </row>
    <row r="282" spans="1:11" ht="12.75" customHeight="1">
      <c r="A282" s="104" t="s">
        <v>1702</v>
      </c>
      <c r="B282" s="104" t="s">
        <v>1702</v>
      </c>
      <c r="D282"/>
      <c r="K282" s="154"/>
    </row>
    <row r="283" spans="1:11" ht="12.75" customHeight="1">
      <c r="A283" s="104" t="s">
        <v>1703</v>
      </c>
      <c r="B283" s="104" t="s">
        <v>1703</v>
      </c>
      <c r="D283"/>
      <c r="K283" s="154"/>
    </row>
    <row r="284" spans="1:11" ht="12.75" customHeight="1">
      <c r="A284" s="104" t="s">
        <v>1704</v>
      </c>
      <c r="B284" s="104" t="s">
        <v>1704</v>
      </c>
      <c r="D284"/>
      <c r="K284" s="154"/>
    </row>
    <row r="285" spans="1:11" ht="12.75" customHeight="1">
      <c r="A285" s="104" t="s">
        <v>1705</v>
      </c>
      <c r="B285" s="104" t="s">
        <v>1705</v>
      </c>
      <c r="D285"/>
      <c r="K285" s="154"/>
    </row>
    <row r="286" spans="1:11" ht="12.75" customHeight="1">
      <c r="A286" s="104" t="s">
        <v>1706</v>
      </c>
      <c r="B286" s="104" t="s">
        <v>1706</v>
      </c>
      <c r="D286"/>
      <c r="K286" s="154"/>
    </row>
    <row r="287" spans="1:11" ht="12.75" customHeight="1">
      <c r="A287" s="104" t="s">
        <v>1707</v>
      </c>
      <c r="B287" s="104" t="s">
        <v>1707</v>
      </c>
      <c r="D287"/>
      <c r="K287" s="154"/>
    </row>
    <row r="288" spans="1:11" ht="12.75" customHeight="1">
      <c r="A288" s="104" t="s">
        <v>1708</v>
      </c>
      <c r="B288" s="104" t="s">
        <v>1708</v>
      </c>
      <c r="D288"/>
      <c r="K288" s="155"/>
    </row>
    <row r="289" spans="1:11" ht="12.75" customHeight="1">
      <c r="A289" s="104" t="s">
        <v>1709</v>
      </c>
      <c r="B289" s="104" t="s">
        <v>1709</v>
      </c>
      <c r="D289"/>
      <c r="K289" s="154"/>
    </row>
    <row r="290" spans="1:11" ht="12.75" customHeight="1">
      <c r="A290" s="104" t="s">
        <v>1710</v>
      </c>
      <c r="B290" s="104" t="s">
        <v>1710</v>
      </c>
      <c r="D290"/>
      <c r="K290" s="155"/>
    </row>
    <row r="291" spans="1:11" ht="12.75" customHeight="1">
      <c r="A291" s="104" t="s">
        <v>1711</v>
      </c>
      <c r="B291" s="104" t="s">
        <v>1711</v>
      </c>
      <c r="D291"/>
      <c r="K291" s="155"/>
    </row>
    <row r="292" spans="1:11" ht="12.75" customHeight="1">
      <c r="A292" s="104" t="s">
        <v>1712</v>
      </c>
      <c r="B292" s="104" t="s">
        <v>1712</v>
      </c>
      <c r="D292"/>
      <c r="K292" s="155"/>
    </row>
    <row r="293" spans="1:11" ht="12.75" customHeight="1">
      <c r="A293" s="104" t="s">
        <v>1713</v>
      </c>
      <c r="B293" s="104" t="s">
        <v>1713</v>
      </c>
      <c r="D293"/>
      <c r="K293" s="155"/>
    </row>
    <row r="294" spans="1:11" ht="12.75" customHeight="1">
      <c r="A294" s="104" t="s">
        <v>1714</v>
      </c>
      <c r="B294" s="104" t="s">
        <v>1714</v>
      </c>
      <c r="D294"/>
      <c r="K294" s="155"/>
    </row>
    <row r="295" spans="1:11" ht="12.75" customHeight="1">
      <c r="A295" s="104" t="s">
        <v>1715</v>
      </c>
      <c r="B295" s="104" t="s">
        <v>1715</v>
      </c>
      <c r="D295"/>
      <c r="K295" s="155"/>
    </row>
    <row r="296" spans="1:11" ht="12.75" customHeight="1">
      <c r="A296" s="104" t="s">
        <v>1716</v>
      </c>
      <c r="B296" s="104" t="s">
        <v>1716</v>
      </c>
    </row>
    <row r="297" spans="1:11" ht="12.75" customHeight="1">
      <c r="A297" s="104" t="s">
        <v>1057</v>
      </c>
      <c r="B297" s="104" t="s">
        <v>1057</v>
      </c>
    </row>
  </sheetData>
  <phoneticPr fontId="9" type="noConversion"/>
  <conditionalFormatting sqref="Q1:Q57">
    <cfRule type="duplicateValues" dxfId="0" priority="1"/>
  </conditionalFormatting>
  <hyperlinks>
    <hyperlink ref="D1" r:id="rId2" display="ODS Download (26/04/2024)" xr:uid="{AB84915B-B836-4F15-950A-EBB0BFC99137}"/>
  </hyperlinks>
  <pageMargins left="0.7" right="0.7" top="0.75" bottom="0.75" header="0.3" footer="0.3"/>
  <tableParts count="2">
    <tablePart r:id="rId3"/>
    <tablePart r:id="rId4"/>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FF3AC-16D2-45CA-A41F-724781B6E643}">
  <dimension ref="B1:K93"/>
  <sheetViews>
    <sheetView workbookViewId="0">
      <selection activeCell="K24" sqref="K24"/>
    </sheetView>
  </sheetViews>
  <sheetFormatPr defaultRowHeight="15"/>
  <cols>
    <col min="2" max="2" width="35" bestFit="1" customWidth="1"/>
    <col min="3" max="3" width="10.5703125" customWidth="1"/>
    <col min="5" max="5" width="25.140625" bestFit="1" customWidth="1"/>
    <col min="8" max="8" width="35" bestFit="1" customWidth="1"/>
    <col min="9" max="9" width="10.5703125" customWidth="1"/>
    <col min="11" max="11" width="25.140625" bestFit="1" customWidth="1"/>
  </cols>
  <sheetData>
    <row r="1" spans="2:11">
      <c r="B1" s="3" t="s">
        <v>1717</v>
      </c>
      <c r="E1" s="3" t="s">
        <v>1718</v>
      </c>
      <c r="H1" s="3" t="s">
        <v>1719</v>
      </c>
      <c r="K1" s="3" t="s">
        <v>1720</v>
      </c>
    </row>
    <row r="2" spans="2:11" ht="27.95" customHeight="1">
      <c r="B2" s="108" t="s">
        <v>1721</v>
      </c>
      <c r="C2" s="9"/>
      <c r="E2" s="108" t="s">
        <v>1721</v>
      </c>
      <c r="H2" s="108" t="s">
        <v>1721</v>
      </c>
      <c r="I2" s="9"/>
      <c r="K2" s="108" t="s">
        <v>1721</v>
      </c>
    </row>
    <row r="3" spans="2:11">
      <c r="B3" s="108" t="s">
        <v>1722</v>
      </c>
      <c r="C3" s="9"/>
      <c r="E3" s="108" t="s">
        <v>1723</v>
      </c>
      <c r="H3" s="108" t="s">
        <v>1722</v>
      </c>
      <c r="I3" s="9"/>
      <c r="K3" s="108" t="s">
        <v>1723</v>
      </c>
    </row>
    <row r="4" spans="2:11">
      <c r="B4" s="108" t="s">
        <v>1724</v>
      </c>
      <c r="C4" s="9"/>
      <c r="E4" s="108" t="s">
        <v>1725</v>
      </c>
      <c r="H4" s="108" t="s">
        <v>1724</v>
      </c>
      <c r="I4" s="9"/>
      <c r="K4" s="108" t="s">
        <v>1725</v>
      </c>
    </row>
    <row r="5" spans="2:11">
      <c r="B5" s="108" t="s">
        <v>1725</v>
      </c>
      <c r="C5" s="9"/>
      <c r="E5" s="108" t="s">
        <v>1726</v>
      </c>
      <c r="H5" s="108" t="s">
        <v>1725</v>
      </c>
      <c r="I5" s="9"/>
      <c r="K5" s="108" t="s">
        <v>1726</v>
      </c>
    </row>
    <row r="6" spans="2:11">
      <c r="B6" s="108" t="s">
        <v>1727</v>
      </c>
      <c r="C6" s="9"/>
      <c r="E6" s="108" t="s">
        <v>1728</v>
      </c>
      <c r="H6" s="108" t="s">
        <v>1727</v>
      </c>
      <c r="I6" s="9"/>
      <c r="K6" s="108" t="s">
        <v>1728</v>
      </c>
    </row>
    <row r="7" spans="2:11">
      <c r="B7" s="108" t="s">
        <v>1729</v>
      </c>
      <c r="C7" s="9"/>
      <c r="E7" s="108" t="s">
        <v>1730</v>
      </c>
      <c r="H7" s="108" t="s">
        <v>1729</v>
      </c>
      <c r="I7" s="9"/>
      <c r="K7" s="108" t="s">
        <v>1731</v>
      </c>
    </row>
    <row r="8" spans="2:11">
      <c r="B8" s="108" t="s">
        <v>1732</v>
      </c>
      <c r="C8" s="9"/>
      <c r="E8" s="108" t="s">
        <v>1731</v>
      </c>
      <c r="H8" s="108" t="s">
        <v>1732</v>
      </c>
      <c r="I8" s="9"/>
      <c r="K8" s="108" t="s">
        <v>1733</v>
      </c>
    </row>
    <row r="9" spans="2:11">
      <c r="B9" s="108" t="s">
        <v>1734</v>
      </c>
      <c r="C9" s="9"/>
      <c r="E9" s="108" t="s">
        <v>1733</v>
      </c>
      <c r="H9" s="108" t="s">
        <v>1734</v>
      </c>
      <c r="I9" s="9"/>
      <c r="K9" s="108" t="s">
        <v>1735</v>
      </c>
    </row>
    <row r="10" spans="2:11">
      <c r="B10" s="108" t="s">
        <v>1736</v>
      </c>
      <c r="C10" s="9"/>
      <c r="E10" s="108" t="s">
        <v>1735</v>
      </c>
      <c r="H10" s="108" t="s">
        <v>1736</v>
      </c>
      <c r="I10" s="9"/>
      <c r="K10" s="108" t="s">
        <v>1737</v>
      </c>
    </row>
    <row r="11" spans="2:11">
      <c r="B11" s="108" t="s">
        <v>1738</v>
      </c>
      <c r="C11" s="9"/>
      <c r="E11" s="108" t="s">
        <v>1737</v>
      </c>
      <c r="H11" s="108" t="s">
        <v>1738</v>
      </c>
      <c r="I11" s="9"/>
      <c r="K11" s="108" t="s">
        <v>1739</v>
      </c>
    </row>
    <row r="12" spans="2:11">
      <c r="B12" s="108" t="s">
        <v>1740</v>
      </c>
      <c r="C12" s="9"/>
      <c r="E12" s="108" t="s">
        <v>1739</v>
      </c>
      <c r="H12" s="108" t="s">
        <v>1740</v>
      </c>
      <c r="I12" s="9"/>
      <c r="K12" s="108" t="s">
        <v>1741</v>
      </c>
    </row>
    <row r="13" spans="2:11">
      <c r="B13" s="108" t="s">
        <v>1742</v>
      </c>
      <c r="C13" s="9"/>
      <c r="E13" s="108" t="s">
        <v>1741</v>
      </c>
      <c r="H13" s="108" t="s">
        <v>1742</v>
      </c>
      <c r="I13" s="9"/>
      <c r="K13" s="108" t="s">
        <v>1743</v>
      </c>
    </row>
    <row r="14" spans="2:11">
      <c r="B14" s="108" t="s">
        <v>1744</v>
      </c>
      <c r="C14" s="9"/>
      <c r="E14" s="108" t="s">
        <v>1743</v>
      </c>
      <c r="H14" s="108" t="s">
        <v>1744</v>
      </c>
      <c r="I14" s="9"/>
      <c r="K14" s="108" t="s">
        <v>1745</v>
      </c>
    </row>
    <row r="15" spans="2:11">
      <c r="B15" s="108" t="s">
        <v>1746</v>
      </c>
      <c r="C15" s="9"/>
      <c r="E15" s="108" t="s">
        <v>1745</v>
      </c>
      <c r="H15" s="108" t="s">
        <v>1746</v>
      </c>
      <c r="I15" s="9"/>
      <c r="K15" s="108" t="s">
        <v>1747</v>
      </c>
    </row>
    <row r="16" spans="2:11">
      <c r="B16" s="108" t="s">
        <v>1748</v>
      </c>
      <c r="C16" s="9"/>
      <c r="E16" s="108" t="s">
        <v>1747</v>
      </c>
      <c r="H16" s="108" t="s">
        <v>1748</v>
      </c>
      <c r="I16" s="9"/>
      <c r="K16" s="108" t="s">
        <v>1749</v>
      </c>
    </row>
    <row r="17" spans="2:11">
      <c r="B17" s="108" t="s">
        <v>1750</v>
      </c>
      <c r="C17" s="9"/>
      <c r="E17" s="108" t="s">
        <v>1749</v>
      </c>
      <c r="H17" s="108" t="s">
        <v>1750</v>
      </c>
      <c r="I17" s="9"/>
      <c r="K17" s="108" t="s">
        <v>1751</v>
      </c>
    </row>
    <row r="18" spans="2:11">
      <c r="B18" s="108" t="s">
        <v>1752</v>
      </c>
      <c r="C18" s="9"/>
      <c r="E18" s="108" t="s">
        <v>1751</v>
      </c>
      <c r="H18" s="108" t="s">
        <v>1752</v>
      </c>
      <c r="I18" s="9"/>
      <c r="K18" s="108" t="s">
        <v>1753</v>
      </c>
    </row>
    <row r="19" spans="2:11">
      <c r="B19" s="108" t="s">
        <v>1754</v>
      </c>
      <c r="C19" s="9"/>
      <c r="E19" s="108" t="s">
        <v>1753</v>
      </c>
      <c r="H19" s="108" t="s">
        <v>1754</v>
      </c>
      <c r="I19" s="9"/>
      <c r="K19" s="108" t="s">
        <v>1755</v>
      </c>
    </row>
    <row r="20" spans="2:11">
      <c r="B20" s="108" t="s">
        <v>1756</v>
      </c>
      <c r="C20" s="9"/>
      <c r="E20" s="108" t="s">
        <v>1755</v>
      </c>
      <c r="H20" s="108" t="s">
        <v>1756</v>
      </c>
      <c r="I20" s="9"/>
      <c r="K20" s="108" t="s">
        <v>1757</v>
      </c>
    </row>
    <row r="21" spans="2:11">
      <c r="B21" s="108" t="s">
        <v>1758</v>
      </c>
      <c r="C21" s="9"/>
      <c r="E21" s="108" t="s">
        <v>1757</v>
      </c>
      <c r="H21" s="108" t="s">
        <v>1758</v>
      </c>
      <c r="I21" s="9"/>
      <c r="K21" s="108" t="s">
        <v>1759</v>
      </c>
    </row>
    <row r="22" spans="2:11">
      <c r="B22" s="108" t="s">
        <v>1760</v>
      </c>
      <c r="C22" s="9"/>
      <c r="E22" s="108" t="s">
        <v>1759</v>
      </c>
      <c r="H22" s="108" t="s">
        <v>1760</v>
      </c>
      <c r="I22" s="9"/>
      <c r="K22" s="108" t="s">
        <v>1761</v>
      </c>
    </row>
    <row r="23" spans="2:11">
      <c r="B23" s="108" t="s">
        <v>1762</v>
      </c>
      <c r="C23" s="9"/>
      <c r="E23" s="108" t="s">
        <v>1761</v>
      </c>
      <c r="H23" s="108" t="s">
        <v>1762</v>
      </c>
      <c r="I23" s="9"/>
      <c r="K23" s="111" t="s">
        <v>1057</v>
      </c>
    </row>
    <row r="24" spans="2:11">
      <c r="B24" s="108" t="s">
        <v>1763</v>
      </c>
      <c r="C24" s="9"/>
      <c r="E24" s="108" t="s">
        <v>1057</v>
      </c>
      <c r="H24" s="108" t="s">
        <v>1763</v>
      </c>
      <c r="I24" s="9"/>
      <c r="K24" s="108" t="s">
        <v>1764</v>
      </c>
    </row>
    <row r="25" spans="2:11">
      <c r="B25" s="108" t="s">
        <v>1765</v>
      </c>
      <c r="C25" s="9"/>
      <c r="E25" s="108" t="s">
        <v>1766</v>
      </c>
      <c r="H25" s="108" t="s">
        <v>1765</v>
      </c>
      <c r="I25" s="9"/>
      <c r="K25" s="108" t="s">
        <v>1767</v>
      </c>
    </row>
    <row r="26" spans="2:11">
      <c r="B26" s="108" t="s">
        <v>1768</v>
      </c>
      <c r="C26" s="9"/>
      <c r="E26" s="108" t="s">
        <v>1764</v>
      </c>
      <c r="H26" s="108" t="s">
        <v>1768</v>
      </c>
      <c r="I26" s="9"/>
      <c r="K26" s="108" t="s">
        <v>1769</v>
      </c>
    </row>
    <row r="27" spans="2:11">
      <c r="B27" s="108" t="s">
        <v>1770</v>
      </c>
      <c r="C27" s="9"/>
      <c r="E27" s="108" t="s">
        <v>1767</v>
      </c>
      <c r="H27" s="108" t="s">
        <v>1770</v>
      </c>
      <c r="I27" s="9"/>
      <c r="K27" s="108" t="s">
        <v>1771</v>
      </c>
    </row>
    <row r="28" spans="2:11">
      <c r="B28" s="108" t="s">
        <v>1772</v>
      </c>
      <c r="C28" s="9"/>
      <c r="E28" s="108" t="s">
        <v>1773</v>
      </c>
      <c r="H28" s="108" t="s">
        <v>1772</v>
      </c>
      <c r="I28" s="9"/>
      <c r="K28" s="108" t="s">
        <v>1774</v>
      </c>
    </row>
    <row r="29" spans="2:11">
      <c r="B29" s="108" t="s">
        <v>1775</v>
      </c>
      <c r="C29" s="9"/>
      <c r="E29" s="108" t="s">
        <v>1769</v>
      </c>
      <c r="H29" s="108" t="s">
        <v>1775</v>
      </c>
      <c r="I29" s="9"/>
      <c r="K29" s="108" t="s">
        <v>1776</v>
      </c>
    </row>
    <row r="30" spans="2:11">
      <c r="B30" s="108" t="s">
        <v>1777</v>
      </c>
      <c r="C30" s="9"/>
      <c r="E30" s="108" t="s">
        <v>1771</v>
      </c>
      <c r="H30" s="108" t="s">
        <v>1777</v>
      </c>
      <c r="I30" s="9"/>
      <c r="K30" s="108" t="s">
        <v>1778</v>
      </c>
    </row>
    <row r="31" spans="2:11">
      <c r="B31" s="108" t="s">
        <v>1779</v>
      </c>
      <c r="C31" s="9"/>
      <c r="E31" s="108" t="s">
        <v>1774</v>
      </c>
      <c r="H31" s="108" t="s">
        <v>1779</v>
      </c>
      <c r="I31" s="9"/>
      <c r="K31" s="108" t="s">
        <v>1780</v>
      </c>
    </row>
    <row r="32" spans="2:11">
      <c r="B32" s="108" t="s">
        <v>1781</v>
      </c>
      <c r="C32" s="9"/>
      <c r="E32" s="108" t="s">
        <v>1776</v>
      </c>
      <c r="H32" s="108" t="s">
        <v>1781</v>
      </c>
      <c r="I32" s="9"/>
      <c r="K32" s="108" t="s">
        <v>1782</v>
      </c>
    </row>
    <row r="33" spans="2:11">
      <c r="B33" s="108" t="s">
        <v>1783</v>
      </c>
      <c r="C33" s="9"/>
      <c r="E33" s="108" t="s">
        <v>1778</v>
      </c>
      <c r="H33" s="108" t="s">
        <v>1783</v>
      </c>
      <c r="I33" s="9"/>
      <c r="K33" s="108" t="s">
        <v>1784</v>
      </c>
    </row>
    <row r="34" spans="2:11">
      <c r="B34" s="108" t="s">
        <v>1785</v>
      </c>
      <c r="C34" s="9"/>
      <c r="E34" s="108" t="s">
        <v>1780</v>
      </c>
      <c r="H34" s="108" t="s">
        <v>1785</v>
      </c>
      <c r="I34" s="9"/>
      <c r="K34" s="108" t="s">
        <v>1786</v>
      </c>
    </row>
    <row r="35" spans="2:11">
      <c r="B35" s="108" t="s">
        <v>1787</v>
      </c>
      <c r="C35" s="9"/>
      <c r="E35" s="108" t="s">
        <v>1782</v>
      </c>
      <c r="H35" s="108" t="s">
        <v>1787</v>
      </c>
      <c r="I35" s="9"/>
      <c r="K35" s="108" t="s">
        <v>1788</v>
      </c>
    </row>
    <row r="36" spans="2:11">
      <c r="B36" s="108" t="s">
        <v>1789</v>
      </c>
      <c r="C36" s="9"/>
      <c r="E36" s="108" t="s">
        <v>1790</v>
      </c>
      <c r="H36" s="108" t="s">
        <v>1789</v>
      </c>
      <c r="I36" s="9"/>
      <c r="K36" s="108" t="s">
        <v>1791</v>
      </c>
    </row>
    <row r="37" spans="2:11">
      <c r="B37" s="108" t="s">
        <v>1792</v>
      </c>
      <c r="C37" s="9"/>
      <c r="E37" s="108" t="s">
        <v>1784</v>
      </c>
      <c r="H37" s="108" t="s">
        <v>1792</v>
      </c>
      <c r="I37" s="9"/>
      <c r="K37" s="108" t="s">
        <v>1793</v>
      </c>
    </row>
    <row r="38" spans="2:11">
      <c r="B38" s="108" t="s">
        <v>1794</v>
      </c>
      <c r="C38" s="9"/>
      <c r="E38" s="108" t="s">
        <v>1795</v>
      </c>
      <c r="H38" s="108" t="s">
        <v>1794</v>
      </c>
      <c r="I38" s="9"/>
      <c r="K38" s="108" t="s">
        <v>1796</v>
      </c>
    </row>
    <row r="39" spans="2:11">
      <c r="B39" s="108" t="s">
        <v>1797</v>
      </c>
      <c r="C39" s="9"/>
      <c r="E39" s="108" t="s">
        <v>1786</v>
      </c>
      <c r="H39" s="108" t="s">
        <v>1797</v>
      </c>
      <c r="I39" s="9"/>
      <c r="K39" s="108" t="s">
        <v>1798</v>
      </c>
    </row>
    <row r="40" spans="2:11">
      <c r="B40" s="108" t="s">
        <v>1799</v>
      </c>
      <c r="C40" s="9"/>
      <c r="E40" s="108" t="s">
        <v>1788</v>
      </c>
      <c r="H40" s="108" t="s">
        <v>1799</v>
      </c>
      <c r="I40" s="9"/>
      <c r="K40" s="108" t="s">
        <v>1800</v>
      </c>
    </row>
    <row r="41" spans="2:11">
      <c r="B41" s="108" t="s">
        <v>1755</v>
      </c>
      <c r="C41" s="9"/>
      <c r="E41" s="108" t="s">
        <v>1791</v>
      </c>
      <c r="H41" s="108" t="s">
        <v>1755</v>
      </c>
      <c r="I41" s="9"/>
      <c r="K41" s="108" t="s">
        <v>1801</v>
      </c>
    </row>
    <row r="42" spans="2:11">
      <c r="B42" s="108" t="s">
        <v>1802</v>
      </c>
      <c r="C42" s="9"/>
      <c r="E42" s="108" t="s">
        <v>1793</v>
      </c>
      <c r="H42" s="108" t="s">
        <v>1802</v>
      </c>
      <c r="I42" s="9"/>
      <c r="K42" s="108" t="s">
        <v>1803</v>
      </c>
    </row>
    <row r="43" spans="2:11">
      <c r="B43" s="108" t="s">
        <v>1804</v>
      </c>
      <c r="C43" s="9"/>
      <c r="E43" s="108" t="s">
        <v>1796</v>
      </c>
      <c r="H43" s="108" t="s">
        <v>1804</v>
      </c>
      <c r="I43" s="9"/>
      <c r="K43" s="108" t="s">
        <v>1805</v>
      </c>
    </row>
    <row r="44" spans="2:11">
      <c r="B44" s="108" t="s">
        <v>1806</v>
      </c>
      <c r="C44" s="9"/>
      <c r="E44" s="108" t="s">
        <v>1798</v>
      </c>
      <c r="H44" s="108" t="s">
        <v>1806</v>
      </c>
      <c r="I44" s="9"/>
      <c r="K44" s="108" t="s">
        <v>1807</v>
      </c>
    </row>
    <row r="45" spans="2:11">
      <c r="B45" s="108" t="s">
        <v>1808</v>
      </c>
      <c r="C45" s="9"/>
      <c r="E45" s="108" t="s">
        <v>1800</v>
      </c>
      <c r="H45" s="108" t="s">
        <v>1808</v>
      </c>
      <c r="I45" s="9"/>
      <c r="K45" s="108" t="s">
        <v>1809</v>
      </c>
    </row>
    <row r="46" spans="2:11">
      <c r="B46" s="108" t="s">
        <v>1759</v>
      </c>
      <c r="C46" s="9"/>
      <c r="E46" s="108" t="s">
        <v>1801</v>
      </c>
      <c r="H46" s="108" t="s">
        <v>1759</v>
      </c>
      <c r="I46" s="9"/>
      <c r="K46" s="108" t="s">
        <v>1810</v>
      </c>
    </row>
    <row r="47" spans="2:11">
      <c r="B47" s="108" t="s">
        <v>1811</v>
      </c>
      <c r="C47" s="9"/>
      <c r="E47" s="108" t="s">
        <v>1803</v>
      </c>
      <c r="H47" s="108" t="s">
        <v>1811</v>
      </c>
      <c r="I47" s="9"/>
    </row>
    <row r="48" spans="2:11">
      <c r="B48" s="108" t="s">
        <v>1812</v>
      </c>
      <c r="C48" s="9"/>
      <c r="E48" s="108" t="s">
        <v>1805</v>
      </c>
      <c r="H48" s="108" t="s">
        <v>1812</v>
      </c>
      <c r="I48" s="9"/>
    </row>
    <row r="49" spans="2:9">
      <c r="B49" s="108" t="s">
        <v>1813</v>
      </c>
      <c r="C49" s="9"/>
      <c r="E49" s="108" t="s">
        <v>1807</v>
      </c>
      <c r="H49" s="108" t="s">
        <v>1813</v>
      </c>
      <c r="I49" s="9"/>
    </row>
    <row r="50" spans="2:9">
      <c r="B50" s="108" t="s">
        <v>1814</v>
      </c>
      <c r="C50" s="9"/>
      <c r="E50" s="108" t="s">
        <v>1809</v>
      </c>
      <c r="H50" s="108" t="s">
        <v>1814</v>
      </c>
      <c r="I50" s="9"/>
    </row>
    <row r="51" spans="2:9">
      <c r="B51" s="108" t="s">
        <v>1815</v>
      </c>
      <c r="C51" s="9"/>
      <c r="E51" s="108" t="s">
        <v>1810</v>
      </c>
      <c r="H51" s="108" t="s">
        <v>1815</v>
      </c>
      <c r="I51" s="9"/>
    </row>
    <row r="52" spans="2:9">
      <c r="B52" s="108" t="s">
        <v>1816</v>
      </c>
      <c r="C52" s="9"/>
      <c r="H52" s="108" t="s">
        <v>1816</v>
      </c>
      <c r="I52" s="9"/>
    </row>
    <row r="53" spans="2:9">
      <c r="B53" s="108" t="s">
        <v>1817</v>
      </c>
      <c r="C53" s="9"/>
      <c r="H53" s="108" t="s">
        <v>1817</v>
      </c>
      <c r="I53" s="9"/>
    </row>
    <row r="54" spans="2:9">
      <c r="B54" s="108" t="s">
        <v>1818</v>
      </c>
      <c r="C54" s="9"/>
      <c r="H54" s="108" t="s">
        <v>1818</v>
      </c>
      <c r="I54" s="9"/>
    </row>
    <row r="55" spans="2:9">
      <c r="B55" s="108" t="s">
        <v>1819</v>
      </c>
      <c r="C55" s="9"/>
      <c r="H55" s="108" t="s">
        <v>1819</v>
      </c>
      <c r="I55" s="9"/>
    </row>
    <row r="56" spans="2:9">
      <c r="B56" s="108" t="s">
        <v>1820</v>
      </c>
      <c r="C56" s="9"/>
      <c r="H56" s="108" t="s">
        <v>1820</v>
      </c>
      <c r="I56" s="9"/>
    </row>
    <row r="57" spans="2:9">
      <c r="B57" s="108" t="s">
        <v>1821</v>
      </c>
      <c r="C57" s="9"/>
      <c r="H57" s="108" t="s">
        <v>1821</v>
      </c>
      <c r="I57" s="9"/>
    </row>
    <row r="58" spans="2:9">
      <c r="B58" s="108" t="s">
        <v>1822</v>
      </c>
      <c r="C58" s="9"/>
      <c r="H58" s="108" t="s">
        <v>1822</v>
      </c>
      <c r="I58" s="9"/>
    </row>
    <row r="59" spans="2:9">
      <c r="B59" s="108" t="s">
        <v>1823</v>
      </c>
      <c r="C59" s="9"/>
      <c r="H59" s="108" t="s">
        <v>1823</v>
      </c>
      <c r="I59" s="9"/>
    </row>
    <row r="60" spans="2:9">
      <c r="B60" s="108" t="s">
        <v>1824</v>
      </c>
      <c r="C60" s="9"/>
      <c r="H60" s="108" t="s">
        <v>1824</v>
      </c>
      <c r="I60" s="9"/>
    </row>
    <row r="61" spans="2:9">
      <c r="B61" s="108" t="s">
        <v>1825</v>
      </c>
      <c r="C61" s="9"/>
      <c r="H61" s="108" t="s">
        <v>1825</v>
      </c>
      <c r="I61" s="9"/>
    </row>
    <row r="62" spans="2:9">
      <c r="B62" s="108" t="s">
        <v>1761</v>
      </c>
      <c r="C62" s="9"/>
      <c r="H62" s="108" t="s">
        <v>1761</v>
      </c>
      <c r="I62" s="9"/>
    </row>
    <row r="63" spans="2:9">
      <c r="B63" s="108" t="s">
        <v>1826</v>
      </c>
      <c r="C63" s="9"/>
      <c r="H63" s="108" t="s">
        <v>1826</v>
      </c>
      <c r="I63" s="9"/>
    </row>
    <row r="64" spans="2:9">
      <c r="B64" s="108" t="s">
        <v>1827</v>
      </c>
      <c r="C64" s="9"/>
      <c r="H64" s="108" t="s">
        <v>1827</v>
      </c>
      <c r="I64" s="9"/>
    </row>
    <row r="65" spans="2:9">
      <c r="B65" s="108" t="s">
        <v>1057</v>
      </c>
      <c r="C65" s="9"/>
      <c r="H65" s="108" t="s">
        <v>1057</v>
      </c>
      <c r="I65" s="9"/>
    </row>
    <row r="66" spans="2:9">
      <c r="B66" s="108" t="s">
        <v>1828</v>
      </c>
      <c r="C66" s="9"/>
      <c r="H66" s="108" t="s">
        <v>1828</v>
      </c>
      <c r="I66" s="9"/>
    </row>
    <row r="67" spans="2:9">
      <c r="B67" s="108" t="s">
        <v>1829</v>
      </c>
      <c r="C67" s="9"/>
      <c r="H67" s="108" t="s">
        <v>1829</v>
      </c>
      <c r="I67" s="9"/>
    </row>
    <row r="68" spans="2:9">
      <c r="B68" s="108" t="s">
        <v>1830</v>
      </c>
      <c r="C68" s="9"/>
      <c r="H68" s="108" t="s">
        <v>1830</v>
      </c>
      <c r="I68" s="9"/>
    </row>
    <row r="69" spans="2:9">
      <c r="B69" s="108" t="s">
        <v>1831</v>
      </c>
      <c r="C69" s="9"/>
      <c r="H69" s="108" t="s">
        <v>1832</v>
      </c>
      <c r="I69" s="9"/>
    </row>
    <row r="70" spans="2:9">
      <c r="B70" s="108" t="s">
        <v>1832</v>
      </c>
      <c r="C70" s="9"/>
      <c r="H70" s="108" t="s">
        <v>1833</v>
      </c>
      <c r="I70" s="9"/>
    </row>
    <row r="71" spans="2:9">
      <c r="B71" s="108" t="s">
        <v>1833</v>
      </c>
      <c r="C71" s="9"/>
      <c r="H71" s="108" t="s">
        <v>1834</v>
      </c>
      <c r="I71" s="9"/>
    </row>
    <row r="72" spans="2:9">
      <c r="B72" s="108" t="s">
        <v>1834</v>
      </c>
      <c r="C72" s="9"/>
      <c r="H72" s="108" t="s">
        <v>1835</v>
      </c>
      <c r="I72" s="9"/>
    </row>
    <row r="73" spans="2:9">
      <c r="B73" s="108" t="s">
        <v>1835</v>
      </c>
      <c r="C73" s="9"/>
      <c r="H73" s="108" t="s">
        <v>1836</v>
      </c>
      <c r="I73" s="9"/>
    </row>
    <row r="74" spans="2:9">
      <c r="B74" s="108" t="s">
        <v>1836</v>
      </c>
      <c r="C74" s="9"/>
      <c r="H74" s="108" t="s">
        <v>1837</v>
      </c>
      <c r="I74" s="9"/>
    </row>
    <row r="75" spans="2:9">
      <c r="B75" s="108" t="s">
        <v>1837</v>
      </c>
      <c r="C75" s="9"/>
      <c r="H75" s="108" t="s">
        <v>1838</v>
      </c>
      <c r="I75" s="9"/>
    </row>
    <row r="76" spans="2:9">
      <c r="B76" s="108" t="s">
        <v>1838</v>
      </c>
      <c r="C76" s="9"/>
      <c r="H76" s="108" t="s">
        <v>1839</v>
      </c>
      <c r="I76" s="9"/>
    </row>
    <row r="77" spans="2:9">
      <c r="B77" s="108" t="s">
        <v>1839</v>
      </c>
      <c r="C77" s="9"/>
      <c r="H77" s="108" t="s">
        <v>1840</v>
      </c>
      <c r="I77" s="9"/>
    </row>
    <row r="78" spans="2:9">
      <c r="B78" s="108" t="s">
        <v>1840</v>
      </c>
      <c r="C78" s="9"/>
      <c r="H78" s="108" t="s">
        <v>1841</v>
      </c>
      <c r="I78" s="9"/>
    </row>
    <row r="79" spans="2:9">
      <c r="B79" s="108" t="s">
        <v>1841</v>
      </c>
      <c r="C79" s="9"/>
      <c r="H79" s="108" t="s">
        <v>1842</v>
      </c>
      <c r="I79" s="9"/>
    </row>
    <row r="80" spans="2:9">
      <c r="B80" s="108" t="s">
        <v>1842</v>
      </c>
      <c r="C80" s="9"/>
      <c r="H80" s="108" t="s">
        <v>1843</v>
      </c>
      <c r="I80" s="9"/>
    </row>
    <row r="81" spans="2:9">
      <c r="B81" s="108" t="s">
        <v>1843</v>
      </c>
      <c r="C81" s="9"/>
      <c r="H81" s="108" t="s">
        <v>1844</v>
      </c>
      <c r="I81" s="9"/>
    </row>
    <row r="82" spans="2:9">
      <c r="B82" s="108" t="s">
        <v>1844</v>
      </c>
      <c r="C82" s="9"/>
      <c r="H82" s="108" t="s">
        <v>1845</v>
      </c>
      <c r="I82" s="9"/>
    </row>
    <row r="83" spans="2:9">
      <c r="B83" s="108" t="s">
        <v>1845</v>
      </c>
      <c r="C83" s="9"/>
      <c r="H83" s="108" t="s">
        <v>1846</v>
      </c>
      <c r="I83" s="9"/>
    </row>
    <row r="84" spans="2:9">
      <c r="B84" s="108" t="s">
        <v>1846</v>
      </c>
      <c r="C84" s="9"/>
      <c r="H84" s="108" t="s">
        <v>1847</v>
      </c>
      <c r="I84" s="9"/>
    </row>
    <row r="85" spans="2:9">
      <c r="B85" s="108" t="s">
        <v>1847</v>
      </c>
      <c r="C85" s="9"/>
      <c r="H85" s="108" t="s">
        <v>1848</v>
      </c>
      <c r="I85" s="9"/>
    </row>
    <row r="86" spans="2:9">
      <c r="B86" s="108" t="s">
        <v>1848</v>
      </c>
      <c r="C86" s="9"/>
      <c r="H86" s="108" t="s">
        <v>1849</v>
      </c>
      <c r="I86" s="9"/>
    </row>
    <row r="87" spans="2:9">
      <c r="B87" s="108" t="s">
        <v>1849</v>
      </c>
      <c r="C87" s="9"/>
      <c r="H87" s="108" t="s">
        <v>1850</v>
      </c>
      <c r="I87" s="9"/>
    </row>
    <row r="88" spans="2:9">
      <c r="B88" s="108" t="s">
        <v>1850</v>
      </c>
      <c r="C88" s="9"/>
      <c r="H88" s="108" t="s">
        <v>1851</v>
      </c>
      <c r="I88" s="9"/>
    </row>
    <row r="89" spans="2:9">
      <c r="B89" s="108" t="s">
        <v>1851</v>
      </c>
      <c r="C89" s="9"/>
      <c r="H89" s="108" t="s">
        <v>1852</v>
      </c>
      <c r="I89" s="9"/>
    </row>
    <row r="90" spans="2:9">
      <c r="B90" s="108" t="s">
        <v>1852</v>
      </c>
      <c r="C90" s="9"/>
      <c r="H90" s="108" t="s">
        <v>1853</v>
      </c>
      <c r="I90" s="9"/>
    </row>
    <row r="91" spans="2:9">
      <c r="B91" s="108" t="s">
        <v>1853</v>
      </c>
      <c r="C91" s="9"/>
      <c r="H91" s="108" t="s">
        <v>1854</v>
      </c>
      <c r="I91" s="9"/>
    </row>
    <row r="92" spans="2:9">
      <c r="B92" s="108" t="s">
        <v>1854</v>
      </c>
      <c r="C92" s="9"/>
      <c r="H92" s="108" t="s">
        <v>1855</v>
      </c>
      <c r="I92" s="9"/>
    </row>
    <row r="93" spans="2:9">
      <c r="B93" s="108" t="s">
        <v>1855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F88B53B1D5A04B97C4F393A7F43332" ma:contentTypeVersion="17" ma:contentTypeDescription="Create a new document." ma:contentTypeScope="" ma:versionID="0592060d3fc33b4632763d3db67b5f90">
  <xsd:schema xmlns:xsd="http://www.w3.org/2001/XMLSchema" xmlns:xs="http://www.w3.org/2001/XMLSchema" xmlns:p="http://schemas.microsoft.com/office/2006/metadata/properties" xmlns:ns2="0a9dc3f7-72ae-41d7-9649-b68ef8f97d33" xmlns:ns3="0a28b0d2-7e10-4e8c-8ad3-5eabbf4f8b8b" targetNamespace="http://schemas.microsoft.com/office/2006/metadata/properties" ma:root="true" ma:fieldsID="add69a5bafb2d2b52ca2ae805d3be70b" ns2:_="" ns3:_="">
    <xsd:import namespace="0a9dc3f7-72ae-41d7-9649-b68ef8f97d33"/>
    <xsd:import namespace="0a28b0d2-7e10-4e8c-8ad3-5eabbf4f8b8b"/>
    <xsd:element name="properties">
      <xsd:complexType>
        <xsd:sequence>
          <xsd:element name="documentManagement">
            <xsd:complexType>
              <xsd:all>
                <xsd:element ref="ns2:Template_Type" minOccurs="0"/>
                <xsd:element ref="ns2:Org_code" minOccurs="0"/>
                <xsd:element ref="ns2:Screening_Year" minOccurs="0"/>
                <xsd:element ref="ns2:MediaServiceMetadata" minOccurs="0"/>
                <xsd:element ref="ns2:MediaServiceFastMetadata" minOccurs="0"/>
                <xsd:element ref="ns2:MediaServiceSearchProperties" minOccurs="0"/>
                <xsd:element ref="ns2:Org_Name" minOccurs="0"/>
                <xsd:element ref="ns3:_ip_UnifiedCompliancePolicyProperties" minOccurs="0"/>
                <xsd:element ref="ns3:_ip_UnifiedCompliancePolicyUIAction"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9dc3f7-72ae-41d7-9649-b68ef8f97d33" elementFormDefault="qualified">
    <xsd:import namespace="http://schemas.microsoft.com/office/2006/documentManagement/types"/>
    <xsd:import namespace="http://schemas.microsoft.com/office/infopath/2007/PartnerControls"/>
    <xsd:element name="Template_Type" ma:index="8" nillable="true" ma:displayName="Template_Type" ma:internalName="Template_Type">
      <xsd:simpleType>
        <xsd:restriction base="dms:Text">
          <xsd:maxLength value="255"/>
        </xsd:restriction>
      </xsd:simpleType>
    </xsd:element>
    <xsd:element name="Org_code" ma:index="9" nillable="true" ma:displayName="Org_code" ma:internalName="Org_code">
      <xsd:simpleType>
        <xsd:restriction base="dms:Text">
          <xsd:maxLength value="255"/>
        </xsd:restriction>
      </xsd:simpleType>
    </xsd:element>
    <xsd:element name="Screening_Year" ma:index="10" nillable="true" ma:displayName="Screening_Year" ma:internalName="Screening_Year">
      <xsd:simpleType>
        <xsd:restriction base="dms:Text">
          <xsd:maxLength value="10"/>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Org_Name" ma:index="14" nillable="true" ma:displayName="Org_Name" ma:format="Dropdown" ma:internalName="Org_Name">
      <xsd:simpleType>
        <xsd:restriction base="dms:Text">
          <xsd:maxLength value="255"/>
        </xsd:restrictio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a28b0d2-7e10-4e8c-8ad3-5eabbf4f8b8b"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internalName="_ip_UnifiedCompliancePolicyProperties" ma:readOnly="false">
      <xsd:simpleType>
        <xsd:restriction base="dms:Note"/>
      </xsd:simpleType>
    </xsd:element>
    <xsd:element name="_ip_UnifiedCompliancePolicyUIAction" ma:index="16" nillable="true" ma:displayName="Unified Compliance Policy UI Action" ma:hidden="true" ma:internalName="_ip_UnifiedCompliancePolicyUIAction" ma:readOnly="false">
      <xsd:simpleType>
        <xsd:restriction base="dms:Text"/>
      </xsd:simpleType>
    </xsd:element>
    <xsd:element name="TaxCatchAll" ma:index="20" nillable="true" ma:displayName="Taxonomy Catch All Column" ma:hidden="true" ma:list="{a518eadf-6c0b-4fc6-abe3-a2e59adc8bfb}" ma:internalName="TaxCatchAll" ma:showField="CatchAllData" ma:web="0a28b0d2-7e10-4e8c-8ad3-5eabbf4f8b8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0a28b0d2-7e10-4e8c-8ad3-5eabbf4f8b8b" xsi:nil="true"/>
    <_ip_UnifiedCompliancePolicyProperties xmlns="0a28b0d2-7e10-4e8c-8ad3-5eabbf4f8b8b" xsi:nil="true"/>
    <Template_Type xmlns="0a9dc3f7-72ae-41d7-9649-b68ef8f97d33" xsi:nil="true"/>
    <Screening_Year xmlns="0a9dc3f7-72ae-41d7-9649-b68ef8f97d33" xsi:nil="true"/>
    <Org_code xmlns="0a9dc3f7-72ae-41d7-9649-b68ef8f97d33" xsi:nil="true"/>
    <Org_Name xmlns="0a9dc3f7-72ae-41d7-9649-b68ef8f97d33" xsi:nil="true"/>
    <lcf76f155ced4ddcb4097134ff3c332f xmlns="0a9dc3f7-72ae-41d7-9649-b68ef8f97d33">
      <Terms xmlns="http://schemas.microsoft.com/office/infopath/2007/PartnerControls"/>
    </lcf76f155ced4ddcb4097134ff3c332f>
    <TaxCatchAll xmlns="0a28b0d2-7e10-4e8c-8ad3-5eabbf4f8b8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203C87-825D-46EE-BFA4-F109CCD8DB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9dc3f7-72ae-41d7-9649-b68ef8f97d33"/>
    <ds:schemaRef ds:uri="0a28b0d2-7e10-4e8c-8ad3-5eabbf4f8b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BA4694-63B1-459F-82E0-AEB4F36589B6}">
  <ds:schemaRefs>
    <ds:schemaRef ds:uri="http://purl.org/dc/elements/1.1/"/>
    <ds:schemaRef ds:uri="http://schemas.microsoft.com/office/2006/documentManagement/types"/>
    <ds:schemaRef ds:uri="http://schemas.openxmlformats.org/package/2006/metadata/core-properties"/>
    <ds:schemaRef ds:uri="http://www.w3.org/XML/1998/namespace"/>
    <ds:schemaRef ds:uri="http://purl.org/dc/terms/"/>
    <ds:schemaRef ds:uri="http://schemas.microsoft.com/office/infopath/2007/PartnerControls"/>
    <ds:schemaRef ds:uri="http://purl.org/dc/dcmitype/"/>
    <ds:schemaRef ds:uri="0a28b0d2-7e10-4e8c-8ad3-5eabbf4f8b8b"/>
    <ds:schemaRef ds:uri="0a9dc3f7-72ae-41d7-9649-b68ef8f97d33"/>
    <ds:schemaRef ds:uri="http://schemas.microsoft.com/office/2006/metadata/properties"/>
  </ds:schemaRefs>
</ds:datastoreItem>
</file>

<file path=customXml/itemProps3.xml><?xml version="1.0" encoding="utf-8"?>
<ds:datastoreItem xmlns:ds="http://schemas.openxmlformats.org/officeDocument/2006/customXml" ds:itemID="{F1059CFA-645E-48CF-B24F-9D0181D85A8D}">
  <ds:schemaRefs>
    <ds:schemaRef ds:uri="http://schemas.microsoft.com/sharepoint/v3/contenttype/form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5</vt:i4>
      </vt:variant>
    </vt:vector>
  </HeadingPairs>
  <TitlesOfParts>
    <vt:vector size="18" baseType="lpstr">
      <vt:lpstr>Cover</vt:lpstr>
      <vt:lpstr>Guidance</vt:lpstr>
      <vt:lpstr>Sign off sheet</vt:lpstr>
      <vt:lpstr>IDPS Data Return</vt:lpstr>
      <vt:lpstr>Data - IDPS Output</vt:lpstr>
      <vt:lpstr>FASP Data Return</vt:lpstr>
      <vt:lpstr>Data - FASP Output</vt:lpstr>
      <vt:lpstr>SCT Data Return</vt:lpstr>
      <vt:lpstr>Question Status</vt:lpstr>
      <vt:lpstr>Data - SCT Output</vt:lpstr>
      <vt:lpstr>MaternityServiceList</vt:lpstr>
      <vt:lpstr>LabList</vt:lpstr>
      <vt:lpstr>AssayAnalyserLists</vt:lpstr>
      <vt:lpstr>LabDropDown</vt:lpstr>
      <vt:lpstr>LabLongList</vt:lpstr>
      <vt:lpstr>MaternityServiceList!MaternityServiceDropDown</vt:lpstr>
      <vt:lpstr>pathlabdropdown</vt:lpstr>
      <vt:lpstr>TrustList2026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Antenatal Screening Programmes</dc:creator>
  <cp:keywords/>
  <dc:description/>
  <cp:lastModifiedBy>SELFRIDGE, Liz (NHS ENGLAND)</cp:lastModifiedBy>
  <cp:revision/>
  <dcterms:created xsi:type="dcterms:W3CDTF">2016-04-22T09:25:15Z</dcterms:created>
  <dcterms:modified xsi:type="dcterms:W3CDTF">2026-04-23T08:15:11Z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0x01010015F88B53B1D5A04B97C4F393A7F43332</vt:lpwstr>
  </property>
  <property fmtid="{D5CDD505-2E9C-101B-9397-08002B2CF9AE}" pid="3" name="MediaServiceImageTags">
    <vt:lpwstr/>
  </property>
  <property fmtid="{D5CDD505-2E9C-101B-9397-08002B2CF9AE}" pid="4" name="_ExtendedDescription">
    <vt:lpwstr/>
  </property>
  <property fmtid="{D5CDD505-2E9C-101B-9397-08002B2CF9AE}" pid="5" name="Order">
    <vt:r8>109421800</vt:r8>
  </property>
</Properties>
</file>