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healthsharedservice-my.sharepoint.com/personal/mansur_hussain_dhsc_gov_uk/Documents/Documents/"/>
    </mc:Choice>
  </mc:AlternateContent>
  <xr:revisionPtr revIDLastSave="0" documentId="8_{6F4B9DD7-02E0-46EF-A334-05CDD2C8EBB0}" xr6:coauthVersionLast="47" xr6:coauthVersionMax="47" xr10:uidLastSave="{00000000-0000-0000-0000-000000000000}"/>
  <bookViews>
    <workbookView xWindow="-110" yWindow="-110" windowWidth="19420" windowHeight="10300" tabRatio="777" xr2:uid="{BA29F70C-D05F-4BC6-AF53-69C71E14BB21}"/>
  </bookViews>
  <sheets>
    <sheet name="Instructions" sheetId="8" r:id="rId1"/>
    <sheet name="Final report (2025 to 2026) -&gt;" sheetId="6" r:id="rId2"/>
    <sheet name="Guidance (2025 to 2026)" sheetId="7" r:id="rId3"/>
    <sheet name="Spend return (2025 to 2026)" sheetId="9" r:id="rId4"/>
    <sheet name="Fee rates (2025 to 2026)" sheetId="14" r:id="rId5"/>
    <sheet name="Waiting times (2025 to 2026)" sheetId="15" r:id="rId6"/>
    <sheet name="Workforce (2025 to 2026)" sheetId="16" r:id="rId7"/>
    <sheet name="Market Guidance (2025 to 2026) " sheetId="31" r:id="rId8"/>
    <sheet name="Market Position Statements " sheetId="27" r:id="rId9"/>
    <sheet name="Market Strategy" sheetId="30" r:id="rId10"/>
    <sheet name="Outputs" sheetId="23" state="hidden" r:id="rId11"/>
    <sheet name="SDL (2025 to 2026) -&gt;" sheetId="36" r:id="rId12"/>
    <sheet name="Guidance (2026 to 2027)" sheetId="33" r:id="rId13"/>
    <sheet name="Fee rates (2026 to 2027)" sheetId="34" r:id="rId14"/>
    <sheet name="Source - Dropdowns" sheetId="5" state="hidden" r:id="rId15"/>
    <sheet name="Source - MPS Dropdowns" sheetId="29" state="hidden" r:id="rId16"/>
    <sheet name="2025-26 MSIF Allocations" sheetId="19" state="hidden" r:id="rId17"/>
    <sheet name="2025-26 Fee Rate Reporting" sheetId="28" state="hidden" r:id="rId18"/>
    <sheet name="Source - LA list" sheetId="10" state="hidden" r:id="rId19"/>
  </sheets>
  <definedNames>
    <definedName name="__123Graph_A" hidden="1">#REF!</definedName>
    <definedName name="__123Graph_AALLTAX" hidden="1">#REF!</definedName>
    <definedName name="__123Graph_ACFSINDIV" hidden="1">#REF!</definedName>
    <definedName name="__123Graph_ACHGSPD1" hidden="1">#REF!</definedName>
    <definedName name="__123Graph_ACHGSPD2" hidden="1">#REF!</definedName>
    <definedName name="__123Graph_ADUMMY" hidden="1">#REF!</definedName>
    <definedName name="__123Graph_AEFF" hidden="1">#REF!</definedName>
    <definedName name="__123Graph_AGR14PBF1" hidden="1">#REF!</definedName>
    <definedName name="__123Graph_AHOMEVAT" hidden="1">#REF!</definedName>
    <definedName name="__123Graph_AIMPORT" hidden="1">#REF!</definedName>
    <definedName name="__123Graph_ALBFFIN" hidden="1">#REF!</definedName>
    <definedName name="__123Graph_ALBFFIN2" hidden="1">#REF!</definedName>
    <definedName name="__123Graph_ALBFHIC2" hidden="1">#REF!</definedName>
    <definedName name="__123Graph_ALCB" hidden="1">#REF!</definedName>
    <definedName name="__123Graph_AMAIN" hidden="1">#REF!</definedName>
    <definedName name="__123Graph_AMONTHLY" hidden="1">#REF!</definedName>
    <definedName name="__123Graph_AMONTHLY2" hidden="1">#REF!</definedName>
    <definedName name="__123Graph_ANACFIN" hidden="1">#REF!</definedName>
    <definedName name="__123Graph_ANACHIC" hidden="1">#REF!</definedName>
    <definedName name="__123Graph_APDNUMBERS" hidden="1">#REF!</definedName>
    <definedName name="__123Graph_APDTRENDS" hidden="1">#REF!</definedName>
    <definedName name="__123Graph_APIC" hidden="1">#REF!</definedName>
    <definedName name="__123Graph_ATOBREV" hidden="1">#REF!</definedName>
    <definedName name="__123Graph_ATOTAL" hidden="1">#REF!</definedName>
    <definedName name="__123Graph_B" hidden="1">#REF!</definedName>
    <definedName name="__123Graph_BCFSINDIV" hidden="1">#REF!</definedName>
    <definedName name="__123Graph_BCFSUK" hidden="1">#REF!</definedName>
    <definedName name="__123Graph_BCHGSPD1" hidden="1">#REF!</definedName>
    <definedName name="__123Graph_BCHGSPD2" hidden="1">#REF!</definedName>
    <definedName name="__123Graph_BDUMMY" hidden="1">#REF!</definedName>
    <definedName name="__123Graph_BEFF" hidden="1">#REF!</definedName>
    <definedName name="__123Graph_BHOMEVAT" hidden="1">#REF!</definedName>
    <definedName name="__123Graph_BIMPORT" hidden="1">#REF!</definedName>
    <definedName name="__123Graph_BLBF" hidden="1">#REF!</definedName>
    <definedName name="__123Graph_BLBFFIN" hidden="1">#REF!</definedName>
    <definedName name="__123Graph_BLCB" hidden="1">#REF!</definedName>
    <definedName name="__123Graph_BMAIN" hidden="1">#REF!</definedName>
    <definedName name="__123Graph_BMONTHLY" hidden="1">#REF!</definedName>
    <definedName name="__123Graph_BMONTHLY2" hidden="1">#REF!</definedName>
    <definedName name="__123Graph_BPDTRENDS" hidden="1">#REF!</definedName>
    <definedName name="__123Graph_BPIC" hidden="1">#REF!</definedName>
    <definedName name="__123Graph_BTOTAL" hidden="1">#REF!</definedName>
    <definedName name="__123Graph_CACT13BUD" hidden="1">#REF!</definedName>
    <definedName name="__123Graph_CCFSINDIV" hidden="1">#REF!</definedName>
    <definedName name="__123Graph_CCFSUK" hidden="1">#REF!</definedName>
    <definedName name="__123Graph_CDUMMY" hidden="1">#REF!</definedName>
    <definedName name="__123Graph_CEFF" hidden="1">#REF!</definedName>
    <definedName name="__123Graph_CGR14PBF1" hidden="1">#REF!</definedName>
    <definedName name="__123Graph_CLBF" hidden="1">#REF!</definedName>
    <definedName name="__123Graph_CMONTHLY" hidden="1">#REF!</definedName>
    <definedName name="__123Graph_CMONTHLY2" hidden="1">#REF!</definedName>
    <definedName name="__123Graph_CPIC" hidden="1">#REF!</definedName>
    <definedName name="__123Graph_DACT13BUD" hidden="1">#REF!</definedName>
    <definedName name="__123Graph_DCFSINDIV" hidden="1">#REF!</definedName>
    <definedName name="__123Graph_DCFSUK" hidden="1">#REF!</definedName>
    <definedName name="__123Graph_DEFF" hidden="1">#REF!</definedName>
    <definedName name="__123Graph_DEFF2" hidden="1">#REF!</definedName>
    <definedName name="__123Graph_DGR14PBF1" hidden="1">#REF!</definedName>
    <definedName name="__123Graph_DLBF" hidden="1">#REF!</definedName>
    <definedName name="__123Graph_DMONTHLY2" hidden="1">#REF!</definedName>
    <definedName name="__123Graph_DPIC" hidden="1">#REF!</definedName>
    <definedName name="__123Graph_EACT13BUD" hidden="1">#REF!</definedName>
    <definedName name="__123Graph_ECFSINDIV" hidden="1">#REF!</definedName>
    <definedName name="__123Graph_ECFSUK" hidden="1">#REF!</definedName>
    <definedName name="__123Graph_EEFF" hidden="1">#REF!</definedName>
    <definedName name="__123Graph_EEFFHIC" hidden="1">#REF!</definedName>
    <definedName name="__123Graph_EGR14PBF1" hidden="1">#REF!</definedName>
    <definedName name="__123Graph_ELBF" hidden="1">#REF!</definedName>
    <definedName name="__123Graph_EMONTHLY2" hidden="1">#REF!</definedName>
    <definedName name="__123Graph_EPIC" hidden="1">#REF!</definedName>
    <definedName name="__123Graph_FACT13BUD" hidden="1">#REF!</definedName>
    <definedName name="__123Graph_FCFSUK" hidden="1">#REF!</definedName>
    <definedName name="__123Graph_FEFF" hidden="1">#REF!</definedName>
    <definedName name="__123Graph_FEFFHIC" hidden="1">#REF!</definedName>
    <definedName name="__123Graph_FGR14PBF1" hidden="1">#REF!</definedName>
    <definedName name="__123Graph_FLBF" hidden="1">#REF!</definedName>
    <definedName name="__123Graph_FMONTHLY2" hidden="1">#REF!</definedName>
    <definedName name="__123Graph_FPIC" hidden="1">#REF!</definedName>
    <definedName name="__123Graph_LBL_ARESID" hidden="1">#REF!</definedName>
    <definedName name="__123Graph_LBL_BRESID" hidden="1">#REF!</definedName>
    <definedName name="__123Graph_X" hidden="1">#REF!</definedName>
    <definedName name="__123Graph_XACTHIC" hidden="1">#REF!</definedName>
    <definedName name="__123Graph_XALLTAX" hidden="1">#REF!</definedName>
    <definedName name="__123Graph_XCHGSPD1" hidden="1">#REF!</definedName>
    <definedName name="__123Graph_XCHGSPD2" hidden="1">#REF!</definedName>
    <definedName name="__123Graph_XEFF" hidden="1">#REF!</definedName>
    <definedName name="__123Graph_XGR14PBF1" hidden="1">#REF!</definedName>
    <definedName name="__123Graph_XHOMEVAT" hidden="1">#REF!</definedName>
    <definedName name="__123Graph_XIMPORT" hidden="1">#REF!</definedName>
    <definedName name="__123Graph_XLBF" hidden="1">#REF!</definedName>
    <definedName name="__123Graph_XLBFFIN2" hidden="1">#REF!</definedName>
    <definedName name="__123Graph_XLBFHIC" hidden="1">#REF!</definedName>
    <definedName name="__123Graph_XLBFHIC2" hidden="1">#REF!</definedName>
    <definedName name="__123Graph_XLCB" hidden="1">#REF!</definedName>
    <definedName name="__123Graph_XMAIN" hidden="1">#REF!</definedName>
    <definedName name="__123Graph_XMONTHLY" hidden="1">#REF!</definedName>
    <definedName name="__123Graph_XMONTHLY2" hidden="1">#REF!</definedName>
    <definedName name="__123Graph_XNACFIN" hidden="1">#REF!</definedName>
    <definedName name="__123Graph_XNACHIC" hidden="1">#REF!</definedName>
    <definedName name="__123Graph_XPDNUMBERS" hidden="1">#REF!</definedName>
    <definedName name="__123Graph_XPDTRENDS" hidden="1">#REF!</definedName>
    <definedName name="__123Graph_XPIC" hidden="1">#REF!</definedName>
    <definedName name="__123Graph_XSTAG2ALL" hidden="1">#REF!</definedName>
    <definedName name="__123Graph_XSTAG2EC" hidden="1">#REF!</definedName>
    <definedName name="__123Graph_XTOBREV" hidden="1">#REF!</definedName>
    <definedName name="__123Graph_XTOTAL" hidden="1">#REF!</definedName>
    <definedName name="_1__123Graph_ACHART_15" hidden="1">#REF!</definedName>
    <definedName name="_10__123Graph_XCHART_15" hidden="1">#REF!</definedName>
    <definedName name="_2__123Graph_BCHART_10" hidden="1">#REF!</definedName>
    <definedName name="_3__123Graph_BCHART_13" hidden="1">#REF!</definedName>
    <definedName name="_4__123Graph_BCHART_15" hidden="1">#REF!</definedName>
    <definedName name="_5__123Graph_CCHART_10" hidden="1">#REF!</definedName>
    <definedName name="_6__123Graph_CCHART_13" hidden="1">#REF!</definedName>
    <definedName name="_7__123Graph_CCHART_15" hidden="1">#REF!</definedName>
    <definedName name="_8__123Graph_XCHART_10" hidden="1">#REF!</definedName>
    <definedName name="_9__123Graph_XCHART_13" hidden="1">#REF!</definedName>
    <definedName name="_AMO_UniqueIdentifier" hidden="1">"'ffa00cf8-6c1d-44ea-bc41-890a9792086d'"</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4</definedName>
    <definedName name="_AtRisk_SimSetting_ReportsList_1" hidden="1">4</definedName>
    <definedName name="_AtRisk_SimSetting_SimName001" hidden="1">"Historical"</definedName>
    <definedName name="_AtRisk_SimSetting_SimName002" hidden="1">"Household projections"</definedName>
    <definedName name="_AtRisk_SimSetting_SimName003" hidden="1">"Local plans"</definedName>
    <definedName name="_AtRisk_SimSetting_SimName004" hidden="1">"Adjusted local plans"</definedName>
    <definedName name="_AtRisk_SimSetting_SimName005" hidden="1">"Manual"</definedName>
    <definedName name="_AtRisk_SimSetting_SimName006" hidden="1">"Min Net Additions"</definedName>
    <definedName name="_AtRisk_SimSetting_SimName007" hidden="1">"Central Net Additions"</definedName>
    <definedName name="_AtRisk_SimSetting_SimName008" hidden="1">"Max Net Additions"</definedName>
    <definedName name="_AtRisk_SimSetting_SimNameCount" hidden="1">8</definedName>
    <definedName name="_AtRisk_SimSetting_SimNameCount_1" hidden="1">8</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Behavior_1" hidden="1">1</definedName>
    <definedName name="_AtRisk_SimSetting_StdRecalcWithoutRiskStatic" hidden="1">0</definedName>
    <definedName name="_AtRisk_SimSetting_StdRecalcWithoutRiskStaticPercentile" hidden="1">0.5</definedName>
    <definedName name="_Fill" hidden="1">#REF!</definedName>
    <definedName name="_xlnm._FilterDatabase" localSheetId="17" hidden="1">'2025-26 Fee Rate Reporting'!$A$3:$V$156</definedName>
    <definedName name="_xlnm._FilterDatabase" hidden="1">#REF!</definedName>
    <definedName name="_FilterDatabase1" hidden="1">#REF!</definedName>
    <definedName name="_FliterDatabase2" hidden="1">#REF!</definedName>
    <definedName name="_Key1" hidden="1">#REF!</definedName>
    <definedName name="_Order1" hidden="1">255</definedName>
    <definedName name="_Order2" hidden="1">0</definedName>
    <definedName name="_Regression_Out" hidden="1">#REF!</definedName>
    <definedName name="_Regression_X" hidden="1">#REF!</definedName>
    <definedName name="_Regression_Y" hidden="1">#REF!</definedName>
    <definedName name="_Sort" hidden="1">#REF!</definedName>
    <definedName name="a" localSheetId="17" hidden="1">{#N/A,#N/A,FALSE,"TMCOMP96";#N/A,#N/A,FALSE,"MAT96";#N/A,#N/A,FALSE,"FANDA96";#N/A,#N/A,FALSE,"INTRAN96";#N/A,#N/A,FALSE,"NAA9697";#N/A,#N/A,FALSE,"ECWEBB";#N/A,#N/A,FALSE,"MFT96";#N/A,#N/A,FALSE,"CTrecon"}</definedName>
    <definedName name="a" localSheetId="13" hidden="1">{#N/A,#N/A,FALSE,"TMCOMP96";#N/A,#N/A,FALSE,"MAT96";#N/A,#N/A,FALSE,"FANDA96";#N/A,#N/A,FALSE,"INTRAN96";#N/A,#N/A,FALSE,"NAA9697";#N/A,#N/A,FALSE,"ECWEBB";#N/A,#N/A,FALSE,"MFT96";#N/A,#N/A,FALSE,"CTrecon"}</definedName>
    <definedName name="a" localSheetId="12" hidden="1">{#N/A,#N/A,FALSE,"TMCOMP96";#N/A,#N/A,FALSE,"MAT96";#N/A,#N/A,FALSE,"FANDA96";#N/A,#N/A,FALSE,"INTRAN96";#N/A,#N/A,FALSE,"NAA9697";#N/A,#N/A,FALSE,"ECWEBB";#N/A,#N/A,FALSE,"MFT96";#N/A,#N/A,FALSE,"CTrecon"}</definedName>
    <definedName name="a" hidden="1">{#N/A,#N/A,FALSE,"TMCOMP96";#N/A,#N/A,FALSE,"MAT96";#N/A,#N/A,FALSE,"FANDA96";#N/A,#N/A,FALSE,"INTRAN96";#N/A,#N/A,FALSE,"NAA9697";#N/A,#N/A,FALSE,"ECWEBB";#N/A,#N/A,FALSE,"MFT96";#N/A,#N/A,FALSE,"CTrecon"}</definedName>
    <definedName name="a_1" localSheetId="17" hidden="1">{#N/A,#N/A,FALSE,"TMCOMP96";#N/A,#N/A,FALSE,"MAT96";#N/A,#N/A,FALSE,"FANDA96";#N/A,#N/A,FALSE,"INTRAN96";#N/A,#N/A,FALSE,"NAA9697";#N/A,#N/A,FALSE,"ECWEBB";#N/A,#N/A,FALSE,"MFT96";#N/A,#N/A,FALSE,"CTrecon"}</definedName>
    <definedName name="a_1" localSheetId="13" hidden="1">{#N/A,#N/A,FALSE,"TMCOMP96";#N/A,#N/A,FALSE,"MAT96";#N/A,#N/A,FALSE,"FANDA96";#N/A,#N/A,FALSE,"INTRAN96";#N/A,#N/A,FALSE,"NAA9697";#N/A,#N/A,FALSE,"ECWEBB";#N/A,#N/A,FALSE,"MFT96";#N/A,#N/A,FALSE,"CTrecon"}</definedName>
    <definedName name="a_1" localSheetId="12" hidden="1">{#N/A,#N/A,FALSE,"TMCOMP96";#N/A,#N/A,FALSE,"MAT96";#N/A,#N/A,FALSE,"FANDA96";#N/A,#N/A,FALSE,"INTRAN96";#N/A,#N/A,FALSE,"NAA9697";#N/A,#N/A,FALSE,"ECWEBB";#N/A,#N/A,FALSE,"MFT96";#N/A,#N/A,FALSE,"CTrecon"}</definedName>
    <definedName name="a_1" hidden="1">{#N/A,#N/A,FALSE,"TMCOMP96";#N/A,#N/A,FALSE,"MAT96";#N/A,#N/A,FALSE,"FANDA96";#N/A,#N/A,FALSE,"INTRAN96";#N/A,#N/A,FALSE,"NAA9697";#N/A,#N/A,FALSE,"ECWEBB";#N/A,#N/A,FALSE,"MFT96";#N/A,#N/A,FALSE,"CTrecon"}</definedName>
    <definedName name="a_2" localSheetId="17" hidden="1">{#N/A,#N/A,FALSE,"TMCOMP96";#N/A,#N/A,FALSE,"MAT96";#N/A,#N/A,FALSE,"FANDA96";#N/A,#N/A,FALSE,"INTRAN96";#N/A,#N/A,FALSE,"NAA9697";#N/A,#N/A,FALSE,"ECWEBB";#N/A,#N/A,FALSE,"MFT96";#N/A,#N/A,FALSE,"CTrecon"}</definedName>
    <definedName name="a_2" localSheetId="13" hidden="1">{#N/A,#N/A,FALSE,"TMCOMP96";#N/A,#N/A,FALSE,"MAT96";#N/A,#N/A,FALSE,"FANDA96";#N/A,#N/A,FALSE,"INTRAN96";#N/A,#N/A,FALSE,"NAA9697";#N/A,#N/A,FALSE,"ECWEBB";#N/A,#N/A,FALSE,"MFT96";#N/A,#N/A,FALSE,"CTrecon"}</definedName>
    <definedName name="a_2" localSheetId="12" hidden="1">{#N/A,#N/A,FALSE,"TMCOMP96";#N/A,#N/A,FALSE,"MAT96";#N/A,#N/A,FALSE,"FANDA96";#N/A,#N/A,FALSE,"INTRAN96";#N/A,#N/A,FALSE,"NAA9697";#N/A,#N/A,FALSE,"ECWEBB";#N/A,#N/A,FALSE,"MFT96";#N/A,#N/A,FALSE,"CTrecon"}</definedName>
    <definedName name="a_2" hidden="1">{#N/A,#N/A,FALSE,"TMCOMP96";#N/A,#N/A,FALSE,"MAT96";#N/A,#N/A,FALSE,"FANDA96";#N/A,#N/A,FALSE,"INTRAN96";#N/A,#N/A,FALSE,"NAA9697";#N/A,#N/A,FALSE,"ECWEBB";#N/A,#N/A,FALSE,"MFT96";#N/A,#N/A,FALSE,"CTrecon"}</definedName>
    <definedName name="asdas" localSheetId="17" hidden="1">{#N/A,#N/A,FALSE,"TMCOMP96";#N/A,#N/A,FALSE,"MAT96";#N/A,#N/A,FALSE,"FANDA96";#N/A,#N/A,FALSE,"INTRAN96";#N/A,#N/A,FALSE,"NAA9697";#N/A,#N/A,FALSE,"ECWEBB";#N/A,#N/A,FALSE,"MFT96";#N/A,#N/A,FALSE,"CTrecon"}</definedName>
    <definedName name="asdas" localSheetId="13" hidden="1">{#N/A,#N/A,FALSE,"TMCOMP96";#N/A,#N/A,FALSE,"MAT96";#N/A,#N/A,FALSE,"FANDA96";#N/A,#N/A,FALSE,"INTRAN96";#N/A,#N/A,FALSE,"NAA9697";#N/A,#N/A,FALSE,"ECWEBB";#N/A,#N/A,FALSE,"MFT96";#N/A,#N/A,FALSE,"CTrecon"}</definedName>
    <definedName name="asdas" localSheetId="12"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sdas_1" localSheetId="17" hidden="1">{#N/A,#N/A,FALSE,"TMCOMP96";#N/A,#N/A,FALSE,"MAT96";#N/A,#N/A,FALSE,"FANDA96";#N/A,#N/A,FALSE,"INTRAN96";#N/A,#N/A,FALSE,"NAA9697";#N/A,#N/A,FALSE,"ECWEBB";#N/A,#N/A,FALSE,"MFT96";#N/A,#N/A,FALSE,"CTrecon"}</definedName>
    <definedName name="asdas_1" localSheetId="13" hidden="1">{#N/A,#N/A,FALSE,"TMCOMP96";#N/A,#N/A,FALSE,"MAT96";#N/A,#N/A,FALSE,"FANDA96";#N/A,#N/A,FALSE,"INTRAN96";#N/A,#N/A,FALSE,"NAA9697";#N/A,#N/A,FALSE,"ECWEBB";#N/A,#N/A,FALSE,"MFT96";#N/A,#N/A,FALSE,"CTrecon"}</definedName>
    <definedName name="asdas_1" localSheetId="12" hidden="1">{#N/A,#N/A,FALSE,"TMCOMP96";#N/A,#N/A,FALSE,"MAT96";#N/A,#N/A,FALSE,"FANDA96";#N/A,#N/A,FALSE,"INTRAN96";#N/A,#N/A,FALSE,"NAA9697";#N/A,#N/A,FALSE,"ECWEBB";#N/A,#N/A,FALSE,"MFT96";#N/A,#N/A,FALSE,"CTrecon"}</definedName>
    <definedName name="asdas_1" hidden="1">{#N/A,#N/A,FALSE,"TMCOMP96";#N/A,#N/A,FALSE,"MAT96";#N/A,#N/A,FALSE,"FANDA96";#N/A,#N/A,FALSE,"INTRAN96";#N/A,#N/A,FALSE,"NAA9697";#N/A,#N/A,FALSE,"ECWEBB";#N/A,#N/A,FALSE,"MFT96";#N/A,#N/A,FALSE,"CTrecon"}</definedName>
    <definedName name="asdas_2" localSheetId="17" hidden="1">{#N/A,#N/A,FALSE,"TMCOMP96";#N/A,#N/A,FALSE,"MAT96";#N/A,#N/A,FALSE,"FANDA96";#N/A,#N/A,FALSE,"INTRAN96";#N/A,#N/A,FALSE,"NAA9697";#N/A,#N/A,FALSE,"ECWEBB";#N/A,#N/A,FALSE,"MFT96";#N/A,#N/A,FALSE,"CTrecon"}</definedName>
    <definedName name="asdas_2" localSheetId="13" hidden="1">{#N/A,#N/A,FALSE,"TMCOMP96";#N/A,#N/A,FALSE,"MAT96";#N/A,#N/A,FALSE,"FANDA96";#N/A,#N/A,FALSE,"INTRAN96";#N/A,#N/A,FALSE,"NAA9697";#N/A,#N/A,FALSE,"ECWEBB";#N/A,#N/A,FALSE,"MFT96";#N/A,#N/A,FALSE,"CTrecon"}</definedName>
    <definedName name="asdas_2" localSheetId="12" hidden="1">{#N/A,#N/A,FALSE,"TMCOMP96";#N/A,#N/A,FALSE,"MAT96";#N/A,#N/A,FALSE,"FANDA96";#N/A,#N/A,FALSE,"INTRAN96";#N/A,#N/A,FALSE,"NAA9697";#N/A,#N/A,FALSE,"ECWEBB";#N/A,#N/A,FALSE,"MFT96";#N/A,#N/A,FALSE,"CTrecon"}</definedName>
    <definedName name="asdas_2" hidden="1">{#N/A,#N/A,FALSE,"TMCOMP96";#N/A,#N/A,FALSE,"MAT96";#N/A,#N/A,FALSE,"FANDA96";#N/A,#N/A,FALSE,"INTRAN96";#N/A,#N/A,FALSE,"NAA9697";#N/A,#N/A,FALSE,"ECWEBB";#N/A,#N/A,FALSE,"MFT96";#N/A,#N/A,FALSE,"CTrecon"}</definedName>
    <definedName name="asdas17aug" localSheetId="17" hidden="1">{#N/A,#N/A,FALSE,"TMCOMP96";#N/A,#N/A,FALSE,"MAT96";#N/A,#N/A,FALSE,"FANDA96";#N/A,#N/A,FALSE,"INTRAN96";#N/A,#N/A,FALSE,"NAA9697";#N/A,#N/A,FALSE,"ECWEBB";#N/A,#N/A,FALSE,"MFT96";#N/A,#N/A,FALSE,"CTrecon"}</definedName>
    <definedName name="asdas17aug" localSheetId="13" hidden="1">{#N/A,#N/A,FALSE,"TMCOMP96";#N/A,#N/A,FALSE,"MAT96";#N/A,#N/A,FALSE,"FANDA96";#N/A,#N/A,FALSE,"INTRAN96";#N/A,#N/A,FALSE,"NAA9697";#N/A,#N/A,FALSE,"ECWEBB";#N/A,#N/A,FALSE,"MFT96";#N/A,#N/A,FALSE,"CTrecon"}</definedName>
    <definedName name="asdas17aug" localSheetId="12" hidden="1">{#N/A,#N/A,FALSE,"TMCOMP96";#N/A,#N/A,FALSE,"MAT96";#N/A,#N/A,FALSE,"FANDA96";#N/A,#N/A,FALSE,"INTRAN96";#N/A,#N/A,FALSE,"NAA9697";#N/A,#N/A,FALSE,"ECWEBB";#N/A,#N/A,FALSE,"MFT96";#N/A,#N/A,FALSE,"CTrecon"}</definedName>
    <definedName name="asdas17aug" hidden="1">{#N/A,#N/A,FALSE,"TMCOMP96";#N/A,#N/A,FALSE,"MAT96";#N/A,#N/A,FALSE,"FANDA96";#N/A,#N/A,FALSE,"INTRAN96";#N/A,#N/A,FALSE,"NAA9697";#N/A,#N/A,FALSE,"ECWEBB";#N/A,#N/A,FALSE,"MFT96";#N/A,#N/A,FALSE,"CTrecon"}</definedName>
    <definedName name="ASDASFD" localSheetId="17" hidden="1">{#N/A,#N/A,FALSE,"TMCOMP96";#N/A,#N/A,FALSE,"MAT96";#N/A,#N/A,FALSE,"FANDA96";#N/A,#N/A,FALSE,"INTRAN96";#N/A,#N/A,FALSE,"NAA9697";#N/A,#N/A,FALSE,"ECWEBB";#N/A,#N/A,FALSE,"MFT96";#N/A,#N/A,FALSE,"CTrecon"}</definedName>
    <definedName name="ASDASFD" localSheetId="13" hidden="1">{#N/A,#N/A,FALSE,"TMCOMP96";#N/A,#N/A,FALSE,"MAT96";#N/A,#N/A,FALSE,"FANDA96";#N/A,#N/A,FALSE,"INTRAN96";#N/A,#N/A,FALSE,"NAA9697";#N/A,#N/A,FALSE,"ECWEBB";#N/A,#N/A,FALSE,"MFT96";#N/A,#N/A,FALSE,"CTrecon"}</definedName>
    <definedName name="ASDASFD" localSheetId="12"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x" localSheetId="17" hidden="1">{#N/A,#N/A,FALSE,"TMCOMP96";#N/A,#N/A,FALSE,"MAT96";#N/A,#N/A,FALSE,"FANDA96";#N/A,#N/A,FALSE,"INTRAN96";#N/A,#N/A,FALSE,"NAA9697";#N/A,#N/A,FALSE,"ECWEBB";#N/A,#N/A,FALSE,"MFT96";#N/A,#N/A,FALSE,"CTrecon"}</definedName>
    <definedName name="asdasx" localSheetId="13" hidden="1">{#N/A,#N/A,FALSE,"TMCOMP96";#N/A,#N/A,FALSE,"MAT96";#N/A,#N/A,FALSE,"FANDA96";#N/A,#N/A,FALSE,"INTRAN96";#N/A,#N/A,FALSE,"NAA9697";#N/A,#N/A,FALSE,"ECWEBB";#N/A,#N/A,FALSE,"MFT96";#N/A,#N/A,FALSE,"CTrecon"}</definedName>
    <definedName name="asdasx" localSheetId="12" hidden="1">{#N/A,#N/A,FALSE,"TMCOMP96";#N/A,#N/A,FALSE,"MAT96";#N/A,#N/A,FALSE,"FANDA96";#N/A,#N/A,FALSE,"INTRAN96";#N/A,#N/A,FALSE,"NAA9697";#N/A,#N/A,FALSE,"ECWEBB";#N/A,#N/A,FALSE,"MFT96";#N/A,#N/A,FALSE,"CTrecon"}</definedName>
    <definedName name="asdasx" hidden="1">{#N/A,#N/A,FALSE,"TMCOMP96";#N/A,#N/A,FALSE,"MAT96";#N/A,#N/A,FALSE,"FANDA96";#N/A,#N/A,FALSE,"INTRAN96";#N/A,#N/A,FALSE,"NAA9697";#N/A,#N/A,FALSE,"ECWEBB";#N/A,#N/A,FALSE,"MFT96";#N/A,#N/A,FALSE,"CTrecon"}</definedName>
    <definedName name="ASDF" localSheetId="17" hidden="1">{#N/A,#N/A,FALSE,"TMCOMP96";#N/A,#N/A,FALSE,"MAT96";#N/A,#N/A,FALSE,"FANDA96";#N/A,#N/A,FALSE,"INTRAN96";#N/A,#N/A,FALSE,"NAA9697";#N/A,#N/A,FALSE,"ECWEBB";#N/A,#N/A,FALSE,"MFT96";#N/A,#N/A,FALSE,"CTrecon"}</definedName>
    <definedName name="ASDF" localSheetId="13" hidden="1">{#N/A,#N/A,FALSE,"TMCOMP96";#N/A,#N/A,FALSE,"MAT96";#N/A,#N/A,FALSE,"FANDA96";#N/A,#N/A,FALSE,"INTRAN96";#N/A,#N/A,FALSE,"NAA9697";#N/A,#N/A,FALSE,"ECWEBB";#N/A,#N/A,FALSE,"MFT96";#N/A,#N/A,FALSE,"CTrecon"}</definedName>
    <definedName name="ASDF" localSheetId="12"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A" localSheetId="17" hidden="1">{#N/A,#N/A,FALSE,"TMCOMP96";#N/A,#N/A,FALSE,"MAT96";#N/A,#N/A,FALSE,"FANDA96";#N/A,#N/A,FALSE,"INTRAN96";#N/A,#N/A,FALSE,"NAA9697";#N/A,#N/A,FALSE,"ECWEBB";#N/A,#N/A,FALSE,"MFT96";#N/A,#N/A,FALSE,"CTrecon"}</definedName>
    <definedName name="ASDFA" localSheetId="13" hidden="1">{#N/A,#N/A,FALSE,"TMCOMP96";#N/A,#N/A,FALSE,"MAT96";#N/A,#N/A,FALSE,"FANDA96";#N/A,#N/A,FALSE,"INTRAN96";#N/A,#N/A,FALSE,"NAA9697";#N/A,#N/A,FALSE,"ECWEBB";#N/A,#N/A,FALSE,"MFT96";#N/A,#N/A,FALSE,"CTrecon"}</definedName>
    <definedName name="ASDFA" localSheetId="12"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FD" localSheetId="17" hidden="1">{#N/A,#N/A,FALSE,"TMCOMP96";#N/A,#N/A,FALSE,"MAT96";#N/A,#N/A,FALSE,"FANDA96";#N/A,#N/A,FALSE,"INTRAN96";#N/A,#N/A,FALSE,"NAA9697";#N/A,#N/A,FALSE,"ECWEBB";#N/A,#N/A,FALSE,"MFT96";#N/A,#N/A,FALSE,"CTrecon"}</definedName>
    <definedName name="ASFD" localSheetId="13" hidden="1">{#N/A,#N/A,FALSE,"TMCOMP96";#N/A,#N/A,FALSE,"MAT96";#N/A,#N/A,FALSE,"FANDA96";#N/A,#N/A,FALSE,"INTRAN96";#N/A,#N/A,FALSE,"NAA9697";#N/A,#N/A,FALSE,"ECWEBB";#N/A,#N/A,FALSE,"MFT96";#N/A,#N/A,FALSE,"CTrecon"}</definedName>
    <definedName name="ASFD" localSheetId="12"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AVON">#REF!</definedName>
    <definedName name="b" localSheetId="17" hidden="1">{#N/A,#N/A,FALSE,"TMCOMP96";#N/A,#N/A,FALSE,"MAT96";#N/A,#N/A,FALSE,"FANDA96";#N/A,#N/A,FALSE,"INTRAN96";#N/A,#N/A,FALSE,"NAA9697";#N/A,#N/A,FALSE,"ECWEBB";#N/A,#N/A,FALSE,"MFT96";#N/A,#N/A,FALSE,"CTrecon"}</definedName>
    <definedName name="b" localSheetId="13" hidden="1">{#N/A,#N/A,FALSE,"TMCOMP96";#N/A,#N/A,FALSE,"MAT96";#N/A,#N/A,FALSE,"FANDA96";#N/A,#N/A,FALSE,"INTRAN96";#N/A,#N/A,FALSE,"NAA9697";#N/A,#N/A,FALSE,"ECWEBB";#N/A,#N/A,FALSE,"MFT96";#N/A,#N/A,FALSE,"CTrecon"}</definedName>
    <definedName name="b" localSheetId="12" hidden="1">{#N/A,#N/A,FALSE,"TMCOMP96";#N/A,#N/A,FALSE,"MAT96";#N/A,#N/A,FALSE,"FANDA96";#N/A,#N/A,FALSE,"INTRAN96";#N/A,#N/A,FALSE,"NAA9697";#N/A,#N/A,FALSE,"ECWEBB";#N/A,#N/A,FALSE,"MFT96";#N/A,#N/A,FALSE,"CTrecon"}</definedName>
    <definedName name="b" hidden="1">{#N/A,#N/A,FALSE,"TMCOMP96";#N/A,#N/A,FALSE,"MAT96";#N/A,#N/A,FALSE,"FANDA96";#N/A,#N/A,FALSE,"INTRAN96";#N/A,#N/A,FALSE,"NAA9697";#N/A,#N/A,FALSE,"ECWEBB";#N/A,#N/A,FALSE,"MFT96";#N/A,#N/A,FALSE,"CTrecon"}</definedName>
    <definedName name="b_1" localSheetId="17" hidden="1">{#N/A,#N/A,FALSE,"TMCOMP96";#N/A,#N/A,FALSE,"MAT96";#N/A,#N/A,FALSE,"FANDA96";#N/A,#N/A,FALSE,"INTRAN96";#N/A,#N/A,FALSE,"NAA9697";#N/A,#N/A,FALSE,"ECWEBB";#N/A,#N/A,FALSE,"MFT96";#N/A,#N/A,FALSE,"CTrecon"}</definedName>
    <definedName name="b_1" localSheetId="13" hidden="1">{#N/A,#N/A,FALSE,"TMCOMP96";#N/A,#N/A,FALSE,"MAT96";#N/A,#N/A,FALSE,"FANDA96";#N/A,#N/A,FALSE,"INTRAN96";#N/A,#N/A,FALSE,"NAA9697";#N/A,#N/A,FALSE,"ECWEBB";#N/A,#N/A,FALSE,"MFT96";#N/A,#N/A,FALSE,"CTrecon"}</definedName>
    <definedName name="b_1" localSheetId="12" hidden="1">{#N/A,#N/A,FALSE,"TMCOMP96";#N/A,#N/A,FALSE,"MAT96";#N/A,#N/A,FALSE,"FANDA96";#N/A,#N/A,FALSE,"INTRAN96";#N/A,#N/A,FALSE,"NAA9697";#N/A,#N/A,FALSE,"ECWEBB";#N/A,#N/A,FALSE,"MFT96";#N/A,#N/A,FALSE,"CTrecon"}</definedName>
    <definedName name="b_1" hidden="1">{#N/A,#N/A,FALSE,"TMCOMP96";#N/A,#N/A,FALSE,"MAT96";#N/A,#N/A,FALSE,"FANDA96";#N/A,#N/A,FALSE,"INTRAN96";#N/A,#N/A,FALSE,"NAA9697";#N/A,#N/A,FALSE,"ECWEBB";#N/A,#N/A,FALSE,"MFT96";#N/A,#N/A,FALSE,"CTrecon"}</definedName>
    <definedName name="b_2" localSheetId="17" hidden="1">{#N/A,#N/A,FALSE,"TMCOMP96";#N/A,#N/A,FALSE,"MAT96";#N/A,#N/A,FALSE,"FANDA96";#N/A,#N/A,FALSE,"INTRAN96";#N/A,#N/A,FALSE,"NAA9697";#N/A,#N/A,FALSE,"ECWEBB";#N/A,#N/A,FALSE,"MFT96";#N/A,#N/A,FALSE,"CTrecon"}</definedName>
    <definedName name="b_2" localSheetId="13" hidden="1">{#N/A,#N/A,FALSE,"TMCOMP96";#N/A,#N/A,FALSE,"MAT96";#N/A,#N/A,FALSE,"FANDA96";#N/A,#N/A,FALSE,"INTRAN96";#N/A,#N/A,FALSE,"NAA9697";#N/A,#N/A,FALSE,"ECWEBB";#N/A,#N/A,FALSE,"MFT96";#N/A,#N/A,FALSE,"CTrecon"}</definedName>
    <definedName name="b_2" localSheetId="12" hidden="1">{#N/A,#N/A,FALSE,"TMCOMP96";#N/A,#N/A,FALSE,"MAT96";#N/A,#N/A,FALSE,"FANDA96";#N/A,#N/A,FALSE,"INTRAN96";#N/A,#N/A,FALSE,"NAA9697";#N/A,#N/A,FALSE,"ECWEBB";#N/A,#N/A,FALSE,"MFT96";#N/A,#N/A,FALSE,"CTrecon"}</definedName>
    <definedName name="b_2" hidden="1">{#N/A,#N/A,FALSE,"TMCOMP96";#N/A,#N/A,FALSE,"MAT96";#N/A,#N/A,FALSE,"FANDA96";#N/A,#N/A,FALSE,"INTRAN96";#N/A,#N/A,FALSE,"NAA9697";#N/A,#N/A,FALSE,"ECWEBB";#N/A,#N/A,FALSE,"MFT96";#N/A,#N/A,FALSE,"CTrecon"}</definedName>
    <definedName name="BEDS">#REF!</definedName>
    <definedName name="BERKS">#REF!</definedName>
    <definedName name="blarg"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_1"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_1"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_1"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_1"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_1"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_1"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2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_1"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_1"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_1"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arg3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BLPH1" hidden="1">#REF!</definedName>
    <definedName name="BLPH2" hidden="1">#REF!</definedName>
    <definedName name="BLPH3" hidden="1">#REF!</definedName>
    <definedName name="BLPH4" hidden="1">#REF!</definedName>
    <definedName name="BLPH5" hidden="1">#REF!</definedName>
    <definedName name="BUCKS">#REF!</definedName>
    <definedName name="CAMBS">#REF!</definedName>
    <definedName name="CHESHIRE">#REF!</definedName>
    <definedName name="CLEVELAND">#REF!</definedName>
    <definedName name="CLWYD">#REF!</definedName>
    <definedName name="components_by_LA">#REF!</definedName>
    <definedName name="CORNWALL">#REF!</definedName>
    <definedName name="CSP" hidden="1">#REF!</definedName>
    <definedName name="CT" hidden="1">#REF!</definedName>
    <definedName name="CTNABS" hidden="1">#REF!</definedName>
    <definedName name="CUMBRIA">#REF!</definedName>
    <definedName name="_xlnm.Database">#REF!</definedName>
    <definedName name="DERBYSHIRE">#REF!</definedName>
    <definedName name="DEVON">#REF!</definedName>
    <definedName name="dfg" localSheetId="17" hidden="1">{#N/A,#N/A,FALSE,"TMCOMP96";#N/A,#N/A,FALSE,"MAT96";#N/A,#N/A,FALSE,"FANDA96";#N/A,#N/A,FALSE,"INTRAN96";#N/A,#N/A,FALSE,"NAA9697";#N/A,#N/A,FALSE,"ECWEBB";#N/A,#N/A,FALSE,"MFT96";#N/A,#N/A,FALSE,"CTrecon"}</definedName>
    <definedName name="dfg" localSheetId="13" hidden="1">{#N/A,#N/A,FALSE,"TMCOMP96";#N/A,#N/A,FALSE,"MAT96";#N/A,#N/A,FALSE,"FANDA96";#N/A,#N/A,FALSE,"INTRAN96";#N/A,#N/A,FALSE,"NAA9697";#N/A,#N/A,FALSE,"ECWEBB";#N/A,#N/A,FALSE,"MFT96";#N/A,#N/A,FALSE,"CTrecon"}</definedName>
    <definedName name="dfg" localSheetId="12" hidden="1">{#N/A,#N/A,FALSE,"TMCOMP96";#N/A,#N/A,FALSE,"MAT96";#N/A,#N/A,FALSE,"FANDA96";#N/A,#N/A,FALSE,"INTRAN96";#N/A,#N/A,FALSE,"NAA9697";#N/A,#N/A,FALSE,"ECWEBB";#N/A,#N/A,FALSE,"MFT96";#N/A,#N/A,FALSE,"CTrecon"}</definedName>
    <definedName name="dfg" hidden="1">{#N/A,#N/A,FALSE,"TMCOMP96";#N/A,#N/A,FALSE,"MAT96";#N/A,#N/A,FALSE,"FANDA96";#N/A,#N/A,FALSE,"INTRAN96";#N/A,#N/A,FALSE,"NAA9697";#N/A,#N/A,FALSE,"ECWEBB";#N/A,#N/A,FALSE,"MFT96";#N/A,#N/A,FALSE,"CTrecon"}</definedName>
    <definedName name="dfgae" localSheetId="17" hidden="1">{#N/A,#N/A,FALSE,"TMCOMP96";#N/A,#N/A,FALSE,"MAT96";#N/A,#N/A,FALSE,"FANDA96";#N/A,#N/A,FALSE,"INTRAN96";#N/A,#N/A,FALSE,"NAA9697";#N/A,#N/A,FALSE,"ECWEBB";#N/A,#N/A,FALSE,"MFT96";#N/A,#N/A,FALSE,"CTrecon"}</definedName>
    <definedName name="dfgae" localSheetId="13" hidden="1">{#N/A,#N/A,FALSE,"TMCOMP96";#N/A,#N/A,FALSE,"MAT96";#N/A,#N/A,FALSE,"FANDA96";#N/A,#N/A,FALSE,"INTRAN96";#N/A,#N/A,FALSE,"NAA9697";#N/A,#N/A,FALSE,"ECWEBB";#N/A,#N/A,FALSE,"MFT96";#N/A,#N/A,FALSE,"CTrecon"}</definedName>
    <definedName name="dfgae" localSheetId="12" hidden="1">{#N/A,#N/A,FALSE,"TMCOMP96";#N/A,#N/A,FALSE,"MAT96";#N/A,#N/A,FALSE,"FANDA96";#N/A,#N/A,FALSE,"INTRAN96";#N/A,#N/A,FALSE,"NAA9697";#N/A,#N/A,FALSE,"ECWEBB";#N/A,#N/A,FALSE,"MFT96";#N/A,#N/A,FALSE,"CTrecon"}</definedName>
    <definedName name="dfgae" hidden="1">{#N/A,#N/A,FALSE,"TMCOMP96";#N/A,#N/A,FALSE,"MAT96";#N/A,#N/A,FALSE,"FANDA96";#N/A,#N/A,FALSE,"INTRAN96";#N/A,#N/A,FALSE,"NAA9697";#N/A,#N/A,FALSE,"ECWEBB";#N/A,#N/A,FALSE,"MFT96";#N/A,#N/A,FALSE,"CTrecon"}</definedName>
    <definedName name="dfrgfdgs" localSheetId="17" hidden="1">{#N/A,#N/A,FALSE,"TMCOMP96";#N/A,#N/A,FALSE,"MAT96";#N/A,#N/A,FALSE,"FANDA96";#N/A,#N/A,FALSE,"INTRAN96";#N/A,#N/A,FALSE,"NAA9697";#N/A,#N/A,FALSE,"ECWEBB";#N/A,#N/A,FALSE,"MFT96";#N/A,#N/A,FALSE,"CTrecon"}</definedName>
    <definedName name="dfrgfdgs" localSheetId="13" hidden="1">{#N/A,#N/A,FALSE,"TMCOMP96";#N/A,#N/A,FALSE,"MAT96";#N/A,#N/A,FALSE,"FANDA96";#N/A,#N/A,FALSE,"INTRAN96";#N/A,#N/A,FALSE,"NAA9697";#N/A,#N/A,FALSE,"ECWEBB";#N/A,#N/A,FALSE,"MFT96";#N/A,#N/A,FALSE,"CTrecon"}</definedName>
    <definedName name="dfrgfdgs" localSheetId="12" hidden="1">{#N/A,#N/A,FALSE,"TMCOMP96";#N/A,#N/A,FALSE,"MAT96";#N/A,#N/A,FALSE,"FANDA96";#N/A,#N/A,FALSE,"INTRAN96";#N/A,#N/A,FALSE,"NAA9697";#N/A,#N/A,FALSE,"ECWEBB";#N/A,#N/A,FALSE,"MFT96";#N/A,#N/A,FALSE,"CTrecon"}</definedName>
    <definedName name="dfrgfdgs" hidden="1">{#N/A,#N/A,FALSE,"TMCOMP96";#N/A,#N/A,FALSE,"MAT96";#N/A,#N/A,FALSE,"FANDA96";#N/A,#N/A,FALSE,"INTRAN96";#N/A,#N/A,FALSE,"NAA9697";#N/A,#N/A,FALSE,"ECWEBB";#N/A,#N/A,FALSE,"MFT96";#N/A,#N/A,FALSE,"CTrecon"}</definedName>
    <definedName name="dgsgf" localSheetId="17" hidden="1">{#N/A,#N/A,FALSE,"TMCOMP96";#N/A,#N/A,FALSE,"MAT96";#N/A,#N/A,FALSE,"FANDA96";#N/A,#N/A,FALSE,"INTRAN96";#N/A,#N/A,FALSE,"NAA9697";#N/A,#N/A,FALSE,"ECWEBB";#N/A,#N/A,FALSE,"MFT96";#N/A,#N/A,FALSE,"CTrecon"}</definedName>
    <definedName name="dgsgf" localSheetId="13" hidden="1">{#N/A,#N/A,FALSE,"TMCOMP96";#N/A,#N/A,FALSE,"MAT96";#N/A,#N/A,FALSE,"FANDA96";#N/A,#N/A,FALSE,"INTRAN96";#N/A,#N/A,FALSE,"NAA9697";#N/A,#N/A,FALSE,"ECWEBB";#N/A,#N/A,FALSE,"MFT96";#N/A,#N/A,FALSE,"CTrecon"}</definedName>
    <definedName name="dgsgf" localSheetId="12"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gsgf_1" localSheetId="17" hidden="1">{#N/A,#N/A,FALSE,"TMCOMP96";#N/A,#N/A,FALSE,"MAT96";#N/A,#N/A,FALSE,"FANDA96";#N/A,#N/A,FALSE,"INTRAN96";#N/A,#N/A,FALSE,"NAA9697";#N/A,#N/A,FALSE,"ECWEBB";#N/A,#N/A,FALSE,"MFT96";#N/A,#N/A,FALSE,"CTrecon"}</definedName>
    <definedName name="dgsgf_1" localSheetId="13" hidden="1">{#N/A,#N/A,FALSE,"TMCOMP96";#N/A,#N/A,FALSE,"MAT96";#N/A,#N/A,FALSE,"FANDA96";#N/A,#N/A,FALSE,"INTRAN96";#N/A,#N/A,FALSE,"NAA9697";#N/A,#N/A,FALSE,"ECWEBB";#N/A,#N/A,FALSE,"MFT96";#N/A,#N/A,FALSE,"CTrecon"}</definedName>
    <definedName name="dgsgf_1" localSheetId="12" hidden="1">{#N/A,#N/A,FALSE,"TMCOMP96";#N/A,#N/A,FALSE,"MAT96";#N/A,#N/A,FALSE,"FANDA96";#N/A,#N/A,FALSE,"INTRAN96";#N/A,#N/A,FALSE,"NAA9697";#N/A,#N/A,FALSE,"ECWEBB";#N/A,#N/A,FALSE,"MFT96";#N/A,#N/A,FALSE,"CTrecon"}</definedName>
    <definedName name="dgsgf_1" hidden="1">{#N/A,#N/A,FALSE,"TMCOMP96";#N/A,#N/A,FALSE,"MAT96";#N/A,#N/A,FALSE,"FANDA96";#N/A,#N/A,FALSE,"INTRAN96";#N/A,#N/A,FALSE,"NAA9697";#N/A,#N/A,FALSE,"ECWEBB";#N/A,#N/A,FALSE,"MFT96";#N/A,#N/A,FALSE,"CTrecon"}</definedName>
    <definedName name="dgsgf_2" localSheetId="17" hidden="1">{#N/A,#N/A,FALSE,"TMCOMP96";#N/A,#N/A,FALSE,"MAT96";#N/A,#N/A,FALSE,"FANDA96";#N/A,#N/A,FALSE,"INTRAN96";#N/A,#N/A,FALSE,"NAA9697";#N/A,#N/A,FALSE,"ECWEBB";#N/A,#N/A,FALSE,"MFT96";#N/A,#N/A,FALSE,"CTrecon"}</definedName>
    <definedName name="dgsgf_2" localSheetId="13" hidden="1">{#N/A,#N/A,FALSE,"TMCOMP96";#N/A,#N/A,FALSE,"MAT96";#N/A,#N/A,FALSE,"FANDA96";#N/A,#N/A,FALSE,"INTRAN96";#N/A,#N/A,FALSE,"NAA9697";#N/A,#N/A,FALSE,"ECWEBB";#N/A,#N/A,FALSE,"MFT96";#N/A,#N/A,FALSE,"CTrecon"}</definedName>
    <definedName name="dgsgf_2" localSheetId="12" hidden="1">{#N/A,#N/A,FALSE,"TMCOMP96";#N/A,#N/A,FALSE,"MAT96";#N/A,#N/A,FALSE,"FANDA96";#N/A,#N/A,FALSE,"INTRAN96";#N/A,#N/A,FALSE,"NAA9697";#N/A,#N/A,FALSE,"ECWEBB";#N/A,#N/A,FALSE,"MFT96";#N/A,#N/A,FALSE,"CTrecon"}</definedName>
    <definedName name="dgsgf_2" hidden="1">{#N/A,#N/A,FALSE,"TMCOMP96";#N/A,#N/A,FALSE,"MAT96";#N/A,#N/A,FALSE,"FANDA96";#N/A,#N/A,FALSE,"INTRAN96";#N/A,#N/A,FALSE,"NAA9697";#N/A,#N/A,FALSE,"ECWEBB";#N/A,#N/A,FALSE,"MFT96";#N/A,#N/A,FALSE,"CTrecon"}</definedName>
    <definedName name="dgsgf2" localSheetId="17" hidden="1">{#N/A,#N/A,FALSE,"TMCOMP96";#N/A,#N/A,FALSE,"MAT96";#N/A,#N/A,FALSE,"FANDA96";#N/A,#N/A,FALSE,"INTRAN96";#N/A,#N/A,FALSE,"NAA9697";#N/A,#N/A,FALSE,"ECWEBB";#N/A,#N/A,FALSE,"MFT96";#N/A,#N/A,FALSE,"CTrecon"}</definedName>
    <definedName name="dgsgf2" localSheetId="13" hidden="1">{#N/A,#N/A,FALSE,"TMCOMP96";#N/A,#N/A,FALSE,"MAT96";#N/A,#N/A,FALSE,"FANDA96";#N/A,#N/A,FALSE,"INTRAN96";#N/A,#N/A,FALSE,"NAA9697";#N/A,#N/A,FALSE,"ECWEBB";#N/A,#N/A,FALSE,"MFT96";#N/A,#N/A,FALSE,"CTrecon"}</definedName>
    <definedName name="dgsgf2" localSheetId="12" hidden="1">{#N/A,#N/A,FALSE,"TMCOMP96";#N/A,#N/A,FALSE,"MAT96";#N/A,#N/A,FALSE,"FANDA96";#N/A,#N/A,FALSE,"INTRAN96";#N/A,#N/A,FALSE,"NAA9697";#N/A,#N/A,FALSE,"ECWEBB";#N/A,#N/A,FALSE,"MFT96";#N/A,#N/A,FALSE,"CTrecon"}</definedName>
    <definedName name="dgsgf2" hidden="1">{#N/A,#N/A,FALSE,"TMCOMP96";#N/A,#N/A,FALSE,"MAT96";#N/A,#N/A,FALSE,"FANDA96";#N/A,#N/A,FALSE,"INTRAN96";#N/A,#N/A,FALSE,"NAA9697";#N/A,#N/A,FALSE,"ECWEBB";#N/A,#N/A,FALSE,"MFT96";#N/A,#N/A,FALSE,"CTrecon"}</definedName>
    <definedName name="Distribution" hidden="1">#REF!</definedName>
    <definedName name="DORSET">#REF!</definedName>
    <definedName name="dsfgdfg" localSheetId="17" hidden="1">{#N/A,#N/A,FALSE,"TMCOMP96";#N/A,#N/A,FALSE,"MAT96";#N/A,#N/A,FALSE,"FANDA96";#N/A,#N/A,FALSE,"INTRAN96";#N/A,#N/A,FALSE,"NAA9697";#N/A,#N/A,FALSE,"ECWEBB";#N/A,#N/A,FALSE,"MFT96";#N/A,#N/A,FALSE,"CTrecon"}</definedName>
    <definedName name="dsfgdfg" localSheetId="13" hidden="1">{#N/A,#N/A,FALSE,"TMCOMP96";#N/A,#N/A,FALSE,"MAT96";#N/A,#N/A,FALSE,"FANDA96";#N/A,#N/A,FALSE,"INTRAN96";#N/A,#N/A,FALSE,"NAA9697";#N/A,#N/A,FALSE,"ECWEBB";#N/A,#N/A,FALSE,"MFT96";#N/A,#N/A,FALSE,"CTrecon"}</definedName>
    <definedName name="dsfgdfg" localSheetId="12" hidden="1">{#N/A,#N/A,FALSE,"TMCOMP96";#N/A,#N/A,FALSE,"MAT96";#N/A,#N/A,FALSE,"FANDA96";#N/A,#N/A,FALSE,"INTRAN96";#N/A,#N/A,FALSE,"NAA9697";#N/A,#N/A,FALSE,"ECWEBB";#N/A,#N/A,FALSE,"MFT96";#N/A,#N/A,FALSE,"CTrecon"}</definedName>
    <definedName name="dsfgdfg" hidden="1">{#N/A,#N/A,FALSE,"TMCOMP96";#N/A,#N/A,FALSE,"MAT96";#N/A,#N/A,FALSE,"FANDA96";#N/A,#N/A,FALSE,"INTRAN96";#N/A,#N/A,FALSE,"NAA9697";#N/A,#N/A,FALSE,"ECWEBB";#N/A,#N/A,FALSE,"MFT96";#N/A,#N/A,FALSE,"CTrecon"}</definedName>
    <definedName name="dsfgdsfgfdsg" localSheetId="17" hidden="1">{#N/A,#N/A,FALSE,"TMCOMP96";#N/A,#N/A,FALSE,"MAT96";#N/A,#N/A,FALSE,"FANDA96";#N/A,#N/A,FALSE,"INTRAN96";#N/A,#N/A,FALSE,"NAA9697";#N/A,#N/A,FALSE,"ECWEBB";#N/A,#N/A,FALSE,"MFT96";#N/A,#N/A,FALSE,"CTrecon"}</definedName>
    <definedName name="dsfgdsfgfdsg" localSheetId="13" hidden="1">{#N/A,#N/A,FALSE,"TMCOMP96";#N/A,#N/A,FALSE,"MAT96";#N/A,#N/A,FALSE,"FANDA96";#N/A,#N/A,FALSE,"INTRAN96";#N/A,#N/A,FALSE,"NAA9697";#N/A,#N/A,FALSE,"ECWEBB";#N/A,#N/A,FALSE,"MFT96";#N/A,#N/A,FALSE,"CTrecon"}</definedName>
    <definedName name="dsfgdsfgfdsg" localSheetId="12" hidden="1">{#N/A,#N/A,FALSE,"TMCOMP96";#N/A,#N/A,FALSE,"MAT96";#N/A,#N/A,FALSE,"FANDA96";#N/A,#N/A,FALSE,"INTRAN96";#N/A,#N/A,FALSE,"NAA9697";#N/A,#N/A,FALSE,"ECWEBB";#N/A,#N/A,FALSE,"MFT96";#N/A,#N/A,FALSE,"CTrecon"}</definedName>
    <definedName name="dsfgdsfgfdsg" hidden="1">{#N/A,#N/A,FALSE,"TMCOMP96";#N/A,#N/A,FALSE,"MAT96";#N/A,#N/A,FALSE,"FANDA96";#N/A,#N/A,FALSE,"INTRAN96";#N/A,#N/A,FALSE,"NAA9697";#N/A,#N/A,FALSE,"ECWEBB";#N/A,#N/A,FALSE,"MFT96";#N/A,#N/A,FALSE,"CTrecon"}</definedName>
    <definedName name="dsfgdsg" localSheetId="17" hidden="1">{#N/A,#N/A,FALSE,"TMCOMP96";#N/A,#N/A,FALSE,"MAT96";#N/A,#N/A,FALSE,"FANDA96";#N/A,#N/A,FALSE,"INTRAN96";#N/A,#N/A,FALSE,"NAA9697";#N/A,#N/A,FALSE,"ECWEBB";#N/A,#N/A,FALSE,"MFT96";#N/A,#N/A,FALSE,"CTrecon"}</definedName>
    <definedName name="dsfgdsg" localSheetId="13" hidden="1">{#N/A,#N/A,FALSE,"TMCOMP96";#N/A,#N/A,FALSE,"MAT96";#N/A,#N/A,FALSE,"FANDA96";#N/A,#N/A,FALSE,"INTRAN96";#N/A,#N/A,FALSE,"NAA9697";#N/A,#N/A,FALSE,"ECWEBB";#N/A,#N/A,FALSE,"MFT96";#N/A,#N/A,FALSE,"CTrecon"}</definedName>
    <definedName name="dsfgdsg" localSheetId="12" hidden="1">{#N/A,#N/A,FALSE,"TMCOMP96";#N/A,#N/A,FALSE,"MAT96";#N/A,#N/A,FALSE,"FANDA96";#N/A,#N/A,FALSE,"INTRAN96";#N/A,#N/A,FALSE,"NAA9697";#N/A,#N/A,FALSE,"ECWEBB";#N/A,#N/A,FALSE,"MFT96";#N/A,#N/A,FALSE,"CTrecon"}</definedName>
    <definedName name="dsfgdsg" hidden="1">{#N/A,#N/A,FALSE,"TMCOMP96";#N/A,#N/A,FALSE,"MAT96";#N/A,#N/A,FALSE,"FANDA96";#N/A,#N/A,FALSE,"INTRAN96";#N/A,#N/A,FALSE,"NAA9697";#N/A,#N/A,FALSE,"ECWEBB";#N/A,#N/A,FALSE,"MFT96";#N/A,#N/A,FALSE,"CTrecon"}</definedName>
    <definedName name="DURHAM">#REF!</definedName>
    <definedName name="DYFED">#REF!</definedName>
    <definedName name="E_SUSSEX">#REF!</definedName>
    <definedName name="EFO" hidden="1">#REF!</definedName>
    <definedName name="eh" localSheetId="17" hidden="1">{"'Trust by name'!$A$6:$E$350","'Trust by name'!$A$1:$D$348"}</definedName>
    <definedName name="eh" localSheetId="13" hidden="1">{"'Trust by name'!$A$6:$E$350","'Trust by name'!$A$1:$D$348"}</definedName>
    <definedName name="eh" localSheetId="12" hidden="1">{"'Trust by name'!$A$6:$E$350","'Trust by name'!$A$1:$D$348"}</definedName>
    <definedName name="eh" hidden="1">{"'Trust by name'!$A$6:$E$350","'Trust by name'!$A$1:$D$348"}</definedName>
    <definedName name="ESSEX">#REF!</definedName>
    <definedName name="ExtraProfiles" hidden="1">#REF!</definedName>
    <definedName name="ExtraProfiless" hidden="1">#REF!</definedName>
    <definedName name="FDDD" localSheetId="17" hidden="1">{#N/A,#N/A,FALSE,"TMCOMP96";#N/A,#N/A,FALSE,"MAT96";#N/A,#N/A,FALSE,"FANDA96";#N/A,#N/A,FALSE,"INTRAN96";#N/A,#N/A,FALSE,"NAA9697";#N/A,#N/A,FALSE,"ECWEBB";#N/A,#N/A,FALSE,"MFT96";#N/A,#N/A,FALSE,"CTrecon"}</definedName>
    <definedName name="FDDD" localSheetId="13" hidden="1">{#N/A,#N/A,FALSE,"TMCOMP96";#N/A,#N/A,FALSE,"MAT96";#N/A,#N/A,FALSE,"FANDA96";#N/A,#N/A,FALSE,"INTRAN96";#N/A,#N/A,FALSE,"NAA9697";#N/A,#N/A,FALSE,"ECWEBB";#N/A,#N/A,FALSE,"MFT96";#N/A,#N/A,FALSE,"CTrecon"}</definedName>
    <definedName name="FDDD" localSheetId="12" hidden="1">{#N/A,#N/A,FALSE,"TMCOMP96";#N/A,#N/A,FALSE,"MAT96";#N/A,#N/A,FALSE,"FANDA96";#N/A,#N/A,FALSE,"INTRAN96";#N/A,#N/A,FALSE,"NAA9697";#N/A,#N/A,FALSE,"ECWEBB";#N/A,#N/A,FALSE,"MFT96";#N/A,#N/A,FALSE,"CTrecon"}</definedName>
    <definedName name="FDDD" hidden="1">{#N/A,#N/A,FALSE,"TMCOMP96";#N/A,#N/A,FALSE,"MAT96";#N/A,#N/A,FALSE,"FANDA96";#N/A,#N/A,FALSE,"INTRAN96";#N/A,#N/A,FALSE,"NAA9697";#N/A,#N/A,FALSE,"ECWEBB";#N/A,#N/A,FALSE,"MFT96";#N/A,#N/A,FALSE,"CTrecon"}</definedName>
    <definedName name="fdgfgfd" localSheetId="17" hidden="1">{#N/A,#N/A,FALSE,"TMCOMP96";#N/A,#N/A,FALSE,"MAT96";#N/A,#N/A,FALSE,"FANDA96";#N/A,#N/A,FALSE,"INTRAN96";#N/A,#N/A,FALSE,"NAA9697";#N/A,#N/A,FALSE,"ECWEBB";#N/A,#N/A,FALSE,"MFT96";#N/A,#N/A,FALSE,"CTrecon"}</definedName>
    <definedName name="fdgfgfd" localSheetId="13" hidden="1">{#N/A,#N/A,FALSE,"TMCOMP96";#N/A,#N/A,FALSE,"MAT96";#N/A,#N/A,FALSE,"FANDA96";#N/A,#N/A,FALSE,"INTRAN96";#N/A,#N/A,FALSE,"NAA9697";#N/A,#N/A,FALSE,"ECWEBB";#N/A,#N/A,FALSE,"MFT96";#N/A,#N/A,FALSE,"CTrecon"}</definedName>
    <definedName name="fdgfgfd" localSheetId="12" hidden="1">{#N/A,#N/A,FALSE,"TMCOMP96";#N/A,#N/A,FALSE,"MAT96";#N/A,#N/A,FALSE,"FANDA96";#N/A,#N/A,FALSE,"INTRAN96";#N/A,#N/A,FALSE,"NAA9697";#N/A,#N/A,FALSE,"ECWEBB";#N/A,#N/A,FALSE,"MFT96";#N/A,#N/A,FALSE,"CTrecon"}</definedName>
    <definedName name="fdgfgfd" hidden="1">{#N/A,#N/A,FALSE,"TMCOMP96";#N/A,#N/A,FALSE,"MAT96";#N/A,#N/A,FALSE,"FANDA96";#N/A,#N/A,FALSE,"INTRAN96";#N/A,#N/A,FALSE,"NAA9697";#N/A,#N/A,FALSE,"ECWEBB";#N/A,#N/A,FALSE,"MFT96";#N/A,#N/A,FALSE,"CTrecon"}</definedName>
    <definedName name="fdsgfdg" hidden="1">#REF!</definedName>
    <definedName name="females_UK">#REF!</definedName>
    <definedName name="fg" localSheetId="17" hidden="1">{#N/A,#N/A,FALSE,"TMCOMP96";#N/A,#N/A,FALSE,"MAT96";#N/A,#N/A,FALSE,"FANDA96";#N/A,#N/A,FALSE,"INTRAN96";#N/A,#N/A,FALSE,"NAA9697";#N/A,#N/A,FALSE,"ECWEBB";#N/A,#N/A,FALSE,"MFT96";#N/A,#N/A,FALSE,"CTrecon"}</definedName>
    <definedName name="fg" localSheetId="13" hidden="1">{#N/A,#N/A,FALSE,"TMCOMP96";#N/A,#N/A,FALSE,"MAT96";#N/A,#N/A,FALSE,"FANDA96";#N/A,#N/A,FALSE,"INTRAN96";#N/A,#N/A,FALSE,"NAA9697";#N/A,#N/A,FALSE,"ECWEBB";#N/A,#N/A,FALSE,"MFT96";#N/A,#N/A,FALSE,"CTrecon"}</definedName>
    <definedName name="fg" localSheetId="12"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_1" localSheetId="17" hidden="1">{#N/A,#N/A,FALSE,"TMCOMP96";#N/A,#N/A,FALSE,"MAT96";#N/A,#N/A,FALSE,"FANDA96";#N/A,#N/A,FALSE,"INTRAN96";#N/A,#N/A,FALSE,"NAA9697";#N/A,#N/A,FALSE,"ECWEBB";#N/A,#N/A,FALSE,"MFT96";#N/A,#N/A,FALSE,"CTrecon"}</definedName>
    <definedName name="fg_1" localSheetId="13" hidden="1">{#N/A,#N/A,FALSE,"TMCOMP96";#N/A,#N/A,FALSE,"MAT96";#N/A,#N/A,FALSE,"FANDA96";#N/A,#N/A,FALSE,"INTRAN96";#N/A,#N/A,FALSE,"NAA9697";#N/A,#N/A,FALSE,"ECWEBB";#N/A,#N/A,FALSE,"MFT96";#N/A,#N/A,FALSE,"CTrecon"}</definedName>
    <definedName name="fg_1" localSheetId="12" hidden="1">{#N/A,#N/A,FALSE,"TMCOMP96";#N/A,#N/A,FALSE,"MAT96";#N/A,#N/A,FALSE,"FANDA96";#N/A,#N/A,FALSE,"INTRAN96";#N/A,#N/A,FALSE,"NAA9697";#N/A,#N/A,FALSE,"ECWEBB";#N/A,#N/A,FALSE,"MFT96";#N/A,#N/A,FALSE,"CTrecon"}</definedName>
    <definedName name="fg_1" hidden="1">{#N/A,#N/A,FALSE,"TMCOMP96";#N/A,#N/A,FALSE,"MAT96";#N/A,#N/A,FALSE,"FANDA96";#N/A,#N/A,FALSE,"INTRAN96";#N/A,#N/A,FALSE,"NAA9697";#N/A,#N/A,FALSE,"ECWEBB";#N/A,#N/A,FALSE,"MFT96";#N/A,#N/A,FALSE,"CTrecon"}</definedName>
    <definedName name="fg_2" localSheetId="17" hidden="1">{#N/A,#N/A,FALSE,"TMCOMP96";#N/A,#N/A,FALSE,"MAT96";#N/A,#N/A,FALSE,"FANDA96";#N/A,#N/A,FALSE,"INTRAN96";#N/A,#N/A,FALSE,"NAA9697";#N/A,#N/A,FALSE,"ECWEBB";#N/A,#N/A,FALSE,"MFT96";#N/A,#N/A,FALSE,"CTrecon"}</definedName>
    <definedName name="fg_2" localSheetId="13" hidden="1">{#N/A,#N/A,FALSE,"TMCOMP96";#N/A,#N/A,FALSE,"MAT96";#N/A,#N/A,FALSE,"FANDA96";#N/A,#N/A,FALSE,"INTRAN96";#N/A,#N/A,FALSE,"NAA9697";#N/A,#N/A,FALSE,"ECWEBB";#N/A,#N/A,FALSE,"MFT96";#N/A,#N/A,FALSE,"CTrecon"}</definedName>
    <definedName name="fg_2" localSheetId="12" hidden="1">{#N/A,#N/A,FALSE,"TMCOMP96";#N/A,#N/A,FALSE,"MAT96";#N/A,#N/A,FALSE,"FANDA96";#N/A,#N/A,FALSE,"INTRAN96";#N/A,#N/A,FALSE,"NAA9697";#N/A,#N/A,FALSE,"ECWEBB";#N/A,#N/A,FALSE,"MFT96";#N/A,#N/A,FALSE,"CTrecon"}</definedName>
    <definedName name="fg_2" hidden="1">{#N/A,#N/A,FALSE,"TMCOMP96";#N/A,#N/A,FALSE,"MAT96";#N/A,#N/A,FALSE,"FANDA96";#N/A,#N/A,FALSE,"INTRAN96";#N/A,#N/A,FALSE,"NAA9697";#N/A,#N/A,FALSE,"ECWEBB";#N/A,#N/A,FALSE,"MFT96";#N/A,#N/A,FALSE,"CTrecon"}</definedName>
    <definedName name="fgdd" localSheetId="17" hidden="1">{#N/A,#N/A,FALSE,"TMCOMP96";#N/A,#N/A,FALSE,"MAT96";#N/A,#N/A,FALSE,"FANDA96";#N/A,#N/A,FALSE,"INTRAN96";#N/A,#N/A,FALSE,"NAA9697";#N/A,#N/A,FALSE,"ECWEBB";#N/A,#N/A,FALSE,"MFT96";#N/A,#N/A,FALSE,"CTrecon"}</definedName>
    <definedName name="fgdd" localSheetId="13" hidden="1">{#N/A,#N/A,FALSE,"TMCOMP96";#N/A,#N/A,FALSE,"MAT96";#N/A,#N/A,FALSE,"FANDA96";#N/A,#N/A,FALSE,"INTRAN96";#N/A,#N/A,FALSE,"NAA9697";#N/A,#N/A,FALSE,"ECWEBB";#N/A,#N/A,FALSE,"MFT96";#N/A,#N/A,FALSE,"CTrecon"}</definedName>
    <definedName name="fgdd" localSheetId="12" hidden="1">{#N/A,#N/A,FALSE,"TMCOMP96";#N/A,#N/A,FALSE,"MAT96";#N/A,#N/A,FALSE,"FANDA96";#N/A,#N/A,FALSE,"INTRAN96";#N/A,#N/A,FALSE,"NAA9697";#N/A,#N/A,FALSE,"ECWEBB";#N/A,#N/A,FALSE,"MFT96";#N/A,#N/A,FALSE,"CTrecon"}</definedName>
    <definedName name="fgdd" hidden="1">{#N/A,#N/A,FALSE,"TMCOMP96";#N/A,#N/A,FALSE,"MAT96";#N/A,#N/A,FALSE,"FANDA96";#N/A,#N/A,FALSE,"INTRAN96";#N/A,#N/A,FALSE,"NAA9697";#N/A,#N/A,FALSE,"ECWEBB";#N/A,#N/A,FALSE,"MFT96";#N/A,#N/A,FALSE,"CTrecon"}</definedName>
    <definedName name="fgfd" localSheetId="17" hidden="1">{#N/A,#N/A,FALSE,"TMCOMP96";#N/A,#N/A,FALSE,"MAT96";#N/A,#N/A,FALSE,"FANDA96";#N/A,#N/A,FALSE,"INTRAN96";#N/A,#N/A,FALSE,"NAA9697";#N/A,#N/A,FALSE,"ECWEBB";#N/A,#N/A,FALSE,"MFT96";#N/A,#N/A,FALSE,"CTrecon"}</definedName>
    <definedName name="fgfd" localSheetId="13" hidden="1">{#N/A,#N/A,FALSE,"TMCOMP96";#N/A,#N/A,FALSE,"MAT96";#N/A,#N/A,FALSE,"FANDA96";#N/A,#N/A,FALSE,"INTRAN96";#N/A,#N/A,FALSE,"NAA9697";#N/A,#N/A,FALSE,"ECWEBB";#N/A,#N/A,FALSE,"MFT96";#N/A,#N/A,FALSE,"CTrecon"}</definedName>
    <definedName name="fgfd" localSheetId="12"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fd_1" localSheetId="17" hidden="1">{#N/A,#N/A,FALSE,"TMCOMP96";#N/A,#N/A,FALSE,"MAT96";#N/A,#N/A,FALSE,"FANDA96";#N/A,#N/A,FALSE,"INTRAN96";#N/A,#N/A,FALSE,"NAA9697";#N/A,#N/A,FALSE,"ECWEBB";#N/A,#N/A,FALSE,"MFT96";#N/A,#N/A,FALSE,"CTrecon"}</definedName>
    <definedName name="fgfd_1" localSheetId="13" hidden="1">{#N/A,#N/A,FALSE,"TMCOMP96";#N/A,#N/A,FALSE,"MAT96";#N/A,#N/A,FALSE,"FANDA96";#N/A,#N/A,FALSE,"INTRAN96";#N/A,#N/A,FALSE,"NAA9697";#N/A,#N/A,FALSE,"ECWEBB";#N/A,#N/A,FALSE,"MFT96";#N/A,#N/A,FALSE,"CTrecon"}</definedName>
    <definedName name="fgfd_1" localSheetId="12" hidden="1">{#N/A,#N/A,FALSE,"TMCOMP96";#N/A,#N/A,FALSE,"MAT96";#N/A,#N/A,FALSE,"FANDA96";#N/A,#N/A,FALSE,"INTRAN96";#N/A,#N/A,FALSE,"NAA9697";#N/A,#N/A,FALSE,"ECWEBB";#N/A,#N/A,FALSE,"MFT96";#N/A,#N/A,FALSE,"CTrecon"}</definedName>
    <definedName name="fgfd_1" hidden="1">{#N/A,#N/A,FALSE,"TMCOMP96";#N/A,#N/A,FALSE,"MAT96";#N/A,#N/A,FALSE,"FANDA96";#N/A,#N/A,FALSE,"INTRAN96";#N/A,#N/A,FALSE,"NAA9697";#N/A,#N/A,FALSE,"ECWEBB";#N/A,#N/A,FALSE,"MFT96";#N/A,#N/A,FALSE,"CTrecon"}</definedName>
    <definedName name="fgfd_2" localSheetId="17" hidden="1">{#N/A,#N/A,FALSE,"TMCOMP96";#N/A,#N/A,FALSE,"MAT96";#N/A,#N/A,FALSE,"FANDA96";#N/A,#N/A,FALSE,"INTRAN96";#N/A,#N/A,FALSE,"NAA9697";#N/A,#N/A,FALSE,"ECWEBB";#N/A,#N/A,FALSE,"MFT96";#N/A,#N/A,FALSE,"CTrecon"}</definedName>
    <definedName name="fgfd_2" localSheetId="13" hidden="1">{#N/A,#N/A,FALSE,"TMCOMP96";#N/A,#N/A,FALSE,"MAT96";#N/A,#N/A,FALSE,"FANDA96";#N/A,#N/A,FALSE,"INTRAN96";#N/A,#N/A,FALSE,"NAA9697";#N/A,#N/A,FALSE,"ECWEBB";#N/A,#N/A,FALSE,"MFT96";#N/A,#N/A,FALSE,"CTrecon"}</definedName>
    <definedName name="fgfd_2" localSheetId="12" hidden="1">{#N/A,#N/A,FALSE,"TMCOMP96";#N/A,#N/A,FALSE,"MAT96";#N/A,#N/A,FALSE,"FANDA96";#N/A,#N/A,FALSE,"INTRAN96";#N/A,#N/A,FALSE,"NAA9697";#N/A,#N/A,FALSE,"ECWEBB";#N/A,#N/A,FALSE,"MFT96";#N/A,#N/A,FALSE,"CTrecon"}</definedName>
    <definedName name="fgfd_2" hidden="1">{#N/A,#N/A,FALSE,"TMCOMP96";#N/A,#N/A,FALSE,"MAT96";#N/A,#N/A,FALSE,"FANDA96";#N/A,#N/A,FALSE,"INTRAN96";#N/A,#N/A,FALSE,"NAA9697";#N/A,#N/A,FALSE,"ECWEBB";#N/A,#N/A,FALSE,"MFT96";#N/A,#N/A,FALSE,"CTrecon"}</definedName>
    <definedName name="fgg" localSheetId="17" hidden="1">{#N/A,#N/A,FALSE,"TMCOMP96";#N/A,#N/A,FALSE,"MAT96";#N/A,#N/A,FALSE,"FANDA96";#N/A,#N/A,FALSE,"INTRAN96";#N/A,#N/A,FALSE,"NAA9697";#N/A,#N/A,FALSE,"ECWEBB";#N/A,#N/A,FALSE,"MFT96";#N/A,#N/A,FALSE,"CTrecon"}</definedName>
    <definedName name="fgg" localSheetId="13" hidden="1">{#N/A,#N/A,FALSE,"TMCOMP96";#N/A,#N/A,FALSE,"MAT96";#N/A,#N/A,FALSE,"FANDA96";#N/A,#N/A,FALSE,"INTRAN96";#N/A,#N/A,FALSE,"NAA9697";#N/A,#N/A,FALSE,"ECWEBB";#N/A,#N/A,FALSE,"MFT96";#N/A,#N/A,FALSE,"CTrecon"}</definedName>
    <definedName name="fgg" localSheetId="12" hidden="1">{#N/A,#N/A,FALSE,"TMCOMP96";#N/A,#N/A,FALSE,"MAT96";#N/A,#N/A,FALSE,"FANDA96";#N/A,#N/A,FALSE,"INTRAN96";#N/A,#N/A,FALSE,"NAA9697";#N/A,#N/A,FALSE,"ECWEBB";#N/A,#N/A,FALSE,"MFT96";#N/A,#N/A,FALSE,"CTrecon"}</definedName>
    <definedName name="fgg" hidden="1">{#N/A,#N/A,FALSE,"TMCOMP96";#N/A,#N/A,FALSE,"MAT96";#N/A,#N/A,FALSE,"FANDA96";#N/A,#N/A,FALSE,"INTRAN96";#N/A,#N/A,FALSE,"NAA9697";#N/A,#N/A,FALSE,"ECWEBB";#N/A,#N/A,FALSE,"MFT96";#N/A,#N/A,FALSE,"CTrecon"}</definedName>
    <definedName name="fghfgh" localSheetId="17" hidden="1">{#N/A,#N/A,FALSE,"TMCOMP96";#N/A,#N/A,FALSE,"MAT96";#N/A,#N/A,FALSE,"FANDA96";#N/A,#N/A,FALSE,"INTRAN96";#N/A,#N/A,FALSE,"NAA9697";#N/A,#N/A,FALSE,"ECWEBB";#N/A,#N/A,FALSE,"MFT96";#N/A,#N/A,FALSE,"CTrecon"}</definedName>
    <definedName name="fghfgh" localSheetId="13" hidden="1">{#N/A,#N/A,FALSE,"TMCOMP96";#N/A,#N/A,FALSE,"MAT96";#N/A,#N/A,FALSE,"FANDA96";#N/A,#N/A,FALSE,"INTRAN96";#N/A,#N/A,FALSE,"NAA9697";#N/A,#N/A,FALSE,"ECWEBB";#N/A,#N/A,FALSE,"MFT96";#N/A,#N/A,FALSE,"CTrecon"}</definedName>
    <definedName name="fghfgh" localSheetId="12" hidden="1">{#N/A,#N/A,FALSE,"TMCOMP96";#N/A,#N/A,FALSE,"MAT96";#N/A,#N/A,FALSE,"FANDA96";#N/A,#N/A,FALSE,"INTRAN96";#N/A,#N/A,FALSE,"NAA9697";#N/A,#N/A,FALSE,"ECWEBB";#N/A,#N/A,FALSE,"MFT96";#N/A,#N/A,FALSE,"CTrecon"}</definedName>
    <definedName name="fghfgh" hidden="1">{#N/A,#N/A,FALSE,"TMCOMP96";#N/A,#N/A,FALSE,"MAT96";#N/A,#N/A,FALSE,"FANDA96";#N/A,#N/A,FALSE,"INTRAN96";#N/A,#N/A,FALSE,"NAA9697";#N/A,#N/A,FALSE,"ECWEBB";#N/A,#N/A,FALSE,"MFT96";#N/A,#N/A,FALSE,"CTrecon"}</definedName>
    <definedName name="fyu" hidden="1">#REF!</definedName>
    <definedName name="ghj" localSheetId="17" hidden="1">{#N/A,#N/A,FALSE,"TMCOMP96";#N/A,#N/A,FALSE,"MAT96";#N/A,#N/A,FALSE,"FANDA96";#N/A,#N/A,FALSE,"INTRAN96";#N/A,#N/A,FALSE,"NAA9697";#N/A,#N/A,FALSE,"ECWEBB";#N/A,#N/A,FALSE,"MFT96";#N/A,#N/A,FALSE,"CTrecon"}</definedName>
    <definedName name="ghj" localSheetId="13" hidden="1">{#N/A,#N/A,FALSE,"TMCOMP96";#N/A,#N/A,FALSE,"MAT96";#N/A,#N/A,FALSE,"FANDA96";#N/A,#N/A,FALSE,"INTRAN96";#N/A,#N/A,FALSE,"NAA9697";#N/A,#N/A,FALSE,"ECWEBB";#N/A,#N/A,FALSE,"MFT96";#N/A,#N/A,FALSE,"CTrecon"}</definedName>
    <definedName name="ghj" localSheetId="12"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hj_1" localSheetId="17" hidden="1">{#N/A,#N/A,FALSE,"TMCOMP96";#N/A,#N/A,FALSE,"MAT96";#N/A,#N/A,FALSE,"FANDA96";#N/A,#N/A,FALSE,"INTRAN96";#N/A,#N/A,FALSE,"NAA9697";#N/A,#N/A,FALSE,"ECWEBB";#N/A,#N/A,FALSE,"MFT96";#N/A,#N/A,FALSE,"CTrecon"}</definedName>
    <definedName name="ghj_1" localSheetId="13" hidden="1">{#N/A,#N/A,FALSE,"TMCOMP96";#N/A,#N/A,FALSE,"MAT96";#N/A,#N/A,FALSE,"FANDA96";#N/A,#N/A,FALSE,"INTRAN96";#N/A,#N/A,FALSE,"NAA9697";#N/A,#N/A,FALSE,"ECWEBB";#N/A,#N/A,FALSE,"MFT96";#N/A,#N/A,FALSE,"CTrecon"}</definedName>
    <definedName name="ghj_1" localSheetId="12" hidden="1">{#N/A,#N/A,FALSE,"TMCOMP96";#N/A,#N/A,FALSE,"MAT96";#N/A,#N/A,FALSE,"FANDA96";#N/A,#N/A,FALSE,"INTRAN96";#N/A,#N/A,FALSE,"NAA9697";#N/A,#N/A,FALSE,"ECWEBB";#N/A,#N/A,FALSE,"MFT96";#N/A,#N/A,FALSE,"CTrecon"}</definedName>
    <definedName name="ghj_1" hidden="1">{#N/A,#N/A,FALSE,"TMCOMP96";#N/A,#N/A,FALSE,"MAT96";#N/A,#N/A,FALSE,"FANDA96";#N/A,#N/A,FALSE,"INTRAN96";#N/A,#N/A,FALSE,"NAA9697";#N/A,#N/A,FALSE,"ECWEBB";#N/A,#N/A,FALSE,"MFT96";#N/A,#N/A,FALSE,"CTrecon"}</definedName>
    <definedName name="ghj_2" localSheetId="17" hidden="1">{#N/A,#N/A,FALSE,"TMCOMP96";#N/A,#N/A,FALSE,"MAT96";#N/A,#N/A,FALSE,"FANDA96";#N/A,#N/A,FALSE,"INTRAN96";#N/A,#N/A,FALSE,"NAA9697";#N/A,#N/A,FALSE,"ECWEBB";#N/A,#N/A,FALSE,"MFT96";#N/A,#N/A,FALSE,"CTrecon"}</definedName>
    <definedName name="ghj_2" localSheetId="13" hidden="1">{#N/A,#N/A,FALSE,"TMCOMP96";#N/A,#N/A,FALSE,"MAT96";#N/A,#N/A,FALSE,"FANDA96";#N/A,#N/A,FALSE,"INTRAN96";#N/A,#N/A,FALSE,"NAA9697";#N/A,#N/A,FALSE,"ECWEBB";#N/A,#N/A,FALSE,"MFT96";#N/A,#N/A,FALSE,"CTrecon"}</definedName>
    <definedName name="ghj_2" localSheetId="12" hidden="1">{#N/A,#N/A,FALSE,"TMCOMP96";#N/A,#N/A,FALSE,"MAT96";#N/A,#N/A,FALSE,"FANDA96";#N/A,#N/A,FALSE,"INTRAN96";#N/A,#N/A,FALSE,"NAA9697";#N/A,#N/A,FALSE,"ECWEBB";#N/A,#N/A,FALSE,"MFT96";#N/A,#N/A,FALSE,"CTrecon"}</definedName>
    <definedName name="ghj_2" hidden="1">{#N/A,#N/A,FALSE,"TMCOMP96";#N/A,#N/A,FALSE,"MAT96";#N/A,#N/A,FALSE,"FANDA96";#N/A,#N/A,FALSE,"INTRAN96";#N/A,#N/A,FALSE,"NAA9697";#N/A,#N/A,FALSE,"ECWEBB";#N/A,#N/A,FALSE,"MFT96";#N/A,#N/A,FALSE,"CTrecon"}</definedName>
    <definedName name="GLOS">#REF!</definedName>
    <definedName name="GTR_MAN">#REF!</definedName>
    <definedName name="GWENT">#REF!</definedName>
    <definedName name="GWYNEDD">#REF!</definedName>
    <definedName name="HANTS">#REF!</definedName>
    <definedName name="HEREFORD_W">#REF!</definedName>
    <definedName name="HERTS">#REF!</definedName>
    <definedName name="hjkhkhk" hidden="1">#REF!</definedName>
    <definedName name="HTML_CodePage" hidden="1">1252</definedName>
    <definedName name="HTML_Control" localSheetId="17" hidden="1">{"'Trust by name'!$A$6:$E$350","'Trust by name'!$A$1:$D$348"}</definedName>
    <definedName name="HTML_Control" localSheetId="13" hidden="1">{"'Trust by name'!$A$6:$E$350","'Trust by name'!$A$1:$D$348"}</definedName>
    <definedName name="HTML_Control" localSheetId="12" hidden="1">{"'Trust by name'!$A$6:$E$350","'Trust by name'!$A$1:$D$348"}</definedName>
    <definedName name="HTML_Control"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HUMBERSIDE">#REF!</definedName>
    <definedName name="I_OF_WIGHT">#REF!</definedName>
    <definedName name="imf" hidden="1">#REF!</definedName>
    <definedName name="Impact_Tables_2" hidden="1">#REF!</definedName>
    <definedName name="jhkgh" localSheetId="17" hidden="1">{#N/A,#N/A,FALSE,"TMCOMP96";#N/A,#N/A,FALSE,"MAT96";#N/A,#N/A,FALSE,"FANDA96";#N/A,#N/A,FALSE,"INTRAN96";#N/A,#N/A,FALSE,"NAA9697";#N/A,#N/A,FALSE,"ECWEBB";#N/A,#N/A,FALSE,"MFT96";#N/A,#N/A,FALSE,"CTrecon"}</definedName>
    <definedName name="jhkgh" localSheetId="13" hidden="1">{#N/A,#N/A,FALSE,"TMCOMP96";#N/A,#N/A,FALSE,"MAT96";#N/A,#N/A,FALSE,"FANDA96";#N/A,#N/A,FALSE,"INTRAN96";#N/A,#N/A,FALSE,"NAA9697";#N/A,#N/A,FALSE,"ECWEBB";#N/A,#N/A,FALSE,"MFT96";#N/A,#N/A,FALSE,"CTrecon"}</definedName>
    <definedName name="jhkgh" localSheetId="12"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_1" localSheetId="17" hidden="1">{#N/A,#N/A,FALSE,"TMCOMP96";#N/A,#N/A,FALSE,"MAT96";#N/A,#N/A,FALSE,"FANDA96";#N/A,#N/A,FALSE,"INTRAN96";#N/A,#N/A,FALSE,"NAA9697";#N/A,#N/A,FALSE,"ECWEBB";#N/A,#N/A,FALSE,"MFT96";#N/A,#N/A,FALSE,"CTrecon"}</definedName>
    <definedName name="jhkgh_1" localSheetId="13" hidden="1">{#N/A,#N/A,FALSE,"TMCOMP96";#N/A,#N/A,FALSE,"MAT96";#N/A,#N/A,FALSE,"FANDA96";#N/A,#N/A,FALSE,"INTRAN96";#N/A,#N/A,FALSE,"NAA9697";#N/A,#N/A,FALSE,"ECWEBB";#N/A,#N/A,FALSE,"MFT96";#N/A,#N/A,FALSE,"CTrecon"}</definedName>
    <definedName name="jhkgh_1" localSheetId="12" hidden="1">{#N/A,#N/A,FALSE,"TMCOMP96";#N/A,#N/A,FALSE,"MAT96";#N/A,#N/A,FALSE,"FANDA96";#N/A,#N/A,FALSE,"INTRAN96";#N/A,#N/A,FALSE,"NAA9697";#N/A,#N/A,FALSE,"ECWEBB";#N/A,#N/A,FALSE,"MFT96";#N/A,#N/A,FALSE,"CTrecon"}</definedName>
    <definedName name="jhkgh_1" hidden="1">{#N/A,#N/A,FALSE,"TMCOMP96";#N/A,#N/A,FALSE,"MAT96";#N/A,#N/A,FALSE,"FANDA96";#N/A,#N/A,FALSE,"INTRAN96";#N/A,#N/A,FALSE,"NAA9697";#N/A,#N/A,FALSE,"ECWEBB";#N/A,#N/A,FALSE,"MFT96";#N/A,#N/A,FALSE,"CTrecon"}</definedName>
    <definedName name="jhkgh_2" localSheetId="17" hidden="1">{#N/A,#N/A,FALSE,"TMCOMP96";#N/A,#N/A,FALSE,"MAT96";#N/A,#N/A,FALSE,"FANDA96";#N/A,#N/A,FALSE,"INTRAN96";#N/A,#N/A,FALSE,"NAA9697";#N/A,#N/A,FALSE,"ECWEBB";#N/A,#N/A,FALSE,"MFT96";#N/A,#N/A,FALSE,"CTrecon"}</definedName>
    <definedName name="jhkgh_2" localSheetId="13" hidden="1">{#N/A,#N/A,FALSE,"TMCOMP96";#N/A,#N/A,FALSE,"MAT96";#N/A,#N/A,FALSE,"FANDA96";#N/A,#N/A,FALSE,"INTRAN96";#N/A,#N/A,FALSE,"NAA9697";#N/A,#N/A,FALSE,"ECWEBB";#N/A,#N/A,FALSE,"MFT96";#N/A,#N/A,FALSE,"CTrecon"}</definedName>
    <definedName name="jhkgh_2" localSheetId="12" hidden="1">{#N/A,#N/A,FALSE,"TMCOMP96";#N/A,#N/A,FALSE,"MAT96";#N/A,#N/A,FALSE,"FANDA96";#N/A,#N/A,FALSE,"INTRAN96";#N/A,#N/A,FALSE,"NAA9697";#N/A,#N/A,FALSE,"ECWEBB";#N/A,#N/A,FALSE,"MFT96";#N/A,#N/A,FALSE,"CTrecon"}</definedName>
    <definedName name="jhkgh_2" hidden="1">{#N/A,#N/A,FALSE,"TMCOMP96";#N/A,#N/A,FALSE,"MAT96";#N/A,#N/A,FALSE,"FANDA96";#N/A,#N/A,FALSE,"INTRAN96";#N/A,#N/A,FALSE,"NAA9697";#N/A,#N/A,FALSE,"ECWEBB";#N/A,#N/A,FALSE,"MFT96";#N/A,#N/A,FALSE,"CTrecon"}</definedName>
    <definedName name="jhkgh2" localSheetId="17" hidden="1">{#N/A,#N/A,FALSE,"TMCOMP96";#N/A,#N/A,FALSE,"MAT96";#N/A,#N/A,FALSE,"FANDA96";#N/A,#N/A,FALSE,"INTRAN96";#N/A,#N/A,FALSE,"NAA9697";#N/A,#N/A,FALSE,"ECWEBB";#N/A,#N/A,FALSE,"MFT96";#N/A,#N/A,FALSE,"CTrecon"}</definedName>
    <definedName name="jhkgh2" localSheetId="13" hidden="1">{#N/A,#N/A,FALSE,"TMCOMP96";#N/A,#N/A,FALSE,"MAT96";#N/A,#N/A,FALSE,"FANDA96";#N/A,#N/A,FALSE,"INTRAN96";#N/A,#N/A,FALSE,"NAA9697";#N/A,#N/A,FALSE,"ECWEBB";#N/A,#N/A,FALSE,"MFT96";#N/A,#N/A,FALSE,"CTrecon"}</definedName>
    <definedName name="jhkgh2" localSheetId="12"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hkgh2_1" localSheetId="17" hidden="1">{#N/A,#N/A,FALSE,"TMCOMP96";#N/A,#N/A,FALSE,"MAT96";#N/A,#N/A,FALSE,"FANDA96";#N/A,#N/A,FALSE,"INTRAN96";#N/A,#N/A,FALSE,"NAA9697";#N/A,#N/A,FALSE,"ECWEBB";#N/A,#N/A,FALSE,"MFT96";#N/A,#N/A,FALSE,"CTrecon"}</definedName>
    <definedName name="jhkgh2_1" localSheetId="13" hidden="1">{#N/A,#N/A,FALSE,"TMCOMP96";#N/A,#N/A,FALSE,"MAT96";#N/A,#N/A,FALSE,"FANDA96";#N/A,#N/A,FALSE,"INTRAN96";#N/A,#N/A,FALSE,"NAA9697";#N/A,#N/A,FALSE,"ECWEBB";#N/A,#N/A,FALSE,"MFT96";#N/A,#N/A,FALSE,"CTrecon"}</definedName>
    <definedName name="jhkgh2_1" localSheetId="12" hidden="1">{#N/A,#N/A,FALSE,"TMCOMP96";#N/A,#N/A,FALSE,"MAT96";#N/A,#N/A,FALSE,"FANDA96";#N/A,#N/A,FALSE,"INTRAN96";#N/A,#N/A,FALSE,"NAA9697";#N/A,#N/A,FALSE,"ECWEBB";#N/A,#N/A,FALSE,"MFT96";#N/A,#N/A,FALSE,"CTrecon"}</definedName>
    <definedName name="jhkgh2_1" hidden="1">{#N/A,#N/A,FALSE,"TMCOMP96";#N/A,#N/A,FALSE,"MAT96";#N/A,#N/A,FALSE,"FANDA96";#N/A,#N/A,FALSE,"INTRAN96";#N/A,#N/A,FALSE,"NAA9697";#N/A,#N/A,FALSE,"ECWEBB";#N/A,#N/A,FALSE,"MFT96";#N/A,#N/A,FALSE,"CTrecon"}</definedName>
    <definedName name="jhkgh2_2" localSheetId="17" hidden="1">{#N/A,#N/A,FALSE,"TMCOMP96";#N/A,#N/A,FALSE,"MAT96";#N/A,#N/A,FALSE,"FANDA96";#N/A,#N/A,FALSE,"INTRAN96";#N/A,#N/A,FALSE,"NAA9697";#N/A,#N/A,FALSE,"ECWEBB";#N/A,#N/A,FALSE,"MFT96";#N/A,#N/A,FALSE,"CTrecon"}</definedName>
    <definedName name="jhkgh2_2" localSheetId="13" hidden="1">{#N/A,#N/A,FALSE,"TMCOMP96";#N/A,#N/A,FALSE,"MAT96";#N/A,#N/A,FALSE,"FANDA96";#N/A,#N/A,FALSE,"INTRAN96";#N/A,#N/A,FALSE,"NAA9697";#N/A,#N/A,FALSE,"ECWEBB";#N/A,#N/A,FALSE,"MFT96";#N/A,#N/A,FALSE,"CTrecon"}</definedName>
    <definedName name="jhkgh2_2" localSheetId="12" hidden="1">{#N/A,#N/A,FALSE,"TMCOMP96";#N/A,#N/A,FALSE,"MAT96";#N/A,#N/A,FALSE,"FANDA96";#N/A,#N/A,FALSE,"INTRAN96";#N/A,#N/A,FALSE,"NAA9697";#N/A,#N/A,FALSE,"ECWEBB";#N/A,#N/A,FALSE,"MFT96";#N/A,#N/A,FALSE,"CTrecon"}</definedName>
    <definedName name="jhkgh2_2" hidden="1">{#N/A,#N/A,FALSE,"TMCOMP96";#N/A,#N/A,FALSE,"MAT96";#N/A,#N/A,FALSE,"FANDA96";#N/A,#N/A,FALSE,"INTRAN96";#N/A,#N/A,FALSE,"NAA9697";#N/A,#N/A,FALSE,"ECWEBB";#N/A,#N/A,FALSE,"MFT96";#N/A,#N/A,FALSE,"CTrecon"}</definedName>
    <definedName name="KENT">#REF!</definedName>
    <definedName name="LANCS">#REF!</definedName>
    <definedName name="LEICS">#REF!</definedName>
    <definedName name="LINCS">#REF!</definedName>
    <definedName name="LONDON">#REF!</definedName>
    <definedName name="M_GLAM">#REF!</definedName>
    <definedName name="males_UK">#REF!</definedName>
    <definedName name="MERSEYSIDE">#REF!</definedName>
    <definedName name="n" localSheetId="17" hidden="1">{#N/A,#N/A,FALSE,"TMCOMP96";#N/A,#N/A,FALSE,"MAT96";#N/A,#N/A,FALSE,"FANDA96";#N/A,#N/A,FALSE,"INTRAN96";#N/A,#N/A,FALSE,"NAA9697";#N/A,#N/A,FALSE,"ECWEBB";#N/A,#N/A,FALSE,"MFT96";#N/A,#N/A,FALSE,"CTrecon"}</definedName>
    <definedName name="n" localSheetId="13" hidden="1">{#N/A,#N/A,FALSE,"TMCOMP96";#N/A,#N/A,FALSE,"MAT96";#N/A,#N/A,FALSE,"FANDA96";#N/A,#N/A,FALSE,"INTRAN96";#N/A,#N/A,FALSE,"NAA9697";#N/A,#N/A,FALSE,"ECWEBB";#N/A,#N/A,FALSE,"MFT96";#N/A,#N/A,FALSE,"CTrecon"}</definedName>
    <definedName name="n" localSheetId="12" hidden="1">{#N/A,#N/A,FALSE,"TMCOMP96";#N/A,#N/A,FALSE,"MAT96";#N/A,#N/A,FALSE,"FANDA96";#N/A,#N/A,FALSE,"INTRAN96";#N/A,#N/A,FALSE,"NAA9697";#N/A,#N/A,FALSE,"ECWEBB";#N/A,#N/A,FALSE,"MFT96";#N/A,#N/A,FALSE,"CTrecon"}</definedName>
    <definedName name="n" hidden="1">{#N/A,#N/A,FALSE,"TMCOMP96";#N/A,#N/A,FALSE,"MAT96";#N/A,#N/A,FALSE,"FANDA96";#N/A,#N/A,FALSE,"INTRAN96";#N/A,#N/A,FALSE,"NAA9697";#N/A,#N/A,FALSE,"ECWEBB";#N/A,#N/A,FALSE,"MFT96";#N/A,#N/A,FALSE,"CTrecon"}</definedName>
    <definedName name="N_YORKS">#REF!</definedName>
    <definedName name="name" localSheetId="17" hidden="1">{#N/A,#N/A,FALSE,"TMCOMP96";#N/A,#N/A,FALSE,"MAT96";#N/A,#N/A,FALSE,"FANDA96";#N/A,#N/A,FALSE,"INTRAN96";#N/A,#N/A,FALSE,"NAA9697";#N/A,#N/A,FALSE,"ECWEBB";#N/A,#N/A,FALSE,"MFT96";#N/A,#N/A,FALSE,"CTrecon"}</definedName>
    <definedName name="name" localSheetId="13" hidden="1">{#N/A,#N/A,FALSE,"TMCOMP96";#N/A,#N/A,FALSE,"MAT96";#N/A,#N/A,FALSE,"FANDA96";#N/A,#N/A,FALSE,"INTRAN96";#N/A,#N/A,FALSE,"NAA9697";#N/A,#N/A,FALSE,"ECWEBB";#N/A,#N/A,FALSE,"MFT96";#N/A,#N/A,FALSE,"CTrecon"}</definedName>
    <definedName name="name" localSheetId="12" hidden="1">{#N/A,#N/A,FALSE,"TMCOMP96";#N/A,#N/A,FALSE,"MAT96";#N/A,#N/A,FALSE,"FANDA96";#N/A,#N/A,FALSE,"INTRAN96";#N/A,#N/A,FALSE,"NAA9697";#N/A,#N/A,FALSE,"ECWEBB";#N/A,#N/A,FALSE,"MFT96";#N/A,#N/A,FALSE,"CTrecon"}</definedName>
    <definedName name="name" hidden="1">{#N/A,#N/A,FALSE,"TMCOMP96";#N/A,#N/A,FALSE,"MAT96";#N/A,#N/A,FALSE,"FANDA96";#N/A,#N/A,FALSE,"INTRAN96";#N/A,#N/A,FALSE,"NAA9697";#N/A,#N/A,FALSE,"ECWEBB";#N/A,#N/A,FALSE,"MFT96";#N/A,#N/A,FALSE,"CTrecon"}</definedName>
    <definedName name="new" localSheetId="17" hidden="1">{#N/A,#N/A,FALSE,"TMCOMP96";#N/A,#N/A,FALSE,"MAT96";#N/A,#N/A,FALSE,"FANDA96";#N/A,#N/A,FALSE,"INTRAN96";#N/A,#N/A,FALSE,"NAA9697";#N/A,#N/A,FALSE,"ECWEBB";#N/A,#N/A,FALSE,"MFT96";#N/A,#N/A,FALSE,"CTrecon"}</definedName>
    <definedName name="new" localSheetId="13" hidden="1">{#N/A,#N/A,FALSE,"TMCOMP96";#N/A,#N/A,FALSE,"MAT96";#N/A,#N/A,FALSE,"FANDA96";#N/A,#N/A,FALSE,"INTRAN96";#N/A,#N/A,FALSE,"NAA9697";#N/A,#N/A,FALSE,"ECWEBB";#N/A,#N/A,FALSE,"MFT96";#N/A,#N/A,FALSE,"CTrecon"}</definedName>
    <definedName name="new" localSheetId="12" hidden="1">{#N/A,#N/A,FALSE,"TMCOMP96";#N/A,#N/A,FALSE,"MAT96";#N/A,#N/A,FALSE,"FANDA96";#N/A,#N/A,FALSE,"INTRAN96";#N/A,#N/A,FALSE,"NAA9697";#N/A,#N/A,FALSE,"ECWEBB";#N/A,#N/A,FALSE,"MFT96";#N/A,#N/A,FALSE,"CTrecon"}</definedName>
    <definedName name="new" hidden="1">{#N/A,#N/A,FALSE,"TMCOMP96";#N/A,#N/A,FALSE,"MAT96";#N/A,#N/A,FALSE,"FANDA96";#N/A,#N/A,FALSE,"INTRAN96";#N/A,#N/A,FALSE,"NAA9697";#N/A,#N/A,FALSE,"ECWEBB";#N/A,#N/A,FALSE,"MFT96";#N/A,#N/A,FALSE,"CTrecon"}</definedName>
    <definedName name="NewClass1" hidden="1">#REF!</definedName>
    <definedName name="NOCONFLICT" localSheetId="17" hidden="1">{#N/A,#N/A,FALSE,"TMCOMP96";#N/A,#N/A,FALSE,"MAT96";#N/A,#N/A,FALSE,"FANDA96";#N/A,#N/A,FALSE,"INTRAN96";#N/A,#N/A,FALSE,"NAA9697";#N/A,#N/A,FALSE,"ECWEBB";#N/A,#N/A,FALSE,"MFT96";#N/A,#N/A,FALSE,"CTrecon"}</definedName>
    <definedName name="NOCONFLICT" localSheetId="13" hidden="1">{#N/A,#N/A,FALSE,"TMCOMP96";#N/A,#N/A,FALSE,"MAT96";#N/A,#N/A,FALSE,"FANDA96";#N/A,#N/A,FALSE,"INTRAN96";#N/A,#N/A,FALSE,"NAA9697";#N/A,#N/A,FALSE,"ECWEBB";#N/A,#N/A,FALSE,"MFT96";#N/A,#N/A,FALSE,"CTrecon"}</definedName>
    <definedName name="NOCONFLICT" localSheetId="12" hidden="1">{#N/A,#N/A,FALSE,"TMCOMP96";#N/A,#N/A,FALSE,"MAT96";#N/A,#N/A,FALSE,"FANDA96";#N/A,#N/A,FALSE,"INTRAN96";#N/A,#N/A,FALSE,"NAA9697";#N/A,#N/A,FALSE,"ECWEBB";#N/A,#N/A,FALSE,"MFT96";#N/A,#N/A,FALSE,"CTrecon"}</definedName>
    <definedName name="NOCONFLICT" hidden="1">{#N/A,#N/A,FALSE,"TMCOMP96";#N/A,#N/A,FALSE,"MAT96";#N/A,#N/A,FALSE,"FANDA96";#N/A,#N/A,FALSE,"INTRAN96";#N/A,#N/A,FALSE,"NAA9697";#N/A,#N/A,FALSE,"ECWEBB";#N/A,#N/A,FALSE,"MFT96";#N/A,#N/A,FALSE,"CTrecon"}</definedName>
    <definedName name="NORFOLK">#REF!</definedName>
    <definedName name="NORTHANTS">#REF!</definedName>
    <definedName name="NORTHUMBERLAND">#REF!</definedName>
    <definedName name="NOTTS">#REF!</definedName>
    <definedName name="Option2" localSheetId="17" hidden="1">{#N/A,#N/A,FALSE,"TMCOMP96";#N/A,#N/A,FALSE,"MAT96";#N/A,#N/A,FALSE,"FANDA96";#N/A,#N/A,FALSE,"INTRAN96";#N/A,#N/A,FALSE,"NAA9697";#N/A,#N/A,FALSE,"ECWEBB";#N/A,#N/A,FALSE,"MFT96";#N/A,#N/A,FALSE,"CTrecon"}</definedName>
    <definedName name="Option2" localSheetId="13" hidden="1">{#N/A,#N/A,FALSE,"TMCOMP96";#N/A,#N/A,FALSE,"MAT96";#N/A,#N/A,FALSE,"FANDA96";#N/A,#N/A,FALSE,"INTRAN96";#N/A,#N/A,FALSE,"NAA9697";#N/A,#N/A,FALSE,"ECWEBB";#N/A,#N/A,FALSE,"MFT96";#N/A,#N/A,FALSE,"CTrecon"}</definedName>
    <definedName name="Option2" localSheetId="12"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ption2_1" localSheetId="17" hidden="1">{#N/A,#N/A,FALSE,"TMCOMP96";#N/A,#N/A,FALSE,"MAT96";#N/A,#N/A,FALSE,"FANDA96";#N/A,#N/A,FALSE,"INTRAN96";#N/A,#N/A,FALSE,"NAA9697";#N/A,#N/A,FALSE,"ECWEBB";#N/A,#N/A,FALSE,"MFT96";#N/A,#N/A,FALSE,"CTrecon"}</definedName>
    <definedName name="Option2_1" localSheetId="13" hidden="1">{#N/A,#N/A,FALSE,"TMCOMP96";#N/A,#N/A,FALSE,"MAT96";#N/A,#N/A,FALSE,"FANDA96";#N/A,#N/A,FALSE,"INTRAN96";#N/A,#N/A,FALSE,"NAA9697";#N/A,#N/A,FALSE,"ECWEBB";#N/A,#N/A,FALSE,"MFT96";#N/A,#N/A,FALSE,"CTrecon"}</definedName>
    <definedName name="Option2_1" localSheetId="12" hidden="1">{#N/A,#N/A,FALSE,"TMCOMP96";#N/A,#N/A,FALSE,"MAT96";#N/A,#N/A,FALSE,"FANDA96";#N/A,#N/A,FALSE,"INTRAN96";#N/A,#N/A,FALSE,"NAA9697";#N/A,#N/A,FALSE,"ECWEBB";#N/A,#N/A,FALSE,"MFT96";#N/A,#N/A,FALSE,"CTrecon"}</definedName>
    <definedName name="Option2_1" hidden="1">{#N/A,#N/A,FALSE,"TMCOMP96";#N/A,#N/A,FALSE,"MAT96";#N/A,#N/A,FALSE,"FANDA96";#N/A,#N/A,FALSE,"INTRAN96";#N/A,#N/A,FALSE,"NAA9697";#N/A,#N/A,FALSE,"ECWEBB";#N/A,#N/A,FALSE,"MFT96";#N/A,#N/A,FALSE,"CTrecon"}</definedName>
    <definedName name="Option2_2" localSheetId="17" hidden="1">{#N/A,#N/A,FALSE,"TMCOMP96";#N/A,#N/A,FALSE,"MAT96";#N/A,#N/A,FALSE,"FANDA96";#N/A,#N/A,FALSE,"INTRAN96";#N/A,#N/A,FALSE,"NAA9697";#N/A,#N/A,FALSE,"ECWEBB";#N/A,#N/A,FALSE,"MFT96";#N/A,#N/A,FALSE,"CTrecon"}</definedName>
    <definedName name="Option2_2" localSheetId="13" hidden="1">{#N/A,#N/A,FALSE,"TMCOMP96";#N/A,#N/A,FALSE,"MAT96";#N/A,#N/A,FALSE,"FANDA96";#N/A,#N/A,FALSE,"INTRAN96";#N/A,#N/A,FALSE,"NAA9697";#N/A,#N/A,FALSE,"ECWEBB";#N/A,#N/A,FALSE,"MFT96";#N/A,#N/A,FALSE,"CTrecon"}</definedName>
    <definedName name="Option2_2" localSheetId="12" hidden="1">{#N/A,#N/A,FALSE,"TMCOMP96";#N/A,#N/A,FALSE,"MAT96";#N/A,#N/A,FALSE,"FANDA96";#N/A,#N/A,FALSE,"INTRAN96";#N/A,#N/A,FALSE,"NAA9697";#N/A,#N/A,FALSE,"ECWEBB";#N/A,#N/A,FALSE,"MFT96";#N/A,#N/A,FALSE,"CTrecon"}</definedName>
    <definedName name="Option2_2" hidden="1">{#N/A,#N/A,FALSE,"TMCOMP96";#N/A,#N/A,FALSE,"MAT96";#N/A,#N/A,FALSE,"FANDA96";#N/A,#N/A,FALSE,"INTRAN96";#N/A,#N/A,FALSE,"NAA9697";#N/A,#N/A,FALSE,"ECWEBB";#N/A,#N/A,FALSE,"MFT96";#N/A,#N/A,FALSE,"CTrecon"}</definedName>
    <definedName name="OXON">#REF!</definedName>
    <definedName name="Pal_Workbook_GUID" hidden="1">"N7IQZZD5YBE28RGZHB5UQVKH"</definedName>
    <definedName name="Pal_Workbook_GUID_1" hidden="1">"N7IQZZD5YBE28RGZHB5UQVKH"</definedName>
    <definedName name="persons_UK">#REF!</definedName>
    <definedName name="Pop" hidden="1">#REF!</definedName>
    <definedName name="Population" hidden="1">#REF!</definedName>
    <definedName name="POWYS">#REF!</definedName>
    <definedName name="pp" hidden="1">#REF!</definedName>
    <definedName name="Prodtest" hidden="1">#REF!</definedName>
    <definedName name="Profiles" hidden="1">#REF!</definedName>
    <definedName name="Projections" hidden="1">#REF!</definedName>
    <definedName name="Results"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localSheetId="7" hidden="1">_xll.RiskCellHasTokens(262144+512+524288)</definedName>
    <definedName name="RiskIsInput" localSheetId="8" hidden="1">_xll.RiskCellHasTokens(262144+512+524288)</definedName>
    <definedName name="RiskIsInput" localSheetId="9" hidden="1">_xll.RiskCellHasTokens(262144+512+524288)</definedName>
    <definedName name="RiskIsInput" localSheetId="11" hidden="1">_xll.RiskCellHasTokens(262144+512+524288)</definedName>
    <definedName name="RiskIsInput" hidden="1">_xll.RiskCellHasTokens(262144+512+524288)</definedName>
    <definedName name="RiskIsOutput" localSheetId="7" hidden="1">_xll.RiskCellHasTokens(1024)</definedName>
    <definedName name="RiskIsOutput" localSheetId="8" hidden="1">_xll.RiskCellHasTokens(1024)</definedName>
    <definedName name="RiskIsOutput" localSheetId="9" hidden="1">_xll.RiskCellHasTokens(1024)</definedName>
    <definedName name="RiskIsOutput" localSheetId="11" hidden="1">_xll.RiskCellHasTokens(1024)</definedName>
    <definedName name="RiskIsOutput" hidden="1">_xll.RiskCellHasTokens(1024)</definedName>
    <definedName name="RiskIsStatistics" localSheetId="7" hidden="1">_xll.RiskCellHasTokens(4096+32768+65536)</definedName>
    <definedName name="RiskIsStatistics" localSheetId="8" hidden="1">_xll.RiskCellHasTokens(4096+32768+65536)</definedName>
    <definedName name="RiskIsStatistics" localSheetId="9" hidden="1">_xll.RiskCellHasTokens(4096+32768+65536)</definedName>
    <definedName name="RiskIsStatistics" localSheetId="11" hidden="1">_xll.RiskCellHasTokens(4096+32768+65536)</definedName>
    <definedName name="RiskIsStatistics" hidden="1">_xll.RiskCellHasTokens(4096+32768+65536)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8</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_GLAM">#REF!</definedName>
    <definedName name="S_YORKS">#REF!</definedName>
    <definedName name="SAM_CTRY_UK">#REF!</definedName>
    <definedName name="sdf" localSheetId="17" hidden="1">{#N/A,#N/A,FALSE,"TMCOMP96";#N/A,#N/A,FALSE,"MAT96";#N/A,#N/A,FALSE,"FANDA96";#N/A,#N/A,FALSE,"INTRAN96";#N/A,#N/A,FALSE,"NAA9697";#N/A,#N/A,FALSE,"ECWEBB";#N/A,#N/A,FALSE,"MFT96";#N/A,#N/A,FALSE,"CTrecon"}</definedName>
    <definedName name="sdf" localSheetId="13" hidden="1">{#N/A,#N/A,FALSE,"TMCOMP96";#N/A,#N/A,FALSE,"MAT96";#N/A,#N/A,FALSE,"FANDA96";#N/A,#N/A,FALSE,"INTRAN96";#N/A,#N/A,FALSE,"NAA9697";#N/A,#N/A,FALSE,"ECWEBB";#N/A,#N/A,FALSE,"MFT96";#N/A,#N/A,FALSE,"CTrecon"}</definedName>
    <definedName name="sdf" localSheetId="12"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_1" localSheetId="17" hidden="1">{#N/A,#N/A,FALSE,"TMCOMP96";#N/A,#N/A,FALSE,"MAT96";#N/A,#N/A,FALSE,"FANDA96";#N/A,#N/A,FALSE,"INTRAN96";#N/A,#N/A,FALSE,"NAA9697";#N/A,#N/A,FALSE,"ECWEBB";#N/A,#N/A,FALSE,"MFT96";#N/A,#N/A,FALSE,"CTrecon"}</definedName>
    <definedName name="sdf_1" localSheetId="13" hidden="1">{#N/A,#N/A,FALSE,"TMCOMP96";#N/A,#N/A,FALSE,"MAT96";#N/A,#N/A,FALSE,"FANDA96";#N/A,#N/A,FALSE,"INTRAN96";#N/A,#N/A,FALSE,"NAA9697";#N/A,#N/A,FALSE,"ECWEBB";#N/A,#N/A,FALSE,"MFT96";#N/A,#N/A,FALSE,"CTrecon"}</definedName>
    <definedName name="sdf_1" localSheetId="12" hidden="1">{#N/A,#N/A,FALSE,"TMCOMP96";#N/A,#N/A,FALSE,"MAT96";#N/A,#N/A,FALSE,"FANDA96";#N/A,#N/A,FALSE,"INTRAN96";#N/A,#N/A,FALSE,"NAA9697";#N/A,#N/A,FALSE,"ECWEBB";#N/A,#N/A,FALSE,"MFT96";#N/A,#N/A,FALSE,"CTrecon"}</definedName>
    <definedName name="sdf_1" hidden="1">{#N/A,#N/A,FALSE,"TMCOMP96";#N/A,#N/A,FALSE,"MAT96";#N/A,#N/A,FALSE,"FANDA96";#N/A,#N/A,FALSE,"INTRAN96";#N/A,#N/A,FALSE,"NAA9697";#N/A,#N/A,FALSE,"ECWEBB";#N/A,#N/A,FALSE,"MFT96";#N/A,#N/A,FALSE,"CTrecon"}</definedName>
    <definedName name="sdf_2" localSheetId="17" hidden="1">{#N/A,#N/A,FALSE,"TMCOMP96";#N/A,#N/A,FALSE,"MAT96";#N/A,#N/A,FALSE,"FANDA96";#N/A,#N/A,FALSE,"INTRAN96";#N/A,#N/A,FALSE,"NAA9697";#N/A,#N/A,FALSE,"ECWEBB";#N/A,#N/A,FALSE,"MFT96";#N/A,#N/A,FALSE,"CTrecon"}</definedName>
    <definedName name="sdf_2" localSheetId="13" hidden="1">{#N/A,#N/A,FALSE,"TMCOMP96";#N/A,#N/A,FALSE,"MAT96";#N/A,#N/A,FALSE,"FANDA96";#N/A,#N/A,FALSE,"INTRAN96";#N/A,#N/A,FALSE,"NAA9697";#N/A,#N/A,FALSE,"ECWEBB";#N/A,#N/A,FALSE,"MFT96";#N/A,#N/A,FALSE,"CTrecon"}</definedName>
    <definedName name="sdf_2" localSheetId="12" hidden="1">{#N/A,#N/A,FALSE,"TMCOMP96";#N/A,#N/A,FALSE,"MAT96";#N/A,#N/A,FALSE,"FANDA96";#N/A,#N/A,FALSE,"INTRAN96";#N/A,#N/A,FALSE,"NAA9697";#N/A,#N/A,FALSE,"ECWEBB";#N/A,#N/A,FALSE,"MFT96";#N/A,#N/A,FALSE,"CTrecon"}</definedName>
    <definedName name="sdf_2" hidden="1">{#N/A,#N/A,FALSE,"TMCOMP96";#N/A,#N/A,FALSE,"MAT96";#N/A,#N/A,FALSE,"FANDA96";#N/A,#N/A,FALSE,"INTRAN96";#N/A,#N/A,FALSE,"NAA9697";#N/A,#N/A,FALSE,"ECWEBB";#N/A,#N/A,FALSE,"MFT96";#N/A,#N/A,FALSE,"CTrecon"}</definedName>
    <definedName name="sdff" localSheetId="17" hidden="1">{#N/A,#N/A,FALSE,"TMCOMP96";#N/A,#N/A,FALSE,"MAT96";#N/A,#N/A,FALSE,"FANDA96";#N/A,#N/A,FALSE,"INTRAN96";#N/A,#N/A,FALSE,"NAA9697";#N/A,#N/A,FALSE,"ECWEBB";#N/A,#N/A,FALSE,"MFT96";#N/A,#N/A,FALSE,"CTrecon"}</definedName>
    <definedName name="sdff" localSheetId="13" hidden="1">{#N/A,#N/A,FALSE,"TMCOMP96";#N/A,#N/A,FALSE,"MAT96";#N/A,#N/A,FALSE,"FANDA96";#N/A,#N/A,FALSE,"INTRAN96";#N/A,#N/A,FALSE,"NAA9697";#N/A,#N/A,FALSE,"ECWEBB";#N/A,#N/A,FALSE,"MFT96";#N/A,#N/A,FALSE,"CTrecon"}</definedName>
    <definedName name="sdff" localSheetId="12"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f_1" localSheetId="17" hidden="1">{#N/A,#N/A,FALSE,"TMCOMP96";#N/A,#N/A,FALSE,"MAT96";#N/A,#N/A,FALSE,"FANDA96";#N/A,#N/A,FALSE,"INTRAN96";#N/A,#N/A,FALSE,"NAA9697";#N/A,#N/A,FALSE,"ECWEBB";#N/A,#N/A,FALSE,"MFT96";#N/A,#N/A,FALSE,"CTrecon"}</definedName>
    <definedName name="sdff_1" localSheetId="13" hidden="1">{#N/A,#N/A,FALSE,"TMCOMP96";#N/A,#N/A,FALSE,"MAT96";#N/A,#N/A,FALSE,"FANDA96";#N/A,#N/A,FALSE,"INTRAN96";#N/A,#N/A,FALSE,"NAA9697";#N/A,#N/A,FALSE,"ECWEBB";#N/A,#N/A,FALSE,"MFT96";#N/A,#N/A,FALSE,"CTrecon"}</definedName>
    <definedName name="sdff_1" localSheetId="12" hidden="1">{#N/A,#N/A,FALSE,"TMCOMP96";#N/A,#N/A,FALSE,"MAT96";#N/A,#N/A,FALSE,"FANDA96";#N/A,#N/A,FALSE,"INTRAN96";#N/A,#N/A,FALSE,"NAA9697";#N/A,#N/A,FALSE,"ECWEBB";#N/A,#N/A,FALSE,"MFT96";#N/A,#N/A,FALSE,"CTrecon"}</definedName>
    <definedName name="sdff_1" hidden="1">{#N/A,#N/A,FALSE,"TMCOMP96";#N/A,#N/A,FALSE,"MAT96";#N/A,#N/A,FALSE,"FANDA96";#N/A,#N/A,FALSE,"INTRAN96";#N/A,#N/A,FALSE,"NAA9697";#N/A,#N/A,FALSE,"ECWEBB";#N/A,#N/A,FALSE,"MFT96";#N/A,#N/A,FALSE,"CTrecon"}</definedName>
    <definedName name="sdff_2" localSheetId="17" hidden="1">{#N/A,#N/A,FALSE,"TMCOMP96";#N/A,#N/A,FALSE,"MAT96";#N/A,#N/A,FALSE,"FANDA96";#N/A,#N/A,FALSE,"INTRAN96";#N/A,#N/A,FALSE,"NAA9697";#N/A,#N/A,FALSE,"ECWEBB";#N/A,#N/A,FALSE,"MFT96";#N/A,#N/A,FALSE,"CTrecon"}</definedName>
    <definedName name="sdff_2" localSheetId="13" hidden="1">{#N/A,#N/A,FALSE,"TMCOMP96";#N/A,#N/A,FALSE,"MAT96";#N/A,#N/A,FALSE,"FANDA96";#N/A,#N/A,FALSE,"INTRAN96";#N/A,#N/A,FALSE,"NAA9697";#N/A,#N/A,FALSE,"ECWEBB";#N/A,#N/A,FALSE,"MFT96";#N/A,#N/A,FALSE,"CTrecon"}</definedName>
    <definedName name="sdff_2" localSheetId="12" hidden="1">{#N/A,#N/A,FALSE,"TMCOMP96";#N/A,#N/A,FALSE,"MAT96";#N/A,#N/A,FALSE,"FANDA96";#N/A,#N/A,FALSE,"INTRAN96";#N/A,#N/A,FALSE,"NAA9697";#N/A,#N/A,FALSE,"ECWEBB";#N/A,#N/A,FALSE,"MFT96";#N/A,#N/A,FALSE,"CTrecon"}</definedName>
    <definedName name="sdff_2" hidden="1">{#N/A,#N/A,FALSE,"TMCOMP96";#N/A,#N/A,FALSE,"MAT96";#N/A,#N/A,FALSE,"FANDA96";#N/A,#N/A,FALSE,"INTRAN96";#N/A,#N/A,FALSE,"NAA9697";#N/A,#N/A,FALSE,"ECWEBB";#N/A,#N/A,FALSE,"MFT96";#N/A,#N/A,FALSE,"CTrecon"}</definedName>
    <definedName name="sdfg" localSheetId="17" hidden="1">{#N/A,#N/A,FALSE,"TMCOMP96";#N/A,#N/A,FALSE,"MAT96";#N/A,#N/A,FALSE,"FANDA96";#N/A,#N/A,FALSE,"INTRAN96";#N/A,#N/A,FALSE,"NAA9697";#N/A,#N/A,FALSE,"ECWEBB";#N/A,#N/A,FALSE,"MFT96";#N/A,#N/A,FALSE,"CTrecon"}</definedName>
    <definedName name="sdfg" localSheetId="13" hidden="1">{#N/A,#N/A,FALSE,"TMCOMP96";#N/A,#N/A,FALSE,"MAT96";#N/A,#N/A,FALSE,"FANDA96";#N/A,#N/A,FALSE,"INTRAN96";#N/A,#N/A,FALSE,"NAA9697";#N/A,#N/A,FALSE,"ECWEBB";#N/A,#N/A,FALSE,"MFT96";#N/A,#N/A,FALSE,"CTrecon"}</definedName>
    <definedName name="sdfg" localSheetId="12" hidden="1">{#N/A,#N/A,FALSE,"TMCOMP96";#N/A,#N/A,FALSE,"MAT96";#N/A,#N/A,FALSE,"FANDA96";#N/A,#N/A,FALSE,"INTRAN96";#N/A,#N/A,FALSE,"NAA9697";#N/A,#N/A,FALSE,"ECWEBB";#N/A,#N/A,FALSE,"MFT96";#N/A,#N/A,FALSE,"CTrecon"}</definedName>
    <definedName name="sdfg" hidden="1">{#N/A,#N/A,FALSE,"TMCOMP96";#N/A,#N/A,FALSE,"MAT96";#N/A,#N/A,FALSE,"FANDA96";#N/A,#N/A,FALSE,"INTRAN96";#N/A,#N/A,FALSE,"NAA9697";#N/A,#N/A,FALSE,"ECWEBB";#N/A,#N/A,FALSE,"MFT96";#N/A,#N/A,FALSE,"CTrecon"}</definedName>
    <definedName name="sdfgd" hidden="1">#REF!</definedName>
    <definedName name="sdfgdfg" localSheetId="17" hidden="1">{#N/A,#N/A,FALSE,"TMCOMP96";#N/A,#N/A,FALSE,"MAT96";#N/A,#N/A,FALSE,"FANDA96";#N/A,#N/A,FALSE,"INTRAN96";#N/A,#N/A,FALSE,"NAA9697";#N/A,#N/A,FALSE,"ECWEBB";#N/A,#N/A,FALSE,"MFT96";#N/A,#N/A,FALSE,"CTrecon"}</definedName>
    <definedName name="sdfgdfg" localSheetId="13" hidden="1">{#N/A,#N/A,FALSE,"TMCOMP96";#N/A,#N/A,FALSE,"MAT96";#N/A,#N/A,FALSE,"FANDA96";#N/A,#N/A,FALSE,"INTRAN96";#N/A,#N/A,FALSE,"NAA9697";#N/A,#N/A,FALSE,"ECWEBB";#N/A,#N/A,FALSE,"MFT96";#N/A,#N/A,FALSE,"CTrecon"}</definedName>
    <definedName name="sdfgdfg" localSheetId="12" hidden="1">{#N/A,#N/A,FALSE,"TMCOMP96";#N/A,#N/A,FALSE,"MAT96";#N/A,#N/A,FALSE,"FANDA96";#N/A,#N/A,FALSE,"INTRAN96";#N/A,#N/A,FALSE,"NAA9697";#N/A,#N/A,FALSE,"ECWEBB";#N/A,#N/A,FALSE,"MFT96";#N/A,#N/A,FALSE,"CTrecon"}</definedName>
    <definedName name="sdfgdfg" hidden="1">{#N/A,#N/A,FALSE,"TMCOMP96";#N/A,#N/A,FALSE,"MAT96";#N/A,#N/A,FALSE,"FANDA96";#N/A,#N/A,FALSE,"INTRAN96";#N/A,#N/A,FALSE,"NAA9697";#N/A,#N/A,FALSE,"ECWEBB";#N/A,#N/A,FALSE,"MFT96";#N/A,#N/A,FALSE,"CTrecon"}</definedName>
    <definedName name="sdfgds" localSheetId="17" hidden="1">{#N/A,#N/A,FALSE,"TMCOMP96";#N/A,#N/A,FALSE,"MAT96";#N/A,#N/A,FALSE,"FANDA96";#N/A,#N/A,FALSE,"INTRAN96";#N/A,#N/A,FALSE,"NAA9697";#N/A,#N/A,FALSE,"ECWEBB";#N/A,#N/A,FALSE,"MFT96";#N/A,#N/A,FALSE,"CTrecon"}</definedName>
    <definedName name="sdfgds" localSheetId="13" hidden="1">{#N/A,#N/A,FALSE,"TMCOMP96";#N/A,#N/A,FALSE,"MAT96";#N/A,#N/A,FALSE,"FANDA96";#N/A,#N/A,FALSE,"INTRAN96";#N/A,#N/A,FALSE,"NAA9697";#N/A,#N/A,FALSE,"ECWEBB";#N/A,#N/A,FALSE,"MFT96";#N/A,#N/A,FALSE,"CTrecon"}</definedName>
    <definedName name="sdfgds" localSheetId="12" hidden="1">{#N/A,#N/A,FALSE,"TMCOMP96";#N/A,#N/A,FALSE,"MAT96";#N/A,#N/A,FALSE,"FANDA96";#N/A,#N/A,FALSE,"INTRAN96";#N/A,#N/A,FALSE,"NAA9697";#N/A,#N/A,FALSE,"ECWEBB";#N/A,#N/A,FALSE,"MFT96";#N/A,#N/A,FALSE,"CTrecon"}</definedName>
    <definedName name="sdfgds" hidden="1">{#N/A,#N/A,FALSE,"TMCOMP96";#N/A,#N/A,FALSE,"MAT96";#N/A,#N/A,FALSE,"FANDA96";#N/A,#N/A,FALSE,"INTRAN96";#N/A,#N/A,FALSE,"NAA9697";#N/A,#N/A,FALSE,"ECWEBB";#N/A,#N/A,FALSE,"MFT96";#N/A,#N/A,FALSE,"CTrecon"}</definedName>
    <definedName name="sdfgfdg" hidden="1">#REF!</definedName>
    <definedName name="sdgshdg" localSheetId="17" hidden="1">{#N/A,#N/A,FALSE,"TMCOMP96";#N/A,#N/A,FALSE,"MAT96";#N/A,#N/A,FALSE,"FANDA96";#N/A,#N/A,FALSE,"INTRAN96";#N/A,#N/A,FALSE,"NAA9697";#N/A,#N/A,FALSE,"ECWEBB";#N/A,#N/A,FALSE,"MFT96";#N/A,#N/A,FALSE,"CTrecon"}</definedName>
    <definedName name="sdgshdg" localSheetId="13" hidden="1">{#N/A,#N/A,FALSE,"TMCOMP96";#N/A,#N/A,FALSE,"MAT96";#N/A,#N/A,FALSE,"FANDA96";#N/A,#N/A,FALSE,"INTRAN96";#N/A,#N/A,FALSE,"NAA9697";#N/A,#N/A,FALSE,"ECWEBB";#N/A,#N/A,FALSE,"MFT96";#N/A,#N/A,FALSE,"CTrecon"}</definedName>
    <definedName name="sdgshdg" localSheetId="12" hidden="1">{#N/A,#N/A,FALSE,"TMCOMP96";#N/A,#N/A,FALSE,"MAT96";#N/A,#N/A,FALSE,"FANDA96";#N/A,#N/A,FALSE,"INTRAN96";#N/A,#N/A,FALSE,"NAA9697";#N/A,#N/A,FALSE,"ECWEBB";#N/A,#N/A,FALSE,"MFT96";#N/A,#N/A,FALSE,"CTrecon"}</definedName>
    <definedName name="sdgshdg" hidden="1">{#N/A,#N/A,FALSE,"TMCOMP96";#N/A,#N/A,FALSE,"MAT96";#N/A,#N/A,FALSE,"FANDA96";#N/A,#N/A,FALSE,"INTRAN96";#N/A,#N/A,FALSE,"NAA9697";#N/A,#N/A,FALSE,"ECWEBB";#N/A,#N/A,FALSE,"MFT96";#N/A,#N/A,FALSE,"CTrecon"}</definedName>
    <definedName name="sfad" localSheetId="17" hidden="1">{#N/A,#N/A,FALSE,"TMCOMP96";#N/A,#N/A,FALSE,"MAT96";#N/A,#N/A,FALSE,"FANDA96";#N/A,#N/A,FALSE,"INTRAN96";#N/A,#N/A,FALSE,"NAA9697";#N/A,#N/A,FALSE,"ECWEBB";#N/A,#N/A,FALSE,"MFT96";#N/A,#N/A,FALSE,"CTrecon"}</definedName>
    <definedName name="sfad" localSheetId="13" hidden="1">{#N/A,#N/A,FALSE,"TMCOMP96";#N/A,#N/A,FALSE,"MAT96";#N/A,#N/A,FALSE,"FANDA96";#N/A,#N/A,FALSE,"INTRAN96";#N/A,#N/A,FALSE,"NAA9697";#N/A,#N/A,FALSE,"ECWEBB";#N/A,#N/A,FALSE,"MFT96";#N/A,#N/A,FALSE,"CTrecon"}</definedName>
    <definedName name="sfad" localSheetId="12"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fad_1" localSheetId="17" hidden="1">{#N/A,#N/A,FALSE,"TMCOMP96";#N/A,#N/A,FALSE,"MAT96";#N/A,#N/A,FALSE,"FANDA96";#N/A,#N/A,FALSE,"INTRAN96";#N/A,#N/A,FALSE,"NAA9697";#N/A,#N/A,FALSE,"ECWEBB";#N/A,#N/A,FALSE,"MFT96";#N/A,#N/A,FALSE,"CTrecon"}</definedName>
    <definedName name="sfad_1" localSheetId="13" hidden="1">{#N/A,#N/A,FALSE,"TMCOMP96";#N/A,#N/A,FALSE,"MAT96";#N/A,#N/A,FALSE,"FANDA96";#N/A,#N/A,FALSE,"INTRAN96";#N/A,#N/A,FALSE,"NAA9697";#N/A,#N/A,FALSE,"ECWEBB";#N/A,#N/A,FALSE,"MFT96";#N/A,#N/A,FALSE,"CTrecon"}</definedName>
    <definedName name="sfad_1" localSheetId="12" hidden="1">{#N/A,#N/A,FALSE,"TMCOMP96";#N/A,#N/A,FALSE,"MAT96";#N/A,#N/A,FALSE,"FANDA96";#N/A,#N/A,FALSE,"INTRAN96";#N/A,#N/A,FALSE,"NAA9697";#N/A,#N/A,FALSE,"ECWEBB";#N/A,#N/A,FALSE,"MFT96";#N/A,#N/A,FALSE,"CTrecon"}</definedName>
    <definedName name="sfad_1" hidden="1">{#N/A,#N/A,FALSE,"TMCOMP96";#N/A,#N/A,FALSE,"MAT96";#N/A,#N/A,FALSE,"FANDA96";#N/A,#N/A,FALSE,"INTRAN96";#N/A,#N/A,FALSE,"NAA9697";#N/A,#N/A,FALSE,"ECWEBB";#N/A,#N/A,FALSE,"MFT96";#N/A,#N/A,FALSE,"CTrecon"}</definedName>
    <definedName name="sfad_2" localSheetId="17" hidden="1">{#N/A,#N/A,FALSE,"TMCOMP96";#N/A,#N/A,FALSE,"MAT96";#N/A,#N/A,FALSE,"FANDA96";#N/A,#N/A,FALSE,"INTRAN96";#N/A,#N/A,FALSE,"NAA9697";#N/A,#N/A,FALSE,"ECWEBB";#N/A,#N/A,FALSE,"MFT96";#N/A,#N/A,FALSE,"CTrecon"}</definedName>
    <definedName name="sfad_2" localSheetId="13" hidden="1">{#N/A,#N/A,FALSE,"TMCOMP96";#N/A,#N/A,FALSE,"MAT96";#N/A,#N/A,FALSE,"FANDA96";#N/A,#N/A,FALSE,"INTRAN96";#N/A,#N/A,FALSE,"NAA9697";#N/A,#N/A,FALSE,"ECWEBB";#N/A,#N/A,FALSE,"MFT96";#N/A,#N/A,FALSE,"CTrecon"}</definedName>
    <definedName name="sfad_2" localSheetId="12" hidden="1">{#N/A,#N/A,FALSE,"TMCOMP96";#N/A,#N/A,FALSE,"MAT96";#N/A,#N/A,FALSE,"FANDA96";#N/A,#N/A,FALSE,"INTRAN96";#N/A,#N/A,FALSE,"NAA9697";#N/A,#N/A,FALSE,"ECWEBB";#N/A,#N/A,FALSE,"MFT96";#N/A,#N/A,FALSE,"CTrecon"}</definedName>
    <definedName name="sfad_2" hidden="1">{#N/A,#N/A,FALSE,"TMCOMP96";#N/A,#N/A,FALSE,"MAT96";#N/A,#N/A,FALSE,"FANDA96";#N/A,#N/A,FALSE,"INTRAN96";#N/A,#N/A,FALSE,"NAA9697";#N/A,#N/A,FALSE,"ECWEBB";#N/A,#N/A,FALSE,"MFT96";#N/A,#N/A,FALSE,"CTrecon"}</definedName>
    <definedName name="sheet1">#REF!</definedName>
    <definedName name="SHROPS">#REF!</definedName>
    <definedName name="SOMERSET">#REF!</definedName>
    <definedName name="sssss" localSheetId="17" hidden="1">{#N/A,#N/A,FALSE,"TMCOMP96";#N/A,#N/A,FALSE,"MAT96";#N/A,#N/A,FALSE,"FANDA96";#N/A,#N/A,FALSE,"INTRAN96";#N/A,#N/A,FALSE,"NAA9697";#N/A,#N/A,FALSE,"ECWEBB";#N/A,#N/A,FALSE,"MFT96";#N/A,#N/A,FALSE,"CTrecon"}</definedName>
    <definedName name="sssss" localSheetId="13" hidden="1">{#N/A,#N/A,FALSE,"TMCOMP96";#N/A,#N/A,FALSE,"MAT96";#N/A,#N/A,FALSE,"FANDA96";#N/A,#N/A,FALSE,"INTRAN96";#N/A,#N/A,FALSE,"NAA9697";#N/A,#N/A,FALSE,"ECWEBB";#N/A,#N/A,FALSE,"MFT96";#N/A,#N/A,FALSE,"CTrecon"}</definedName>
    <definedName name="sssss" localSheetId="12" hidden="1">{#N/A,#N/A,FALSE,"TMCOMP96";#N/A,#N/A,FALSE,"MAT96";#N/A,#N/A,FALSE,"FANDA96";#N/A,#N/A,FALSE,"INTRAN96";#N/A,#N/A,FALSE,"NAA9697";#N/A,#N/A,FALSE,"ECWEBB";#N/A,#N/A,FALSE,"MFT96";#N/A,#N/A,FALSE,"CTrecon"}</definedName>
    <definedName name="sssss" hidden="1">{#N/A,#N/A,FALSE,"TMCOMP96";#N/A,#N/A,FALSE,"MAT96";#N/A,#N/A,FALSE,"FANDA96";#N/A,#N/A,FALSE,"INTRAN96";#N/A,#N/A,FALSE,"NAA9697";#N/A,#N/A,FALSE,"ECWEBB";#N/A,#N/A,FALSE,"MFT96";#N/A,#N/A,FALSE,"CTrecon"}</definedName>
    <definedName name="STAFFS">#REF!</definedName>
    <definedName name="SUFFOLK">#REF!</definedName>
    <definedName name="SURREY">#REF!</definedName>
    <definedName name="T4.9i" localSheetId="17" hidden="1">{#N/A,#N/A,FALSE,"TMCOMP96";#N/A,#N/A,FALSE,"MAT96";#N/A,#N/A,FALSE,"FANDA96";#N/A,#N/A,FALSE,"INTRAN96";#N/A,#N/A,FALSE,"NAA9697";#N/A,#N/A,FALSE,"ECWEBB";#N/A,#N/A,FALSE,"MFT96";#N/A,#N/A,FALSE,"CTrecon"}</definedName>
    <definedName name="T4.9i" localSheetId="13" hidden="1">{#N/A,#N/A,FALSE,"TMCOMP96";#N/A,#N/A,FALSE,"MAT96";#N/A,#N/A,FALSE,"FANDA96";#N/A,#N/A,FALSE,"INTRAN96";#N/A,#N/A,FALSE,"NAA9697";#N/A,#N/A,FALSE,"ECWEBB";#N/A,#N/A,FALSE,"MFT96";#N/A,#N/A,FALSE,"CTrecon"}</definedName>
    <definedName name="T4.9i" localSheetId="12"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j" localSheetId="17" hidden="1">{#N/A,#N/A,FALSE,"TMCOMP96";#N/A,#N/A,FALSE,"MAT96";#N/A,#N/A,FALSE,"FANDA96";#N/A,#N/A,FALSE,"INTRAN96";#N/A,#N/A,FALSE,"NAA9697";#N/A,#N/A,FALSE,"ECWEBB";#N/A,#N/A,FALSE,"MFT96";#N/A,#N/A,FALSE,"CTrecon"}</definedName>
    <definedName name="T4.9j" localSheetId="13" hidden="1">{#N/A,#N/A,FALSE,"TMCOMP96";#N/A,#N/A,FALSE,"MAT96";#N/A,#N/A,FALSE,"FANDA96";#N/A,#N/A,FALSE,"INTRAN96";#N/A,#N/A,FALSE,"NAA9697";#N/A,#N/A,FALSE,"ECWEBB";#N/A,#N/A,FALSE,"MFT96";#N/A,#N/A,FALSE,"CTrecon"}</definedName>
    <definedName name="T4.9j" localSheetId="12"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emp"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_1"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_1"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_1"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_1"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_1"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_1"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emp2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trggh" localSheetId="17" hidden="1">{#N/A,#N/A,FALSE,"TMCOMP96";#N/A,#N/A,FALSE,"MAT96";#N/A,#N/A,FALSE,"FANDA96";#N/A,#N/A,FALSE,"INTRAN96";#N/A,#N/A,FALSE,"NAA9697";#N/A,#N/A,FALSE,"ECWEBB";#N/A,#N/A,FALSE,"MFT96";#N/A,#N/A,FALSE,"CTrecon"}</definedName>
    <definedName name="trggh" localSheetId="13" hidden="1">{#N/A,#N/A,FALSE,"TMCOMP96";#N/A,#N/A,FALSE,"MAT96";#N/A,#N/A,FALSE,"FANDA96";#N/A,#N/A,FALSE,"INTRAN96";#N/A,#N/A,FALSE,"NAA9697";#N/A,#N/A,FALSE,"ECWEBB";#N/A,#N/A,FALSE,"MFT96";#N/A,#N/A,FALSE,"CTrecon"}</definedName>
    <definedName name="trggh" localSheetId="12"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rggh_1" localSheetId="17" hidden="1">{#N/A,#N/A,FALSE,"TMCOMP96";#N/A,#N/A,FALSE,"MAT96";#N/A,#N/A,FALSE,"FANDA96";#N/A,#N/A,FALSE,"INTRAN96";#N/A,#N/A,FALSE,"NAA9697";#N/A,#N/A,FALSE,"ECWEBB";#N/A,#N/A,FALSE,"MFT96";#N/A,#N/A,FALSE,"CTrecon"}</definedName>
    <definedName name="trggh_1" localSheetId="13" hidden="1">{#N/A,#N/A,FALSE,"TMCOMP96";#N/A,#N/A,FALSE,"MAT96";#N/A,#N/A,FALSE,"FANDA96";#N/A,#N/A,FALSE,"INTRAN96";#N/A,#N/A,FALSE,"NAA9697";#N/A,#N/A,FALSE,"ECWEBB";#N/A,#N/A,FALSE,"MFT96";#N/A,#N/A,FALSE,"CTrecon"}</definedName>
    <definedName name="trggh_1" localSheetId="12" hidden="1">{#N/A,#N/A,FALSE,"TMCOMP96";#N/A,#N/A,FALSE,"MAT96";#N/A,#N/A,FALSE,"FANDA96";#N/A,#N/A,FALSE,"INTRAN96";#N/A,#N/A,FALSE,"NAA9697";#N/A,#N/A,FALSE,"ECWEBB";#N/A,#N/A,FALSE,"MFT96";#N/A,#N/A,FALSE,"CTrecon"}</definedName>
    <definedName name="trggh_1" hidden="1">{#N/A,#N/A,FALSE,"TMCOMP96";#N/A,#N/A,FALSE,"MAT96";#N/A,#N/A,FALSE,"FANDA96";#N/A,#N/A,FALSE,"INTRAN96";#N/A,#N/A,FALSE,"NAA9697";#N/A,#N/A,FALSE,"ECWEBB";#N/A,#N/A,FALSE,"MFT96";#N/A,#N/A,FALSE,"CTrecon"}</definedName>
    <definedName name="trggh_2" localSheetId="17" hidden="1">{#N/A,#N/A,FALSE,"TMCOMP96";#N/A,#N/A,FALSE,"MAT96";#N/A,#N/A,FALSE,"FANDA96";#N/A,#N/A,FALSE,"INTRAN96";#N/A,#N/A,FALSE,"NAA9697";#N/A,#N/A,FALSE,"ECWEBB";#N/A,#N/A,FALSE,"MFT96";#N/A,#N/A,FALSE,"CTrecon"}</definedName>
    <definedName name="trggh_2" localSheetId="13" hidden="1">{#N/A,#N/A,FALSE,"TMCOMP96";#N/A,#N/A,FALSE,"MAT96";#N/A,#N/A,FALSE,"FANDA96";#N/A,#N/A,FALSE,"INTRAN96";#N/A,#N/A,FALSE,"NAA9697";#N/A,#N/A,FALSE,"ECWEBB";#N/A,#N/A,FALSE,"MFT96";#N/A,#N/A,FALSE,"CTrecon"}</definedName>
    <definedName name="trggh_2" localSheetId="12" hidden="1">{#N/A,#N/A,FALSE,"TMCOMP96";#N/A,#N/A,FALSE,"MAT96";#N/A,#N/A,FALSE,"FANDA96";#N/A,#N/A,FALSE,"INTRAN96";#N/A,#N/A,FALSE,"NAA9697";#N/A,#N/A,FALSE,"ECWEBB";#N/A,#N/A,FALSE,"MFT96";#N/A,#N/A,FALSE,"CTrecon"}</definedName>
    <definedName name="trggh_2" hidden="1">{#N/A,#N/A,FALSE,"TMCOMP96";#N/A,#N/A,FALSE,"MAT96";#N/A,#N/A,FALSE,"FANDA96";#N/A,#N/A,FALSE,"INTRAN96";#N/A,#N/A,FALSE,"NAA9697";#N/A,#N/A,FALSE,"ECWEBB";#N/A,#N/A,FALSE,"MFT96";#N/A,#N/A,FALSE,"CTrecon"}</definedName>
    <definedName name="TYNE_WEAR">#REF!</definedName>
    <definedName name="UK">#REF!</definedName>
    <definedName name="Unused" hidden="1">#REF!</definedName>
    <definedName name="Unused4" hidden="1">#REF!</definedName>
    <definedName name="Unused5" hidden="1">#REF!</definedName>
    <definedName name="Unused7" hidden="1">#REF!</definedName>
    <definedName name="Unussed12" localSheetId="17" hidden="1">{#N/A,#N/A,FALSE,"TMCOMP96";#N/A,#N/A,FALSE,"MAT96";#N/A,#N/A,FALSE,"FANDA96";#N/A,#N/A,FALSE,"INTRAN96";#N/A,#N/A,FALSE,"NAA9697";#N/A,#N/A,FALSE,"ECWEBB";#N/A,#N/A,FALSE,"MFT96";#N/A,#N/A,FALSE,"CTrecon"}</definedName>
    <definedName name="Unussed12" localSheetId="13" hidden="1">{#N/A,#N/A,FALSE,"TMCOMP96";#N/A,#N/A,FALSE,"MAT96";#N/A,#N/A,FALSE,"FANDA96";#N/A,#N/A,FALSE,"INTRAN96";#N/A,#N/A,FALSE,"NAA9697";#N/A,#N/A,FALSE,"ECWEBB";#N/A,#N/A,FALSE,"MFT96";#N/A,#N/A,FALSE,"CTrecon"}</definedName>
    <definedName name="Unussed12" localSheetId="12" hidden="1">{#N/A,#N/A,FALSE,"TMCOMP96";#N/A,#N/A,FALSE,"MAT96";#N/A,#N/A,FALSE,"FANDA96";#N/A,#N/A,FALSE,"INTRAN96";#N/A,#N/A,FALSE,"NAA9697";#N/A,#N/A,FALSE,"ECWEBB";#N/A,#N/A,FALSE,"MFT96";#N/A,#N/A,FALSE,"CTrecon"}</definedName>
    <definedName name="Unussed12" hidden="1">{#N/A,#N/A,FALSE,"TMCOMP96";#N/A,#N/A,FALSE,"MAT96";#N/A,#N/A,FALSE,"FANDA96";#N/A,#N/A,FALSE,"INTRAN96";#N/A,#N/A,FALSE,"NAA9697";#N/A,#N/A,FALSE,"ECWEBB";#N/A,#N/A,FALSE,"MFT96";#N/A,#N/A,FALSE,"CTrecon"}</definedName>
    <definedName name="Unusued11" localSheetId="17" hidden="1">{#N/A,#N/A,FALSE,"TMCOMP96";#N/A,#N/A,FALSE,"MAT96";#N/A,#N/A,FALSE,"FANDA96";#N/A,#N/A,FALSE,"INTRAN96";#N/A,#N/A,FALSE,"NAA9697";#N/A,#N/A,FALSE,"ECWEBB";#N/A,#N/A,FALSE,"MFT96";#N/A,#N/A,FALSE,"CTrecon"}</definedName>
    <definedName name="Unusued11" localSheetId="13" hidden="1">{#N/A,#N/A,FALSE,"TMCOMP96";#N/A,#N/A,FALSE,"MAT96";#N/A,#N/A,FALSE,"FANDA96";#N/A,#N/A,FALSE,"INTRAN96";#N/A,#N/A,FALSE,"NAA9697";#N/A,#N/A,FALSE,"ECWEBB";#N/A,#N/A,FALSE,"MFT96";#N/A,#N/A,FALSE,"CTrecon"}</definedName>
    <definedName name="Unusued11" localSheetId="12" hidden="1">{#N/A,#N/A,FALSE,"TMCOMP96";#N/A,#N/A,FALSE,"MAT96";#N/A,#N/A,FALSE,"FANDA96";#N/A,#N/A,FALSE,"INTRAN96";#N/A,#N/A,FALSE,"NAA9697";#N/A,#N/A,FALSE,"ECWEBB";#N/A,#N/A,FALSE,"MFT96";#N/A,#N/A,FALSE,"CTrecon"}</definedName>
    <definedName name="Unusued11" hidden="1">{#N/A,#N/A,FALSE,"TMCOMP96";#N/A,#N/A,FALSE,"MAT96";#N/A,#N/A,FALSE,"FANDA96";#N/A,#N/A,FALSE,"INTRAN96";#N/A,#N/A,FALSE,"NAA9697";#N/A,#N/A,FALSE,"ECWEBB";#N/A,#N/A,FALSE,"MFT96";#N/A,#N/A,FALSE,"CTrecon"}</definedName>
    <definedName name="Unusued2" hidden="1">#REF!</definedName>
    <definedName name="Unusued24" hidden="1">#REF!</definedName>
    <definedName name="Unusued3" hidden="1">#REF!</definedName>
    <definedName name="Unusued5" hidden="1">#REF!</definedName>
    <definedName name="Unusued8" localSheetId="17" hidden="1">{#N/A,#N/A,FALSE,"TMCOMP96";#N/A,#N/A,FALSE,"MAT96";#N/A,#N/A,FALSE,"FANDA96";#N/A,#N/A,FALSE,"INTRAN96";#N/A,#N/A,FALSE,"NAA9697";#N/A,#N/A,FALSE,"ECWEBB";#N/A,#N/A,FALSE,"MFT96";#N/A,#N/A,FALSE,"CTrecon"}</definedName>
    <definedName name="Unusued8" localSheetId="13" hidden="1">{#N/A,#N/A,FALSE,"TMCOMP96";#N/A,#N/A,FALSE,"MAT96";#N/A,#N/A,FALSE,"FANDA96";#N/A,#N/A,FALSE,"INTRAN96";#N/A,#N/A,FALSE,"NAA9697";#N/A,#N/A,FALSE,"ECWEBB";#N/A,#N/A,FALSE,"MFT96";#N/A,#N/A,FALSE,"CTrecon"}</definedName>
    <definedName name="Unusued8" localSheetId="12" hidden="1">{#N/A,#N/A,FALSE,"TMCOMP96";#N/A,#N/A,FALSE,"MAT96";#N/A,#N/A,FALSE,"FANDA96";#N/A,#N/A,FALSE,"INTRAN96";#N/A,#N/A,FALSE,"NAA9697";#N/A,#N/A,FALSE,"ECWEBB";#N/A,#N/A,FALSE,"MFT96";#N/A,#N/A,FALSE,"CTrecon"}</definedName>
    <definedName name="Unusued8" hidden="1">{#N/A,#N/A,FALSE,"TMCOMP96";#N/A,#N/A,FALSE,"MAT96";#N/A,#N/A,FALSE,"FANDA96";#N/A,#N/A,FALSE,"INTRAN96";#N/A,#N/A,FALSE,"NAA9697";#N/A,#N/A,FALSE,"ECWEBB";#N/A,#N/A,FALSE,"MFT96";#N/A,#N/A,FALSE,"CTrecon"}</definedName>
    <definedName name="Val">#REF!</definedName>
    <definedName name="W_GLAM">#REF!</definedName>
    <definedName name="W_MIDS">#REF!</definedName>
    <definedName name="W_SUSSEX">#REF!</definedName>
    <definedName name="W_YORKS">#REF!</definedName>
    <definedName name="WARWICKS">#REF!</definedName>
    <definedName name="werer" localSheetId="17" hidden="1">{#N/A,#N/A,FALSE,"TMCOMP96";#N/A,#N/A,FALSE,"MAT96";#N/A,#N/A,FALSE,"FANDA96";#N/A,#N/A,FALSE,"INTRAN96";#N/A,#N/A,FALSE,"NAA9697";#N/A,#N/A,FALSE,"ECWEBB";#N/A,#N/A,FALSE,"MFT96";#N/A,#N/A,FALSE,"CTrecon"}</definedName>
    <definedName name="werer" localSheetId="13" hidden="1">{#N/A,#N/A,FALSE,"TMCOMP96";#N/A,#N/A,FALSE,"MAT96";#N/A,#N/A,FALSE,"FANDA96";#N/A,#N/A,FALSE,"INTRAN96";#N/A,#N/A,FALSE,"NAA9697";#N/A,#N/A,FALSE,"ECWEBB";#N/A,#N/A,FALSE,"MFT96";#N/A,#N/A,FALSE,"CTrecon"}</definedName>
    <definedName name="werer" localSheetId="12" hidden="1">{#N/A,#N/A,FALSE,"TMCOMP96";#N/A,#N/A,FALSE,"MAT96";#N/A,#N/A,FALSE,"FANDA96";#N/A,#N/A,FALSE,"INTRAN96";#N/A,#N/A,FALSE,"NAA9697";#N/A,#N/A,FALSE,"ECWEBB";#N/A,#N/A,FALSE,"MFT96";#N/A,#N/A,FALSE,"CTrecon"}</definedName>
    <definedName name="werer" hidden="1">{#N/A,#N/A,FALSE,"TMCOMP96";#N/A,#N/A,FALSE,"MAT96";#N/A,#N/A,FALSE,"FANDA96";#N/A,#N/A,FALSE,"INTRAN96";#N/A,#N/A,FALSE,"NAA9697";#N/A,#N/A,FALSE,"ECWEBB";#N/A,#N/A,FALSE,"MFT96";#N/A,#N/A,FALSE,"CTrecon"}</definedName>
    <definedName name="werewrw" localSheetId="17" hidden="1">{#N/A,#N/A,FALSE,"TMCOMP96";#N/A,#N/A,FALSE,"MAT96";#N/A,#N/A,FALSE,"FANDA96";#N/A,#N/A,FALSE,"INTRAN96";#N/A,#N/A,FALSE,"NAA9697";#N/A,#N/A,FALSE,"ECWEBB";#N/A,#N/A,FALSE,"MFT96";#N/A,#N/A,FALSE,"CTrecon"}</definedName>
    <definedName name="werewrw" localSheetId="13" hidden="1">{#N/A,#N/A,FALSE,"TMCOMP96";#N/A,#N/A,FALSE,"MAT96";#N/A,#N/A,FALSE,"FANDA96";#N/A,#N/A,FALSE,"INTRAN96";#N/A,#N/A,FALSE,"NAA9697";#N/A,#N/A,FALSE,"ECWEBB";#N/A,#N/A,FALSE,"MFT96";#N/A,#N/A,FALSE,"CTrecon"}</definedName>
    <definedName name="werewrw" localSheetId="12" hidden="1">{#N/A,#N/A,FALSE,"TMCOMP96";#N/A,#N/A,FALSE,"MAT96";#N/A,#N/A,FALSE,"FANDA96";#N/A,#N/A,FALSE,"INTRAN96";#N/A,#N/A,FALSE,"NAA9697";#N/A,#N/A,FALSE,"ECWEBB";#N/A,#N/A,FALSE,"MFT96";#N/A,#N/A,FALSE,"CTrecon"}</definedName>
    <definedName name="werewrw" hidden="1">{#N/A,#N/A,FALSE,"TMCOMP96";#N/A,#N/A,FALSE,"MAT96";#N/A,#N/A,FALSE,"FANDA96";#N/A,#N/A,FALSE,"INTRAN96";#N/A,#N/A,FALSE,"NAA9697";#N/A,#N/A,FALSE,"ECWEBB";#N/A,#N/A,FALSE,"MFT96";#N/A,#N/A,FALSE,"CTrecon"}</definedName>
    <definedName name="werw" localSheetId="17" hidden="1">{#N/A,#N/A,FALSE,"TMCOMP96";#N/A,#N/A,FALSE,"MAT96";#N/A,#N/A,FALSE,"FANDA96";#N/A,#N/A,FALSE,"INTRAN96";#N/A,#N/A,FALSE,"NAA9697";#N/A,#N/A,FALSE,"ECWEBB";#N/A,#N/A,FALSE,"MFT96";#N/A,#N/A,FALSE,"CTrecon"}</definedName>
    <definedName name="werw" localSheetId="13" hidden="1">{#N/A,#N/A,FALSE,"TMCOMP96";#N/A,#N/A,FALSE,"MAT96";#N/A,#N/A,FALSE,"FANDA96";#N/A,#N/A,FALSE,"INTRAN96";#N/A,#N/A,FALSE,"NAA9697";#N/A,#N/A,FALSE,"ECWEBB";#N/A,#N/A,FALSE,"MFT96";#N/A,#N/A,FALSE,"CTrecon"}</definedName>
    <definedName name="werw" localSheetId="12" hidden="1">{#N/A,#N/A,FALSE,"TMCOMP96";#N/A,#N/A,FALSE,"MAT96";#N/A,#N/A,FALSE,"FANDA96";#N/A,#N/A,FALSE,"INTRAN96";#N/A,#N/A,FALSE,"NAA9697";#N/A,#N/A,FALSE,"ECWEBB";#N/A,#N/A,FALSE,"MFT96";#N/A,#N/A,FALSE,"CTrecon"}</definedName>
    <definedName name="werw" hidden="1">{#N/A,#N/A,FALSE,"TMCOMP96";#N/A,#N/A,FALSE,"MAT96";#N/A,#N/A,FALSE,"FANDA96";#N/A,#N/A,FALSE,"INTRAN96";#N/A,#N/A,FALSE,"NAA9697";#N/A,#N/A,FALSE,"ECWEBB";#N/A,#N/A,FALSE,"MFT96";#N/A,#N/A,FALSE,"CTrecon"}</definedName>
    <definedName name="What_The"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_1"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_1"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_1"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hat_The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ILTS">#REF!</definedName>
    <definedName name="wrn.Dint96." localSheetId="17" hidden="1">{"Debt interest",#N/A,FALSE,"DINT96"}</definedName>
    <definedName name="wrn.Dint96." localSheetId="13" hidden="1">{"Debt interest",#N/A,FALSE,"DINT96"}</definedName>
    <definedName name="wrn.Dint96." localSheetId="12" hidden="1">{"Debt interest",#N/A,FALSE,"DINT96"}</definedName>
    <definedName name="wrn.Dint96." hidden="1">{"Debt interest",#N/A,FALSE,"DINT96"}</definedName>
    <definedName name="wrn.MoD._.Submission._.1997."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_1" localSheetId="17"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_1" localSheetId="13"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_1" localSheetId="12"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MoD._.Submission._.1997._1" hidden="1">{"Front Page",#N/A,FALSE,"Sheet1";"Contents",#N/A,FALSE,"Sheet1";"Labour Base &amp; Overhead Calculation",#N/A,FALSE,"Sheet1";"Analysis of Major Variances",#N/A,FALSE,"Sheet1";"Overhead Allocation Base",#N/A,FALSE,"Sheet1";"Salaries, Employee Benefits and Headcount",#N/A,FALSE,"Sheet1";"Cost of Production Calculation",#N/A,FALSE,"Sheet1";"Cost of Production &amp; Overhead Reconciliation",#N/A,FALSE,"Sheet1";"Calculation of Direct Labour Base",#N/A,FALSE,"Sheet1";"Labour Utilisation",#N/A,FALSE,"Sheet1";"Resource Rates Analysis",#N/A,FALSE,"avrate97"}</definedName>
    <definedName name="wrn.National._.Debt." localSheetId="17" hidden="1">{"Debt interest",#N/A,FALSE,"DINT 2000"}</definedName>
    <definedName name="wrn.National._.Debt." localSheetId="13" hidden="1">{"Debt interest",#N/A,FALSE,"DINT 2000"}</definedName>
    <definedName name="wrn.National._.Debt." localSheetId="12" hidden="1">{"Debt interest",#N/A,FALSE,"DINT 2000"}</definedName>
    <definedName name="wrn.National._.Debt." hidden="1">{"Debt interest",#N/A,FALSE,"DINT 2000"}</definedName>
    <definedName name="wrn.table1." localSheetId="17" hidden="1">{#N/A,#N/A,FALSE,"CGBR95C"}</definedName>
    <definedName name="wrn.table1." localSheetId="13" hidden="1">{#N/A,#N/A,FALSE,"CGBR95C"}</definedName>
    <definedName name="wrn.table1." localSheetId="12" hidden="1">{#N/A,#N/A,FALSE,"CGBR95C"}</definedName>
    <definedName name="wrn.table1." hidden="1">{#N/A,#N/A,FALSE,"CGBR95C"}</definedName>
    <definedName name="wrn.table2." localSheetId="17" hidden="1">{#N/A,#N/A,FALSE,"CGBR95C"}</definedName>
    <definedName name="wrn.table2." localSheetId="13" hidden="1">{#N/A,#N/A,FALSE,"CGBR95C"}</definedName>
    <definedName name="wrn.table2." localSheetId="12" hidden="1">{#N/A,#N/A,FALSE,"CGBR95C"}</definedName>
    <definedName name="wrn.table2." hidden="1">{#N/A,#N/A,FALSE,"CGBR95C"}</definedName>
    <definedName name="wrn.tablea." localSheetId="17" hidden="1">{#N/A,#N/A,FALSE,"CGBR95C"}</definedName>
    <definedName name="wrn.tablea." localSheetId="13" hidden="1">{#N/A,#N/A,FALSE,"CGBR95C"}</definedName>
    <definedName name="wrn.tablea." localSheetId="12" hidden="1">{#N/A,#N/A,FALSE,"CGBR95C"}</definedName>
    <definedName name="wrn.tablea." hidden="1">{#N/A,#N/A,FALSE,"CGBR95C"}</definedName>
    <definedName name="wrn.tableb." localSheetId="17" hidden="1">{#N/A,#N/A,FALSE,"CGBR95C"}</definedName>
    <definedName name="wrn.tableb." localSheetId="13" hidden="1">{#N/A,#N/A,FALSE,"CGBR95C"}</definedName>
    <definedName name="wrn.tableb." localSheetId="12" hidden="1">{#N/A,#N/A,FALSE,"CGBR95C"}</definedName>
    <definedName name="wrn.tableb." hidden="1">{#N/A,#N/A,FALSE,"CGBR95C"}</definedName>
    <definedName name="wrn.tableq." localSheetId="17" hidden="1">{#N/A,#N/A,FALSE,"CGBR95C"}</definedName>
    <definedName name="wrn.tableq." localSheetId="13" hidden="1">{#N/A,#N/A,FALSE,"CGBR95C"}</definedName>
    <definedName name="wrn.tableq." localSheetId="12" hidden="1">{#N/A,#N/A,FALSE,"CGBR95C"}</definedName>
    <definedName name="wrn.tableq." hidden="1">{#N/A,#N/A,FALSE,"CGBR95C"}</definedName>
    <definedName name="wrn.TMCOMP." localSheetId="17" hidden="1">{#N/A,#N/A,FALSE,"TMCOMP96";#N/A,#N/A,FALSE,"MAT96";#N/A,#N/A,FALSE,"FANDA96";#N/A,#N/A,FALSE,"INTRAN96";#N/A,#N/A,FALSE,"NAA9697";#N/A,#N/A,FALSE,"ECWEBB";#N/A,#N/A,FALSE,"MFT96";#N/A,#N/A,FALSE,"CTrecon"}</definedName>
    <definedName name="wrn.TMCOMP." localSheetId="13" hidden="1">{#N/A,#N/A,FALSE,"TMCOMP96";#N/A,#N/A,FALSE,"MAT96";#N/A,#N/A,FALSE,"FANDA96";#N/A,#N/A,FALSE,"INTRAN96";#N/A,#N/A,FALSE,"NAA9697";#N/A,#N/A,FALSE,"ECWEBB";#N/A,#N/A,FALSE,"MFT96";#N/A,#N/A,FALSE,"CTrecon"}</definedName>
    <definedName name="wrn.TMCOMP." localSheetId="12"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wrn.TMCOMP._1" localSheetId="17" hidden="1">{#N/A,#N/A,FALSE,"TMCOMP96";#N/A,#N/A,FALSE,"MAT96";#N/A,#N/A,FALSE,"FANDA96";#N/A,#N/A,FALSE,"INTRAN96";#N/A,#N/A,FALSE,"NAA9697";#N/A,#N/A,FALSE,"ECWEBB";#N/A,#N/A,FALSE,"MFT96";#N/A,#N/A,FALSE,"CTrecon"}</definedName>
    <definedName name="wrn.TMCOMP._1" localSheetId="13" hidden="1">{#N/A,#N/A,FALSE,"TMCOMP96";#N/A,#N/A,FALSE,"MAT96";#N/A,#N/A,FALSE,"FANDA96";#N/A,#N/A,FALSE,"INTRAN96";#N/A,#N/A,FALSE,"NAA9697";#N/A,#N/A,FALSE,"ECWEBB";#N/A,#N/A,FALSE,"MFT96";#N/A,#N/A,FALSE,"CTrecon"}</definedName>
    <definedName name="wrn.TMCOMP._1" localSheetId="12" hidden="1">{#N/A,#N/A,FALSE,"TMCOMP96";#N/A,#N/A,FALSE,"MAT96";#N/A,#N/A,FALSE,"FANDA96";#N/A,#N/A,FALSE,"INTRAN96";#N/A,#N/A,FALSE,"NAA9697";#N/A,#N/A,FALSE,"ECWEBB";#N/A,#N/A,FALSE,"MFT96";#N/A,#N/A,FALSE,"CTrecon"}</definedName>
    <definedName name="wrn.TMCOMP._1" hidden="1">{#N/A,#N/A,FALSE,"TMCOMP96";#N/A,#N/A,FALSE,"MAT96";#N/A,#N/A,FALSE,"FANDA96";#N/A,#N/A,FALSE,"INTRAN96";#N/A,#N/A,FALSE,"NAA9697";#N/A,#N/A,FALSE,"ECWEBB";#N/A,#N/A,FALSE,"MFT96";#N/A,#N/A,FALSE,"CTrecon"}</definedName>
    <definedName name="wrn.TMCOMP._2" localSheetId="17" hidden="1">{#N/A,#N/A,FALSE,"TMCOMP96";#N/A,#N/A,FALSE,"MAT96";#N/A,#N/A,FALSE,"FANDA96";#N/A,#N/A,FALSE,"INTRAN96";#N/A,#N/A,FALSE,"NAA9697";#N/A,#N/A,FALSE,"ECWEBB";#N/A,#N/A,FALSE,"MFT96";#N/A,#N/A,FALSE,"CTrecon"}</definedName>
    <definedName name="wrn.TMCOMP._2" localSheetId="13" hidden="1">{#N/A,#N/A,FALSE,"TMCOMP96";#N/A,#N/A,FALSE,"MAT96";#N/A,#N/A,FALSE,"FANDA96";#N/A,#N/A,FALSE,"INTRAN96";#N/A,#N/A,FALSE,"NAA9697";#N/A,#N/A,FALSE,"ECWEBB";#N/A,#N/A,FALSE,"MFT96";#N/A,#N/A,FALSE,"CTrecon"}</definedName>
    <definedName name="wrn.TMCOMP._2" localSheetId="12" hidden="1">{#N/A,#N/A,FALSE,"TMCOMP96";#N/A,#N/A,FALSE,"MAT96";#N/A,#N/A,FALSE,"FANDA96";#N/A,#N/A,FALSE,"INTRAN96";#N/A,#N/A,FALSE,"NAA9697";#N/A,#N/A,FALSE,"ECWEBB";#N/A,#N/A,FALSE,"MFT96";#N/A,#N/A,FALSE,"CTrecon"}</definedName>
    <definedName name="wrn.TMCOMP._2" hidden="1">{#N/A,#N/A,FALSE,"TMCOMP96";#N/A,#N/A,FALSE,"MAT96";#N/A,#N/A,FALSE,"FANDA96";#N/A,#N/A,FALSE,"INTRAN96";#N/A,#N/A,FALSE,"NAA9697";#N/A,#N/A,FALSE,"ECWEBB";#N/A,#N/A,FALSE,"MFT96";#N/A,#N/A,FALSE,"CTrecon"}</definedName>
    <definedName name="YOY_LOOK">#REF!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6" i="30" l="1"/>
  <c r="A40" i="30"/>
  <c r="A24" i="30"/>
  <c r="BT5" i="23"/>
  <c r="BS5" i="23"/>
  <c r="C55" i="30"/>
  <c r="B50" i="8" s="1"/>
  <c r="BR5" i="23"/>
  <c r="BQ5" i="23"/>
  <c r="BP5" i="23"/>
  <c r="BO5" i="23"/>
  <c r="BN5" i="23"/>
  <c r="BM5" i="23"/>
  <c r="BL5" i="23"/>
  <c r="BK5" i="23"/>
  <c r="BI5" i="23"/>
  <c r="BH5" i="23"/>
  <c r="BG5" i="23"/>
  <c r="BF5" i="23"/>
  <c r="BE5" i="23"/>
  <c r="BD5" i="23"/>
  <c r="BC5" i="23"/>
  <c r="BB5" i="23"/>
  <c r="BA5" i="23"/>
  <c r="AZ5" i="23"/>
  <c r="C39" i="30"/>
  <c r="B49" i="8" s="1"/>
  <c r="C23" i="30"/>
  <c r="B48" i="8" s="1"/>
  <c r="AQ5" i="23"/>
  <c r="BJ5" i="23"/>
  <c r="AY5" i="23"/>
  <c r="AX5" i="23"/>
  <c r="AW5" i="23"/>
  <c r="AV5" i="23"/>
  <c r="AU5" i="23"/>
  <c r="AT5" i="23"/>
  <c r="AS5" i="23"/>
  <c r="AR5" i="23"/>
  <c r="AN5" i="23"/>
  <c r="AM5" i="23"/>
  <c r="AL5" i="23"/>
  <c r="AK5" i="23"/>
  <c r="AJ5" i="23"/>
  <c r="AI5" i="23"/>
  <c r="AH5" i="23"/>
  <c r="AG5" i="23"/>
  <c r="AF5" i="23"/>
  <c r="AD5" i="23"/>
  <c r="AB5" i="23"/>
  <c r="X5" i="23"/>
  <c r="W5" i="23"/>
  <c r="V5" i="23"/>
  <c r="U5" i="23"/>
  <c r="T5" i="23"/>
  <c r="CC5" i="23"/>
  <c r="CC3" i="23"/>
  <c r="CB3" i="23"/>
  <c r="CA3" i="23"/>
  <c r="BZ3" i="23"/>
  <c r="BY3" i="23"/>
  <c r="BX3" i="23"/>
  <c r="BW3" i="23"/>
  <c r="CB5" i="23"/>
  <c r="CA5" i="23"/>
  <c r="BZ5" i="23"/>
  <c r="BY5" i="23"/>
  <c r="BX5" i="23"/>
  <c r="BW5" i="23"/>
  <c r="B55" i="8"/>
  <c r="C55" i="8" s="1"/>
  <c r="B56" i="8"/>
  <c r="C56" i="8" s="1"/>
  <c r="B57" i="8"/>
  <c r="C57" i="8" s="1"/>
  <c r="B58" i="8"/>
  <c r="C58" i="8" s="1"/>
  <c r="B59" i="8"/>
  <c r="C59" i="8" s="1"/>
  <c r="B54" i="8"/>
  <c r="C54" i="8" s="1"/>
  <c r="B29" i="34"/>
  <c r="B30" i="34"/>
  <c r="B31" i="34"/>
  <c r="B32" i="34"/>
  <c r="B33" i="34"/>
  <c r="B28" i="34"/>
  <c r="D33" i="34"/>
  <c r="E32" i="34"/>
  <c r="D32" i="34"/>
  <c r="D31" i="34"/>
  <c r="E30" i="34"/>
  <c r="D30" i="34"/>
  <c r="D29" i="34"/>
  <c r="D28" i="34"/>
  <c r="B45" i="8" l="1"/>
  <c r="C45" i="8" s="1"/>
  <c r="B43" i="8"/>
  <c r="C43" i="8" s="1"/>
  <c r="B41" i="8"/>
  <c r="C41" i="8" s="1"/>
  <c r="BV5" i="23"/>
  <c r="BU5" i="23"/>
  <c r="AP5" i="23"/>
  <c r="AO5" i="23"/>
  <c r="C41" i="27"/>
  <c r="C42" i="27"/>
  <c r="C43" i="27"/>
  <c r="C44" i="27"/>
  <c r="C45" i="27"/>
  <c r="C46" i="27"/>
  <c r="C47" i="27"/>
  <c r="C48" i="27"/>
  <c r="C40" i="27"/>
  <c r="AE5" i="23"/>
  <c r="C20" i="27"/>
  <c r="C21" i="27"/>
  <c r="C22" i="27"/>
  <c r="C23" i="27"/>
  <c r="C24" i="27"/>
  <c r="Y5" i="23" s="1"/>
  <c r="C25" i="27"/>
  <c r="Z5" i="23" s="1"/>
  <c r="C26" i="27"/>
  <c r="AA5" i="23" s="1"/>
  <c r="C27" i="27"/>
  <c r="C28" i="27"/>
  <c r="AC5" i="23" s="1"/>
  <c r="C19" i="27"/>
  <c r="S5" i="23"/>
  <c r="B38" i="8"/>
  <c r="B37" i="8"/>
  <c r="B36" i="8"/>
  <c r="B35" i="8"/>
  <c r="B34" i="8"/>
  <c r="B33" i="8"/>
  <c r="B29" i="8"/>
  <c r="B28" i="8"/>
  <c r="B27" i="8"/>
  <c r="B26" i="8"/>
  <c r="C33" i="14"/>
  <c r="B33" i="14"/>
  <c r="C32" i="14"/>
  <c r="B32" i="14"/>
  <c r="C31" i="14"/>
  <c r="B31" i="14"/>
  <c r="C30" i="14"/>
  <c r="B30" i="14"/>
  <c r="C29" i="14"/>
  <c r="B29" i="14"/>
  <c r="C28" i="14"/>
  <c r="B28" i="14"/>
  <c r="B17" i="9"/>
  <c r="C50" i="27" l="1" a="1"/>
  <c r="C50" i="27" s="1"/>
  <c r="C30" i="27" a="1"/>
  <c r="C30" i="27" s="1"/>
  <c r="B42" i="8" s="1"/>
  <c r="C42" i="8" s="1"/>
  <c r="B44" i="8" l="1"/>
  <c r="C44" i="8" s="1"/>
  <c r="C50" i="8"/>
  <c r="C49" i="8"/>
  <c r="C26" i="8"/>
  <c r="E33" i="14"/>
  <c r="E32" i="14"/>
  <c r="E31" i="14"/>
  <c r="E30" i="14"/>
  <c r="E28" i="14"/>
  <c r="E29" i="14"/>
  <c r="C48" i="8" l="1"/>
  <c r="B61" i="8" a="1"/>
  <c r="B61" i="8" s="1"/>
  <c r="C61" i="8" s="1"/>
  <c r="B3" i="23"/>
  <c r="C3" i="23"/>
  <c r="D3" i="23"/>
  <c r="E3" i="23"/>
  <c r="F3" i="23"/>
  <c r="G3" i="23"/>
  <c r="H3" i="23"/>
  <c r="I3" i="23"/>
  <c r="J3" i="23"/>
  <c r="K3" i="23"/>
  <c r="L3" i="23"/>
  <c r="M3" i="23"/>
  <c r="N3" i="23"/>
  <c r="O3" i="23"/>
  <c r="P3" i="23"/>
  <c r="Q3" i="23"/>
  <c r="R3" i="23"/>
  <c r="CD3" i="23"/>
  <c r="CQ3" i="23"/>
  <c r="B5" i="23"/>
  <c r="C5" i="23"/>
  <c r="E5" i="23"/>
  <c r="F5" i="23"/>
  <c r="G5" i="23"/>
  <c r="H5" i="23"/>
  <c r="I5" i="23"/>
  <c r="J5" i="23"/>
  <c r="K5" i="23"/>
  <c r="L5" i="23"/>
  <c r="M5" i="23"/>
  <c r="N5" i="23"/>
  <c r="O5" i="23"/>
  <c r="P5" i="23"/>
  <c r="Q5" i="23"/>
  <c r="R5" i="23"/>
  <c r="CD5" i="23"/>
  <c r="CQ5" i="23"/>
  <c r="C38" i="8" l="1"/>
  <c r="C37" i="8"/>
  <c r="C36" i="8"/>
  <c r="C35" i="8"/>
  <c r="C34" i="8"/>
  <c r="C33" i="8" l="1"/>
  <c r="C28" i="8"/>
  <c r="C27" i="8"/>
  <c r="F32" i="14" l="1"/>
  <c r="F30" i="14"/>
  <c r="D5" i="23" l="1"/>
  <c r="C29"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<sst xmlns="http://schemas.openxmlformats.org/spreadsheetml/2006/main" count="1499" uniqueCount="840">
  <si>
    <t>Market Sustainability and Improvement Fund (MSIF): information to be reported by each local authority</t>
  </si>
  <si>
    <t>Version 1.0</t>
  </si>
  <si>
    <t>Background and context</t>
  </si>
  <si>
    <t>Instructions</t>
  </si>
  <si>
    <t>It is important that the person completing the template takes time to read the Guidance tab at the beginning of each section in order to minimise the risk of incorrect data being entered.</t>
  </si>
  <si>
    <t>To reduce the reporting burden, the MSIF capacity plan reporting requirement has been removed. Instead, to reflect the department's desire to better understand local authorities' ongoing strategy regarding market sustainability and capacity in long-term adult social care services, local authorities are required to share a link to their published Market Position Statements (MPS) or another similar published document as part of their final return.</t>
  </si>
  <si>
    <t>This template is also collecting data for 2026-27 fee rates as part of the Single Data List, which will be the mechanism for collecting data on fee rates moving forward.</t>
  </si>
  <si>
    <t>Conditions and data validation</t>
  </si>
  <si>
    <t>Condition</t>
  </si>
  <si>
    <t>Has the condition been met?</t>
  </si>
  <si>
    <t>2025 to 2026 MSIF Spend Return</t>
  </si>
  <si>
    <t>Has a local authority been selected?</t>
  </si>
  <si>
    <t>Has a name and email address been provided?</t>
  </si>
  <si>
    <t>Has the local authority confirmed that the 2025 to 2026 MSIF funding was spent in full on adult social care?</t>
  </si>
  <si>
    <t>Are the administrative costs of the fund below the limit for the local authority? (Up to £1,000).</t>
  </si>
  <si>
    <t>2025-26 Fee Rates</t>
  </si>
  <si>
    <t>Has the final average 2025 to 2026 fee rate for the following types of care been provided:</t>
  </si>
  <si>
    <t>Homecare 18+</t>
  </si>
  <si>
    <t>Care homes without nursing 65+</t>
  </si>
  <si>
    <t>Care homes with nursing 65+</t>
  </si>
  <si>
    <t>Care homes without nursing 18-64</t>
  </si>
  <si>
    <t>Care homes with nursing 18-64</t>
  </si>
  <si>
    <t>Supported Living 18+</t>
  </si>
  <si>
    <t>Market Position Statements</t>
  </si>
  <si>
    <t>Has the local authority confirmed the latest published or significantly updated market position statements?</t>
  </si>
  <si>
    <t>Has the local authority confirmed which parts of the adult social care market their market position statements cover?</t>
  </si>
  <si>
    <t xml:space="preserve">Has the local authority confirmed which time period their market position statements (or equivalent) cover? </t>
  </si>
  <si>
    <t>Has the local authority confirmed how  providers, other partners (e.g. health, housing), people with lived experience and carers engaged in developing or updating their market position statements or equivalent document</t>
  </si>
  <si>
    <t>Has a link to the market position statement been provided?</t>
  </si>
  <si>
    <t>Market Strategy</t>
  </si>
  <si>
    <t>Has the local authority ranked key priorities for developing and strengthening their adult social care market over the next 3 years?</t>
  </si>
  <si>
    <t>Has the local authority selected which actions and enabling factors will be put in place?</t>
  </si>
  <si>
    <t>Has the local authority highlighted any significant challenges to deliver their plans?</t>
  </si>
  <si>
    <t>2026-27 Fee Rates</t>
  </si>
  <si>
    <t>Has the final average 2026 to 2027 fee rate for the following types of care been provided:</t>
  </si>
  <si>
    <t>Have all the conditions been met?</t>
  </si>
  <si>
    <t>This tab marks the beginning of the 2025 to 2026 final report.</t>
  </si>
  <si>
    <t>Please read the 2025 to 2026 guidance tab before completing the 2025 to 2026 final report tabs for the spend return and each target area.</t>
  </si>
  <si>
    <t>2025 to 2026 Market Sustainability and Improvement Fund (MSIF): information to be reported by each local authority</t>
  </si>
  <si>
    <t>Background and context to 2025 to 2026 final report</t>
  </si>
  <si>
    <t xml:space="preserve">The grant guidance (condition 3, paragraph 1.17) for the 2025 to 2026 Market Sustainability and Improvement Fund states that local authorities are required to submit a final report to the department. This final report follows from the initial report submitted in June 2025 and must include: </t>
  </si>
  <si>
    <t>- confirmation that the local authority has spent its share of the grant in full on adult social care</t>
  </si>
  <si>
    <t>- a record of performance against the metrics specified in each of the target areas</t>
  </si>
  <si>
    <t>Overview of report</t>
  </si>
  <si>
    <t>The following tabs of this template therefore set out the information to be submitted as part of the final report for 2025 to 2026. The tabs included in the report are as follows:</t>
  </si>
  <si>
    <t xml:space="preserve">- a spend return for the 2025 to 2026 MSIF money: to confirm that the funding has been spent on ASC </t>
  </si>
  <si>
    <t>- final reporting metrics on fee rates: to report final average fee rates for 2025 to 2026 across service types</t>
  </si>
  <si>
    <t>- final reporting metrics on waiting times: since this metric will be collected using Client Level Data (CLD) for 2025 to 2026, this tab gives local authorities the option to provide any additional context on this area</t>
  </si>
  <si>
    <t>- final reporting metrics on workforce: since this metric will be collected using Capacity Tracker (CT) data for 2025 to 2026, this tab gives local authorities the option to provide any additional context on this area</t>
  </si>
  <si>
    <t>Further details on each area can be found in the relevant tab.</t>
  </si>
  <si>
    <t>2025 to 2026 MSIF spend return</t>
  </si>
  <si>
    <t>Instructions/guidance</t>
  </si>
  <si>
    <t>This spend return asks local authorities to confirm how the money from the 2025 to 2026 MSIF was spent and that it was used in line with the grant conditions. Further guidance on each section is as follows:</t>
  </si>
  <si>
    <r>
      <t xml:space="preserve">Section 1: </t>
    </r>
    <r>
      <rPr>
        <sz val="12"/>
        <rFont val="Arial"/>
        <family val="2"/>
      </rPr>
      <t>Allocation should auto-populate once a local authority is selected from drop down menu. Note that the email address provided here will be the one DHSC will contact for any queries relating to this return.</t>
    </r>
  </si>
  <si>
    <r>
      <t>Section 2:</t>
    </r>
    <r>
      <rPr>
        <sz val="12"/>
        <rFont val="Arial"/>
        <family val="2"/>
      </rPr>
      <t xml:space="preserve"> Confirmation required to meet grant condition that all funding has been used on ASC.</t>
    </r>
  </si>
  <si>
    <r>
      <t xml:space="preserve">In the spend return table, please note that </t>
    </r>
    <r>
      <rPr>
        <b/>
        <sz val="12"/>
        <rFont val="Arial"/>
        <family val="2"/>
      </rPr>
      <t xml:space="preserve">all </t>
    </r>
    <r>
      <rPr>
        <sz val="12"/>
        <rFont val="Arial"/>
        <family val="2"/>
      </rPr>
      <t>cells must be completed to fulfill the data validation conditions. Entering £0 is acceptable. Local authorities must enter information into the yellow cells, grey cells will be automatically populated given the information provided by the local authority.</t>
    </r>
  </si>
  <si>
    <t>(1) Please click cell B17 and select your local authority. The 2025 to 2026 MSIF funding allocation for the local authority chosen will then auto populate.</t>
  </si>
  <si>
    <t>Description</t>
  </si>
  <si>
    <t>Data Item</t>
  </si>
  <si>
    <t>Local authority name</t>
  </si>
  <si>
    <t xml:space="preserve">Total 2025 to 2026 MSIF allocation </t>
  </si>
  <si>
    <t>Name of individual completing this return</t>
  </si>
  <si>
    <t>Email address</t>
  </si>
  <si>
    <t>(2) Please confirm that the 2025 to 2026 MSIF funding has been spent in full on adult social care.</t>
  </si>
  <si>
    <t>Please select response</t>
  </si>
  <si>
    <t>(3) Please confirm expected administration costs as part of the Market Sustainability and Improvement Fund for 2025 to 2026.</t>
  </si>
  <si>
    <t>Administrative cost of fund</t>
  </si>
  <si>
    <t>Target Area: Increasing fee rates to adult social care providers</t>
  </si>
  <si>
    <t xml:space="preserve">This fee rate collection gives us better and more timely insight into the fee rates paid to external care providers. </t>
  </si>
  <si>
    <t>Local authorities are reminded that, as with previous years, fee rate data provided to the department will be published.</t>
  </si>
  <si>
    <t>Instructions/guidance:</t>
  </si>
  <si>
    <t>To allow for the calculation of % uplifts, the final 2024 to 2025 fee rate and provisional 2025 to 2026 fee rate previously reported by the local authority are auto-populated in the table below. This information has already been published at:</t>
  </si>
  <si>
    <t>Market Sustainability and Improvement Fund (MSIF): provider fee reporting 2025 to 2026 - GOV.UK</t>
  </si>
  <si>
    <t xml:space="preserve">These questions cover actual average (mean) fees paid by your local authority (gross of client contributions/user charges) to external care providers for your local authority's eligible clients. </t>
  </si>
  <si>
    <t>Specifically the averages should:</t>
  </si>
  <si>
    <t xml:space="preserve">- EXCLUDE any fee rates paid to internal care providers </t>
  </si>
  <si>
    <t>- EXCLUDE any care packages which are part funded by Continuing Health Care funding</t>
  </si>
  <si>
    <t>- EXCLUDE/BE NET OF any amounts that you usually include in reported fee rates but are not paid to care providers, for example your local authority's own staff costs in managing the commissioning of places</t>
  </si>
  <si>
    <t>- INCLUDE/BE GROSS OF client contributions/user charges</t>
  </si>
  <si>
    <t xml:space="preserve">- INCLUDE fees paid under spot and block contracts, fees paid under a dynamic purchasing 
system, payments for time travel in home care, any allowances for external provider staff training, fees directly commissioned by your local authority and fees commissioned by your local authority as part of a Managed Personal Budget </t>
  </si>
  <si>
    <t xml:space="preserve">Please leave any missing data cells as blank. For example, do not attempt to enter '0' or 'N/A'. </t>
  </si>
  <si>
    <t xml:space="preserve">(1) Please report your average external fee rate for the following service types. </t>
  </si>
  <si>
    <t>Final average 2024 to 2025 fee rate as reported in final return</t>
  </si>
  <si>
    <t>Provisional 2025 to 2026 fee rate as reported in initial return</t>
  </si>
  <si>
    <t>Final average fee rate for 2025 to 2026. 
If you have newer, better data for 2025 to 2026 than the previous column then enter it below and explain why it differs in the comments. Otherwise enter the provisional 2025 to 2026 figure from the previous column.</t>
  </si>
  <si>
    <t>Implied percentage uplift: 2025 to 2026 rates compared to 2024 to 2025 rates</t>
  </si>
  <si>
    <t>Average amount paid to external providers for 18+ home care (£ per contact hour)</t>
  </si>
  <si>
    <t>Average amount paid to external provider care homes without nursing for clients aged 65+ (£ per client per week)</t>
  </si>
  <si>
    <t>Average amount paid to external provider care homes with nursing for clients aged 65+ (£ per client per week)</t>
  </si>
  <si>
    <t>Average amount paid to external provider care homes without nursing for clients aged 18-64 (£ per client per week)</t>
  </si>
  <si>
    <t>Average amount paid to external provider care homes with nursing for clients aged 18-64 (£ per client per week)</t>
  </si>
  <si>
    <t>Average amount paid to external provider supported living for clients aged 18+ (£ per blended hour, reflecting core and additional hours*)</t>
  </si>
  <si>
    <t>**Blended denotes weighted average between core and additional hours.</t>
  </si>
  <si>
    <t>(2) Please provide additional commentary if any of the figures provided in column D are different from those reported in the relevant cell in column C for your 2024 to 2025 fee rates (Maximum 500 characters).</t>
  </si>
  <si>
    <t>(3) Please detail any other fee uplifts not described by the categories above. If possible, please provide the same information for these other fee uplifts as asked for in columns B and D of the table above. Alternatively, local authorities may wish to provide a link to their published 'rate card' (Maximum 1,000 characters).</t>
  </si>
  <si>
    <t>Target Area: waiting times</t>
  </si>
  <si>
    <t>To assess improvements in waiting times, the department will monitor waiting times using the client level data (CLD) submitted for the year 2025 to 2026 as follows:</t>
  </si>
  <si>
    <t>- DHSC will calculate waiting time metrics based on the average wait for new clients from request or referral to the service starting. The metrics have been designed to calculate waiting times retrospectively for those who receive services. We find a client's first service, find the assessment for the same service type that occurred before the service and then find the request that happened before that</t>
  </si>
  <si>
    <t>- separate waiting time metrics will be calculated for community care, residential care, nursing care, and short-term care</t>
  </si>
  <si>
    <t>There is no need for local authorities to report waiting time data for 2025 to 2026 separately in this return.</t>
  </si>
  <si>
    <t xml:space="preserve">This reporting template does however give local authorities the opportunity to provide additional context on their waiting time metric, such as activities undertaken to reduce waiting times. </t>
  </si>
  <si>
    <t>(1) (Optional) Please use the text box below to provide any additional context on your waiting times return, including the model of care you operate (strengths based, three-conversation approach, and so on) or how you expect your CLD return to influence the metric (Maximum 1,000 characters).</t>
  </si>
  <si>
    <t>Target Area:  workforce reporting</t>
  </si>
  <si>
    <t xml:space="preserve">Instructions/guidance: </t>
  </si>
  <si>
    <t>To assess improvements in workforce capacity, DHSC will estimate a metric of workforce growth based on Capacity Tracker data as follows:</t>
  </si>
  <si>
    <t>- CQC-registered providers report their directly employed headcount in Capacity Tracker every month</t>
  </si>
  <si>
    <t>- DHSC calculate a workforce growth measure at local authority level, based on the proportional increase in headcount in CQC-registered providers that are registered within the local authority. The raw data is cleaned to remove outliers</t>
  </si>
  <si>
    <t>- the workforce growth measure is calculated separately for the domiciliary and residential sectors, for each local authority. We will estimate workforce growth between April 2025 and April 2026</t>
  </si>
  <si>
    <t xml:space="preserve">There is no need for local authorities to collect their own workforce data from providers as part of the 2025 to 2026 fund. </t>
  </si>
  <si>
    <t xml:space="preserve">This reporting template does however give local authorities the opportunity to provide additional context on their workforce reporting, such as activities undertaken to boost workforce capacity and retention. </t>
  </si>
  <si>
    <t>(1) (Optional) Please use the text box below to provide additional context on your workforce return (Maximum 1,000 characters).</t>
  </si>
  <si>
    <t xml:space="preserve">General Guidance for the Market Position Statement and Market Strategy Tabs: </t>
  </si>
  <si>
    <t>- Condition 4 of the 2025 to 2026 MSIF Grant Guidance states that local authorities must share a link to their published Market Position Statement.</t>
  </si>
  <si>
    <t>When completing the questions about your wider market plans…</t>
  </si>
  <si>
    <t xml:space="preserve">- You only need to provide details relating to one MPS. The date you select should be that of the original publication, or date of a significant update / refresh if more recent. </t>
  </si>
  <si>
    <t xml:space="preserve">- MPS documents will often state the time period they cover. If this is the case with your document, please indicate what that period is. If your document does not give a specific time period, please choose “no specific time period.” </t>
  </si>
  <si>
    <t xml:space="preserve">- For Q2, if your MPS (or equivalent) covers different parts of the market, please select all that apply. </t>
  </si>
  <si>
    <t xml:space="preserve">- For Q4, please select all options that most accurately represents the activities you undertook with the various groups. </t>
  </si>
  <si>
    <t>(1) When was your MPS (or equivalent) last published or significantly updated?</t>
  </si>
  <si>
    <t>(2) Which parts of the adult social care market does your MPS (or equivalent) cover? (select all that apply)</t>
  </si>
  <si>
    <t>a.      Older people’s services (65+)</t>
  </si>
  <si>
    <t>b.      Working age adults with learning disabilities (18-64)</t>
  </si>
  <si>
    <t>c.      Working age adults with mental health needs (18-64)</t>
  </si>
  <si>
    <t>d.      Working age adults with physical or sensory disabilities (18-64)</t>
  </si>
  <si>
    <t>e.      Home care / community support</t>
  </si>
  <si>
    <t>g.      Supported living</t>
  </si>
  <si>
    <t>h.      Extra-care housing</t>
  </si>
  <si>
    <t>i.        Carers’ services</t>
  </si>
  <si>
    <t>j.        Other</t>
  </si>
  <si>
    <t xml:space="preserve">If 'Other' is selected please specify below. </t>
  </si>
  <si>
    <t xml:space="preserve">(3) What time period does your MPS (or equivalent) cover? </t>
  </si>
  <si>
    <t>(4) How were providers, other partners (e.g. health, housing), people with lived experience and carers engaged in developing or updating your MPS or equivalent document? (select all that apply)</t>
  </si>
  <si>
    <t>a.      Meetings or forums with providers</t>
  </si>
  <si>
    <t>b.      Meetings or forums with people with lived experience or carers</t>
  </si>
  <si>
    <t>c.      Surveys or consultation exercises</t>
  </si>
  <si>
    <t>d.      Co-production workshops</t>
  </si>
  <si>
    <t>e.      One to one engagement</t>
  </si>
  <si>
    <t>g.      Feedback exercises</t>
  </si>
  <si>
    <t>h.      No engagement undertaken</t>
  </si>
  <si>
    <t>The Department is asking local authorities to provide this information because it gives us an improved national picture of market priorities, pressures and readiness, which directly informs central policy development, supports our annual ASC priority‑setting approach, and helps ensure that government decisions are based on clear, up‑to‑date intelligence from local commissioning practice.</t>
  </si>
  <si>
    <t>(4) Is there anything else you would like to share about your commissioning strategy or market plans for 2026/27 and beyond</t>
  </si>
  <si>
    <t xml:space="preserve">2026 to 2027 Single Data List Collection </t>
  </si>
  <si>
    <t>Background and context to single data list collection</t>
  </si>
  <si>
    <r>
      <t xml:space="preserve">- initial reporting metrics on fee rates: </t>
    </r>
    <r>
      <rPr>
        <sz val="12"/>
        <rFont val="Arial"/>
        <family val="2"/>
      </rPr>
      <t>to report provisional average fee rates for 2026 to 2027 across service types</t>
    </r>
  </si>
  <si>
    <t>2026 to 2027 Single Data List Collection</t>
  </si>
  <si>
    <t>2026 to 2027 fee rate reporting</t>
  </si>
  <si>
    <t>This fee rate collection gives us better and more timely insight into the fee rates paid to external providers.</t>
  </si>
  <si>
    <t>Fee rate data has been collected through the MSIF Returns since 2023 to 2024, the Fair Cost of Care process in 2022 to 2023 and the Better Care Fund in earlier years.</t>
  </si>
  <si>
    <t>Local authorities are reminded that as with previous years, fee rate data provided to the department will be published.</t>
  </si>
  <si>
    <t>The final 2025 to 2026 average fee rate for each service type will be auto-populated in the table below from the data entered in the 2025 to 2026 Final Report section of this template. We therefore recommend that you complete the 2025 to 2026 Final Report section first before filling out the table below.</t>
  </si>
  <si>
    <t>These questions cover actual average (mean) fee rates paid by your local authority (gross of client contributions/user charges) to external care providers for your local authority's eligible clients.</t>
  </si>
  <si>
    <t>Specifically, the averages should:</t>
  </si>
  <si>
    <t>- EXCLUDE any fee rates paid to internal care providers</t>
  </si>
  <si>
    <t>- EXCLUDE any health care packages which are part funded by Continuing Health Care funding</t>
  </si>
  <si>
    <t>- EXCLUDE/BE NET OF any amounts that you usually include in reported fee rates but are not paid to care providers. For example, your local authority's own staff costs in managing the commissioning of places</t>
  </si>
  <si>
    <t>- INCLUDE fees paid under spot and block contracts, fees paid under a dynamic purchasing system, payments for travel time in home care, any allowances for external provider staff training, fees directly commissioned by your local authority and fees commissioned by your local authority as part of a Managed Personal Budget</t>
  </si>
  <si>
    <t>Please leave any missing data cells blank. Do not attempt to enter 0 or 'N/A'.</t>
  </si>
  <si>
    <t>(1) Please report your average external fee rate for the following service types.</t>
  </si>
  <si>
    <t>Final 2025 to 2026 average fee rate (as entered in the 2025 to 2026 section of this template)</t>
  </si>
  <si>
    <t>Provisional* average fee rate for 2026 to 2027, calculated consistently with the 2025 to 2026 rate in the previous column</t>
  </si>
  <si>
    <t>Implied percentage uplift: 2026 to 2027 rates compared to 2025 to 2026 rates</t>
  </si>
  <si>
    <t>Average amount paid to external provider supported living for clients aged 18+ (£ per blended hour, reflecting core and additional hours**)</t>
  </si>
  <si>
    <t>*We define 'provisional' as follows: Councils should report a fee rate that best reflects the actual average fee rate (including uplifts) that they expect for the 2026 to 2027 financial year.</t>
  </si>
  <si>
    <t>(2) Please detail any other fee uplifts not described by the categories above. If possible, please provide the same information for these other fee uplifts as asked for in columns B and C of the table above. Alternatively, local authorities may wish to provide a link to their published 'rate card' (Maximum 1,000 characters).</t>
  </si>
  <si>
    <t>asPtk3</t>
  </si>
  <si>
    <t>CATEGORY</t>
  </si>
  <si>
    <t>LANAME</t>
  </si>
  <si>
    <t>LAONSCODE</t>
  </si>
  <si>
    <t>FUND</t>
  </si>
  <si>
    <t>CONTACT</t>
  </si>
  <si>
    <t>SPEND</t>
  </si>
  <si>
    <t>FEE</t>
  </si>
  <si>
    <t>WAIT</t>
  </si>
  <si>
    <t>WORK</t>
  </si>
  <si>
    <t>MPS</t>
  </si>
  <si>
    <t>MS</t>
  </si>
  <si>
    <t>OTHER</t>
  </si>
  <si>
    <t>INDEX VALUES</t>
  </si>
  <si>
    <t>COMPOSITE</t>
  </si>
  <si>
    <t>MPS.1</t>
  </si>
  <si>
    <t>MPS.2</t>
  </si>
  <si>
    <t>MPS.3</t>
  </si>
  <si>
    <t>MPS.4</t>
  </si>
  <si>
    <t>MPS.5</t>
  </si>
  <si>
    <t>MPS.6</t>
  </si>
  <si>
    <t>MPS.7</t>
  </si>
  <si>
    <t>MPS.8</t>
  </si>
  <si>
    <t>MPS.9</t>
  </si>
  <si>
    <t>MPS.10</t>
  </si>
  <si>
    <t>MPS.11</t>
  </si>
  <si>
    <t>MPS.12</t>
  </si>
  <si>
    <t>MPS.13</t>
  </si>
  <si>
    <t>MPS.14</t>
  </si>
  <si>
    <t>MPS.15</t>
  </si>
  <si>
    <t>MPS.16</t>
  </si>
  <si>
    <t>MPS.17</t>
  </si>
  <si>
    <t>MPS.18</t>
  </si>
  <si>
    <t>MPS.19</t>
  </si>
  <si>
    <t>MPS.20</t>
  </si>
  <si>
    <t>MPS.21</t>
  </si>
  <si>
    <t>MPS.22</t>
  </si>
  <si>
    <t>MS.1</t>
  </si>
  <si>
    <t>MS.2</t>
  </si>
  <si>
    <t>MS.3</t>
  </si>
  <si>
    <t>MS.4</t>
  </si>
  <si>
    <t>MS.5</t>
  </si>
  <si>
    <t>MS.6</t>
  </si>
  <si>
    <t>MS.7</t>
  </si>
  <si>
    <t>MS.8</t>
  </si>
  <si>
    <t>MS.9</t>
  </si>
  <si>
    <t>MS.10</t>
  </si>
  <si>
    <t>MS.11</t>
  </si>
  <si>
    <t>MS.12</t>
  </si>
  <si>
    <t>MS.13</t>
  </si>
  <si>
    <t>MS.14</t>
  </si>
  <si>
    <t>MS.15</t>
  </si>
  <si>
    <t>MS.16</t>
  </si>
  <si>
    <t>MS.17</t>
  </si>
  <si>
    <t>MS.18</t>
  </si>
  <si>
    <t>MS.19</t>
  </si>
  <si>
    <t>MS.20</t>
  </si>
  <si>
    <t>MS.21</t>
  </si>
  <si>
    <t>MS.22</t>
  </si>
  <si>
    <t>MS.23</t>
  </si>
  <si>
    <t>MS.24</t>
  </si>
  <si>
    <t>MS.25</t>
  </si>
  <si>
    <t>MS.26</t>
  </si>
  <si>
    <t>MS.27</t>
  </si>
  <si>
    <t>MS.28</t>
  </si>
  <si>
    <t>MS.29</t>
  </si>
  <si>
    <t>MS.30</t>
  </si>
  <si>
    <t>MS.31</t>
  </si>
  <si>
    <t>NAMES</t>
  </si>
  <si>
    <t>laname</t>
  </si>
  <si>
    <t>laonscode</t>
  </si>
  <si>
    <t>MSIF_fund_alloc_2526</t>
  </si>
  <si>
    <t>contact_name</t>
  </si>
  <si>
    <t>contact_email</t>
  </si>
  <si>
    <t>MSIF_fund_2526_to_ASC</t>
  </si>
  <si>
    <t>confirm_spend_admin_2526</t>
  </si>
  <si>
    <t>dom_18_fee_rate_2526_final</t>
  </si>
  <si>
    <t>res_65_fee_rate_2526_final</t>
  </si>
  <si>
    <t>nurs_65_fee_rate_2526_final</t>
  </si>
  <si>
    <t>res_18_64_fee_rate_2526_final</t>
  </si>
  <si>
    <t>nurs_18_64_fee_rate_2526_final</t>
  </si>
  <si>
    <t>sup_living_18_fee_rate_2526_final</t>
  </si>
  <si>
    <t>fee_diff_text_2526</t>
  </si>
  <si>
    <t>fee_uplift_text_2526</t>
  </si>
  <si>
    <t>wait_times_text_2526</t>
  </si>
  <si>
    <t>workforce_text_2526</t>
  </si>
  <si>
    <t>mps_latest_publication</t>
  </si>
  <si>
    <t>mps_coverage_a</t>
  </si>
  <si>
    <t>mps_coverage_b</t>
  </si>
  <si>
    <t>mps_coverage_c</t>
  </si>
  <si>
    <t>mps_coverage_d</t>
  </si>
  <si>
    <t>mps_coverage_e</t>
  </si>
  <si>
    <t>mps_coverage_f</t>
  </si>
  <si>
    <t>mps_coverage_g</t>
  </si>
  <si>
    <t>mps_coverage_h</t>
  </si>
  <si>
    <t>mps_coverage_i</t>
  </si>
  <si>
    <t>mps_coverage_j</t>
  </si>
  <si>
    <t>mps_coverage_other</t>
  </si>
  <si>
    <t>mps_time_period</t>
  </si>
  <si>
    <t>mps_updates_a</t>
  </si>
  <si>
    <t>mps_updates_b</t>
  </si>
  <si>
    <t>mps_updates_c</t>
  </si>
  <si>
    <t>mps_updates_d</t>
  </si>
  <si>
    <t>mps_updates_e</t>
  </si>
  <si>
    <t>mps_updates_f</t>
  </si>
  <si>
    <t>mps_updates_g</t>
  </si>
  <si>
    <t>mps_updates_h</t>
  </si>
  <si>
    <t>mps_updates_i</t>
  </si>
  <si>
    <t>mps_updates_other</t>
  </si>
  <si>
    <t>mps_link</t>
  </si>
  <si>
    <t>ms_priorities_a</t>
  </si>
  <si>
    <t>ms_priorities_b</t>
  </si>
  <si>
    <t>ms_priorities_c</t>
  </si>
  <si>
    <t>ms_priorities_d</t>
  </si>
  <si>
    <t>ms_priorities_e</t>
  </si>
  <si>
    <t>ms_priorities_f</t>
  </si>
  <si>
    <t>ms_priorities_g</t>
  </si>
  <si>
    <t>ms_priorities_h</t>
  </si>
  <si>
    <t>ms_priorities_i</t>
  </si>
  <si>
    <t>ms_priorities_j</t>
  </si>
  <si>
    <t>ms_delivery_a</t>
  </si>
  <si>
    <t>ms_delivery_other</t>
  </si>
  <si>
    <t>ms_challenges_a</t>
  </si>
  <si>
    <t>ms_challenges_b</t>
  </si>
  <si>
    <t>ms_challenges_c</t>
  </si>
  <si>
    <t>ms_challenges_d</t>
  </si>
  <si>
    <t>ms_challenges_e</t>
  </si>
  <si>
    <t>ms_challenges_f</t>
  </si>
  <si>
    <t>ms_challenges_g</t>
  </si>
  <si>
    <t>ms_challenges_h</t>
  </si>
  <si>
    <t>ms_challenges_other</t>
  </si>
  <si>
    <t>ms_additional_comments</t>
  </si>
  <si>
    <t>dom_18_fee_rate_2627</t>
  </si>
  <si>
    <t>prov_res_65_fee_rate_2627</t>
  </si>
  <si>
    <t>prov_nurs_65_fee_rate_2627</t>
  </si>
  <si>
    <t>prov_res_18_64_fee_rate_2627</t>
  </si>
  <si>
    <t>prov_nurs_18_64_fee_rate_2627</t>
  </si>
  <si>
    <t>prov_sup_living_18_fee_rate_2627</t>
  </si>
  <si>
    <t>prov_fee_uplift_text_2627</t>
  </si>
  <si>
    <t>template_version</t>
  </si>
  <si>
    <t>original_template_check</t>
  </si>
  <si>
    <t>VALUES</t>
  </si>
  <si>
    <t>Yes - the funding has been allocated in full to adult social care</t>
  </si>
  <si>
    <t>No - the funding has not been allocated in full to adult social care</t>
  </si>
  <si>
    <t>Yes - the funding has been used to maintain fee uplifts</t>
  </si>
  <si>
    <t>No - the funding has not been used to maintain fee uplifts</t>
  </si>
  <si>
    <t>Yes - we are seeking improvement in this area</t>
  </si>
  <si>
    <t>No - we are not seeking improvement in this area</t>
  </si>
  <si>
    <t>Yes - the funding has been spent in full on adult social care</t>
  </si>
  <si>
    <t>No - the funding has not been spent in full on adult social care</t>
  </si>
  <si>
    <t>Yes - we targeted this area</t>
  </si>
  <si>
    <t>No - we did not target this area</t>
  </si>
  <si>
    <t>pre 2020</t>
  </si>
  <si>
    <t>a. Older people’s services (65+)</t>
  </si>
  <si>
    <t>b. Working age adults with learning disabilities (18-64)</t>
  </si>
  <si>
    <t>c. Working age adults with mental health needs (18-64)</t>
  </si>
  <si>
    <t>d. Working age adults with physical or sensory disabilities (18-64)</t>
  </si>
  <si>
    <t>e. Home care / community support</t>
  </si>
  <si>
    <t xml:space="preserve">f. Residential and nursing care </t>
  </si>
  <si>
    <t xml:space="preserve">g. Supported living </t>
  </si>
  <si>
    <t xml:space="preserve">h. Extra-care housing </t>
  </si>
  <si>
    <t xml:space="preserve">i. Carers’ services </t>
  </si>
  <si>
    <t>j. Other (please specify)</t>
  </si>
  <si>
    <t>1 year</t>
  </si>
  <si>
    <t>2-3 years</t>
  </si>
  <si>
    <t>4-5 years</t>
  </si>
  <si>
    <t>5+ years</t>
  </si>
  <si>
    <t>No specific time period stated</t>
  </si>
  <si>
    <t>Local authority*</t>
  </si>
  <si>
    <t>Market Sustainability and Improvement Fund total allocations to local authorities 2025 to 2026</t>
  </si>
  <si>
    <t>Barking and Dagenham</t>
  </si>
  <si>
    <t>Barnet</t>
  </si>
  <si>
    <t>Barnsley</t>
  </si>
  <si>
    <t>Bath and North East Somerset</t>
  </si>
  <si>
    <t>Bedford</t>
  </si>
  <si>
    <t>Bexley</t>
  </si>
  <si>
    <t>Birmingham</t>
  </si>
  <si>
    <t>Blackburn with Darwen</t>
  </si>
  <si>
    <t>Blackpool</t>
  </si>
  <si>
    <t>Bolton</t>
  </si>
  <si>
    <t>Bournemouth, Christchurch and Poole</t>
  </si>
  <si>
    <t>Bracknell Forest</t>
  </si>
  <si>
    <t>Bradford</t>
  </si>
  <si>
    <t>Brent</t>
  </si>
  <si>
    <t>Brighton and Hove</t>
  </si>
  <si>
    <t>Bristol, City of</t>
  </si>
  <si>
    <t>Bromley</t>
  </si>
  <si>
    <t>Buckinghamshire</t>
  </si>
  <si>
    <t>Bury</t>
  </si>
  <si>
    <t>Calderdale</t>
  </si>
  <si>
    <t>Cambridgeshire</t>
  </si>
  <si>
    <t>Camden</t>
  </si>
  <si>
    <t>Central Bedfordshire</t>
  </si>
  <si>
    <t>Cheshire East</t>
  </si>
  <si>
    <t>Cheshire West and Chester</t>
  </si>
  <si>
    <t>City of London</t>
  </si>
  <si>
    <t>Cornwall</t>
  </si>
  <si>
    <t>County Durham</t>
  </si>
  <si>
    <t>Coventry</t>
  </si>
  <si>
    <t>Croydon</t>
  </si>
  <si>
    <t>Cumberland</t>
  </si>
  <si>
    <t>Darlington</t>
  </si>
  <si>
    <t>Derby</t>
  </si>
  <si>
    <t>Derbyshire</t>
  </si>
  <si>
    <t>Devon</t>
  </si>
  <si>
    <t>Doncaster</t>
  </si>
  <si>
    <t>Dorset</t>
  </si>
  <si>
    <t>Dudley</t>
  </si>
  <si>
    <t>Ealing</t>
  </si>
  <si>
    <t>East Riding of Yorkshire</t>
  </si>
  <si>
    <t>East Sussex</t>
  </si>
  <si>
    <t>Enfield</t>
  </si>
  <si>
    <t>Essex</t>
  </si>
  <si>
    <t>Gateshead</t>
  </si>
  <si>
    <t>Gloucestershire</t>
  </si>
  <si>
    <t>Greenwich</t>
  </si>
  <si>
    <t>Hackney</t>
  </si>
  <si>
    <t>Halton</t>
  </si>
  <si>
    <t>Hammersmith and Fulham</t>
  </si>
  <si>
    <t>Hampshire</t>
  </si>
  <si>
    <t>Haringey</t>
  </si>
  <si>
    <t>Harrow</t>
  </si>
  <si>
    <t>Hartlepool</t>
  </si>
  <si>
    <t>Havering</t>
  </si>
  <si>
    <t>Herefordshire, County of</t>
  </si>
  <si>
    <t>Hertfordshire</t>
  </si>
  <si>
    <t>Hillingdon</t>
  </si>
  <si>
    <t>Hounslow</t>
  </si>
  <si>
    <t>Isle of Wight</t>
  </si>
  <si>
    <t>Isles of Scilly</t>
  </si>
  <si>
    <t>Islington</t>
  </si>
  <si>
    <t>Kensington and Chelsea</t>
  </si>
  <si>
    <t>Kent</t>
  </si>
  <si>
    <t>Kingston upon Hull, City of</t>
  </si>
  <si>
    <t>Kingston upon Thames</t>
  </si>
  <si>
    <t>Kirklees</t>
  </si>
  <si>
    <t>Knowsley</t>
  </si>
  <si>
    <t>Lambeth</t>
  </si>
  <si>
    <t>Lancashire</t>
  </si>
  <si>
    <t>Leeds</t>
  </si>
  <si>
    <t>Leicester</t>
  </si>
  <si>
    <t>Leicestershire</t>
  </si>
  <si>
    <t>Lewisham</t>
  </si>
  <si>
    <t>Lincolnshire</t>
  </si>
  <si>
    <t>Liverpool</t>
  </si>
  <si>
    <t>Luton</t>
  </si>
  <si>
    <t>Manchester</t>
  </si>
  <si>
    <t>Medway</t>
  </si>
  <si>
    <t>Merton</t>
  </si>
  <si>
    <t>Middlesbrough</t>
  </si>
  <si>
    <t>Milton Keynes</t>
  </si>
  <si>
    <t>Newcastle upon Tyne</t>
  </si>
  <si>
    <t>Newham</t>
  </si>
  <si>
    <t>Norfolk</t>
  </si>
  <si>
    <t>North East Lincolnshire</t>
  </si>
  <si>
    <t>North Lincolnshire</t>
  </si>
  <si>
    <t>North Northamptonshire</t>
  </si>
  <si>
    <t>North Somerset</t>
  </si>
  <si>
    <t>North Tyneside</t>
  </si>
  <si>
    <t>North Yorkshire</t>
  </si>
  <si>
    <t>Northumberland</t>
  </si>
  <si>
    <t>Nottingham</t>
  </si>
  <si>
    <t>Nottinghamshire</t>
  </si>
  <si>
    <t>Oldham</t>
  </si>
  <si>
    <t>Oxfordshire</t>
  </si>
  <si>
    <t>Peterborough</t>
  </si>
  <si>
    <t>Plymouth</t>
  </si>
  <si>
    <t>Portsmouth</t>
  </si>
  <si>
    <t>Reading</t>
  </si>
  <si>
    <t>Redbridge</t>
  </si>
  <si>
    <t>Redcar and Cleveland</t>
  </si>
  <si>
    <t>Richmond upon Thames</t>
  </si>
  <si>
    <t>Rochdale</t>
  </si>
  <si>
    <t>Rotherham</t>
  </si>
  <si>
    <t>Rutland</t>
  </si>
  <si>
    <t>Salford</t>
  </si>
  <si>
    <t>Sandwell</t>
  </si>
  <si>
    <t>Sefton</t>
  </si>
  <si>
    <t>Sheffield</t>
  </si>
  <si>
    <t>Shropshire</t>
  </si>
  <si>
    <t>Slough</t>
  </si>
  <si>
    <t>Solihull</t>
  </si>
  <si>
    <t>Somerset</t>
  </si>
  <si>
    <t>South Gloucestershire</t>
  </si>
  <si>
    <t>South Tyneside</t>
  </si>
  <si>
    <t>Southampton</t>
  </si>
  <si>
    <t>Southend-on-Sea</t>
  </si>
  <si>
    <t>Southwark</t>
  </si>
  <si>
    <t>St. Helens</t>
  </si>
  <si>
    <t>Staffordshire</t>
  </si>
  <si>
    <t>Stockport</t>
  </si>
  <si>
    <t>Stockton-on-Tees</t>
  </si>
  <si>
    <t>Stoke-on-Trent</t>
  </si>
  <si>
    <t>Suffolk</t>
  </si>
  <si>
    <t>Sunderland</t>
  </si>
  <si>
    <t>Surrey</t>
  </si>
  <si>
    <t>Sutton</t>
  </si>
  <si>
    <t>Swindon</t>
  </si>
  <si>
    <t>Tameside</t>
  </si>
  <si>
    <t>Telford and Wrekin</t>
  </si>
  <si>
    <t>Thurrock</t>
  </si>
  <si>
    <t>Torbay</t>
  </si>
  <si>
    <t>Tower Hamlets</t>
  </si>
  <si>
    <t>Trafford</t>
  </si>
  <si>
    <t>Wakefield</t>
  </si>
  <si>
    <t>Walsall</t>
  </si>
  <si>
    <t>Waltham Forest</t>
  </si>
  <si>
    <t>Wandsworth</t>
  </si>
  <si>
    <t>Warrington</t>
  </si>
  <si>
    <t>Warwickshire</t>
  </si>
  <si>
    <t>West Berkshire</t>
  </si>
  <si>
    <t>Westmorland and Furness</t>
  </si>
  <si>
    <t>West Northamptonshire</t>
  </si>
  <si>
    <t>West Sussex</t>
  </si>
  <si>
    <t>Westminster</t>
  </si>
  <si>
    <t>Wigan</t>
  </si>
  <si>
    <t>Wiltshire</t>
  </si>
  <si>
    <t>Windsor and Maidenhead</t>
  </si>
  <si>
    <t>Wirral</t>
  </si>
  <si>
    <t>Wokingham</t>
  </si>
  <si>
    <t>Wolverhampton</t>
  </si>
  <si>
    <t>Worcestershire</t>
  </si>
  <si>
    <t>York</t>
  </si>
  <si>
    <t>Total</t>
  </si>
  <si>
    <t>Table A: fees paid to external care providers, self-reported local authority returns as at 2025 to 2026</t>
  </si>
  <si>
    <t>This worksheet contains one table</t>
  </si>
  <si>
    <t>ONS Code</t>
  </si>
  <si>
    <t>Local authority</t>
  </si>
  <si>
    <t xml:space="preserve"> Average fee rate per contact hour for external providers of home care in 2024-25 (provisional)</t>
  </si>
  <si>
    <t xml:space="preserve"> Average fee rate per contact hour for external providers of home care in 2024-25 (final)</t>
  </si>
  <si>
    <t>Average fee rate per contact hour for external providers of home care in 2025-26 (provisional)</t>
  </si>
  <si>
    <t>Average fee rate per week for external providers of care homes without nursing for clients aged 65+ in 2024-25 (provisional)</t>
  </si>
  <si>
    <t>Average fee rate per week for external providers of care homes without nursing for clients aged 65+ in 2024-25 (final)</t>
  </si>
  <si>
    <t>Average fee rate per week for external providers of care homes without nursing for clients aged 65+ in 2025-26 (provisional)</t>
  </si>
  <si>
    <t>Average fee rate per week for external providers of care homes with nursing for clients aged 65+ in 2024-25 (provisional)</t>
  </si>
  <si>
    <t>Average fee rate per week for external providers of care homes with nursing for clients aged 65+ in 2024-25 (final)</t>
  </si>
  <si>
    <t>Average fee rate per week for external providers of care homes with nursing for clients aged 65+ in 2025-26 (provisional)</t>
  </si>
  <si>
    <t xml:space="preserve"> Average fee rate per blended hour for external providers of supported living in 2024-25 (provisional)</t>
  </si>
  <si>
    <t xml:space="preserve"> Average fee rate per blended hour for external providers of supported living in 2024-25 (final)</t>
  </si>
  <si>
    <t>Average fee rate per blended hour for external providers of supported living in 2025-26 (provisional)</t>
  </si>
  <si>
    <t>Average fee rate per week for external providers of care homes without nursing for clients aged 18-64 in 2024-25 (provisional)</t>
  </si>
  <si>
    <t>Average fee rate per week for external providers of care homes without nursing for clients aged 18-64 in 2024-25 (final)</t>
  </si>
  <si>
    <t>Average fee rate per week for external providers of care homes without nursing for clients aged 18-64 in 2025-26 (provisional)</t>
  </si>
  <si>
    <t>Average fee rate per week for external providers of care homes with nursing for clients aged 18-64 in 2024-25 (provisional)</t>
  </si>
  <si>
    <t>Average fee rate per week for external providers of care homes with nursing for clients aged 18-64 in 2024-25 (final)</t>
  </si>
  <si>
    <t>Average fee rate per week for external providers of care homes with nursing for clients aged 18-64 in 2025-26 (provisional)</t>
  </si>
  <si>
    <t>Additional commentary on why the 2024-25 fee rates in this publication (Column C in the collection template) differ from previously collected 2024-25 fee rates (Column B in the collection template)</t>
  </si>
  <si>
    <t>E09000002</t>
  </si>
  <si>
    <t>BLANK</t>
  </si>
  <si>
    <t>E09000003</t>
  </si>
  <si>
    <t>Uplifts awarded to providers ranged from 3-6%, depending on the evidence submitted by providers to support requests. Where average rates have increased by lower than 3%, this reflects efforts to contain the cost of new packages / placements.</t>
  </si>
  <si>
    <t>E08000016</t>
  </si>
  <si>
    <t>Average amount for care homes aged 65+ - Column C based on assumed uplift to contracted rates at the time of submission, rate in Column D is average costs in 24/25.  Average amount for care homes aged 18-64 - Column C based on the previous years rates (22/23) plus an agreed uplift amount of 9.7%. The figure provided in Column D is based on the average cost of placements between Apr 24 and Dec 24 following a review of actual costs for those placements.</t>
  </si>
  <si>
    <t>E06000022</t>
  </si>
  <si>
    <t>The rates in column D are actual figures for the year whereas the figures in column C were provisional based on predictions at the beginning of the year.</t>
  </si>
  <si>
    <t>E06000055</t>
  </si>
  <si>
    <t>The reason for the differences from the provisional rates reported in 2024/25 is the result of new fees agreed for care packages in 2025/26, where some of the prices are new due to spot purchasing, and care packages that have ended in 2024/25</t>
  </si>
  <si>
    <t>E09000004</t>
  </si>
  <si>
    <t>Increased provider costs, including general placement pressures, are feeding through into higher average fee rates.</t>
  </si>
  <si>
    <t>E08000025</t>
  </si>
  <si>
    <t>We have identified an error in the methodolgy we previously used to calculate the average amount paid to external provders for home support. We have corrected the methodolgy for this year's return and a figure in cell D28 is entered. However, the 2023 to 2024 figure in B28 is incorrect and should read £17.38. In previous returns the 2022 to 2023 final average rate was also incorrect and should read £15.76. As advised we have submitted revised returns submitted in 2024 and 2023 to reflect this.</t>
  </si>
  <si>
    <t>E06000008</t>
  </si>
  <si>
    <t>The LA operates different commissioning arrangements and agrees uplifts each year to its standard framework hourly/weekly rates however individual packages of care are commissioned to meet individual need. As such the average rates calculated in 2024/25 only differ marginally from framework and planned rates due to the variation in commissions for specific need.</t>
  </si>
  <si>
    <t>E06000009</t>
  </si>
  <si>
    <t>The latest figures are more accurate given that we are not able to commission all beds at our framework prices, particularly nursing for those with higher needs. The numner of clients are much lower in the 18-64 category therefore one high cost package can skew the average fee figure calculated.</t>
  </si>
  <si>
    <t>E08000001</t>
  </si>
  <si>
    <t>E06000058</t>
  </si>
  <si>
    <t>The fee rates in 2024/25 were in range of what we had inputted into our initial report.</t>
  </si>
  <si>
    <t>E06000036</t>
  </si>
  <si>
    <t xml:space="preserve">BFC is the 2nd smallest unitary authority in the UK with a cohort of less than 10 18-65 Nursing Placements. Migration of a handful of high need / high cost individuals from Residential to Nursing has impacted these figures despite a 3.1% uplift being applied to this market. _x000D_
</t>
  </si>
  <si>
    <t>E08000032</t>
  </si>
  <si>
    <t>18-64 without nursing and 18-64 with nursing final average fee rates for 2024/25 differs from the provisional fee rates due to average changes in year as LA funded packages convert to CHC and Joint Funds.  The standard Residential &amp; Nursing rates were increased by 7.56% as per the fee uplift table (link below).</t>
  </si>
  <si>
    <t>E09000005</t>
  </si>
  <si>
    <t>E06000043</t>
  </si>
  <si>
    <t>E06000023</t>
  </si>
  <si>
    <t>As a broad sentiment the projections for spend within BCC systems have been lower than actual prices paid. This is more so the case in 18-64 services and is driven by perceived increases in complexity with more 1:1 care hours being requested. Hourly rates have also increased where supply of appropriate services continues to be a challenge. Bristol continues to overutilise residential care for 18-64 with a gap in sufficiency of supported living provision within the city.</t>
  </si>
  <si>
    <t>E09000006</t>
  </si>
  <si>
    <t>E06000060</t>
  </si>
  <si>
    <t>Home care - moved to increased weighted hourly rates for shorter calls which increases the hourly rate in addition to the fee uplift_x000D_
65+ with nursing - a fee uplift of 4% was given to providers with weekly costs below a threshold, however, work to bring in lower cost providers has reduced the overall average cost _x000D_
18-64 without nursing (i.e. residential) the increase of 10.7% reflects both the fee uplift and an increase in more complex packages with a higher unit cost_x000D_
Supported Living - only 33% of spend is recorded on an hourly basis. The packages that are recorded this way are the lower cost ones.</t>
  </si>
  <si>
    <t>E08000002</t>
  </si>
  <si>
    <t>E08000033</t>
  </si>
  <si>
    <t>E10000003</t>
  </si>
  <si>
    <t>N/A</t>
  </si>
  <si>
    <t>E09000007</t>
  </si>
  <si>
    <t>The inflationary uplift process was ongoing with providers in June 2024 but for the most part uplifts are as expected. A substantial difference relates to care home non nursing in the 18-64 age group. This rate is difficult to predict as each resident is unique and costs vary substatially. The actual rate  dffers from the projected rate and can be linked directly to movement of  2 residents with particularly high cost care out of the cohort during the financial year 2024/25.</t>
  </si>
  <si>
    <t>E06000056</t>
  </si>
  <si>
    <t>E06000049</t>
  </si>
  <si>
    <t>During the financial year 2024/25 Cheshire East Council incurred several high-cost Nursing home placements for people aged under 65 hence the significant increasse in average rate paid compared to what was forecast.</t>
  </si>
  <si>
    <t>E06000050</t>
  </si>
  <si>
    <t>The reduction in 18-64 Nursing reflects the significant number of reviews undertaken locally by operational teams to  ensure residents have the appropiate level of care. This is supported by the increase in the purchase of residential beds .</t>
  </si>
  <si>
    <t>E09000001</t>
  </si>
  <si>
    <t>Average hourly homecare rate decreased due to increase in spot packages of care (PoC) for the Corporation's service users with more complex needs than commissioned generic homecare and for service users requiring PoC residing out of borough (via 5 providers). Average hourly rate out of borough is £21.33 compared to £27.08 for PoC delivered within the City.  Residential placements:  number of higher cost/higher needs placements decreased due to move-on to nursing placements provision.</t>
  </si>
  <si>
    <t>E06000052</t>
  </si>
  <si>
    <t>Provisional Rates for 2024-25 were reached by inflating the average of known fees at the time of reporting and were indicative only. Reductions in average costs of Residential Care without nursing for people 18-64, and Supported Living are a consequence of targeted work to address very high cost placements and to bring them into line with the Council’s cost methodology. Both categories are relatively small cohorts in which high outlier cases exert a warping effect on the mean. (490 ch)</t>
  </si>
  <si>
    <t>E06000047</t>
  </si>
  <si>
    <t>Supported living rate - 23 24 rate was incorrectly entered into 24 25 cell in previous MSIF return.</t>
  </si>
  <si>
    <t>E08000026</t>
  </si>
  <si>
    <t>The actual figures in column D are based on market rates we could buy at and can vary from estimated provisional rates, factors will include available capacity at the time of purchasing.</t>
  </si>
  <si>
    <t>E09000008</t>
  </si>
  <si>
    <t>Home Care rates set annually/do not change during the year as per contract with market. Supported Living hourly rate paid during the year to each provider did also not change. 18-64 Residential we can confirm we uplifed rates to all of our providers by a minimum of 7.2%. Where the overall £ from our end of year snapshot is lower, this is due to reductions in the overall size of packages of care following review, changes to funding arrangements with health, use of costing model or people ageing in to Over 65 cohort. All other changes reflect average cost being paid at the end 24/25 for open packages of care.</t>
  </si>
  <si>
    <t>E06000063</t>
  </si>
  <si>
    <t>Fee rates have been updated to reflect the change to the mix of services and client need over the course of the year.  '18-64 with nursing care' rates are skewed by any exceptional rates on a low caseload, the contracted price uplift for these services was 9.7%</t>
  </si>
  <si>
    <t>E06000005</t>
  </si>
  <si>
    <t>E06000015</t>
  </si>
  <si>
    <t>E10000007</t>
  </si>
  <si>
    <t>This Authority made additional use of new frameworks during 2024-25, domiciliary care market capacity improved, resulting in more efficient and effective market conditions.</t>
  </si>
  <si>
    <t>E10000008</t>
  </si>
  <si>
    <t>Care Homes without Nursing (18-64): We observed higher-than-expected growth in this market, partly due to high-cost transitions from Children's Services._x000D_
_x000D_
Care Homes with Nursing (18-64): This sector covers a small cohort, and a reduction in high-cost packages caused fluctuations in the average rate._x000D_
_x000D_
Home Care and Supported Living: Contrary to expectations, growth in rates did not align with other market sectors.</t>
  </si>
  <si>
    <t>E08000017</t>
  </si>
  <si>
    <t>The Supported Living average has reduced from the estimated £22.45 per hour to £21.99. This is because there were 2 individual contract extensions with providers ongoing when the initial estimate was calculated. A lower rate was ultimately  agreed as part of the finalised extensions, hence the revised lower final average now reported.</t>
  </si>
  <si>
    <t>E06000059</t>
  </si>
  <si>
    <t>The significant reduction in working age adult residential reflects changes in need as much, if not more, than shifts in our commissioning practice. A substantial programme of work was underway to ensure that care arrangements represent the least restrictive option for the individual, that we foster more in-county placements wherever possible, working with our local providers, and that we have secured appropriate joint funding or CHC from NHS Dorset.</t>
  </si>
  <si>
    <t>E08000027</t>
  </si>
  <si>
    <t>we use average rates not a set rate therefore there will always be some variation</t>
  </si>
  <si>
    <t>E09000009</t>
  </si>
  <si>
    <t>E06000011</t>
  </si>
  <si>
    <t>The figures reported in column D have been compiled at a later stage in the financial year than the previously submitted provisional figures in column C.The average amount paid for nursing care aged 18-64 is volatile due to a small client cohort.</t>
  </si>
  <si>
    <t>E10000011</t>
  </si>
  <si>
    <t xml:space="preserve">For this year (and moving forward) we have excluded the s117 recharging that we did not exclude last year. This is why the rates seem lower (we pay the gross figure and then recharge the ICB 50% for their s117 contribution). _x000D_
</t>
  </si>
  <si>
    <t>E09000010</t>
  </si>
  <si>
    <t>E10000012</t>
  </si>
  <si>
    <t>The variation from the provisional figures for home care and supported living is because of a change in the mix of packages over the last year which impacts the blended rate.  Increase in the Residential and Nursing prices is also due to change in the mix of packages,  as well as increased numbers of adults who had self placed with providers returning to the LA for support when they have reached the capital threshold, as these packages are above the LA framework rate.</t>
  </si>
  <si>
    <t>E08000037</t>
  </si>
  <si>
    <t>E10000013</t>
  </si>
  <si>
    <t>The average amount paid to external provider care homes without nursing for client aged 18-64 increased more than other service types. We generally only commission this type of service for those clients with the most complex and specialist needs so the cost of the care packages tends to be much higher. The council reviewed more of these care packages during 2024-25.</t>
  </si>
  <si>
    <t>E09000011</t>
  </si>
  <si>
    <t>The variance reflects differences from anticipated rates, driven by shifts in service demand, care package complexity, and placement trends. Demand for nursing home placements for individuals aged 18–64 has declined, with several highly complex packages ending, contributing to a reduction in average rates. There has been an increase in supported living placements 18-64. _x000D_
LLW increase and the cost of new care packages has reached an all-time high, further influencing the final rate outcomes.</t>
  </si>
  <si>
    <t>E09000012</t>
  </si>
  <si>
    <t>E06000006</t>
  </si>
  <si>
    <t>E09000013</t>
  </si>
  <si>
    <t>The figures in table 1 relate to in- borough block contracted Private Finance Iniative care homes.  The annual inflation uplifts, payable from 1st April, for the contracts are based on average inflation rates for the previous financial year. For the May 2024 return estimated figures were used, in column C.  The actual inflation uplift is reported in Column D.</t>
  </si>
  <si>
    <t>E10000014</t>
  </si>
  <si>
    <t xml:space="preserve">There has been an oversupply of home care provision, which has led to increased competition and rates slightly below the provisional plan. In May 25 we introduced a new Care Home Framework for older adults residential and nursing clients. This framework set out a set of needs profiles and a rate banding for providers to agree their services and rates. As a result,  prices have stabilised which is why the percentage uplift we are reporting for 24/25 is below the provisional estimate. _x000D_
</t>
  </si>
  <si>
    <t>E09000014</t>
  </si>
  <si>
    <t>A significant number of homecare placements occur at new spot rates through a Dynamic Purchasing System (DPS). Consequently, market rates have significantly influenced the average payment for homecare throughout the year.</t>
  </si>
  <si>
    <t>E09000015</t>
  </si>
  <si>
    <t>The service has encountered increase case cost from providers throughout the year.</t>
  </si>
  <si>
    <t>E06000001</t>
  </si>
  <si>
    <t>Row 31 (-18.8%): All fees were uplifted however this category includes non-standard, bespoke packages. These are negotiated based on the needs of the service user. As such average fee rates can differ significantly due to changes in the the service user population and their particular packages.</t>
  </si>
  <si>
    <t>E09000016</t>
  </si>
  <si>
    <t>Care Homes - low client numbers for 18-64 nursing cohort skews average fee rates.                                                               Supported living services – review work ongoing to move from weekly flat rate to hourly rate costings. Best estimate hourly rates provided here.</t>
  </si>
  <si>
    <t>E06000019</t>
  </si>
  <si>
    <t>The figures provided in column D reflect actual demand and actual cost for 24/25.</t>
  </si>
  <si>
    <t>E10000015</t>
  </si>
  <si>
    <t>E09000017</t>
  </si>
  <si>
    <t>The provisional rates were based on the available inflation budget for ASC (7.5%). The final rate is based on the actual average rates for 2024-25. The uplifts were agreed on an individual basis to ensure the Council responded to the needs of the market. 65+ Care Homes have experienced  significant rises as a result of competitive pressures caused  by low vacancey rates in the borough. 18+ homes rise was caused by competitive pressures to secure appropriate placements. In home care an effective use of reablement as resulted in lower demand.</t>
  </si>
  <si>
    <t>E09000018</t>
  </si>
  <si>
    <t>Slight variation in homecare rates due to mix between spot and non spot providers (the latter being at a higher rate).  Care home rates broadly in line with expectations, but some homes set higher than expected rates and the mix of clients in these homes differed slightly from planned.</t>
  </si>
  <si>
    <t>E06000046</t>
  </si>
  <si>
    <t>E06000053</t>
  </si>
  <si>
    <t>[unavailable]</t>
  </si>
  <si>
    <t>E09000019</t>
  </si>
  <si>
    <t>New figures for full year 24-25 exclude FNC for block care (as per guidance on completion of this return).</t>
  </si>
  <si>
    <t>E09000020</t>
  </si>
  <si>
    <t>E10000016</t>
  </si>
  <si>
    <t>1) Average amount paid to external provider for 18+ homecare (£ per contract hour) for FY 24-25 have increased 2.9% due to a greater proportion of providers being on a framework agreement, which has helped reduce overall the cost._x000D_
2) All other lines in fee rates (2024-25) tab have increased than previous column entered because the newer figures reflect the increased cost of provision due to complexity, market pressures and any other increases in cost per unit.</t>
  </si>
  <si>
    <t>E06000010</t>
  </si>
  <si>
    <t>Nursing care  - the relatively low number of clients in Nursing Care means that changes to the client cohort can result in significant movements in average cost if the relative needs / costs of incoming and outgoing clients are very different. This trend has continued throughout 24.25 so this is why the actual nursing averages look odd. I can confirm these averges exclude FNC. It should also be noted that to arrive at the Supported Living hourly rate only a small selection of care agreements are included as most are recorded as weekly cost - where an hourly rate can easily be identified it has been included in the above average.</t>
  </si>
  <si>
    <t>E09000021</t>
  </si>
  <si>
    <t>Much commissioning in all areas is managed on a spot basis - this resulted in changes to forecast figures when actual final commissioned costs are known.</t>
  </si>
  <si>
    <t>E08000034</t>
  </si>
  <si>
    <t>Average fees paid varied due to differing costs related to individual negotiated rates additionally impacted by a reduction in availability of standard rate care home beds in the local market.</t>
  </si>
  <si>
    <t>E08000011</t>
  </si>
  <si>
    <t>E09000022</t>
  </si>
  <si>
    <t>Increases from provisional 24/25 rate to 24/25 was due to a number of low cost Care Packages ending and new placements in year that were over and above the previous average rate which have combined to increase the implied percentage uplift.</t>
  </si>
  <si>
    <t>E10000017</t>
  </si>
  <si>
    <t>E08000035</t>
  </si>
  <si>
    <t>Impact of individual discussions with Providers re client placements.</t>
  </si>
  <si>
    <t>E06000016</t>
  </si>
  <si>
    <t>The reported average fee rates for 2024/25 are broadly in line with anticipated fee levels. Residential care providers are actively reviewing bed rates in order to passport on cost pressures to the local authority. For Nursing care provision the local authority has managed to exercise some control of previously reported spiralling costs and this has resulted in slightly lower average fee rates in 2024/25 than those set as provisional fee rates in our previous 2024/25 MSIF submission.</t>
  </si>
  <si>
    <t>E10000018</t>
  </si>
  <si>
    <t>Leicestershire did not have a nursing rate in 2022/23 or for the first half of 2023/24. Therefore the split between nursing rate and non-nursing rate for people aged 65+ for these years is an estimated split as the actual information was not available (as no specific nursing rate). The percentage increase in the nursing rate was is negative for 2024/25 to 2025/26, but this is likely to be due to the estimated 2022/23 and 2023/24 figures being overestimated. The percentage increase in the combined rate for nursing and non-nursing for people aged 65+ (which does not include that estimated split) is an overall increase of 6%.</t>
  </si>
  <si>
    <t>E09000023</t>
  </si>
  <si>
    <t>Commissioning Help</t>
  </si>
  <si>
    <t>E10000019</t>
  </si>
  <si>
    <t>The weekly rate differences in Column D for residential/nursing clients are higher than Column C due to as we progressed through the year we had an increase in clients in service and in complexity. For those with higher complexity a higher weekly care cost has been agreed and this has increased the average weekly rate.</t>
  </si>
  <si>
    <t>E08000012</t>
  </si>
  <si>
    <t>Amended method to improve accuracy for Res &amp; Nursing 24/25. Using same method for 23/24 gives these rates; 65+ w/o nursing; £718.23, 65+ w nursing; £762.63, 18-64 w/o nursing; £1,605.18, 18-64 w nursing; £1,782.20._x000D_
_x000D_
Variation in 18-64 Res due to increased complexity of new cases. Variation in 18-64 nursing average rate due to decrease in average complexity._x000D_
_x000D_
Error in final figs for 23/24 supp. living. 23/24 should be £19.13. 24/25 outurn accurate &amp; should generate an increase of 6.7%.</t>
  </si>
  <si>
    <t>E06000032</t>
  </si>
  <si>
    <t>E08000003</t>
  </si>
  <si>
    <t>Column D is based on framework rates and actuals including any spot rates top ups for example additional 1:1 care.  Work in year to review 1:1s has seen a reduction in nursing packages average rate._x000D_
Extensive piece of work has concluded within supported living resulting in a higher rate per hour.</t>
  </si>
  <si>
    <t>E06000035</t>
  </si>
  <si>
    <t>E09000024</t>
  </si>
  <si>
    <t>There was a small additional increase to the Home Care rate, however this is within a tolerence level.  Increases for bed based care was higher than initially projected.  In the main this is down to the complexity of need for residents and the competing market.</t>
  </si>
  <si>
    <t>E06000002</t>
  </si>
  <si>
    <t>Re 18-64 Residential and Nursing rates : In Middlesbrough there is a mix of standard rates and bespoke rates, the rates quoted in the provisional 24-25 return were the average paid in April 2024. The final rates were the average at March 2025 - there is a wide range of fees paid in these care types from £627 to £5203 per week</t>
  </si>
  <si>
    <t>E06000042</t>
  </si>
  <si>
    <t>Home care hours less as the figures in column C are based on the ceiling rate of the Dynamic Purchasing System; whereas column D is the average amount actuall paid (providers bid less than celiing rate). For 24/25; the floor rate was £22.79 and the ceiling rate was £24.69</t>
  </si>
  <si>
    <t>E08000021</t>
  </si>
  <si>
    <t>n/a</t>
  </si>
  <si>
    <t>E09000025</t>
  </si>
  <si>
    <t>E10000020</t>
  </si>
  <si>
    <t>NCC has experienced significant upward pressure on average fees for working-age adult residential care. This has been driven by increasing acuity and complexity of needs, higher provider costs, and the opening of two new residential homes offering some of the most complex care provision in the county, which has further increased overall average fee levels.</t>
  </si>
  <si>
    <t>E06000012</t>
  </si>
  <si>
    <t>Final average fees for 24/25 are based on mix of clients, needs and providers.These will be different from the data used for the provisional fee rates.</t>
  </si>
  <si>
    <t>E06000013</t>
  </si>
  <si>
    <t>Previously in Column C the data provided was the average costs not the provisonal fee rates our actual fee rates were:_x000D_
2024-2025 Rates_x000D_
Hourly Home Care Base Rate -£21.42_x000D_
Care Home Base Rate - £648.68_x000D_
Care Home Plus Complex Enhancement - £698.56_x000D_
Care Home Base Rate plus FNC - £885.56_x000D_
_x000D_
Both 18-64 prices are effected by complexity of the cases and smaller numbers which effect average fees.</t>
  </si>
  <si>
    <t>E06000061</t>
  </si>
  <si>
    <t xml:space="preserve">Nursing 18-64: due to low numbers of people in this service area, any changes to placements have a big impact on the averages._x000D_
</t>
  </si>
  <si>
    <t>E06000024</t>
  </si>
  <si>
    <t>Provisioinal rates estimated from fee levels - Final based on actual paid (which also includes additional needs).</t>
  </si>
  <si>
    <t>E08000022</t>
  </si>
  <si>
    <t>The 18-64 residential and nursing figure varies from plan due to small number of clients overall (approx 135)  and overall average cost per client is based on individual level of need rather than generic fee rates for older people so average will vary according to the specific individuals in the cohort of clients. The base fee increase applied to 18-64 residential and nursing was the same as for 65+ (8.97%)</t>
  </si>
  <si>
    <t>E06000065</t>
  </si>
  <si>
    <t>E06000057</t>
  </si>
  <si>
    <t>Figures updated based on actual rates over the full year.  Contractual fee rates vary depending on e.g. rurality and service quality; we pay higher rates if providers commit to paying at least the Real Living Wage._x000D_
_x000D_
Rates for care homes for older people have been adjusted to take account of the actual numbers of residents eligible for an enhanced premium rate for residents with dementia whose challenging behaviour requires additional staff support._x000D_
_x000D_
Figures for 18-64 care home fees are set individually; averages fluctuate because of small numbers.</t>
  </si>
  <si>
    <t>E06000018</t>
  </si>
  <si>
    <t>E10000024</t>
  </si>
  <si>
    <t>Provisional figures were 24-25 budgeted figures, based on the commitments and packages commissioned at that time. Final figures are based on actual figures, at year end.</t>
  </si>
  <si>
    <t>E08000004</t>
  </si>
  <si>
    <t>We are not seeing significant variance.  We would attribute the higher costs, particulary for residential care being related to increased complexity and at times requirements for 1:1s.</t>
  </si>
  <si>
    <t>E10000025</t>
  </si>
  <si>
    <t>E06000031</t>
  </si>
  <si>
    <t>ursing under 65-mix of service users and their individual needs.  Savings programmes reviewed spend on high costs and has brought packages down in some cases</t>
  </si>
  <si>
    <t>E06000026</t>
  </si>
  <si>
    <t>For Supported Living, our providers have individual rates based on a tender exercise and so fluctuations in provider capacity change the average rate. For care homes, across the board we have seen an increase in the complexity of care needs leading to an increase in average rates.</t>
  </si>
  <si>
    <t>E06000044</t>
  </si>
  <si>
    <t>Our actual costs have increased across all areas of activity due to inflationary pressures. The increase visible for care homes without nursing  for clients aged  18-64 is mainly driven by a number of new clients with complex needs during  2024-25.</t>
  </si>
  <si>
    <t>E06000038</t>
  </si>
  <si>
    <t>E09000026</t>
  </si>
  <si>
    <t>E06000003</t>
  </si>
  <si>
    <t>E09000027</t>
  </si>
  <si>
    <t>E08000005</t>
  </si>
  <si>
    <t>Standard rates were reported for the 2024/25 return, which mirrored the return for 2023/24. The final average is a true reflection to what was actually paid, so includes packages of care that are over and above the standard rate to support people with additional needs.</t>
  </si>
  <si>
    <t>E08000018</t>
  </si>
  <si>
    <t>E06000017</t>
  </si>
  <si>
    <t>E08000006</t>
  </si>
  <si>
    <t>Data quality issue when projecting provisional 24/25 fees. The actual fees for 24/25 would be more precise due to data improvement work done in Salford during the year.</t>
  </si>
  <si>
    <t>E08000028</t>
  </si>
  <si>
    <t>E08000014</t>
  </si>
  <si>
    <t>E08000019</t>
  </si>
  <si>
    <t>Fee rates for non standard care home placements will depend upon complexity of need.  The Provisional 24/25 home care fee rates were based on people supported at the point of the last data return a year ago.  The final averages come from actual data for all people supported throughout the year.  We cannot predict who we will support in the next year and what their average weekly fee rates would be for care homes, especially for under 65s where more people are at non standard fee rates.</t>
  </si>
  <si>
    <t>E06000051</t>
  </si>
  <si>
    <t>Some of the figures may differ for multiple reasons: increase in nursing provision capacity via new homes and reduced reliance on care home discharges resulting in more competative rates compared to the previous year based on a SPOT purchases across frameworks. Please also note averages may have changed due to changes on internal systems and realignment of packages into different categories.</t>
  </si>
  <si>
    <t>E06000039</t>
  </si>
  <si>
    <t>Supported Living actuals higher than originally projected as a number of providers challenged the initial uplift provided by the Council and this impacted in 24/25.</t>
  </si>
  <si>
    <t>E08000029</t>
  </si>
  <si>
    <t>The variation in the costs for younger adult residential nursing placements reflects the differences in needs of individuals supported as well as the inflationary impact.</t>
  </si>
  <si>
    <t>E06000066</t>
  </si>
  <si>
    <t>E06000025</t>
  </si>
  <si>
    <t xml:space="preserve">We see minimial changes in the actuals compared to the provisional figures. Costs were slightly higher in the majority of cases due to associated placement costs being higher as the year went on._x000D_
_x000D_
</t>
  </si>
  <si>
    <t>E08000023</t>
  </si>
  <si>
    <t>With regards to those people in the 18-64 age category, We have seen an increase in the number of peoples funding streams shifting to Continuing Health Care thus reducing the number of complex people funded via the Council and reducing the average fee rate for 2024/25. When calculating the actual final average fee rate for 2024/25 we recognised that we have included the FNC rate element in the calculations used for the 'Final Average Position' for 2023/24, thus giving an incorrect posiition in 2023/24, you can see this in the 'Implied Percentage Uplift' which shows a 2.2% and -9.2% uplift into 2024/25 which is incorrect. We can submitte accurate 'Final Average Rates' for 2023/24 if you wish?</t>
  </si>
  <si>
    <t>E06000045</t>
  </si>
  <si>
    <t>Figures in Column D reflect a higher than expected increase across all areas. Figures will reflect percentage uplifts as well as general increases in the cost of newly commissioned care and support.</t>
  </si>
  <si>
    <t>E06000033</t>
  </si>
  <si>
    <t>This decision was driven by the complexity of needs and the level of demand. We allocated the full amount of MSIF funding to support provider uplifts, ensuring that care services could continue to meet the required standards and needs of our community.</t>
  </si>
  <si>
    <t>E09000028</t>
  </si>
  <si>
    <t>Figures for homes 'without nursing for clients aged 18-64' in 2023-24 was £1569 and provisional for 2024-25 was £1667 while the 'with nursing clients 18-64' was £1213 for 2023-24 and £1288 for provisional 2024-25.</t>
  </si>
  <si>
    <t>E08000013</t>
  </si>
  <si>
    <t>E10000028</t>
  </si>
  <si>
    <t>The Council has continued to see rises in prices charged by Nursing Care Homes which is reflected in the overall high rates in row 30 above.</t>
  </si>
  <si>
    <t>E08000007</t>
  </si>
  <si>
    <t>Planning for 2024/25 was on the basis that increases in average rates would materially only relate to fee uplifts. However given the local market challenges, a combination of increased complexity of individuals in receipt of bed based provision alongside an increased proportion of individuals attracting an enhanced rate to the weekly care home fee when compared to clients leaving services has increased the average price for 2024/25. This was in part funded via MSIF allocations</t>
  </si>
  <si>
    <t>E06000004</t>
  </si>
  <si>
    <t>Line 28:Home care rate differential reflects slightly higher proportion of complex home care packages which has increased the average fee.  Rates for standard care at home are as set at the start of 2024/25._x000D_
Lines 31 &amp; 32: Change in average residential fees for nursing and non-nursing reflect the changes to fees o the back of several Carecubed led assessments of placement cost and movement of people into new care provision.</t>
  </si>
  <si>
    <t>E06000021</t>
  </si>
  <si>
    <t>E10000029</t>
  </si>
  <si>
    <t>Initial figures were based on a single period snapshot, final figures are for the full year.</t>
  </si>
  <si>
    <t>E08000024</t>
  </si>
  <si>
    <t>Slight increase in fees for both residential/nursing care homes during 24/25</t>
  </si>
  <si>
    <t>E10000030</t>
  </si>
  <si>
    <t>Rates for care homes with nursing had a lower increase than anticipated due to successful market management during the year following the award of the standard uplifts. The rates for those without nursing did increase in the year following the standard uplifts, although for 18-64 clients the increase was less than forecast.  _x000D_
_x000D_
Supported Living rates increased less than expected as a large number of providers are soon to move over to newly contracted rates. A larger increase is expected in 25/26.</t>
  </si>
  <si>
    <t>E09000029</t>
  </si>
  <si>
    <t>For 18+ home care , the difference between column D and C figures is the result of the application of the new flat rate for home care service._x000D_
The amount paid for care for 18-64 with nursing and 65+ without nursing rose more than expected over 24/25. This is due to two Learning Disability Care Home closures in Sutton with service users from both cohorts requiring new placements and more competition for those beds across the market.</t>
  </si>
  <si>
    <t>E06000030</t>
  </si>
  <si>
    <t>MSIF is a contribution to the annual fee increases and does not cover the full costs incurred.</t>
  </si>
  <si>
    <t>E08000008</t>
  </si>
  <si>
    <t>The average fee rates will vary during  the financial year as they are dependant on demand and complexity of need._x000D_
For 65+ residential without nursing, the increase in final average fee rates relates to an increase in complexity including 1:1 provisons. This is due to individuals entering the market at an older age by being supported to staying at home longer.</t>
  </si>
  <si>
    <t>E06000020</t>
  </si>
  <si>
    <t>Final average fee rates for 2024/25 have been updated. They are different due to market demand for increase prices and for some areas limited market capacity, in particular for people 18-64 placements.</t>
  </si>
  <si>
    <t>E06000034</t>
  </si>
  <si>
    <t>E06000027</t>
  </si>
  <si>
    <t>With the exception of Home Care and Supported Living, which are framework contract rates, the figures provided in column C were provisional taken from a single data point at the start of the financial year. The figures provided in column D are the average actual costs taken after the completion of the financial year.</t>
  </si>
  <si>
    <t>E09000030</t>
  </si>
  <si>
    <t>E08000009</t>
  </si>
  <si>
    <t>Some out of borough care providers had their fees uplifted in year.  _x000D_
_x000D_
Our supported living is recorded as a single weekly rate – this single rate includes core hours, waking night/ sleeping night hours, the rate does not specify how many hours are applicable at which rates. For example, one of our weekly rates is set at 204 core hours at one rate and 56 waking night hours at a higher rate, the rate recorded is no longer applicable due to several annual uplifts. This information is recorded in older pricing agreements, in case notes or outside the case management system. The only way we would be able to ascertain a blended hourly rate for each person is to manually investigate each individual case._x000D_
_x000D_
The only hours we are able to report are ‘additional 1:1 hours’ that are an additional delivery to core/ other hours.</t>
  </si>
  <si>
    <t>E08000036</t>
  </si>
  <si>
    <t>The figures in D reflect the actual annual fee averaged.</t>
  </si>
  <si>
    <t>E08000030</t>
  </si>
  <si>
    <t>For care home without nursing for clients age 18-64 this was provisionally stated as £917 however this excluded learning disability and mental health due to data granularity issues which has now been corrected to give an accurate final 24-25 rate.  The restated 23/24 rates and 24/25 provisional rates would have been £1,814.38 and  £1,910.93 respectively</t>
  </si>
  <si>
    <t>E09000031</t>
  </si>
  <si>
    <t>E09000032</t>
  </si>
  <si>
    <t>E06000007</t>
  </si>
  <si>
    <t>For the 18-64 categories of Residential Care this is an area of provision that is almost entirely single purchase arrangements and whilst relatively low volume its is also commonly high cost. This can lead to larger variations in rates as for example people in these settings are at times temporary residents or may step down and move on to other services - leading to fluctuations (up and down) in fees. For other services the variations have been driven by market inflation, complexity and scarcity of care (with the exception of Home Care) which have all pushed fee rates up faster than anticipated. For home Care and supported living the increase reflects the stability of the Market and that much of the provision is via fixed contract agreement. For 65+ Residential and Nursing Add umbrella Statement</t>
  </si>
  <si>
    <t>E10000031</t>
  </si>
  <si>
    <t>The difference in the rates in column D and column C for average fee rate for nursing 18-64 is due to fewer short term placements being made which have a higher weekly cost.</t>
  </si>
  <si>
    <t>E06000037</t>
  </si>
  <si>
    <t>- Homecare rate has decreased from provisional to actual due to activity within the commissioning function, alongside providers to secure work-based visas from other countries and increase the capacity in the market._x000D_
 - Nursing 18-64 is increased from provisional to actual due to the low number of clients (max 9) and a change in them between the provisional estimate in May 2024 and the actuals.</t>
  </si>
  <si>
    <t>E06000062</t>
  </si>
  <si>
    <t>The MSIF has been utilised to increase rates to improve sustainability accross our market, the average has increased beyond the uplift amount within some cohorts due to a rise in complex needs.</t>
  </si>
  <si>
    <t>E10000032</t>
  </si>
  <si>
    <t>Avg amount paid to providers for 18+ home care - rate reduced following competitive tender in September 2024_x000D_
Avg amount paid for all other areas due to market pressures</t>
  </si>
  <si>
    <t>E09000033</t>
  </si>
  <si>
    <t>E06000064</t>
  </si>
  <si>
    <t>For line 32 it shows the final average uplift being lower in column D compared to Column C. our usual Framework rates were uplifted to the level described in C however there were a number of rates outside of the usual framework rate which incldes jointly funded packages and out of area placements menat the average was less</t>
  </si>
  <si>
    <t>E08000010</t>
  </si>
  <si>
    <t>E06000054</t>
  </si>
  <si>
    <t>E06000040</t>
  </si>
  <si>
    <t>E08000015</t>
  </si>
  <si>
    <t>The first set of figures are based on early indicators during 2024/2025 care provisions.  The revised figures take into account the full year of care provisions which reflect some minor variances.</t>
  </si>
  <si>
    <t>E06000041</t>
  </si>
  <si>
    <t>Homecare rate updated as full year intelligence suggested a slightly higher average rate._x000D_
Our recording of self-funders and CHC funded packages has improved which means our average rates for 65+ residential has dropped slightly._x000D_
65+ Nursing costs are slightly higher than originally thought because of churn._x000D_
18-64 Res costs are higher than originally anticipated because of new packages in year and completion of fair cost exercise for existing packages</t>
  </si>
  <si>
    <t>E08000031</t>
  </si>
  <si>
    <t>Figures in column D differ slightly from the provisional figures in column C due to the impact of spot purchase commissioning arrangements and negotiation of care and support based on individual need</t>
  </si>
  <si>
    <t>E10000034</t>
  </si>
  <si>
    <t>Dom care - in 2023 we completed a contractual change, which reduced the amount of travel between calls enabling providers / WCC to operate with greater financial efficiency _x000D_
_x000D_
+65 Res &amp; Nur costs were above expectation due to CHC pick ups._x000D_
_x000D_
18-64 Res Costs increased from transition clients._x000D_
_x000D_
18-64 Nur reduced due to a home closure and recommissioning of care.</t>
  </si>
  <si>
    <t>E06000014</t>
  </si>
  <si>
    <t>Figures in Col D represent actual activity and prices in 2425 whereas col C was planned. Although standard rates are set for OP Res and Nurs, York is struggling to secure beds at these rates (NB the ave rates reported are siginifcantly above the published standard rates). 18-64 Nursing unit costs are lower but this is a very small number of people with bespoke, complex needs and therefore the rates fluctuate significantly. The Home Care and Supported Living rates reflect the framework rate commissioners use and which the majority of the providers in those markets charge.</t>
  </si>
  <si>
    <t>LA Name</t>
  </si>
  <si>
    <t>- The Single Data list collection for fee rates is replacing MSIF as the mechanism for collecting fee rate data for 2026 to 2027 onwards.</t>
  </si>
  <si>
    <t>- The Single Data List collection has been included in this template to reduce the burden on LAs of reporting 2026 to 2027 fee rates in a separate template.</t>
  </si>
  <si>
    <t>This tab marks the beginning of the 2026 to 2027 Single Data List collection.</t>
  </si>
  <si>
    <t>Please read the 2026 to 2027 guidance tab before completing the 2026 to 2027 fee rates tab.</t>
  </si>
  <si>
    <t>The following tab of this template sets out the information to be reported as part of the Single Data List collection for 2026 to 2027.</t>
  </si>
  <si>
    <t>The initial report for 2025 to 2026 was submitted to the department by local authorities in June 2025. This Excel template consists of 2 parts:
Part 1 (yellow tabs - from sheet 4 onwards) is the final report for the 2025 to 2026 fund.</t>
  </si>
  <si>
    <t>Fee rate data was collected through the MSIF Returns in 2024 to 2025 and 2023 to 2024, the Fair Cost of Care process in 2022 to 2023 and the Better Care Fund in earlier years. This final return builds on the provisional fee rate data for 2025 to 2026 provided in the MSIF initial report. Note that from 2026 to 2027 onwards, fee rate data will continue to be collected via a Single Data List collection which is in the second part of this template.</t>
  </si>
  <si>
    <t>Section 3: Confirm the administrative costs of the fund in 2025 to 2026. Note that spending on the administrative costs of the fund should not exceed £1,000.</t>
  </si>
  <si>
    <t>Part 2 (blue tab - sheet 13) is the Single Data List collection for 2026 to 2027 fee rates.</t>
  </si>
  <si>
    <t>f.        Care homes / accommodation based support</t>
  </si>
  <si>
    <t>- Any answers without a number will be assumed to be of lesser priority to your local authority (this is a reasonable approach, with no judgement about if this is appropriate or why this may be the case).</t>
  </si>
  <si>
    <t>(1) What are your key priorities for developing and strengthening your adult social care market over the next 3 years? Please use numbers to indicate your highest priority areas from 1 (highest priority) to at least 3.  For any areas that are not your top priorities, please leave blank.</t>
  </si>
  <si>
    <t xml:space="preserve">(2) Based on your priorities above, which actions and enabling factors will you put in place to deliver them? Please use numbers to indicate your highest priority areas from 1 (highest priority) to at least 3.  </t>
  </si>
  <si>
    <t xml:space="preserve">(3) Based on your planned actions above, what are the most significant challenges to delivering your plans? Please use numbers to indicate your highest priority areas from 1 (highest priority) to at least 3.  </t>
  </si>
  <si>
    <t>a.  Resilience and stability of current providers </t>
  </si>
  <si>
    <t>b.  Attract new providers / services  </t>
  </si>
  <si>
    <t>c.  Strengthening the workforce </t>
  </si>
  <si>
    <t>d.  Improving service quality </t>
  </si>
  <si>
    <t>e. Improve access to services (i.e. reduce waiting times)  </t>
  </si>
  <si>
    <t>f. Increasing choice and personalisation  </t>
  </si>
  <si>
    <t>g. Increase specialist provision </t>
  </si>
  <si>
    <t>h.  Increasing housing-related options </t>
  </si>
  <si>
    <t>i.  Expand technology-based options </t>
  </si>
  <si>
    <t>a. Shifting investment towards prevention and early intervention  </t>
  </si>
  <si>
    <t>b. Strengthening co-production with people, carers and system partners  </t>
  </si>
  <si>
    <t>c. Improving integration with NHS/ICBs and wider community services  </t>
  </si>
  <si>
    <t>d. Developing joined-up pathways across housing, health and social care </t>
  </si>
  <si>
    <t>e. Improving provider relationship management and oversight  </t>
  </si>
  <si>
    <t>f. Supporting providers to deliver new models of care </t>
  </si>
  <si>
    <t>g. Developing new frameworks and contracts  </t>
  </si>
  <si>
    <t>h. Strengthening market intelligence and future demand forecasting  </t>
  </si>
  <si>
    <t>i. Improving transparency and benchmarking on the cost of care </t>
  </si>
  <si>
    <t>j. Other (please specify)</t>
  </si>
  <si>
    <t>a. Shortages in housing and the right living accommodation </t>
  </si>
  <si>
    <t>b. Workforce – shortage in people, skills gaps, instability (e.g. high turnover).  </t>
  </si>
  <si>
    <t>c. Ability, capacity or incentives for providers to expand service offer </t>
  </si>
  <si>
    <t>d. Limited provider capacity and market sustainability concerns   </t>
  </si>
  <si>
    <t>e. Insufficient information and intelligence to fully understand provider risks  </t>
  </si>
  <si>
    <t>f. Limited levers to influence provider behaviour </t>
  </si>
  <si>
    <t>g. Internal operational pressures and/or capacity constraints  </t>
  </si>
  <si>
    <t>h. Financial pressures (e.g. impacting investment or fee rates)   </t>
  </si>
  <si>
    <t>i. Complexity of implementing change  </t>
  </si>
  <si>
    <t>j. Other (please specify)  </t>
  </si>
  <si>
    <t>MS.32</t>
  </si>
  <si>
    <t>ms_challenges_i</t>
  </si>
  <si>
    <t>ms_challenges_j</t>
  </si>
  <si>
    <t>f.       Engagement via partnerships or local networks</t>
  </si>
  <si>
    <t>i.       Other</t>
  </si>
  <si>
    <t xml:space="preserve"> - Some local authorities will publish a specific document titled “Market Position Statement” (MPS) and other local authorities may have one or more documents with various titles that perform the same function as an MPS. Any reference to MPS in this guidance should be taken to refer to either a specific MPS document or combination of documents and if this latter situation is the case for your local authority, you should provide links to all relevant documents. </t>
  </si>
  <si>
    <t xml:space="preserve">- If your local authority has published more than one MPS (e.g. one for community-based provision and one for accommodation-based provision) you only need to provide details in relation to one of these documents and you should select the one that  covers the largest / most  significant area of the ASC sector from your perspective. </t>
  </si>
  <si>
    <t xml:space="preserve">- Some questions will be specific to the MPS or equivalent document, whilst others will ask about your wider market plans for the future.   </t>
  </si>
  <si>
    <t xml:space="preserve">- If referring to evidence or your MPS/equivalent document, please provide links or details that are publicly accessible wherever possible.   </t>
  </si>
  <si>
    <t>-  Please select the option/s that best reflect your local position, even if your approach is evolving or not yet finalised.</t>
  </si>
  <si>
    <t>- Whilst you can select all that apply, this doesn’t need to be an exhaustive list, and we recommend you select the key answers.</t>
  </si>
  <si>
    <t>- Use “Other” or free text boxes where there is not a suitable option, or to add local context or nuance</t>
  </si>
  <si>
    <t>- If using the free text boxes, be concise, but we welcome enough information to sufficiently outline your strategic intent, pressures, and distinctive local circumstances.</t>
  </si>
  <si>
    <r>
      <t xml:space="preserve">-  You </t>
    </r>
    <r>
      <rPr>
        <b/>
        <sz val="12"/>
        <rFont val="Arial"/>
        <family val="2"/>
      </rPr>
      <t>do not</t>
    </r>
    <r>
      <rPr>
        <sz val="12"/>
        <rFont val="Arial"/>
        <family val="2"/>
      </rPr>
      <t xml:space="preserve"> need to carry out new analysis – please use your best available information.    </t>
    </r>
  </si>
  <si>
    <t>Select year of publication</t>
  </si>
  <si>
    <r>
      <t xml:space="preserve">This template makes use of data validation checks to ensure that reports have provided the required information. In order for the report to meet the reporting requirements of the department, it must meet all the conditions set out below. </t>
    </r>
    <r>
      <rPr>
        <b/>
        <sz val="12"/>
        <rFont val="Arial"/>
        <family val="2"/>
      </rPr>
      <t>The coloured box beside each condition will turn green if the condition is met and remain red if it is not</t>
    </r>
    <r>
      <rPr>
        <sz val="12"/>
        <rFont val="Arial"/>
        <family val="2"/>
      </rPr>
      <t>. If a return has not met a given condition, the local authority will be asked to explain why they were not able to provide the required piece of information and may be asked to resubmit.</t>
    </r>
  </si>
  <si>
    <t>For 2025 to 2026, Market Sustainability and Improvement Fund (MSIF) remains one grant totalling £1.05 billion. The primary purpose of the fund in 2025 to 2026 is to support local authorities to maintain improvements since the fund began in 2023 to 2024 and, where possible, seek further improvements.</t>
  </si>
  <si>
    <t xml:space="preserve">As set out in the guidance for each grant, local authorities are required to submit an final report for 2025 to 2026, confirming how the funding has been spent. The guidance also states that local authorities must share a link to their published Market Position Statement. Finally, local authorities are required to submit an initial fee rate spend for 2026 to 2027 as part of the Single Data List collection. </t>
  </si>
  <si>
    <t>(5) Please provide a link to your market position statement or equivalent documents.</t>
  </si>
  <si>
    <r>
      <t xml:space="preserve">-For each question, we want to understand which areas matter most to your local authority.
Please do this by ranking </t>
    </r>
    <r>
      <rPr>
        <b/>
        <sz val="12"/>
        <rFont val="Arial"/>
        <family val="2"/>
      </rPr>
      <t>at least three answers</t>
    </r>
    <r>
      <rPr>
        <sz val="12"/>
        <rFont val="Arial"/>
        <family val="2"/>
      </rPr>
      <t xml:space="preserve">:
</t>
    </r>
    <r>
      <rPr>
        <b/>
        <sz val="12"/>
        <rFont val="Arial"/>
        <family val="2"/>
      </rPr>
      <t xml:space="preserve">1 = most important
2 = second most important
3 = third most important
</t>
    </r>
    <r>
      <rPr>
        <sz val="12"/>
        <rFont val="Arial"/>
        <family val="2"/>
      </rPr>
      <t>You may continue ranking further options (4, 5, etc.) if there are other areas that are important to you. This is optional and should reflect your local circumstances.
If several options are equally important, you can give them the same ranking (for example, three options all ranked 4)</t>
    </r>
  </si>
  <si>
    <t>Local authorities must use this Excel template to return the required information to DHSC by 11:59pm on 20 May 2026. Once completed, this template should be submitted to the department by emailing MSIFCorrespondence@dhsc.gov.uk and attaching a copy. Further details on the required information can be found in the relevant tab. Any questions regarding the metrics, template or submission process should be directed to MSIFCorrespondence@dhsc.gov.uk.</t>
  </si>
  <si>
    <r>
      <t xml:space="preserve">- EXCLUDE/BE NET OF any amounts that are paid from sources other than eligible local authority funding and client contributions/user charges, i.e. you should exclude third party top-ups, </t>
    </r>
    <r>
      <rPr>
        <i/>
        <sz val="12"/>
        <rFont val="Arial"/>
        <family val="2"/>
      </rPr>
      <t>NHS Funded Nursing Care</t>
    </r>
    <r>
      <rPr>
        <sz val="12"/>
        <rFont val="Arial"/>
        <family val="2"/>
      </rPr>
      <t xml:space="preserve"> and full cost paying clients</t>
    </r>
  </si>
  <si>
    <r>
      <t xml:space="preserve">- EXCLUDE/BE NET OF any amounts that are paid from sources other than eligible local authority funding and client contributions/user charges, i.e. you should exclude third party top-ups, </t>
    </r>
    <r>
      <rPr>
        <i/>
        <sz val="12"/>
        <rFont val="Arial"/>
        <family val="2"/>
      </rPr>
      <t xml:space="preserve">NHS Funded Nursing Care </t>
    </r>
    <r>
      <rPr>
        <sz val="12"/>
        <rFont val="Arial"/>
        <family val="2"/>
      </rPr>
      <t>and full cost paying clients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</si>
</sst>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64" formatCode="&quot;£&quot;#,##0.00"/>
    <numFmt numFmtId="165" formatCode="&quot;£&quot;#,##0"/>
    <numFmt numFmtId="166" formatCode="_(* #,##0.00_);_(* \(#,##0.00\);_(* &quot;-&quot;??_);_(@_)"/>
    <numFmt numFmtId="167" formatCode="&quot;£&quot;#,##0.000"/>
    <numFmt numFmtId="168" formatCode="0.0%"/>
  </numFmts>
  <fonts count="28" x14ac:knownFonts="1">
    <font>
      <sz val="11"/>
      <color theme="1"/>
      <name val="Calibri"/>
      <family val="2"/>
      <scheme val="minor"/>
    </font>
    <font>
      <sz val="11"/>
      <color theme="1"/>
      <name val="Arial"/>
      <family val="2"/>
    </font>
    <font>
      <sz val="12"/>
      <color theme="1"/>
      <name val="Arial"/>
      <family val="2"/>
    </font>
    <font>
      <b/>
      <sz val="14"/>
      <name val="Arial"/>
      <family val="2"/>
    </font>
    <font>
      <b/>
      <sz val="11"/>
      <color theme="1"/>
      <name val="Calibri"/>
      <family val="2"/>
      <scheme val="minor"/>
    </font>
    <font>
      <sz val="11"/>
      <color theme="0"/>
      <name val="Calibri"/>
      <family val="2"/>
      <scheme val="minor"/>
    </font>
    <font>
      <sz val="12"/>
      <color theme="0"/>
      <name val="Arial"/>
      <family val="2"/>
    </font>
    <font>
      <u/>
      <sz val="11"/>
      <color theme="10"/>
      <name val="Calibri"/>
      <family val="2"/>
      <scheme val="minor"/>
    </font>
    <font>
      <b/>
      <sz val="12"/>
      <color rgb="FF000000"/>
      <name val="Arial"/>
      <family val="2"/>
    </font>
    <font>
      <sz val="11"/>
      <color theme="1"/>
      <name val="Calibri"/>
      <family val="2"/>
      <scheme val="minor"/>
    </font>
    <font>
      <b/>
      <sz val="15"/>
      <color theme="3"/>
      <name val="Calibri"/>
      <family val="2"/>
      <scheme val="minor"/>
    </font>
    <font>
      <sz val="12"/>
      <name val="Arial"/>
      <family val="2"/>
    </font>
    <font>
      <sz val="12"/>
      <name val="Calibri"/>
      <family val="2"/>
    </font>
    <font>
      <b/>
      <sz val="12"/>
      <color theme="1"/>
      <name val="Calibri"/>
      <family val="2"/>
    </font>
    <font>
      <sz val="12"/>
      <color theme="1"/>
      <name val="Calibri"/>
      <family val="2"/>
    </font>
    <font>
      <b/>
      <sz val="12"/>
      <name val="Arial"/>
      <family val="2"/>
    </font>
    <font>
      <sz val="10"/>
      <name val="Arial"/>
      <family val="2"/>
    </font>
    <font>
      <sz val="11"/>
      <color indexed="8"/>
      <name val="Calibri"/>
      <family val="2"/>
    </font>
    <font>
      <sz val="11"/>
      <name val="Arial"/>
      <family val="2"/>
    </font>
    <font>
      <sz val="11"/>
      <name val="Calibri"/>
      <family val="2"/>
      <scheme val="minor"/>
    </font>
    <font>
      <b/>
      <sz val="12"/>
      <color rgb="FFFF0000"/>
      <name val="Arial"/>
      <family val="2"/>
    </font>
    <font>
      <i/>
      <sz val="12"/>
      <name val="Arial"/>
      <family val="2"/>
    </font>
    <font>
      <sz val="12"/>
      <color rgb="FF000000"/>
      <name val="Arial"/>
      <family val="2"/>
    </font>
    <font>
      <sz val="12"/>
      <color rgb="FFFF0000"/>
      <name val="Arial"/>
      <family val="2"/>
    </font>
    <font>
      <b/>
      <sz val="12"/>
      <name val="Calibri"/>
      <family val="2"/>
    </font>
    <font>
      <sz val="16"/>
      <name val="Calibri"/>
      <family val="2"/>
    </font>
    <font>
      <sz val="8"/>
      <name val="Calibri"/>
      <family val="2"/>
      <scheme val="minor"/>
    </font>
    <font>
      <u/>
      <sz val="12"/>
      <color theme="10"/>
      <name val="Arial"/>
      <family val="2"/>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7"/>
        <bgColor indexed="64"/>
      </patternFill>
    </fill>
    <fill>
      <patternFill patternType="solid">
        <fgColor theme="6" tint="0.79998168889431442"/>
        <bgColor indexed="64"/>
      </patternFill>
    </fill>
    <fill>
      <patternFill patternType="solid">
        <fgColor indexed="31"/>
      </patternFill>
    </fill>
    <fill>
      <patternFill patternType="solid">
        <fgColor indexed="47"/>
      </patternFill>
    </fill>
    <fill>
      <patternFill patternType="solid">
        <fgColor theme="0" tint="-0.14999847407452621"/>
        <bgColor indexed="64"/>
      </patternFill>
    </fill>
    <fill>
      <patternFill patternType="solid">
        <fgColor theme="8"/>
        <bgColor indexed="64"/>
      </patternFill>
    </fill>
  </fills>
  <borders count="26">
    <border>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ck">
        <color theme="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s>
  <cellStyleXfs count="10">
    <xf numFmtId="0" fontId="0" fillId="0" borderId="0"/>
    <xf numFmtId="0" fontId="7" fillId="0" borderId="0" applyNumberFormat="0" applyFill="0" applyBorder="0" applyAlignment="0" applyProtection="0"/>
    <xf numFmtId="0" fontId="10" fillId="0" borderId="12" applyNumberFormat="0" applyFill="0" applyAlignment="0" applyProtection="0"/>
    <xf numFmtId="0" fontId="9" fillId="0" borderId="0"/>
    <xf numFmtId="0" fontId="16" fillId="0" borderId="0"/>
    <xf numFmtId="166" fontId="9" fillId="0" borderId="0" applyFont="0" applyFill="0" applyBorder="0" applyAlignment="0" applyProtection="0"/>
    <xf numFmtId="0" fontId="17" fillId="7" borderId="0" applyNumberFormat="0" applyBorder="0" applyAlignment="0" applyProtection="0"/>
    <xf numFmtId="0" fontId="17" fillId="8" borderId="0" applyNumberFormat="0" applyBorder="0" applyAlignment="0" applyProtection="0"/>
    <xf numFmtId="166" fontId="16" fillId="0" borderId="0" applyFont="0" applyFill="0" applyBorder="0" applyAlignment="0" applyProtection="0"/>
    <xf numFmtId="0" fontId="2" fillId="0" borderId="0"/>
  </cellStyleXfs>
  <cellXfs count="158">
    <xf numFmtId="0" fontId="0" fillId="0" borderId="0" xfId="0"/>
    <xf numFmtId="0" fontId="1" fillId="2" borderId="0" xfId="0" applyFont="1" applyFill="1"/>
    <xf numFmtId="0" fontId="0" fillId="2" borderId="0" xfId="0" applyFill="1"/>
    <xf numFmtId="0" fontId="2" fillId="2" borderId="0" xfId="0" applyFont="1" applyFill="1"/>
    <xf numFmtId="0" fontId="4" fillId="0" borderId="0" xfId="0" applyFont="1"/>
    <xf numFmtId="0" fontId="8" fillId="0" borderId="10" xfId="0" applyFont="1" applyBorder="1" applyAlignment="1">
      <alignment horizontal="left" vertical="center"/>
    </xf>
    <xf numFmtId="165" fontId="0" fillId="0" borderId="0" xfId="0" applyNumberFormat="1"/>
    <xf numFmtId="0" fontId="12" fillId="0" borderId="0" xfId="3" applyFont="1"/>
    <xf numFmtId="0" fontId="14" fillId="0" borderId="0" xfId="3" applyFont="1" applyAlignment="1">
      <alignment wrapText="1"/>
    </xf>
    <xf numFmtId="0" fontId="14" fillId="0" borderId="0" xfId="3" applyFont="1" applyAlignment="1">
      <alignment vertical="top"/>
    </xf>
    <xf numFmtId="0" fontId="14" fillId="0" borderId="0" xfId="3" applyFont="1"/>
    <xf numFmtId="0" fontId="15" fillId="2" borderId="0" xfId="0" applyFont="1" applyFill="1"/>
    <xf numFmtId="167" fontId="0" fillId="0" borderId="0" xfId="0" applyNumberFormat="1"/>
    <xf numFmtId="0" fontId="11" fillId="3" borderId="2" xfId="1" applyFont="1" applyFill="1" applyBorder="1" applyAlignment="1" applyProtection="1">
      <alignment wrapText="1"/>
      <protection locked="0"/>
    </xf>
    <xf numFmtId="0" fontId="6" fillId="2" borderId="0" xfId="0" applyFont="1" applyFill="1"/>
    <xf numFmtId="0" fontId="0" fillId="0" borderId="0" xfId="0" applyAlignment="1">
      <alignment wrapText="1"/>
    </xf>
    <xf numFmtId="0" fontId="5" fillId="0" borderId="0" xfId="0" applyFont="1" applyAlignment="1">
      <alignment wrapText="1"/>
    </xf>
    <xf numFmtId="0" fontId="5" fillId="0" borderId="0" xfId="0" applyFont="1"/>
    <xf numFmtId="0" fontId="13" fillId="0" borderId="0" xfId="9" applyFont="1"/>
    <xf numFmtId="0" fontId="14" fillId="0" borderId="0" xfId="3" applyFont="1" applyAlignment="1">
      <alignment vertical="top" wrapText="1"/>
    </xf>
    <xf numFmtId="1" fontId="14" fillId="0" borderId="0" xfId="3" applyNumberFormat="1" applyFont="1" applyAlignment="1">
      <alignment wrapText="1"/>
    </xf>
    <xf numFmtId="165" fontId="14" fillId="0" borderId="0" xfId="3" applyNumberFormat="1" applyFont="1" applyAlignment="1">
      <alignment wrapText="1"/>
    </xf>
    <xf numFmtId="0" fontId="11" fillId="2" borderId="0" xfId="0" applyFont="1" applyFill="1" applyProtection="1">
      <protection locked="0"/>
    </xf>
    <xf numFmtId="0" fontId="11" fillId="2" borderId="0" xfId="0" applyFont="1" applyFill="1"/>
    <xf numFmtId="0" fontId="15" fillId="2" borderId="6" xfId="0" applyFont="1" applyFill="1" applyBorder="1"/>
    <xf numFmtId="0" fontId="11" fillId="3" borderId="9" xfId="0" applyFont="1" applyFill="1" applyBorder="1" applyAlignment="1">
      <alignment wrapText="1"/>
    </xf>
    <xf numFmtId="0" fontId="11" fillId="3" borderId="1" xfId="0" applyFont="1" applyFill="1" applyBorder="1" applyAlignment="1">
      <alignment wrapText="1"/>
    </xf>
    <xf numFmtId="0" fontId="11" fillId="2" borderId="14" xfId="0" applyFont="1" applyFill="1" applyBorder="1" applyAlignment="1">
      <alignment wrapText="1"/>
    </xf>
    <xf numFmtId="0" fontId="15" fillId="2" borderId="6" xfId="0" applyFont="1" applyFill="1" applyBorder="1" applyAlignment="1">
      <alignment wrapText="1"/>
    </xf>
    <xf numFmtId="0" fontId="11" fillId="3" borderId="2" xfId="0" applyFont="1" applyFill="1" applyBorder="1" applyAlignment="1">
      <alignment wrapText="1"/>
    </xf>
    <xf numFmtId="0" fontId="11" fillId="2" borderId="0" xfId="0" applyFont="1" applyFill="1" applyAlignment="1">
      <alignment wrapText="1"/>
    </xf>
    <xf numFmtId="0" fontId="15" fillId="2" borderId="0" xfId="0" applyFont="1" applyFill="1" applyAlignment="1">
      <alignment wrapText="1"/>
    </xf>
    <xf numFmtId="0" fontId="11" fillId="2" borderId="9" xfId="0" applyFont="1" applyFill="1" applyBorder="1" applyAlignment="1">
      <alignment wrapText="1"/>
    </xf>
    <xf numFmtId="0" fontId="11" fillId="9" borderId="0" xfId="0" applyFont="1" applyFill="1"/>
    <xf numFmtId="0" fontId="11" fillId="2" borderId="9" xfId="0" applyFont="1" applyFill="1" applyBorder="1"/>
    <xf numFmtId="0" fontId="11" fillId="2" borderId="2" xfId="0" applyFont="1" applyFill="1" applyBorder="1" applyAlignment="1">
      <alignment wrapText="1"/>
    </xf>
    <xf numFmtId="0" fontId="11" fillId="2" borderId="2" xfId="0" applyFont="1" applyFill="1" applyBorder="1"/>
    <xf numFmtId="0" fontId="11" fillId="2" borderId="1" xfId="0" applyFont="1" applyFill="1" applyBorder="1" applyAlignment="1">
      <alignment wrapText="1"/>
    </xf>
    <xf numFmtId="0" fontId="11" fillId="9" borderId="6" xfId="0" applyFont="1" applyFill="1" applyBorder="1"/>
    <xf numFmtId="0" fontId="11" fillId="2" borderId="1" xfId="0" applyFont="1" applyFill="1" applyBorder="1"/>
    <xf numFmtId="0" fontId="11" fillId="2" borderId="6" xfId="0" applyFont="1" applyFill="1" applyBorder="1"/>
    <xf numFmtId="0" fontId="11" fillId="2" borderId="2" xfId="0" applyFont="1" applyFill="1" applyBorder="1" applyAlignment="1">
      <alignment horizontal="left" wrapText="1" indent="1"/>
    </xf>
    <xf numFmtId="0" fontId="11" fillId="2" borderId="1" xfId="0" applyFont="1" applyFill="1" applyBorder="1" applyAlignment="1">
      <alignment horizontal="left" wrapText="1" indent="1"/>
    </xf>
    <xf numFmtId="0" fontId="11" fillId="9" borderId="16" xfId="0" applyFont="1" applyFill="1" applyBorder="1"/>
    <xf numFmtId="0" fontId="15" fillId="2" borderId="7" xfId="0" applyFont="1" applyFill="1" applyBorder="1"/>
    <xf numFmtId="0" fontId="11" fillId="9" borderId="13" xfId="0" applyFont="1" applyFill="1" applyBorder="1"/>
    <xf numFmtId="0" fontId="11" fillId="3" borderId="2" xfId="0" quotePrefix="1" applyFont="1" applyFill="1" applyBorder="1" applyAlignment="1">
      <alignment wrapText="1"/>
    </xf>
    <xf numFmtId="0" fontId="11" fillId="3" borderId="2" xfId="0" quotePrefix="1" applyFont="1" applyFill="1" applyBorder="1"/>
    <xf numFmtId="0" fontId="11" fillId="3" borderId="3" xfId="0" applyFont="1" applyFill="1" applyBorder="1" applyAlignment="1">
      <alignment wrapText="1"/>
    </xf>
    <xf numFmtId="0" fontId="15" fillId="3" borderId="4" xfId="0" quotePrefix="1" applyFont="1" applyFill="1" applyBorder="1" applyAlignment="1">
      <alignment wrapText="1"/>
    </xf>
    <xf numFmtId="0" fontId="11" fillId="3" borderId="4" xfId="0" applyFont="1" applyFill="1" applyBorder="1" applyAlignment="1">
      <alignment wrapText="1"/>
    </xf>
    <xf numFmtId="0" fontId="11" fillId="3" borderId="5" xfId="0" applyFont="1" applyFill="1" applyBorder="1" applyAlignment="1">
      <alignment wrapText="1"/>
    </xf>
    <xf numFmtId="0" fontId="15" fillId="3" borderId="2" xfId="0" applyFont="1" applyFill="1" applyBorder="1" applyAlignment="1">
      <alignment wrapText="1"/>
    </xf>
    <xf numFmtId="0" fontId="15" fillId="4" borderId="6" xfId="0" applyFont="1" applyFill="1" applyBorder="1" applyAlignment="1">
      <alignment wrapText="1"/>
    </xf>
    <xf numFmtId="0" fontId="15" fillId="4" borderId="6" xfId="0" applyFont="1" applyFill="1" applyBorder="1"/>
    <xf numFmtId="0" fontId="11" fillId="5" borderId="5" xfId="0" applyFont="1" applyFill="1" applyBorder="1" applyProtection="1">
      <protection locked="0"/>
    </xf>
    <xf numFmtId="164" fontId="11" fillId="3" borderId="5" xfId="0" applyNumberFormat="1" applyFont="1" applyFill="1" applyBorder="1"/>
    <xf numFmtId="0" fontId="11" fillId="2" borderId="7" xfId="0" applyFont="1" applyFill="1" applyBorder="1" applyAlignment="1">
      <alignment wrapText="1"/>
    </xf>
    <xf numFmtId="0" fontId="11" fillId="5" borderId="8" xfId="0" applyFont="1" applyFill="1" applyBorder="1" applyProtection="1">
      <protection locked="0"/>
    </xf>
    <xf numFmtId="0" fontId="11" fillId="2" borderId="7" xfId="0" applyFont="1" applyFill="1" applyBorder="1"/>
    <xf numFmtId="0" fontId="11" fillId="3" borderId="7" xfId="0" applyFont="1" applyFill="1" applyBorder="1" applyAlignment="1" applyProtection="1">
      <alignment wrapText="1"/>
      <protection locked="0"/>
    </xf>
    <xf numFmtId="0" fontId="15" fillId="3" borderId="4" xfId="0" applyFont="1" applyFill="1" applyBorder="1" applyAlignment="1">
      <alignment wrapText="1"/>
    </xf>
    <xf numFmtId="0" fontId="11" fillId="3" borderId="4" xfId="0" applyFont="1" applyFill="1" applyBorder="1"/>
    <xf numFmtId="0" fontId="11" fillId="3" borderId="4" xfId="0" quotePrefix="1" applyFont="1" applyFill="1" applyBorder="1"/>
    <xf numFmtId="0" fontId="11" fillId="3" borderId="4" xfId="0" quotePrefix="1" applyFont="1" applyFill="1" applyBorder="1" applyAlignment="1">
      <alignment wrapText="1"/>
    </xf>
    <xf numFmtId="0" fontId="11" fillId="3" borderId="5" xfId="0" applyFont="1" applyFill="1" applyBorder="1"/>
    <xf numFmtId="0" fontId="15" fillId="4" borderId="6" xfId="0" applyFont="1" applyFill="1" applyBorder="1" applyAlignment="1">
      <alignment horizontal="center" wrapText="1"/>
    </xf>
    <xf numFmtId="164" fontId="11" fillId="3" borderId="8" xfId="0" applyNumberFormat="1" applyFont="1" applyFill="1" applyBorder="1"/>
    <xf numFmtId="164" fontId="11" fillId="5" borderId="8" xfId="0" applyNumberFormat="1" applyFont="1" applyFill="1" applyBorder="1" applyProtection="1">
      <protection locked="0"/>
    </xf>
    <xf numFmtId="168" fontId="11" fillId="3" borderId="7" xfId="0" applyNumberFormat="1" applyFont="1" applyFill="1" applyBorder="1"/>
    <xf numFmtId="0" fontId="16" fillId="2" borderId="0" xfId="0" applyFont="1" applyFill="1"/>
    <xf numFmtId="0" fontId="11" fillId="3" borderId="7" xfId="0" applyFont="1" applyFill="1" applyBorder="1" applyProtection="1">
      <protection locked="0"/>
    </xf>
    <xf numFmtId="0" fontId="11" fillId="3" borderId="8" xfId="0" applyFont="1" applyFill="1" applyBorder="1" applyAlignment="1" applyProtection="1">
      <alignment vertical="top"/>
      <protection locked="0"/>
    </xf>
    <xf numFmtId="0" fontId="11" fillId="3" borderId="2" xfId="0" quotePrefix="1" applyFont="1" applyFill="1" applyBorder="1" applyAlignment="1">
      <alignment horizontal="left" wrapText="1"/>
    </xf>
    <xf numFmtId="0" fontId="11" fillId="3" borderId="2" xfId="0" applyFont="1" applyFill="1" applyBorder="1"/>
    <xf numFmtId="49" fontId="11" fillId="6" borderId="8" xfId="0" applyNumberFormat="1" applyFont="1" applyFill="1" applyBorder="1" applyAlignment="1" applyProtection="1">
      <alignment vertical="top" wrapText="1"/>
      <protection locked="0"/>
    </xf>
    <xf numFmtId="0" fontId="3" fillId="3" borderId="2" xfId="0" applyFont="1" applyFill="1" applyBorder="1"/>
    <xf numFmtId="0" fontId="18" fillId="2" borderId="0" xfId="0" applyFont="1" applyFill="1"/>
    <xf numFmtId="0" fontId="19" fillId="2" borderId="0" xfId="0" applyFont="1" applyFill="1"/>
    <xf numFmtId="0" fontId="18" fillId="3" borderId="2" xfId="0" applyFont="1" applyFill="1" applyBorder="1"/>
    <xf numFmtId="0" fontId="15" fillId="3" borderId="1" xfId="0" applyFont="1" applyFill="1" applyBorder="1" applyAlignment="1">
      <alignment wrapText="1"/>
    </xf>
    <xf numFmtId="0" fontId="5" fillId="2" borderId="0" xfId="0" applyFont="1" applyFill="1"/>
    <xf numFmtId="0" fontId="20" fillId="2" borderId="0" xfId="0" applyFont="1" applyFill="1"/>
    <xf numFmtId="0" fontId="8" fillId="0" borderId="18" xfId="0" applyFont="1" applyBorder="1" applyAlignment="1">
      <alignment horizontal="left" vertical="center" wrapText="1"/>
    </xf>
    <xf numFmtId="0" fontId="22" fillId="0" borderId="11" xfId="0" applyFont="1" applyBorder="1" applyAlignment="1">
      <alignment horizontal="left" vertical="center"/>
    </xf>
    <xf numFmtId="6" fontId="22" fillId="0" borderId="19" xfId="0" applyNumberFormat="1" applyFont="1" applyBorder="1" applyAlignment="1">
      <alignment horizontal="left" vertical="center"/>
    </xf>
    <xf numFmtId="0" fontId="8" fillId="0" borderId="11" xfId="0" applyFont="1" applyBorder="1" applyAlignment="1">
      <alignment horizontal="left" vertical="center"/>
    </xf>
    <xf numFmtId="164" fontId="14" fillId="0" borderId="0" xfId="3" applyNumberFormat="1" applyFont="1" applyAlignment="1">
      <alignment wrapText="1"/>
    </xf>
    <xf numFmtId="164" fontId="14" fillId="0" borderId="0" xfId="3" applyNumberFormat="1" applyFont="1" applyAlignment="1">
      <alignment horizontal="left" vertical="top" wrapText="1"/>
    </xf>
    <xf numFmtId="165" fontId="14" fillId="0" borderId="0" xfId="3" applyNumberFormat="1" applyFont="1" applyAlignment="1">
      <alignment horizontal="right" vertical="top" wrapText="1"/>
    </xf>
    <xf numFmtId="164" fontId="14" fillId="0" borderId="0" xfId="3" applyNumberFormat="1" applyFont="1" applyAlignment="1">
      <alignment horizontal="right" vertical="top" wrapText="1"/>
    </xf>
    <xf numFmtId="0" fontId="14" fillId="0" borderId="0" xfId="3" applyFont="1" applyAlignment="1">
      <alignment horizontal="left" vertical="top" wrapText="1"/>
    </xf>
    <xf numFmtId="0" fontId="12" fillId="0" borderId="0" xfId="3" applyFont="1" applyAlignment="1">
      <alignment horizontal="center" vertical="top" wrapText="1"/>
    </xf>
    <xf numFmtId="0" fontId="24" fillId="0" borderId="0" xfId="3" applyFont="1" applyAlignment="1">
      <alignment horizontal="left" vertical="top" wrapText="1"/>
    </xf>
    <xf numFmtId="0" fontId="24" fillId="0" borderId="0" xfId="3" applyFont="1" applyAlignment="1">
      <alignment horizontal="right" vertical="top" wrapText="1"/>
    </xf>
    <xf numFmtId="0" fontId="14" fillId="0" borderId="0" xfId="9" applyFont="1"/>
    <xf numFmtId="0" fontId="24" fillId="0" borderId="0" xfId="3" applyFont="1" applyAlignment="1">
      <alignment vertical="top"/>
    </xf>
    <xf numFmtId="0" fontId="25" fillId="0" borderId="0" xfId="2" applyFont="1" applyFill="1" applyBorder="1" applyAlignment="1">
      <alignment vertical="top"/>
    </xf>
    <xf numFmtId="0" fontId="11" fillId="9" borderId="14" xfId="0" applyFont="1" applyFill="1" applyBorder="1"/>
    <xf numFmtId="0" fontId="11" fillId="3" borderId="3" xfId="0" quotePrefix="1" applyFont="1" applyFill="1" applyBorder="1" applyAlignment="1">
      <alignment wrapText="1"/>
    </xf>
    <xf numFmtId="0" fontId="11" fillId="3" borderId="5" xfId="0" quotePrefix="1" applyFont="1" applyFill="1" applyBorder="1" applyAlignment="1">
      <alignment wrapText="1"/>
    </xf>
    <xf numFmtId="0" fontId="11" fillId="2" borderId="17" xfId="0" applyFont="1" applyFill="1" applyBorder="1" applyAlignment="1">
      <alignment wrapText="1"/>
    </xf>
    <xf numFmtId="0" fontId="11" fillId="2" borderId="17" xfId="0" applyFont="1" applyFill="1" applyBorder="1"/>
    <xf numFmtId="0" fontId="11" fillId="2" borderId="16" xfId="0" applyFont="1" applyFill="1" applyBorder="1"/>
    <xf numFmtId="0" fontId="11" fillId="2" borderId="0" xfId="0" quotePrefix="1" applyFont="1" applyFill="1" applyAlignment="1">
      <alignment wrapText="1"/>
    </xf>
    <xf numFmtId="0" fontId="11" fillId="3" borderId="8" xfId="0" quotePrefix="1" applyFont="1" applyFill="1" applyBorder="1" applyAlignment="1">
      <alignment wrapText="1"/>
    </xf>
    <xf numFmtId="0" fontId="11" fillId="2" borderId="0" xfId="0" applyFont="1" applyFill="1" applyAlignment="1">
      <alignment horizontal="center"/>
    </xf>
    <xf numFmtId="0" fontId="15" fillId="4" borderId="0" xfId="0" applyFont="1" applyFill="1" applyAlignment="1">
      <alignment wrapText="1"/>
    </xf>
    <xf numFmtId="0" fontId="15" fillId="4" borderId="0" xfId="0" applyFont="1" applyFill="1"/>
    <xf numFmtId="0" fontId="11" fillId="2" borderId="15" xfId="0" applyFont="1" applyFill="1" applyBorder="1" applyAlignment="1">
      <alignment wrapText="1"/>
    </xf>
    <xf numFmtId="0" fontId="11" fillId="2" borderId="16" xfId="0" applyFont="1" applyFill="1" applyBorder="1" applyAlignment="1">
      <alignment wrapText="1"/>
    </xf>
    <xf numFmtId="0" fontId="11" fillId="5" borderId="9" xfId="0" applyFont="1" applyFill="1" applyBorder="1" applyProtection="1">
      <protection locked="0"/>
      <extLst>
        <ext xmlns:xfpb="http://schemas.microsoft.com/office/spreadsheetml/2022/featurepropertybag" uri="{C7286773-470A-42A8-94C5-96B5CB345126}">
          <xfpb:xfComplement i="0"/>
        </ext>
      </extLst>
    </xf>
    <xf numFmtId="0" fontId="11" fillId="5" borderId="2" xfId="0" applyFont="1" applyFill="1" applyBorder="1" applyProtection="1">
      <protection locked="0"/>
      <extLst>
        <ext xmlns:xfpb="http://schemas.microsoft.com/office/spreadsheetml/2022/featurepropertybag" uri="{C7286773-470A-42A8-94C5-96B5CB345126}">
          <xfpb:xfComplement i="0"/>
        </ext>
      </extLst>
    </xf>
    <xf numFmtId="0" fontId="11" fillId="5" borderId="1" xfId="0" applyFont="1" applyFill="1" applyBorder="1" applyProtection="1">
      <protection locked="0"/>
      <extLst>
        <ext xmlns:xfpb="http://schemas.microsoft.com/office/spreadsheetml/2022/featurepropertybag" uri="{C7286773-470A-42A8-94C5-96B5CB345126}">
          <xfpb:xfComplement i="0"/>
        </ext>
      </extLst>
    </xf>
    <xf numFmtId="0" fontId="11" fillId="5" borderId="9" xfId="0" applyFont="1" applyFill="1" applyBorder="1" applyProtection="1">
      <protection locked="0"/>
    </xf>
    <xf numFmtId="0" fontId="11" fillId="5" borderId="2" xfId="0" applyFont="1" applyFill="1" applyBorder="1" applyProtection="1">
      <protection locked="0"/>
    </xf>
    <xf numFmtId="0" fontId="11" fillId="5" borderId="1" xfId="0" applyFont="1" applyFill="1" applyBorder="1" applyProtection="1">
      <protection locked="0"/>
    </xf>
    <xf numFmtId="6" fontId="11" fillId="5" borderId="8" xfId="0" applyNumberFormat="1" applyFont="1" applyFill="1" applyBorder="1" applyProtection="1">
      <protection locked="0"/>
    </xf>
    <xf numFmtId="0" fontId="15" fillId="2" borderId="0" xfId="0" applyFont="1" applyFill="1" applyAlignment="1">
      <alignment horizontal="left"/>
    </xf>
    <xf numFmtId="0" fontId="18" fillId="2" borderId="0" xfId="0" applyFont="1" applyFill="1" applyProtection="1">
      <protection locked="0"/>
    </xf>
    <xf numFmtId="0" fontId="11" fillId="2" borderId="15" xfId="0" quotePrefix="1" applyFont="1" applyFill="1" applyBorder="1" applyAlignment="1">
      <alignment wrapText="1"/>
    </xf>
    <xf numFmtId="0" fontId="15" fillId="2" borderId="16" xfId="0" applyFont="1" applyFill="1" applyBorder="1"/>
    <xf numFmtId="0" fontId="11" fillId="3" borderId="1" xfId="0" applyFont="1" applyFill="1" applyBorder="1"/>
    <xf numFmtId="164" fontId="11" fillId="3" borderId="8" xfId="0" applyNumberFormat="1" applyFont="1" applyFill="1" applyBorder="1" applyAlignment="1">
      <alignment horizontal="center"/>
    </xf>
    <xf numFmtId="164" fontId="11" fillId="10" borderId="8" xfId="0" applyNumberFormat="1" applyFont="1" applyFill="1" applyBorder="1" applyAlignment="1" applyProtection="1">
      <alignment horizontal="center"/>
      <protection locked="0"/>
    </xf>
    <xf numFmtId="168" fontId="11" fillId="3" borderId="8" xfId="0" applyNumberFormat="1" applyFont="1" applyFill="1" applyBorder="1" applyAlignment="1">
      <alignment horizontal="center"/>
    </xf>
    <xf numFmtId="0" fontId="16" fillId="2" borderId="0" xfId="0" applyFont="1" applyFill="1" applyAlignment="1">
      <alignment wrapText="1"/>
    </xf>
    <xf numFmtId="0" fontId="0" fillId="0" borderId="17" xfId="0" applyBorder="1" applyAlignment="1">
      <alignment wrapText="1"/>
    </xf>
    <xf numFmtId="0" fontId="0" fillId="0" borderId="17" xfId="0" applyBorder="1"/>
    <xf numFmtId="0" fontId="0" fillId="0" borderId="4" xfId="0" applyBorder="1" applyAlignment="1">
      <alignment wrapText="1"/>
    </xf>
    <xf numFmtId="0" fontId="0" fillId="0" borderId="4" xfId="0" applyBorder="1"/>
    <xf numFmtId="0" fontId="27" fillId="3" borderId="2" xfId="1" applyFont="1" applyFill="1" applyBorder="1" applyAlignment="1" applyProtection="1">
      <alignment wrapText="1"/>
      <protection locked="0"/>
    </xf>
    <xf numFmtId="0" fontId="0" fillId="0" borderId="21" xfId="0" applyBorder="1" applyAlignment="1">
      <alignment wrapText="1"/>
    </xf>
    <xf numFmtId="0" fontId="0" fillId="0" borderId="22" xfId="0" applyBorder="1" applyAlignment="1">
      <alignment wrapText="1"/>
    </xf>
    <xf numFmtId="0" fontId="0" fillId="0" borderId="23" xfId="0" applyBorder="1" applyAlignment="1">
      <alignment wrapText="1"/>
    </xf>
    <xf numFmtId="0" fontId="0" fillId="0" borderId="24" xfId="0" applyBorder="1"/>
    <xf numFmtId="0" fontId="0" fillId="0" borderId="25" xfId="0" applyBorder="1"/>
    <xf numFmtId="0" fontId="0" fillId="0" borderId="19" xfId="0" applyBorder="1"/>
    <xf numFmtId="0" fontId="27" fillId="3" borderId="2" xfId="1" applyFont="1" applyFill="1" applyBorder="1" applyAlignment="1">
      <alignment wrapText="1"/>
    </xf>
    <xf numFmtId="0" fontId="11" fillId="5" borderId="3" xfId="0" applyFont="1" applyFill="1" applyBorder="1" applyProtection="1">
      <protection locked="0"/>
    </xf>
    <xf numFmtId="0" fontId="11" fillId="5" borderId="4" xfId="0" applyFont="1" applyFill="1" applyBorder="1" applyProtection="1">
      <protection locked="0"/>
    </xf>
    <xf numFmtId="0" fontId="11" fillId="2" borderId="14" xfId="0" applyFont="1" applyFill="1" applyBorder="1" applyAlignment="1">
      <alignment horizontal="left" wrapText="1" indent="1"/>
    </xf>
    <xf numFmtId="0" fontId="11" fillId="2" borderId="0" xfId="0" applyFont="1" applyFill="1" applyAlignment="1">
      <alignment horizontal="left" wrapText="1" indent="1"/>
    </xf>
    <xf numFmtId="0" fontId="11" fillId="2" borderId="6" xfId="0" applyFont="1" applyFill="1" applyBorder="1" applyAlignment="1">
      <alignment horizontal="left" wrapText="1" indent="1"/>
    </xf>
    <xf numFmtId="0" fontId="11" fillId="9" borderId="15" xfId="0" applyFont="1" applyFill="1" applyBorder="1"/>
    <xf numFmtId="0" fontId="11" fillId="9" borderId="17" xfId="0" applyFont="1" applyFill="1" applyBorder="1"/>
    <xf numFmtId="0" fontId="2" fillId="0" borderId="16" xfId="0" applyFont="1" applyBorder="1"/>
    <xf numFmtId="0" fontId="11" fillId="2" borderId="0" xfId="0" applyFont="1" applyFill="1" applyAlignment="1">
      <alignment horizontal="right"/>
    </xf>
    <xf numFmtId="0" fontId="23" fillId="2" borderId="0" xfId="0" applyFont="1" applyFill="1" applyAlignment="1">
      <alignment horizontal="right"/>
    </xf>
    <xf numFmtId="49" fontId="11" fillId="5" borderId="20" xfId="0" applyNumberFormat="1" applyFont="1" applyFill="1" applyBorder="1" applyAlignment="1" applyProtection="1">
      <alignment vertical="top" wrapText="1"/>
      <protection locked="0"/>
    </xf>
    <xf numFmtId="49" fontId="11" fillId="5" borderId="7" xfId="0" applyNumberFormat="1" applyFont="1" applyFill="1" applyBorder="1" applyAlignment="1" applyProtection="1">
      <alignment vertical="top" wrapText="1"/>
      <protection locked="0"/>
    </xf>
    <xf numFmtId="0" fontId="11" fillId="3" borderId="20" xfId="0" applyFont="1" applyFill="1" applyBorder="1" applyAlignment="1" applyProtection="1">
      <alignment horizontal="center"/>
      <protection locked="0"/>
    </xf>
    <xf numFmtId="0" fontId="11" fillId="3" borderId="7" xfId="0" applyFont="1" applyFill="1" applyBorder="1" applyAlignment="1" applyProtection="1">
      <alignment horizontal="center"/>
      <protection locked="0"/>
    </xf>
    <xf numFmtId="0" fontId="11" fillId="3" borderId="20" xfId="0" applyFont="1" applyFill="1" applyBorder="1" applyProtection="1">
      <protection locked="0"/>
    </xf>
    <xf numFmtId="0" fontId="11" fillId="3" borderId="7" xfId="0" applyFont="1" applyFill="1" applyBorder="1" applyProtection="1">
      <protection locked="0"/>
    </xf>
    <xf numFmtId="49" fontId="11" fillId="3" borderId="20" xfId="0" applyNumberFormat="1" applyFont="1" applyFill="1" applyBorder="1" applyAlignment="1" applyProtection="1">
      <alignment wrapText="1"/>
      <protection locked="0"/>
    </xf>
    <xf numFmtId="49" fontId="11" fillId="3" borderId="7" xfId="0" applyNumberFormat="1" applyFont="1" applyFill="1" applyBorder="1" applyAlignment="1" applyProtection="1">
      <alignment wrapText="1"/>
      <protection locked="0"/>
    </xf>
    <xf numFmtId="0" fontId="15" fillId="2" borderId="6" xfId="0" applyFont="1" applyFill="1" applyBorder="1" applyAlignment="1">
      <alignment wrapText="1"/>
    </xf>
  </cellXfs>
  <cellStyles count="10">
    <cellStyle name="20% - Accent1 2" xfId="6" xr:uid="{F66EC660-5385-493B-9A79-CFA80E5D9753}"/>
    <cellStyle name="20% - Accent6 2" xfId="7" xr:uid="{BE983A11-5668-4EBD-8EB1-9C13E7DDA345}"/>
    <cellStyle name="Comma 2" xfId="5" xr:uid="{F5233433-B135-4487-8867-1AB1BF713C58}"/>
    <cellStyle name="Comma 2 2" xfId="8" xr:uid="{16F9710B-DEB7-4270-B902-D9A1DFE79773}"/>
    <cellStyle name="Heading 1" xfId="2" builtinId="16"/>
    <cellStyle name="Hyperlink" xfId="1" builtinId="8"/>
    <cellStyle name="Normal" xfId="0" builtinId="0"/>
    <cellStyle name="Normal 2" xfId="3" xr:uid="{F45294A4-546E-4822-A5A5-C2477CB8C7D8}"/>
    <cellStyle name="Normal 2 2 2" xfId="4" xr:uid="{C2A67752-DA4A-428E-9739-81417151FD39}"/>
    <cellStyle name="Normal 3" xfId="9" xr:uid="{E836AAC3-8676-4C87-9043-18B21BE9C4C7}"/>
  </cellStyles>
  <dxfs count="33">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none"/>
      </font>
      <numFmt numFmtId="164" formatCode="&quot;£&quot;#,##0.00"/>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4" formatCode="&quot;£&quot;#,##0.0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4" formatCode="&quot;£&quot;#,##0.0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4" formatCode="&quot;£&quot;#,##0.0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4" formatCode="&quot;£&quot;#,##0.0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4" formatCode="&quot;£&quot;#,##0.0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4" formatCode="&quot;£&quot;#,##0.00"/>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0" formatCode="General"/>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0" formatCode="General"/>
      <fill>
        <patternFill patternType="none">
          <fgColor indexed="64"/>
          <bgColor auto="1"/>
        </patternFill>
      </fill>
      <alignment horizontal="right" vertical="top" textRotation="0" wrapText="1" indent="0" justifyLastLine="0" shrinkToFit="0" readingOrder="0"/>
    </dxf>
    <dxf>
      <font>
        <b/>
        <i val="0"/>
        <strike val="0"/>
        <condense val="0"/>
        <extend val="0"/>
        <outline val="0"/>
        <shadow val="0"/>
        <u val="none"/>
        <vertAlign val="baseline"/>
        <sz val="12"/>
        <color auto="1"/>
        <name val="Calibri"/>
        <family val="2"/>
        <scheme val="none"/>
      </font>
      <numFmt numFmtId="0" formatCode="General"/>
      <fill>
        <patternFill patternType="none">
          <fgColor indexed="64"/>
          <bgColor auto="1"/>
        </patternFill>
      </fill>
      <alignment horizontal="right"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C0385E7-9AD3-4FBE-B745-4B58730CD33A}" name="TableALocalAuthorityFees25To26" displayName="TableALocalAuthorityFees25To26" ref="A3:U156" totalsRowShown="0" headerRowDxfId="32" dataDxfId="31" headerRowCellStyle="Normal 2" dataCellStyle="Normal 2">
  <tableColumns count="21">
    <tableColumn id="1" xr3:uid="{25F24C89-E49C-49A5-A578-08A11D6ED770}" name="ONS Code" dataDxfId="30" dataCellStyle="Normal 2"/>
    <tableColumn id="2" xr3:uid="{86049F84-675E-47F0-A8EC-C32ED8B9DE29}" name="Local authority" dataDxfId="29" dataCellStyle="Normal 2"/>
    <tableColumn id="27" xr3:uid="{3B4DC85E-C198-42CE-B743-BBEBF3B6F149}" name=" Average fee rate per contact hour for external providers of home care in 2024-25 (provisional)" dataDxfId="28" dataCellStyle="Normal 2"/>
    <tableColumn id="3" xr3:uid="{9F70CF40-6131-485D-B1A7-0B61261E387D}" name=" Average fee rate per contact hour for external providers of home care in 2024-25 (final)" dataDxfId="27" dataCellStyle="Normal 2"/>
    <tableColumn id="4" xr3:uid="{8B66AFC0-0559-4D0C-BAD9-5648C5C35E45}" name="Average fee rate per contact hour for external providers of home care in 2025-26 (provisional)" dataDxfId="26" dataCellStyle="Normal 2"/>
    <tableColumn id="17" xr3:uid="{14AF092A-964D-47BD-B9C4-FF54D50F0FC7}" name="Average fee rate per week for external providers of care homes without nursing for clients aged 65+ in 2024-25 (provisional)" dataDxfId="25" dataCellStyle="Normal 2"/>
    <tableColumn id="5" xr3:uid="{D4554581-4646-4FC8-8FF0-86AACBA07921}" name="Average fee rate per week for external providers of care homes without nursing for clients aged 65+ in 2024-25 (final)" dataDxfId="24" dataCellStyle="Normal 2"/>
    <tableColumn id="6" xr3:uid="{B7B1A3A6-2828-4B55-A910-7686F53830D8}" name="Average fee rate per week for external providers of care homes without nursing for clients aged 65+ in 2025-26 (provisional)" dataDxfId="23" dataCellStyle="Normal 2"/>
    <tableColumn id="19" xr3:uid="{63136216-030C-403D-897E-684CC276D0B4}" name="Average fee rate per week for external providers of care homes with nursing for clients aged 65+ in 2024-25 (provisional)" dataDxfId="22" dataCellStyle="Normal 2"/>
    <tableColumn id="7" xr3:uid="{FDEEAEAD-AD87-40F4-AFB5-4DB36C0748B0}" name="Average fee rate per week for external providers of care homes with nursing for clients aged 65+ in 2024-25 (final)" dataDxfId="21" dataCellStyle="Normal 2"/>
    <tableColumn id="8" xr3:uid="{69F75486-DA36-45E6-AA6E-5695737B15A8}" name="Average fee rate per week for external providers of care homes with nursing for clients aged 65+ in 2025-26 (provisional)" dataDxfId="20" dataCellStyle="Normal 2"/>
    <tableColumn id="21" xr3:uid="{B20A8159-98D0-48C6-9C1A-3EEDAA1214A7}" name=" Average fee rate per blended hour for external providers of supported living in 2024-25 (provisional)" dataDxfId="19" dataCellStyle="Normal 2"/>
    <tableColumn id="9" xr3:uid="{125A747D-CDCE-4162-9869-40B03EF4B81D}" name=" Average fee rate per blended hour for external providers of supported living in 2024-25 (final)" dataDxfId="18" dataCellStyle="Normal 2"/>
    <tableColumn id="10" xr3:uid="{D9575245-1307-46D1-AC44-B7BCEED85F23}" name="Average fee rate per blended hour for external providers of supported living in 2025-26 (provisional)" dataDxfId="17" dataCellStyle="Normal 2"/>
    <tableColumn id="23" xr3:uid="{864B32F8-F83E-40C8-B230-B7DE58A7D08B}" name="Average fee rate per week for external providers of care homes without nursing for clients aged 18-64 in 2024-25 (provisional)" dataDxfId="16" dataCellStyle="Normal 2"/>
    <tableColumn id="11" xr3:uid="{7FBF6271-90DB-45A3-85C7-0C31B7DE536E}" name="Average fee rate per week for external providers of care homes without nursing for clients aged 18-64 in 2024-25 (final)" dataDxfId="15" dataCellStyle="Normal 2"/>
    <tableColumn id="12" xr3:uid="{DE32142E-992D-4797-8676-14A7E7C8A67C}" name="Average fee rate per week for external providers of care homes without nursing for clients aged 18-64 in 2025-26 (provisional)" dataDxfId="14" dataCellStyle="Normal 2"/>
    <tableColumn id="25" xr3:uid="{85D5311F-3563-42E3-91D6-681B843F181B}" name="Average fee rate per week for external providers of care homes with nursing for clients aged 18-64 in 2024-25 (provisional)" dataDxfId="13" dataCellStyle="Normal 2"/>
    <tableColumn id="13" xr3:uid="{A69EC12C-E245-465D-87B1-B29472EB7CE1}" name="Average fee rate per week for external providers of care homes with nursing for clients aged 18-64 in 2024-25 (final)" dataDxfId="12" dataCellStyle="Normal 2"/>
    <tableColumn id="14" xr3:uid="{4478E7B0-FFE5-4EEC-B30B-DB6D9941AF45}" name="Average fee rate per week for external providers of care homes with nursing for clients aged 18-64 in 2025-26 (provisional)" dataDxfId="11" dataCellStyle="Normal 2"/>
    <tableColumn id="15" xr3:uid="{D58264A4-8936-479C-B3B8-E432EEA240E8}" name="Additional commentary on why the 2024-25 fee rates in this publication (Column C in the collection template) differ from previously collected 2024-25 fee rates (Column B in the collection template)" dataDxfId="10" dataCellStyle="Normal 2"/>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gov.uk/government/publications/market-sustainability-and-improvement-fund-2025-to-2026-care-provider-fees/market-sustainability-and-improvement-fund-msif-provider-fee-reporting-2025-to-2026"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C6307-4001-47AC-9108-694388F8A578}">
  <sheetPr codeName="Sheet1">
    <tabColor theme="2" tint="-9.9978637043366805E-2"/>
  </sheetPr>
  <dimension ref="A1:BH63"/>
  <sheetViews>
    <sheetView tabSelected="1" zoomScaleNormal="100" workbookViewId="0">
      <selection activeCell="A2" sqref="A2"/>
    </sheetView>
  </sheetViews>
  <sheetFormatPr defaultRowHeight="15.5" x14ac:dyDescent="0.35"/>
  <cols>
    <col min="1" max="1" width="123.1796875" style="3" customWidth="1"/>
    <col min="2" max="2" width="7.1796875" style="3" hidden="1" customWidth="1"/>
    <col min="3" max="3" width="33.1796875" style="3" customWidth="1"/>
    <col min="4" max="60" width="9.1796875" style="3"/>
  </cols>
  <sheetData>
    <row r="1" spans="1:60" s="81" customFormat="1" x14ac:dyDescent="0.35">
      <c r="A1" s="11" t="s">
        <v>0</v>
      </c>
      <c r="B1" s="23"/>
      <c r="C1" s="23"/>
      <c r="D1" s="23"/>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row>
    <row r="2" spans="1:60" x14ac:dyDescent="0.35">
      <c r="A2" s="22"/>
      <c r="B2" s="23"/>
      <c r="C2" s="23"/>
      <c r="D2" s="23"/>
    </row>
    <row r="3" spans="1:60" x14ac:dyDescent="0.35">
      <c r="A3" s="11" t="s">
        <v>1</v>
      </c>
      <c r="B3" s="23"/>
      <c r="C3" s="23"/>
      <c r="D3" s="23"/>
    </row>
    <row r="4" spans="1:60" x14ac:dyDescent="0.35">
      <c r="A4" s="11"/>
      <c r="B4" s="23"/>
      <c r="C4" s="23"/>
      <c r="D4" s="23"/>
    </row>
    <row r="5" spans="1:60" x14ac:dyDescent="0.35">
      <c r="A5" s="24" t="s">
        <v>2</v>
      </c>
      <c r="B5" s="23"/>
      <c r="C5" s="23"/>
      <c r="D5" s="23"/>
    </row>
    <row r="6" spans="1:60" ht="46.5" x14ac:dyDescent="0.35">
      <c r="A6" s="25" t="s">
        <v>833</v>
      </c>
      <c r="B6" s="23"/>
      <c r="C6" s="23"/>
      <c r="D6" s="23"/>
    </row>
    <row r="7" spans="1:60" ht="62" x14ac:dyDescent="0.35">
      <c r="A7" s="26" t="s">
        <v>834</v>
      </c>
      <c r="B7" s="23"/>
      <c r="C7" s="23"/>
      <c r="D7" s="23"/>
    </row>
    <row r="8" spans="1:60" s="2" customFormat="1" x14ac:dyDescent="0.35">
      <c r="A8" s="27"/>
      <c r="B8" s="23"/>
      <c r="C8" s="23"/>
      <c r="D8" s="2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row>
    <row r="9" spans="1:60" x14ac:dyDescent="0.35">
      <c r="A9" s="28" t="s">
        <v>3</v>
      </c>
      <c r="B9" s="23"/>
      <c r="C9" s="23"/>
      <c r="D9" s="23"/>
    </row>
    <row r="10" spans="1:60" ht="46.5" x14ac:dyDescent="0.35">
      <c r="A10" s="48" t="s">
        <v>779</v>
      </c>
      <c r="B10" s="23"/>
      <c r="C10" s="23"/>
      <c r="D10" s="23"/>
    </row>
    <row r="11" spans="1:60" x14ac:dyDescent="0.35">
      <c r="A11" s="50" t="s">
        <v>782</v>
      </c>
      <c r="B11" s="23"/>
      <c r="C11" s="23"/>
      <c r="D11" s="23"/>
    </row>
    <row r="12" spans="1:60" x14ac:dyDescent="0.35">
      <c r="A12" s="50"/>
      <c r="B12" s="23"/>
      <c r="C12" s="23"/>
      <c r="D12" s="23"/>
    </row>
    <row r="13" spans="1:60" ht="31" x14ac:dyDescent="0.35">
      <c r="A13" s="50" t="s">
        <v>4</v>
      </c>
      <c r="B13" s="23"/>
      <c r="C13" s="23"/>
      <c r="D13" s="23"/>
    </row>
    <row r="14" spans="1:60" x14ac:dyDescent="0.35">
      <c r="A14" s="50"/>
      <c r="B14" s="23"/>
      <c r="C14" s="23"/>
      <c r="D14" s="23"/>
    </row>
    <row r="15" spans="1:60" ht="62" x14ac:dyDescent="0.35">
      <c r="A15" s="50" t="s">
        <v>837</v>
      </c>
      <c r="B15" s="23"/>
      <c r="C15" s="23"/>
      <c r="D15" s="23"/>
    </row>
    <row r="16" spans="1:60" x14ac:dyDescent="0.35">
      <c r="A16" s="50"/>
      <c r="B16" s="23"/>
      <c r="C16" s="23"/>
      <c r="D16" s="23"/>
    </row>
    <row r="17" spans="1:4" ht="62" x14ac:dyDescent="0.35">
      <c r="A17" s="50" t="s">
        <v>5</v>
      </c>
      <c r="B17" s="23"/>
      <c r="C17" s="23"/>
      <c r="D17" s="23"/>
    </row>
    <row r="18" spans="1:4" ht="31" x14ac:dyDescent="0.35">
      <c r="A18" s="51" t="s">
        <v>6</v>
      </c>
      <c r="B18" s="23"/>
      <c r="C18" s="23"/>
      <c r="D18" s="23"/>
    </row>
    <row r="19" spans="1:4" x14ac:dyDescent="0.35">
      <c r="A19" s="27"/>
      <c r="B19" s="23"/>
      <c r="C19" s="23"/>
      <c r="D19" s="23"/>
    </row>
    <row r="20" spans="1:4" x14ac:dyDescent="0.35">
      <c r="A20" s="28" t="s">
        <v>7</v>
      </c>
      <c r="B20" s="23"/>
      <c r="C20" s="23"/>
      <c r="D20" s="23"/>
    </row>
    <row r="21" spans="1:4" ht="77.5" x14ac:dyDescent="0.35">
      <c r="A21" s="26" t="s">
        <v>832</v>
      </c>
      <c r="B21" s="23"/>
      <c r="C21" s="23"/>
      <c r="D21" s="23"/>
    </row>
    <row r="22" spans="1:4" x14ac:dyDescent="0.35">
      <c r="A22" s="30"/>
      <c r="B22" s="23"/>
      <c r="C22" s="23"/>
      <c r="D22" s="23"/>
    </row>
    <row r="23" spans="1:4" x14ac:dyDescent="0.35">
      <c r="A23" s="30"/>
      <c r="B23" s="23"/>
      <c r="C23" s="23"/>
      <c r="D23" s="23"/>
    </row>
    <row r="24" spans="1:4" x14ac:dyDescent="0.35">
      <c r="A24" s="31" t="s">
        <v>8</v>
      </c>
      <c r="B24" s="11"/>
      <c r="C24" s="11" t="s">
        <v>9</v>
      </c>
      <c r="D24" s="23"/>
    </row>
    <row r="25" spans="1:4" x14ac:dyDescent="0.35">
      <c r="A25" s="28" t="s">
        <v>10</v>
      </c>
      <c r="B25" s="24"/>
      <c r="C25" s="24"/>
      <c r="D25" s="23"/>
    </row>
    <row r="26" spans="1:4" x14ac:dyDescent="0.35">
      <c r="A26" s="32" t="s">
        <v>11</v>
      </c>
      <c r="B26" s="98">
        <f>IF('Spend return (2025 to 2026)'!B16="",0,1)</f>
        <v>0</v>
      </c>
      <c r="C26" s="34" t="str">
        <f>IF(B26=1,"Yes","No")</f>
        <v>No</v>
      </c>
      <c r="D26" s="23"/>
    </row>
    <row r="27" spans="1:4" x14ac:dyDescent="0.35">
      <c r="A27" s="35" t="s">
        <v>12</v>
      </c>
      <c r="B27" s="33">
        <f>IF(ISBLANK('Spend return (2025 to 2026)'!B18),0,1)*IF(ISNUMBER(SEARCH("@",'Spend return (2025 to 2026)'!B19)),1,0)</f>
        <v>0</v>
      </c>
      <c r="C27" s="36" t="str">
        <f t="shared" ref="C27:C29" si="0">IF(B27=1,"Yes","No")</f>
        <v>No</v>
      </c>
      <c r="D27" s="23"/>
    </row>
    <row r="28" spans="1:4" x14ac:dyDescent="0.35">
      <c r="A28" s="35" t="s">
        <v>13</v>
      </c>
      <c r="B28" s="33">
        <f>IF('Spend return (2025 to 2026)'!B24="Yes - the funding has been spent in full on adult social care",1,0)</f>
        <v>0</v>
      </c>
      <c r="C28" s="36" t="str">
        <f t="shared" si="0"/>
        <v>No</v>
      </c>
      <c r="D28" s="23"/>
    </row>
    <row r="29" spans="1:4" x14ac:dyDescent="0.35">
      <c r="A29" s="37" t="s">
        <v>14</v>
      </c>
      <c r="B29" s="38">
        <f>IFERROR(IF(AND(ISNUMBER('Spend return (2025 to 2026)'!B29),'Spend return (2025 to 2026)'!B29&gt;=0,'Spend return (2025 to 2026)'!B29&lt;=1000),1,0),0)</f>
        <v>0</v>
      </c>
      <c r="C29" s="39" t="str">
        <f t="shared" si="0"/>
        <v>No</v>
      </c>
      <c r="D29" s="23"/>
    </row>
    <row r="30" spans="1:4" x14ac:dyDescent="0.35">
      <c r="A30" s="30"/>
      <c r="B30" s="23"/>
      <c r="C30" s="23"/>
      <c r="D30" s="23"/>
    </row>
    <row r="31" spans="1:4" x14ac:dyDescent="0.35">
      <c r="A31" s="28" t="s">
        <v>15</v>
      </c>
      <c r="B31" s="40"/>
      <c r="C31" s="40"/>
      <c r="D31" s="23"/>
    </row>
    <row r="32" spans="1:4" x14ac:dyDescent="0.35">
      <c r="A32" s="32" t="s">
        <v>16</v>
      </c>
      <c r="B32" s="23"/>
      <c r="C32" s="34"/>
      <c r="D32" s="23"/>
    </row>
    <row r="33" spans="1:4" x14ac:dyDescent="0.35">
      <c r="A33" s="41" t="s">
        <v>17</v>
      </c>
      <c r="B33" s="33">
        <f>IF(OR(ISBLANK('Fee rates (2025 to 2026)'!D28),ISTEXT('Fee rates (2025 to 2026)'!D28),'Fee rates (2025 to 2026)'!D28&lt;0,'Fee rates (2025 to 2026)'!D28=0),0,1)</f>
        <v>0</v>
      </c>
      <c r="C33" s="36" t="str">
        <f t="shared" ref="C33:C38" si="1">IF(B33=1,"Yes","No")</f>
        <v>No</v>
      </c>
      <c r="D33" s="23"/>
    </row>
    <row r="34" spans="1:4" x14ac:dyDescent="0.35">
      <c r="A34" s="41" t="s">
        <v>18</v>
      </c>
      <c r="B34" s="33">
        <f>IF(OR(ISBLANK('Fee rates (2025 to 2026)'!D29),ISTEXT('Fee rates (2025 to 2026)'!D29),'Fee rates (2025 to 2026)'!D29&lt;0,'Fee rates (2025 to 2026)'!D29=0),0,1)</f>
        <v>0</v>
      </c>
      <c r="C34" s="36" t="str">
        <f t="shared" si="1"/>
        <v>No</v>
      </c>
      <c r="D34" s="23"/>
    </row>
    <row r="35" spans="1:4" x14ac:dyDescent="0.35">
      <c r="A35" s="41" t="s">
        <v>19</v>
      </c>
      <c r="B35" s="33">
        <f>IF(OR(ISBLANK('Fee rates (2025 to 2026)'!D30),ISTEXT('Fee rates (2025 to 2026)'!D30),'Fee rates (2025 to 2026)'!D30&lt;0,'Fee rates (2025 to 2026)'!D30=0),0,1)</f>
        <v>0</v>
      </c>
      <c r="C35" s="36" t="str">
        <f t="shared" si="1"/>
        <v>No</v>
      </c>
      <c r="D35" s="23"/>
    </row>
    <row r="36" spans="1:4" x14ac:dyDescent="0.35">
      <c r="A36" s="41" t="s">
        <v>20</v>
      </c>
      <c r="B36" s="33">
        <f>IF(OR(ISBLANK('Fee rates (2025 to 2026)'!D31),ISTEXT('Fee rates (2025 to 2026)'!D31),'Fee rates (2025 to 2026)'!D31&lt;0,'Fee rates (2025 to 2026)'!D31=0),0,1)</f>
        <v>0</v>
      </c>
      <c r="C36" s="36" t="str">
        <f t="shared" si="1"/>
        <v>No</v>
      </c>
      <c r="D36" s="23"/>
    </row>
    <row r="37" spans="1:4" x14ac:dyDescent="0.35">
      <c r="A37" s="41" t="s">
        <v>21</v>
      </c>
      <c r="B37" s="33">
        <f>IF(OR(ISBLANK('Fee rates (2025 to 2026)'!D32),ISTEXT('Fee rates (2025 to 2026)'!D32),'Fee rates (2025 to 2026)'!D32&lt;0,'Fee rates (2025 to 2026)'!D32=0),0,1)</f>
        <v>0</v>
      </c>
      <c r="C37" s="36" t="str">
        <f t="shared" si="1"/>
        <v>No</v>
      </c>
      <c r="D37" s="23"/>
    </row>
    <row r="38" spans="1:4" x14ac:dyDescent="0.35">
      <c r="A38" s="42" t="s">
        <v>22</v>
      </c>
      <c r="B38" s="43">
        <f>IF(OR(ISBLANK('Fee rates (2025 to 2026)'!D33),ISTEXT('Fee rates (2025 to 2026)'!D33),'Fee rates (2025 to 2026)'!D33&lt;0,'Fee rates (2025 to 2026)'!D33=0),0,1)</f>
        <v>0</v>
      </c>
      <c r="C38" s="39" t="str">
        <f t="shared" si="1"/>
        <v>No</v>
      </c>
      <c r="D38" s="23"/>
    </row>
    <row r="39" spans="1:4" x14ac:dyDescent="0.35">
      <c r="A39" s="30"/>
      <c r="B39" s="23"/>
      <c r="C39" s="23"/>
      <c r="D39" s="23"/>
    </row>
    <row r="40" spans="1:4" x14ac:dyDescent="0.35">
      <c r="A40" s="28" t="s">
        <v>23</v>
      </c>
      <c r="B40" s="40"/>
      <c r="C40" s="40"/>
      <c r="D40" s="23"/>
    </row>
    <row r="41" spans="1:4" x14ac:dyDescent="0.35">
      <c r="A41" s="41" t="s">
        <v>24</v>
      </c>
      <c r="B41" s="33">
        <f>IF(OR(ISBLANK('Market Position Statements '!B14),ISTEXT('Market Position Statements '!B14),'Market Position Statements '!B14&lt;0,'Market Position Statements '!B14=0),0,1)</f>
        <v>0</v>
      </c>
      <c r="C41" s="36" t="str">
        <f t="shared" ref="C41:C45" si="2">IF(B41=1,"Yes","No")</f>
        <v>No</v>
      </c>
      <c r="D41" s="23"/>
    </row>
    <row r="42" spans="1:4" x14ac:dyDescent="0.35">
      <c r="A42" s="41" t="s">
        <v>25</v>
      </c>
      <c r="B42" s="33">
        <f>IF('Market Position Statements '!C30="",0,1)</f>
        <v>0</v>
      </c>
      <c r="C42" s="36" t="str">
        <f t="shared" si="2"/>
        <v>No</v>
      </c>
      <c r="D42" s="23"/>
    </row>
    <row r="43" spans="1:4" x14ac:dyDescent="0.35">
      <c r="A43" s="41" t="s">
        <v>26</v>
      </c>
      <c r="B43" s="33">
        <f>IF('Market Position Statements '!B35="",0,1)</f>
        <v>0</v>
      </c>
      <c r="C43" s="36" t="str">
        <f t="shared" si="2"/>
        <v>No</v>
      </c>
      <c r="D43" s="23"/>
    </row>
    <row r="44" spans="1:4" ht="31" x14ac:dyDescent="0.35">
      <c r="A44" s="41" t="s">
        <v>27</v>
      </c>
      <c r="B44" s="33">
        <f>IF('Market Position Statements '!C50="",0,1)</f>
        <v>0</v>
      </c>
      <c r="C44" s="36" t="str">
        <f t="shared" si="2"/>
        <v>No</v>
      </c>
      <c r="D44" s="23"/>
    </row>
    <row r="45" spans="1:4" x14ac:dyDescent="0.35">
      <c r="A45" s="42" t="s">
        <v>28</v>
      </c>
      <c r="B45" s="43">
        <f>IF('Market Position Statements '!A55="",0,1)</f>
        <v>0</v>
      </c>
      <c r="C45" s="39" t="str">
        <f t="shared" si="2"/>
        <v>No</v>
      </c>
      <c r="D45" s="23"/>
    </row>
    <row r="46" spans="1:4" x14ac:dyDescent="0.35">
      <c r="A46" s="30"/>
      <c r="B46" s="23"/>
      <c r="C46" s="23"/>
      <c r="D46" s="23"/>
    </row>
    <row r="47" spans="1:4" x14ac:dyDescent="0.35">
      <c r="A47" s="28" t="s">
        <v>29</v>
      </c>
      <c r="B47" s="23"/>
      <c r="C47" s="23"/>
      <c r="D47" s="23"/>
    </row>
    <row r="48" spans="1:4" ht="31" x14ac:dyDescent="0.35">
      <c r="A48" s="141" t="s">
        <v>30</v>
      </c>
      <c r="B48" s="144">
        <f>IF('Market Strategy'!C23,1,0)</f>
        <v>0</v>
      </c>
      <c r="C48" s="34" t="str">
        <f t="shared" ref="C48:C50" si="3">IF(B48=1,"Yes","No")</f>
        <v>No</v>
      </c>
      <c r="D48" s="23"/>
    </row>
    <row r="49" spans="1:4" x14ac:dyDescent="0.35">
      <c r="A49" s="142" t="s">
        <v>31</v>
      </c>
      <c r="B49" s="145">
        <f>IF('Market Strategy'!C39,1,0)</f>
        <v>0</v>
      </c>
      <c r="C49" s="36" t="str">
        <f t="shared" si="3"/>
        <v>No</v>
      </c>
      <c r="D49" s="23"/>
    </row>
    <row r="50" spans="1:4" x14ac:dyDescent="0.35">
      <c r="A50" s="143" t="s">
        <v>32</v>
      </c>
      <c r="B50" s="43">
        <f>IF('Market Strategy'!C55,1,0)</f>
        <v>0</v>
      </c>
      <c r="C50" s="39" t="str">
        <f t="shared" si="3"/>
        <v>No</v>
      </c>
      <c r="D50" s="23"/>
    </row>
    <row r="51" spans="1:4" x14ac:dyDescent="0.35">
      <c r="A51" s="30"/>
      <c r="B51" s="23"/>
      <c r="C51" s="23"/>
      <c r="D51" s="23"/>
    </row>
    <row r="52" spans="1:4" x14ac:dyDescent="0.35">
      <c r="A52" s="28" t="s">
        <v>33</v>
      </c>
      <c r="B52" s="40"/>
      <c r="C52" s="40"/>
      <c r="D52" s="23"/>
    </row>
    <row r="53" spans="1:4" x14ac:dyDescent="0.35">
      <c r="A53" s="32" t="s">
        <v>34</v>
      </c>
      <c r="B53" s="23"/>
      <c r="C53" s="34"/>
      <c r="D53" s="23"/>
    </row>
    <row r="54" spans="1:4" x14ac:dyDescent="0.35">
      <c r="A54" s="41" t="s">
        <v>17</v>
      </c>
      <c r="B54" s="33">
        <f>IF(OR(ISBLANK('Fee rates (2026 to 2027)'!C28),ISTEXT('Fee rates (2026 to 2027)'!C28),'Fee rates (2026 to 2027)'!C28&lt;0,'Fee rates (2026 to 2027)'!C28=0),0,1)</f>
        <v>0</v>
      </c>
      <c r="C54" s="36" t="str">
        <f t="shared" ref="C54:C59" si="4">IF(B54=1,"Yes","No")</f>
        <v>No</v>
      </c>
      <c r="D54" s="23"/>
    </row>
    <row r="55" spans="1:4" x14ac:dyDescent="0.35">
      <c r="A55" s="41" t="s">
        <v>18</v>
      </c>
      <c r="B55" s="33">
        <f>IF(OR(ISBLANK('Fee rates (2026 to 2027)'!C29),ISTEXT('Fee rates (2026 to 2027)'!C29),'Fee rates (2026 to 2027)'!C29&lt;0,'Fee rates (2026 to 2027)'!C29=0),0,1)</f>
        <v>0</v>
      </c>
      <c r="C55" s="36" t="str">
        <f t="shared" si="4"/>
        <v>No</v>
      </c>
      <c r="D55" s="23"/>
    </row>
    <row r="56" spans="1:4" x14ac:dyDescent="0.35">
      <c r="A56" s="41" t="s">
        <v>19</v>
      </c>
      <c r="B56" s="33">
        <f>IF(OR(ISBLANK('Fee rates (2026 to 2027)'!C30),ISTEXT('Fee rates (2026 to 2027)'!C30),'Fee rates (2026 to 2027)'!C30&lt;0,'Fee rates (2026 to 2027)'!C30=0),0,1)</f>
        <v>0</v>
      </c>
      <c r="C56" s="36" t="str">
        <f t="shared" si="4"/>
        <v>No</v>
      </c>
      <c r="D56" s="23"/>
    </row>
    <row r="57" spans="1:4" x14ac:dyDescent="0.35">
      <c r="A57" s="41" t="s">
        <v>20</v>
      </c>
      <c r="B57" s="33">
        <f>IF(OR(ISBLANK('Fee rates (2026 to 2027)'!C31),ISTEXT('Fee rates (2026 to 2027)'!C31),'Fee rates (2026 to 2027)'!C31&lt;0,'Fee rates (2026 to 2027)'!C31=0),0,1)</f>
        <v>0</v>
      </c>
      <c r="C57" s="36" t="str">
        <f t="shared" si="4"/>
        <v>No</v>
      </c>
      <c r="D57" s="23"/>
    </row>
    <row r="58" spans="1:4" x14ac:dyDescent="0.35">
      <c r="A58" s="41" t="s">
        <v>21</v>
      </c>
      <c r="B58" s="33">
        <f>IF(OR(ISBLANK('Fee rates (2026 to 2027)'!C32),ISTEXT('Fee rates (2026 to 2027)'!C32),'Fee rates (2026 to 2027)'!C32&lt;0,'Fee rates (2026 to 2027)'!C32=0),0,1)</f>
        <v>0</v>
      </c>
      <c r="C58" s="36" t="str">
        <f t="shared" si="4"/>
        <v>No</v>
      </c>
      <c r="D58" s="23"/>
    </row>
    <row r="59" spans="1:4" x14ac:dyDescent="0.35">
      <c r="A59" s="42" t="s">
        <v>22</v>
      </c>
      <c r="B59" s="33">
        <f>IF(OR(ISBLANK('Fee rates (2026 to 2027)'!C33),ISTEXT('Fee rates (2026 to 2027)'!C33),'Fee rates (2026 to 2027)'!C33&lt;0,'Fee rates (2026 to 2027)'!C33=0),0,1)</f>
        <v>0</v>
      </c>
      <c r="C59" s="39" t="str">
        <f t="shared" si="4"/>
        <v>No</v>
      </c>
      <c r="D59" s="23"/>
    </row>
    <row r="60" spans="1:4" x14ac:dyDescent="0.35">
      <c r="A60" s="30"/>
      <c r="B60" s="23"/>
      <c r="C60" s="23"/>
      <c r="D60" s="23"/>
    </row>
    <row r="61" spans="1:4" x14ac:dyDescent="0.35">
      <c r="A61" s="44" t="s">
        <v>35</v>
      </c>
      <c r="B61" s="45" cm="1">
        <f t="array" ref="B61">IF(PRODUCT(IF(B26:B29="N/A",1,B26:B29),IF(B33:B38="N/A",1,B33:B38),IF(B41:B45="N/A",1,B41:B45),IF(B48:B50="N/A",1,B48:B50),IF(B54:B59="N/A",1,B54:B59))&gt;0,1,0)</f>
        <v>0</v>
      </c>
      <c r="C61" s="44" t="str">
        <f>IF(B61=1,"Yes","No")</f>
        <v>No</v>
      </c>
      <c r="D61" s="23"/>
    </row>
    <row r="62" spans="1:4" x14ac:dyDescent="0.35">
      <c r="A62" s="23"/>
      <c r="B62" s="23"/>
      <c r="C62" s="23"/>
      <c r="D62" s="23"/>
    </row>
    <row r="63" spans="1:4" x14ac:dyDescent="0.35">
      <c r="A63" s="23"/>
      <c r="B63" s="23"/>
      <c r="C63" s="23"/>
      <c r="D63" s="23"/>
    </row>
  </sheetData>
  <sheetProtection algorithmName="SHA-512" hashValue="gcGURt6iqZ/nCzkxgfPSv+xD898ZRjZN2S+p+fAaUHFsdRWfw9wUkXF0Zn58dPcwTjnUFxp+axHTRg83LX+HTA==" saltValue="4nhv/cYTy+K19Fm0eU6Sqw==" spinCount="100000" sheet="1" selectLockedCells="1"/>
  <conditionalFormatting sqref="C26:C29 C41:C45">
    <cfRule type="cellIs" dxfId="9" priority="21" operator="equal">
      <formula>"No"</formula>
    </cfRule>
    <cfRule type="cellIs" dxfId="8" priority="22" operator="equal">
      <formula>"Yes"</formula>
    </cfRule>
  </conditionalFormatting>
  <conditionalFormatting sqref="C33:C38">
    <cfRule type="cellIs" dxfId="7" priority="17" operator="equal">
      <formula>"No"</formula>
    </cfRule>
    <cfRule type="cellIs" dxfId="6" priority="18" operator="equal">
      <formula>"Yes"</formula>
    </cfRule>
  </conditionalFormatting>
  <conditionalFormatting sqref="C48:C50">
    <cfRule type="cellIs" dxfId="5" priority="3" operator="equal">
      <formula>"No"</formula>
    </cfRule>
    <cfRule type="cellIs" dxfId="4" priority="4" operator="equal">
      <formula>"Yes"</formula>
    </cfRule>
  </conditionalFormatting>
  <conditionalFormatting sqref="C54:C59">
    <cfRule type="cellIs" dxfId="3" priority="1" operator="equal">
      <formula>"No"</formula>
    </cfRule>
    <cfRule type="cellIs" dxfId="2" priority="2" operator="equal">
      <formula>"Yes"</formula>
    </cfRule>
  </conditionalFormatting>
  <conditionalFormatting sqref="C61">
    <cfRule type="cellIs" dxfId="1" priority="7" operator="equal">
      <formula>"No"</formula>
    </cfRule>
    <cfRule type="cellIs" dxfId="0" priority="8" operator="equal">
      <formula>"Yes"</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6FE3E-526C-4FB4-91A4-0DF8C94D782F}">
  <sheetPr>
    <tabColor theme="7"/>
  </sheetPr>
  <dimension ref="A1:BJ59"/>
  <sheetViews>
    <sheetView zoomScaleNormal="100" workbookViewId="0">
      <selection activeCell="B15" sqref="B15"/>
    </sheetView>
  </sheetViews>
  <sheetFormatPr defaultRowHeight="15.5" x14ac:dyDescent="0.35"/>
  <cols>
    <col min="1" max="1" width="122.1796875" style="23" customWidth="1"/>
    <col min="2" max="2" width="28.453125" style="23" customWidth="1"/>
    <col min="3" max="3" width="8.7265625" style="23" hidden="1" customWidth="1"/>
    <col min="4" max="62" width="8.7265625" style="3"/>
  </cols>
  <sheetData>
    <row r="1" spans="1:62" s="78" customFormat="1" x14ac:dyDescent="0.35">
      <c r="A1" s="11" t="s">
        <v>38</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row>
    <row r="2" spans="1:62" x14ac:dyDescent="0.35">
      <c r="A2" s="22"/>
    </row>
    <row r="3" spans="1:62" x14ac:dyDescent="0.35">
      <c r="A3" s="11" t="s">
        <v>29</v>
      </c>
    </row>
    <row r="5" spans="1:62" x14ac:dyDescent="0.35">
      <c r="A5" s="11" t="s">
        <v>103</v>
      </c>
    </row>
    <row r="6" spans="1:62" ht="124" x14ac:dyDescent="0.35">
      <c r="A6" s="99" t="s">
        <v>836</v>
      </c>
    </row>
    <row r="7" spans="1:62" ht="31" x14ac:dyDescent="0.35">
      <c r="A7" s="100" t="s">
        <v>784</v>
      </c>
    </row>
    <row r="8" spans="1:62" x14ac:dyDescent="0.35">
      <c r="A8" s="104"/>
    </row>
    <row r="9" spans="1:62" x14ac:dyDescent="0.35">
      <c r="A9" s="104"/>
    </row>
    <row r="10" spans="1:62" ht="62" x14ac:dyDescent="0.35">
      <c r="A10" s="105" t="s">
        <v>139</v>
      </c>
    </row>
    <row r="13" spans="1:62" s="3" customFormat="1" ht="46.5" x14ac:dyDescent="0.35">
      <c r="A13" s="31" t="s">
        <v>785</v>
      </c>
      <c r="B13" s="23"/>
      <c r="C13" s="23"/>
    </row>
    <row r="14" spans="1:62" s="3" customFormat="1" x14ac:dyDescent="0.35">
      <c r="A14" s="53" t="s">
        <v>57</v>
      </c>
      <c r="B14" s="108" t="s">
        <v>58</v>
      </c>
      <c r="C14" s="23"/>
    </row>
    <row r="15" spans="1:62" s="3" customFormat="1" x14ac:dyDescent="0.35">
      <c r="A15" s="109" t="s">
        <v>788</v>
      </c>
      <c r="B15" s="139"/>
      <c r="C15" s="23"/>
    </row>
    <row r="16" spans="1:62" s="3" customFormat="1" x14ac:dyDescent="0.35">
      <c r="A16" s="101" t="s">
        <v>789</v>
      </c>
      <c r="B16" s="140"/>
      <c r="C16" s="23"/>
    </row>
    <row r="17" spans="1:3" s="3" customFormat="1" x14ac:dyDescent="0.35">
      <c r="A17" s="101" t="s">
        <v>790</v>
      </c>
      <c r="B17" s="140"/>
      <c r="C17" s="23"/>
    </row>
    <row r="18" spans="1:3" s="3" customFormat="1" x14ac:dyDescent="0.35">
      <c r="A18" s="101" t="s">
        <v>791</v>
      </c>
      <c r="B18" s="140"/>
      <c r="C18" s="23"/>
    </row>
    <row r="19" spans="1:3" s="3" customFormat="1" x14ac:dyDescent="0.35">
      <c r="A19" s="101" t="s">
        <v>792</v>
      </c>
      <c r="B19" s="140"/>
      <c r="C19" s="23"/>
    </row>
    <row r="20" spans="1:3" s="3" customFormat="1" x14ac:dyDescent="0.35">
      <c r="A20" s="101" t="s">
        <v>793</v>
      </c>
      <c r="B20" s="140"/>
      <c r="C20" s="23"/>
    </row>
    <row r="21" spans="1:3" s="3" customFormat="1" x14ac:dyDescent="0.35">
      <c r="A21" s="101" t="s">
        <v>794</v>
      </c>
      <c r="B21" s="140"/>
      <c r="C21" s="23"/>
    </row>
    <row r="22" spans="1:3" s="3" customFormat="1" x14ac:dyDescent="0.35">
      <c r="A22" s="101" t="s">
        <v>795</v>
      </c>
      <c r="B22" s="140"/>
      <c r="C22" s="23"/>
    </row>
    <row r="23" spans="1:3" s="3" customFormat="1" x14ac:dyDescent="0.35">
      <c r="A23" s="103" t="s">
        <v>796</v>
      </c>
      <c r="B23" s="55"/>
      <c r="C23" s="23" t="b">
        <f>AND(COUNTIF($B$15:$B$23,1)&gt;=1,COUNTIF($B$15:$B$23,2)&gt;=1,COUNTIF($B$15:$B$23,3)&gt;=1)</f>
        <v>0</v>
      </c>
    </row>
    <row r="24" spans="1:3" s="3" customFormat="1" x14ac:dyDescent="0.35">
      <c r="A24" s="148" t="str">
        <f>IF(OR(COUNTIF(B15:B23,1)&gt;1,COUNTIF(B15:B23,2)&gt;1,COUNTIF(B15:B23,3)&gt;1),"Error: 1–3 must be unique","")</f>
        <v/>
      </c>
      <c r="B24" s="147"/>
      <c r="C24" s="23"/>
    </row>
    <row r="26" spans="1:3" s="3" customFormat="1" ht="31" x14ac:dyDescent="0.35">
      <c r="A26" s="31" t="s">
        <v>786</v>
      </c>
      <c r="B26" s="23"/>
      <c r="C26" s="23"/>
    </row>
    <row r="27" spans="1:3" s="3" customFormat="1" x14ac:dyDescent="0.35">
      <c r="A27" s="107" t="s">
        <v>57</v>
      </c>
      <c r="B27" s="108" t="s">
        <v>58</v>
      </c>
      <c r="C27" s="23"/>
    </row>
    <row r="28" spans="1:3" s="3" customFormat="1" x14ac:dyDescent="0.35">
      <c r="A28" s="109" t="s">
        <v>797</v>
      </c>
      <c r="B28" s="139"/>
      <c r="C28" s="23"/>
    </row>
    <row r="29" spans="1:3" s="3" customFormat="1" x14ac:dyDescent="0.35">
      <c r="A29" s="101" t="s">
        <v>798</v>
      </c>
      <c r="B29" s="140"/>
      <c r="C29" s="23"/>
    </row>
    <row r="30" spans="1:3" s="3" customFormat="1" x14ac:dyDescent="0.35">
      <c r="A30" s="101" t="s">
        <v>799</v>
      </c>
      <c r="B30" s="140"/>
      <c r="C30" s="23"/>
    </row>
    <row r="31" spans="1:3" s="3" customFormat="1" x14ac:dyDescent="0.35">
      <c r="A31" s="101" t="s">
        <v>800</v>
      </c>
      <c r="B31" s="140"/>
      <c r="C31" s="23"/>
    </row>
    <row r="32" spans="1:3" s="3" customFormat="1" x14ac:dyDescent="0.35">
      <c r="A32" s="101" t="s">
        <v>801</v>
      </c>
      <c r="B32" s="140"/>
      <c r="C32" s="23"/>
    </row>
    <row r="33" spans="1:3" s="3" customFormat="1" x14ac:dyDescent="0.35">
      <c r="A33" s="101" t="s">
        <v>802</v>
      </c>
      <c r="B33" s="140"/>
      <c r="C33" s="23"/>
    </row>
    <row r="34" spans="1:3" s="3" customFormat="1" x14ac:dyDescent="0.35">
      <c r="A34" s="101" t="s">
        <v>803</v>
      </c>
      <c r="B34" s="140"/>
      <c r="C34" s="23"/>
    </row>
    <row r="35" spans="1:3" s="3" customFormat="1" x14ac:dyDescent="0.35">
      <c r="A35" s="101" t="s">
        <v>804</v>
      </c>
      <c r="B35" s="140"/>
      <c r="C35" s="23"/>
    </row>
    <row r="36" spans="1:3" s="3" customFormat="1" x14ac:dyDescent="0.35">
      <c r="A36" s="101" t="s">
        <v>805</v>
      </c>
      <c r="B36" s="140"/>
      <c r="C36" s="23"/>
    </row>
    <row r="37" spans="1:3" s="3" customFormat="1" x14ac:dyDescent="0.35">
      <c r="A37" s="146" t="s">
        <v>806</v>
      </c>
      <c r="B37" s="55"/>
      <c r="C37" s="23"/>
    </row>
    <row r="38" spans="1:3" s="3" customFormat="1" x14ac:dyDescent="0.35">
      <c r="A38" s="107" t="s">
        <v>129</v>
      </c>
      <c r="B38" s="108"/>
      <c r="C38" s="23"/>
    </row>
    <row r="39" spans="1:3" s="3" customFormat="1" ht="43" customHeight="1" x14ac:dyDescent="0.35">
      <c r="A39" s="153"/>
      <c r="B39" s="154"/>
      <c r="C39" s="23" t="b">
        <f>AND(COUNTIF($B$28:$B$37,1)&gt;=1,COUNTIF($B$28:$B$37,2)&gt;=1,COUNTIF($B$28:$B$37,3)&gt;=1)</f>
        <v>0</v>
      </c>
    </row>
    <row r="40" spans="1:3" s="3" customFormat="1" x14ac:dyDescent="0.35">
      <c r="A40" s="148" t="str">
        <f>IF(OR(COUNTIF(B28:B37,1)&gt;1,COUNTIF(B28:B37,2)&gt;1,COUNTIF(B28:B37,3)&gt;1),"Error: 1–3 must be unique","")</f>
        <v/>
      </c>
      <c r="B40" s="23"/>
      <c r="C40" s="23"/>
    </row>
    <row r="41" spans="1:3" s="3" customFormat="1" x14ac:dyDescent="0.35">
      <c r="A41" s="30"/>
      <c r="B41" s="23"/>
      <c r="C41" s="23"/>
    </row>
    <row r="42" spans="1:3" s="3" customFormat="1" ht="31" x14ac:dyDescent="0.35">
      <c r="A42" s="31" t="s">
        <v>787</v>
      </c>
      <c r="B42" s="23"/>
      <c r="C42" s="23"/>
    </row>
    <row r="43" spans="1:3" s="3" customFormat="1" x14ac:dyDescent="0.35">
      <c r="A43" s="107" t="s">
        <v>57</v>
      </c>
      <c r="B43" s="108" t="s">
        <v>58</v>
      </c>
      <c r="C43" s="23"/>
    </row>
    <row r="44" spans="1:3" s="3" customFormat="1" x14ac:dyDescent="0.35">
      <c r="A44" s="109" t="s">
        <v>807</v>
      </c>
      <c r="B44" s="114"/>
      <c r="C44" s="23"/>
    </row>
    <row r="45" spans="1:3" s="3" customFormat="1" x14ac:dyDescent="0.35">
      <c r="A45" s="101" t="s">
        <v>808</v>
      </c>
      <c r="B45" s="115"/>
      <c r="C45" s="23"/>
    </row>
    <row r="46" spans="1:3" s="3" customFormat="1" x14ac:dyDescent="0.35">
      <c r="A46" s="101" t="s">
        <v>809</v>
      </c>
      <c r="B46" s="115"/>
      <c r="C46" s="23"/>
    </row>
    <row r="47" spans="1:3" s="3" customFormat="1" x14ac:dyDescent="0.35">
      <c r="A47" s="101" t="s">
        <v>810</v>
      </c>
      <c r="B47" s="115"/>
      <c r="C47" s="23"/>
    </row>
    <row r="48" spans="1:3" s="3" customFormat="1" x14ac:dyDescent="0.35">
      <c r="A48" s="101" t="s">
        <v>811</v>
      </c>
      <c r="B48" s="115"/>
      <c r="C48" s="23"/>
    </row>
    <row r="49" spans="1:62" s="3" customFormat="1" x14ac:dyDescent="0.35">
      <c r="A49" s="101" t="s">
        <v>812</v>
      </c>
      <c r="B49" s="115"/>
      <c r="C49" s="23"/>
    </row>
    <row r="50" spans="1:62" s="3" customFormat="1" x14ac:dyDescent="0.35">
      <c r="A50" s="101" t="s">
        <v>813</v>
      </c>
      <c r="B50" s="115"/>
      <c r="C50" s="23"/>
    </row>
    <row r="51" spans="1:62" s="3" customFormat="1" x14ac:dyDescent="0.35">
      <c r="A51" s="101" t="s">
        <v>814</v>
      </c>
      <c r="B51" s="115"/>
      <c r="C51" s="23"/>
    </row>
    <row r="52" spans="1:62" s="3" customFormat="1" x14ac:dyDescent="0.35">
      <c r="A52" s="101" t="s">
        <v>815</v>
      </c>
      <c r="B52" s="115"/>
      <c r="C52" s="23"/>
    </row>
    <row r="53" spans="1:62" s="3" customFormat="1" x14ac:dyDescent="0.35">
      <c r="A53" s="110" t="s">
        <v>816</v>
      </c>
      <c r="B53" s="116"/>
      <c r="C53" s="23"/>
    </row>
    <row r="54" spans="1:62" s="23" customFormat="1" x14ac:dyDescent="0.35">
      <c r="A54" s="107" t="s">
        <v>129</v>
      </c>
      <c r="B54" s="108"/>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row>
    <row r="55" spans="1:62" s="23" customFormat="1" ht="41.5" customHeight="1" x14ac:dyDescent="0.35">
      <c r="A55" s="153"/>
      <c r="B55" s="154"/>
      <c r="C55" s="23" t="b">
        <f>AND(COUNTIF($B$44:$B$53,1)&gt;=1,COUNTIF($B$44:$B$53,2)&gt;=1,COUNTIF($B$44:$B$53,3)&gt;=1)</f>
        <v>0</v>
      </c>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row>
    <row r="56" spans="1:62" s="23" customFormat="1" x14ac:dyDescent="0.35">
      <c r="A56" s="148" t="str">
        <f>IF(OR(COUNTIF(B44:B53,1)&gt;1,COUNTIF(B44:B53,2)&gt;1,COUNTIF(B44:B53,3)&gt;1),"Error: 1–3 must be unique","")</f>
        <v/>
      </c>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row>
    <row r="58" spans="1:62" s="23" customFormat="1" x14ac:dyDescent="0.35">
      <c r="A58" s="157" t="s">
        <v>140</v>
      </c>
      <c r="B58" s="157"/>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row>
    <row r="59" spans="1:62" s="23" customFormat="1" ht="65.150000000000006" customHeight="1" x14ac:dyDescent="0.35">
      <c r="A59" s="155"/>
      <c r="B59" s="156"/>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row>
  </sheetData>
  <sheetProtection algorithmName="SHA-512" hashValue="JaD/yBwHeFUTHXXpdu9yD9kB4GferN2pyqQ3m3YyaLY4zbW6bT4/W/VLj9Ctys3E5fNDGEuQcuydyPLyjxkz7g==" saltValue="kSmj1iZ51j1PUfgfVrruzw==" spinCount="100000" sheet="1" selectLockedCells="1"/>
  <mergeCells count="4">
    <mergeCell ref="A39:B39"/>
    <mergeCell ref="A55:B55"/>
    <mergeCell ref="A59:B59"/>
    <mergeCell ref="A58:B58"/>
  </mergeCells>
  <dataValidations count="5">
    <dataValidation type="custom" allowBlank="1" showInputMessage="1" showErrorMessage="1" errorTitle="Explanation required" error="Please probide details when selecting &quot;Other&quot;" sqref="A39:B39" xr:uid="{AD1628F5-D4E5-43A3-B5A6-C2E572322348}">
      <formula1>OR(C37=FALSE, LEN(A39)&gt;0)</formula1>
    </dataValidation>
    <dataValidation type="custom" errorStyle="warning" operator="lessThanOrEqual" allowBlank="1" showInputMessage="1" showErrorMessage="1" error="Please do not exceed 500 characters." sqref="A59:B59" xr:uid="{6A8441D4-F188-4068-9F3F-1F1EBA469EE6}">
      <formula1>IF(TRIM(A1)="",TRUE,LEN(TRIM(A1))-LEN(SUBSTITUTE(TRIM(A1)," ",""))+1&lt;=500)</formula1>
    </dataValidation>
    <dataValidation type="custom" allowBlank="1" showInputMessage="1" showErrorMessage="1" errorTitle="Invalid rank" error="Enter a whole number from 1 to 10 (leave blank if not ranked)." sqref="B28:B37 B44:B53" xr:uid="{8B655320-F565-4F9E-81E3-2743C318C00A}">
      <formula1>OR(B28="",AND(ISNUMBER(B28),B28=INT(B28),B28&gt;=1,B28&lt;=10))</formula1>
    </dataValidation>
    <dataValidation type="custom" allowBlank="1" showInputMessage="1" showErrorMessage="1" errorTitle="Invalid rank" error="Enter a whole number from 1 to 9 (leave blank if not ranked)." sqref="B15:B23" xr:uid="{B924845D-B7F5-4D78-BF55-8E92402639E1}">
      <formula1>OR(B15="",AND(ISNUMBER(B15),B15=INT(B15),B15&gt;=1,B15&lt;=9))</formula1>
    </dataValidation>
    <dataValidation type="custom" allowBlank="1" showInputMessage="1" showErrorMessage="1" errorTitle="Explanation required" error="Please probide details when selecting &quot;Other&quot;" sqref="A55:B55" xr:uid="{2A91F443-E417-49B7-9B7B-2479609D01E8}">
      <formula1>OR(C51=FALSE, LEN(A55)&gt;0)</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28786-C303-4D03-B430-5C5CD12C1848}">
  <sheetPr codeName="Sheet18"/>
  <dimension ref="A1:CQ5"/>
  <sheetViews>
    <sheetView topLeftCell="AT1" workbookViewId="0">
      <selection activeCell="BT13" sqref="BT13"/>
    </sheetView>
  </sheetViews>
  <sheetFormatPr defaultRowHeight="14.5" x14ac:dyDescent="0.35"/>
  <cols>
    <col min="1" max="1" width="15.26953125" customWidth="1"/>
    <col min="2" max="2" width="10.1796875" bestFit="1" customWidth="1"/>
    <col min="3" max="3" width="13.54296875" bestFit="1" customWidth="1"/>
    <col min="5" max="5" width="11" bestFit="1" customWidth="1"/>
    <col min="6" max="6" width="11.54296875" customWidth="1"/>
    <col min="8" max="8" width="11.26953125" customWidth="1"/>
  </cols>
  <sheetData>
    <row r="1" spans="1:95" x14ac:dyDescent="0.35">
      <c r="A1" s="15" t="s">
        <v>165</v>
      </c>
      <c r="B1" s="15" t="s">
        <v>166</v>
      </c>
      <c r="C1" s="15" t="s">
        <v>167</v>
      </c>
      <c r="D1" s="15" t="s">
        <v>168</v>
      </c>
      <c r="E1" s="15" t="s">
        <v>169</v>
      </c>
      <c r="F1" s="15" t="s">
        <v>169</v>
      </c>
      <c r="G1" s="15" t="s">
        <v>170</v>
      </c>
      <c r="H1" s="15" t="s">
        <v>170</v>
      </c>
      <c r="I1" s="127" t="s">
        <v>171</v>
      </c>
      <c r="J1" s="15" t="s">
        <v>171</v>
      </c>
      <c r="K1" s="15" t="s">
        <v>171</v>
      </c>
      <c r="L1" s="15" t="s">
        <v>171</v>
      </c>
      <c r="M1" s="15" t="s">
        <v>171</v>
      </c>
      <c r="N1" s="15" t="s">
        <v>171</v>
      </c>
      <c r="O1" s="15" t="s">
        <v>171</v>
      </c>
      <c r="P1" s="15" t="s">
        <v>171</v>
      </c>
      <c r="Q1" s="129" t="s">
        <v>172</v>
      </c>
      <c r="R1" s="129" t="s">
        <v>173</v>
      </c>
      <c r="S1" s="15" t="s">
        <v>174</v>
      </c>
      <c r="T1" s="15" t="s">
        <v>174</v>
      </c>
      <c r="U1" s="15" t="s">
        <v>174</v>
      </c>
      <c r="V1" s="15" t="s">
        <v>174</v>
      </c>
      <c r="W1" s="15" t="s">
        <v>174</v>
      </c>
      <c r="X1" s="15" t="s">
        <v>174</v>
      </c>
      <c r="Y1" s="15" t="s">
        <v>174</v>
      </c>
      <c r="Z1" s="15" t="s">
        <v>174</v>
      </c>
      <c r="AA1" s="15" t="s">
        <v>174</v>
      </c>
      <c r="AB1" s="15" t="s">
        <v>174</v>
      </c>
      <c r="AC1" s="15" t="s">
        <v>174</v>
      </c>
      <c r="AD1" s="15" t="s">
        <v>174</v>
      </c>
      <c r="AE1" s="15" t="s">
        <v>174</v>
      </c>
      <c r="AF1" s="15" t="s">
        <v>174</v>
      </c>
      <c r="AG1" s="15" t="s">
        <v>174</v>
      </c>
      <c r="AH1" s="15" t="s">
        <v>174</v>
      </c>
      <c r="AI1" s="15" t="s">
        <v>174</v>
      </c>
      <c r="AJ1" s="15" t="s">
        <v>174</v>
      </c>
      <c r="AK1" s="15" t="s">
        <v>174</v>
      </c>
      <c r="AL1" s="15" t="s">
        <v>174</v>
      </c>
      <c r="AM1" s="15" t="s">
        <v>174</v>
      </c>
      <c r="AN1" s="15" t="s">
        <v>174</v>
      </c>
      <c r="AO1" s="15" t="s">
        <v>174</v>
      </c>
      <c r="AP1" s="15" t="s">
        <v>174</v>
      </c>
      <c r="AQ1" s="127" t="s">
        <v>175</v>
      </c>
      <c r="AR1" s="15" t="s">
        <v>175</v>
      </c>
      <c r="AS1" s="15" t="s">
        <v>175</v>
      </c>
      <c r="AT1" s="15" t="s">
        <v>175</v>
      </c>
      <c r="AU1" s="15" t="s">
        <v>175</v>
      </c>
      <c r="AV1" s="15" t="s">
        <v>175</v>
      </c>
      <c r="AW1" s="15" t="s">
        <v>175</v>
      </c>
      <c r="AX1" s="15" t="s">
        <v>175</v>
      </c>
      <c r="AY1" s="15" t="s">
        <v>175</v>
      </c>
      <c r="AZ1" s="15" t="s">
        <v>175</v>
      </c>
      <c r="BA1" s="15" t="s">
        <v>175</v>
      </c>
      <c r="BB1" s="15" t="s">
        <v>175</v>
      </c>
      <c r="BC1" s="15" t="s">
        <v>175</v>
      </c>
      <c r="BD1" s="15" t="s">
        <v>175</v>
      </c>
      <c r="BE1" s="15" t="s">
        <v>175</v>
      </c>
      <c r="BF1" s="15" t="s">
        <v>175</v>
      </c>
      <c r="BG1" s="15" t="s">
        <v>175</v>
      </c>
      <c r="BH1" s="15" t="s">
        <v>175</v>
      </c>
      <c r="BI1" s="15" t="s">
        <v>175</v>
      </c>
      <c r="BJ1" s="15" t="s">
        <v>175</v>
      </c>
      <c r="BK1" s="15" t="s">
        <v>175</v>
      </c>
      <c r="BL1" s="15" t="s">
        <v>175</v>
      </c>
      <c r="BM1" s="15" t="s">
        <v>175</v>
      </c>
      <c r="BN1" s="15" t="s">
        <v>175</v>
      </c>
      <c r="BO1" s="15" t="s">
        <v>175</v>
      </c>
      <c r="BP1" s="15" t="s">
        <v>175</v>
      </c>
      <c r="BQ1" s="15" t="s">
        <v>175</v>
      </c>
      <c r="BR1" s="15" t="s">
        <v>175</v>
      </c>
      <c r="BS1" s="15" t="s">
        <v>175</v>
      </c>
      <c r="BT1" s="15" t="s">
        <v>175</v>
      </c>
      <c r="BU1" s="15" t="s">
        <v>175</v>
      </c>
      <c r="BV1" s="15" t="s">
        <v>175</v>
      </c>
      <c r="BW1" s="127" t="s">
        <v>171</v>
      </c>
      <c r="BX1" s="15" t="s">
        <v>171</v>
      </c>
      <c r="BY1" s="15" t="s">
        <v>171</v>
      </c>
      <c r="BZ1" s="15" t="s">
        <v>171</v>
      </c>
      <c r="CA1" s="15" t="s">
        <v>171</v>
      </c>
      <c r="CB1" s="15" t="s">
        <v>171</v>
      </c>
      <c r="CC1" s="15" t="s">
        <v>171</v>
      </c>
      <c r="CD1" s="127" t="s">
        <v>176</v>
      </c>
      <c r="CE1" s="15"/>
      <c r="CF1" s="15"/>
      <c r="CG1" s="15"/>
      <c r="CH1" s="15"/>
      <c r="CI1" s="15"/>
      <c r="CJ1" s="15"/>
      <c r="CK1" s="15"/>
      <c r="CL1" s="15"/>
      <c r="CM1" s="15"/>
      <c r="CN1" s="15"/>
      <c r="CO1" s="15"/>
      <c r="CQ1" s="16" t="s">
        <v>176</v>
      </c>
    </row>
    <row r="2" spans="1:95" x14ac:dyDescent="0.35">
      <c r="A2" s="15" t="s">
        <v>177</v>
      </c>
      <c r="B2" s="15">
        <v>1</v>
      </c>
      <c r="C2" s="15">
        <v>1</v>
      </c>
      <c r="D2" s="15">
        <v>1</v>
      </c>
      <c r="E2" s="15">
        <v>1</v>
      </c>
      <c r="F2" s="15">
        <v>2</v>
      </c>
      <c r="G2" s="15">
        <v>1</v>
      </c>
      <c r="H2" s="15">
        <v>2</v>
      </c>
      <c r="I2" s="127">
        <v>1</v>
      </c>
      <c r="J2" s="15">
        <v>2</v>
      </c>
      <c r="K2" s="15">
        <v>3</v>
      </c>
      <c r="L2" s="15">
        <v>4</v>
      </c>
      <c r="M2" s="15">
        <v>5</v>
      </c>
      <c r="N2" s="15">
        <v>6</v>
      </c>
      <c r="O2" s="15">
        <v>7</v>
      </c>
      <c r="P2" s="15">
        <v>8</v>
      </c>
      <c r="Q2" s="129">
        <v>1</v>
      </c>
      <c r="R2" s="129">
        <v>1</v>
      </c>
      <c r="S2" s="15">
        <v>1</v>
      </c>
      <c r="T2" s="15">
        <v>2</v>
      </c>
      <c r="U2" s="15">
        <v>3</v>
      </c>
      <c r="V2" s="15">
        <v>4</v>
      </c>
      <c r="W2" s="15">
        <v>5</v>
      </c>
      <c r="X2" s="15">
        <v>6</v>
      </c>
      <c r="Y2" s="15">
        <v>7</v>
      </c>
      <c r="Z2" s="15">
        <v>8</v>
      </c>
      <c r="AA2" s="15">
        <v>9</v>
      </c>
      <c r="AB2" s="15">
        <v>10</v>
      </c>
      <c r="AC2" s="15">
        <v>11</v>
      </c>
      <c r="AD2" s="15">
        <v>3</v>
      </c>
      <c r="AE2" s="15">
        <v>4</v>
      </c>
      <c r="AF2" s="15">
        <v>5</v>
      </c>
      <c r="AG2" s="15">
        <v>6</v>
      </c>
      <c r="AH2" s="15">
        <v>7</v>
      </c>
      <c r="AI2" s="15">
        <v>8</v>
      </c>
      <c r="AJ2" s="15">
        <v>9</v>
      </c>
      <c r="AK2" s="15">
        <v>10</v>
      </c>
      <c r="AL2" s="15">
        <v>11</v>
      </c>
      <c r="AM2" s="15">
        <v>12</v>
      </c>
      <c r="AN2" s="15">
        <v>13</v>
      </c>
      <c r="AO2" s="15">
        <v>6</v>
      </c>
      <c r="AP2" s="15">
        <v>7</v>
      </c>
      <c r="AQ2" s="127">
        <v>1</v>
      </c>
      <c r="AR2" s="15">
        <v>2</v>
      </c>
      <c r="AS2" s="15">
        <v>3</v>
      </c>
      <c r="AT2" s="15">
        <v>4</v>
      </c>
      <c r="AU2" s="15">
        <v>5</v>
      </c>
      <c r="AV2" s="15">
        <v>6</v>
      </c>
      <c r="AW2" s="15">
        <v>7</v>
      </c>
      <c r="AX2" s="15">
        <v>8</v>
      </c>
      <c r="AY2" s="15">
        <v>9</v>
      </c>
      <c r="AZ2" s="15">
        <v>11</v>
      </c>
      <c r="BA2" s="15">
        <v>12</v>
      </c>
      <c r="BB2" s="15">
        <v>13</v>
      </c>
      <c r="BC2" s="15">
        <v>14</v>
      </c>
      <c r="BD2" s="15">
        <v>15</v>
      </c>
      <c r="BE2" s="15">
        <v>16</v>
      </c>
      <c r="BF2" s="15">
        <v>17</v>
      </c>
      <c r="BG2" s="15">
        <v>18</v>
      </c>
      <c r="BH2" s="15">
        <v>19</v>
      </c>
      <c r="BI2" s="15">
        <v>20</v>
      </c>
      <c r="BJ2" s="15">
        <v>21</v>
      </c>
      <c r="BK2" s="15">
        <v>22</v>
      </c>
      <c r="BL2" s="15">
        <v>23</v>
      </c>
      <c r="BM2" s="15">
        <v>24</v>
      </c>
      <c r="BN2" s="15">
        <v>25</v>
      </c>
      <c r="BO2" s="15">
        <v>26</v>
      </c>
      <c r="BP2" s="15">
        <v>27</v>
      </c>
      <c r="BQ2" s="15">
        <v>28</v>
      </c>
      <c r="BR2" s="15">
        <v>29</v>
      </c>
      <c r="BS2" s="15">
        <v>30</v>
      </c>
      <c r="BT2" s="15">
        <v>31</v>
      </c>
      <c r="BU2" s="15">
        <v>32</v>
      </c>
      <c r="BV2" s="15">
        <v>33</v>
      </c>
      <c r="BW2" s="127">
        <v>9</v>
      </c>
      <c r="BX2" s="15">
        <v>10</v>
      </c>
      <c r="BY2" s="15">
        <v>11</v>
      </c>
      <c r="BZ2" s="15">
        <v>12</v>
      </c>
      <c r="CA2" s="15">
        <v>13</v>
      </c>
      <c r="CB2" s="15">
        <v>14</v>
      </c>
      <c r="CC2" s="15">
        <v>15</v>
      </c>
      <c r="CD2" s="127">
        <v>1</v>
      </c>
      <c r="CE2" s="15"/>
      <c r="CF2" s="15"/>
      <c r="CG2" s="15"/>
      <c r="CH2" s="15"/>
      <c r="CI2" s="15"/>
      <c r="CJ2" s="15"/>
      <c r="CK2" s="15"/>
      <c r="CL2" s="15"/>
      <c r="CM2" s="15"/>
      <c r="CN2" s="15"/>
      <c r="CO2" s="15"/>
      <c r="CQ2" s="16">
        <v>2</v>
      </c>
    </row>
    <row r="3" spans="1:95" ht="15" thickBot="1" x14ac:dyDescent="0.4">
      <c r="A3" s="15" t="s">
        <v>178</v>
      </c>
      <c r="B3" s="15" t="str">
        <f t="shared" ref="B3:F3" si="0">B1&amp;"."&amp;B2</f>
        <v>LANAME.1</v>
      </c>
      <c r="C3" s="15" t="str">
        <f t="shared" si="0"/>
        <v>LAONSCODE.1</v>
      </c>
      <c r="D3" s="15" t="str">
        <f t="shared" si="0"/>
        <v>FUND.1</v>
      </c>
      <c r="E3" s="15" t="str">
        <f t="shared" si="0"/>
        <v>CONTACT.1</v>
      </c>
      <c r="F3" s="15" t="str">
        <f t="shared" si="0"/>
        <v>CONTACT.2</v>
      </c>
      <c r="G3" s="15" t="str">
        <f t="shared" ref="G3:H3" si="1">G1&amp;"."&amp;G2</f>
        <v>SPEND.1</v>
      </c>
      <c r="H3" s="15" t="str">
        <f t="shared" si="1"/>
        <v>SPEND.2</v>
      </c>
      <c r="I3" s="127" t="str">
        <f>I1&amp;"."&amp;I2</f>
        <v>FEE.1</v>
      </c>
      <c r="J3" s="15" t="str">
        <f t="shared" ref="J3:N3" si="2">J1&amp;"."&amp;J2</f>
        <v>FEE.2</v>
      </c>
      <c r="K3" s="15" t="str">
        <f t="shared" si="2"/>
        <v>FEE.3</v>
      </c>
      <c r="L3" s="15" t="str">
        <f t="shared" si="2"/>
        <v>FEE.4</v>
      </c>
      <c r="M3" s="15" t="str">
        <f t="shared" si="2"/>
        <v>FEE.5</v>
      </c>
      <c r="N3" s="15" t="str">
        <f t="shared" si="2"/>
        <v>FEE.6</v>
      </c>
      <c r="O3" s="15" t="str">
        <f t="shared" ref="O3" si="3">O1&amp;"."&amp;O2</f>
        <v>FEE.7</v>
      </c>
      <c r="P3" s="15" t="str">
        <f t="shared" ref="P3" si="4">P1&amp;"."&amp;P2</f>
        <v>FEE.8</v>
      </c>
      <c r="Q3" s="129" t="str">
        <f t="shared" ref="Q3" si="5">Q1&amp;"."&amp;Q2</f>
        <v>WAIT.1</v>
      </c>
      <c r="R3" s="129" t="str">
        <f t="shared" ref="R3" si="6">R1&amp;"."&amp;R2</f>
        <v>WORK.1</v>
      </c>
      <c r="S3" s="15" t="s">
        <v>179</v>
      </c>
      <c r="T3" s="15" t="s">
        <v>180</v>
      </c>
      <c r="U3" s="15" t="s">
        <v>181</v>
      </c>
      <c r="V3" s="15" t="s">
        <v>182</v>
      </c>
      <c r="W3" s="15" t="s">
        <v>183</v>
      </c>
      <c r="X3" s="15" t="s">
        <v>184</v>
      </c>
      <c r="Y3" s="15" t="s">
        <v>185</v>
      </c>
      <c r="Z3" s="15" t="s">
        <v>186</v>
      </c>
      <c r="AA3" s="15" t="s">
        <v>187</v>
      </c>
      <c r="AB3" s="15" t="s">
        <v>188</v>
      </c>
      <c r="AC3" s="15" t="s">
        <v>189</v>
      </c>
      <c r="AD3" s="15" t="s">
        <v>190</v>
      </c>
      <c r="AE3" s="15" t="s">
        <v>191</v>
      </c>
      <c r="AF3" s="15" t="s">
        <v>192</v>
      </c>
      <c r="AG3" s="15" t="s">
        <v>193</v>
      </c>
      <c r="AH3" s="15" t="s">
        <v>194</v>
      </c>
      <c r="AI3" s="15" t="s">
        <v>195</v>
      </c>
      <c r="AJ3" s="15" t="s">
        <v>196</v>
      </c>
      <c r="AK3" s="15" t="s">
        <v>197</v>
      </c>
      <c r="AL3" s="15" t="s">
        <v>198</v>
      </c>
      <c r="AM3" s="15" t="s">
        <v>199</v>
      </c>
      <c r="AN3" s="15" t="s">
        <v>200</v>
      </c>
      <c r="AO3" s="15" t="s">
        <v>193</v>
      </c>
      <c r="AP3" s="15" t="s">
        <v>194</v>
      </c>
      <c r="AQ3" s="127" t="s">
        <v>201</v>
      </c>
      <c r="AR3" s="15" t="s">
        <v>202</v>
      </c>
      <c r="AS3" s="15" t="s">
        <v>203</v>
      </c>
      <c r="AT3" s="15" t="s">
        <v>204</v>
      </c>
      <c r="AU3" s="15" t="s">
        <v>205</v>
      </c>
      <c r="AV3" s="15" t="s">
        <v>206</v>
      </c>
      <c r="AW3" s="15" t="s">
        <v>207</v>
      </c>
      <c r="AX3" s="15" t="s">
        <v>208</v>
      </c>
      <c r="AY3" s="15" t="s">
        <v>209</v>
      </c>
      <c r="AZ3" s="15" t="s">
        <v>210</v>
      </c>
      <c r="BA3" s="15" t="s">
        <v>211</v>
      </c>
      <c r="BB3" s="15" t="s">
        <v>212</v>
      </c>
      <c r="BC3" s="15" t="s">
        <v>213</v>
      </c>
      <c r="BD3" s="15" t="s">
        <v>214</v>
      </c>
      <c r="BE3" s="15" t="s">
        <v>215</v>
      </c>
      <c r="BF3" s="15" t="s">
        <v>216</v>
      </c>
      <c r="BG3" s="15" t="s">
        <v>217</v>
      </c>
      <c r="BH3" s="15" t="s">
        <v>218</v>
      </c>
      <c r="BI3" s="15" t="s">
        <v>219</v>
      </c>
      <c r="BJ3" s="15" t="s">
        <v>220</v>
      </c>
      <c r="BK3" s="15" t="s">
        <v>221</v>
      </c>
      <c r="BL3" s="15" t="s">
        <v>222</v>
      </c>
      <c r="BM3" s="15" t="s">
        <v>223</v>
      </c>
      <c r="BN3" s="15" t="s">
        <v>224</v>
      </c>
      <c r="BO3" s="15" t="s">
        <v>225</v>
      </c>
      <c r="BP3" s="15" t="s">
        <v>226</v>
      </c>
      <c r="BQ3" s="15" t="s">
        <v>227</v>
      </c>
      <c r="BR3" s="15" t="s">
        <v>228</v>
      </c>
      <c r="BS3" s="15" t="s">
        <v>229</v>
      </c>
      <c r="BT3" s="15" t="s">
        <v>230</v>
      </c>
      <c r="BU3" s="15" t="s">
        <v>231</v>
      </c>
      <c r="BV3" s="15" t="s">
        <v>817</v>
      </c>
      <c r="BW3" s="127" t="str">
        <f t="shared" ref="BW3:CC3" si="7">BW1&amp;"."&amp;BW2</f>
        <v>FEE.9</v>
      </c>
      <c r="BX3" s="15" t="str">
        <f t="shared" si="7"/>
        <v>FEE.10</v>
      </c>
      <c r="BY3" s="15" t="str">
        <f t="shared" si="7"/>
        <v>FEE.11</v>
      </c>
      <c r="BZ3" s="15" t="str">
        <f t="shared" si="7"/>
        <v>FEE.12</v>
      </c>
      <c r="CA3" s="15" t="str">
        <f t="shared" si="7"/>
        <v>FEE.13</v>
      </c>
      <c r="CB3" s="15" t="str">
        <f t="shared" si="7"/>
        <v>FEE.14</v>
      </c>
      <c r="CC3" s="15" t="str">
        <f t="shared" si="7"/>
        <v>FEE.15</v>
      </c>
      <c r="CD3" s="127" t="str">
        <f>CD1&amp;"."&amp;CD2</f>
        <v>OTHER.1</v>
      </c>
      <c r="CE3" s="15"/>
      <c r="CF3" s="15"/>
      <c r="CG3" s="15"/>
      <c r="CH3" s="15"/>
      <c r="CI3" s="15"/>
      <c r="CJ3" s="15"/>
      <c r="CK3" s="15"/>
      <c r="CL3" s="15"/>
      <c r="CM3" s="15"/>
      <c r="CN3" s="15"/>
      <c r="CO3" s="15"/>
      <c r="CQ3" s="16" t="str">
        <f t="shared" ref="CQ3" si="8">CQ1&amp;"."&amp;CQ2</f>
        <v>OTHER.2</v>
      </c>
    </row>
    <row r="4" spans="1:95" ht="58" x14ac:dyDescent="0.35">
      <c r="A4" s="15" t="s">
        <v>232</v>
      </c>
      <c r="B4" s="15" t="s">
        <v>233</v>
      </c>
      <c r="C4" s="15" t="s">
        <v>234</v>
      </c>
      <c r="D4" s="15" t="s">
        <v>235</v>
      </c>
      <c r="E4" s="15" t="s">
        <v>236</v>
      </c>
      <c r="F4" s="15" t="s">
        <v>237</v>
      </c>
      <c r="G4" s="15" t="s">
        <v>238</v>
      </c>
      <c r="H4" s="15" t="s">
        <v>239</v>
      </c>
      <c r="I4" s="127" t="s">
        <v>240</v>
      </c>
      <c r="J4" s="15" t="s">
        <v>241</v>
      </c>
      <c r="K4" s="15" t="s">
        <v>242</v>
      </c>
      <c r="L4" s="15" t="s">
        <v>243</v>
      </c>
      <c r="M4" s="15" t="s">
        <v>244</v>
      </c>
      <c r="N4" s="15" t="s">
        <v>245</v>
      </c>
      <c r="O4" s="15" t="s">
        <v>246</v>
      </c>
      <c r="P4" s="15" t="s">
        <v>247</v>
      </c>
      <c r="Q4" s="129" t="s">
        <v>248</v>
      </c>
      <c r="R4" s="129" t="s">
        <v>249</v>
      </c>
      <c r="S4" s="15" t="s">
        <v>250</v>
      </c>
      <c r="T4" s="132" t="s">
        <v>251</v>
      </c>
      <c r="U4" s="133" t="s">
        <v>252</v>
      </c>
      <c r="V4" s="133" t="s">
        <v>253</v>
      </c>
      <c r="W4" s="133" t="s">
        <v>254</v>
      </c>
      <c r="X4" s="133" t="s">
        <v>255</v>
      </c>
      <c r="Y4" s="133" t="s">
        <v>256</v>
      </c>
      <c r="Z4" s="133" t="s">
        <v>257</v>
      </c>
      <c r="AA4" s="133" t="s">
        <v>258</v>
      </c>
      <c r="AB4" s="133" t="s">
        <v>259</v>
      </c>
      <c r="AC4" s="134" t="s">
        <v>260</v>
      </c>
      <c r="AD4" s="15" t="s">
        <v>261</v>
      </c>
      <c r="AE4" s="15" t="s">
        <v>262</v>
      </c>
      <c r="AF4" s="132" t="s">
        <v>263</v>
      </c>
      <c r="AG4" s="133" t="s">
        <v>264</v>
      </c>
      <c r="AH4" s="133" t="s">
        <v>265</v>
      </c>
      <c r="AI4" s="133" t="s">
        <v>266</v>
      </c>
      <c r="AJ4" s="133" t="s">
        <v>267</v>
      </c>
      <c r="AK4" s="133" t="s">
        <v>268</v>
      </c>
      <c r="AL4" s="133" t="s">
        <v>269</v>
      </c>
      <c r="AM4" s="133" t="s">
        <v>270</v>
      </c>
      <c r="AN4" s="134" t="s">
        <v>271</v>
      </c>
      <c r="AO4" s="15" t="s">
        <v>272</v>
      </c>
      <c r="AP4" s="15" t="s">
        <v>273</v>
      </c>
      <c r="AQ4" s="132" t="s">
        <v>274</v>
      </c>
      <c r="AR4" s="133" t="s">
        <v>275</v>
      </c>
      <c r="AS4" s="133" t="s">
        <v>276</v>
      </c>
      <c r="AT4" s="133" t="s">
        <v>277</v>
      </c>
      <c r="AU4" s="133" t="s">
        <v>278</v>
      </c>
      <c r="AV4" s="133" t="s">
        <v>279</v>
      </c>
      <c r="AW4" s="133" t="s">
        <v>280</v>
      </c>
      <c r="AX4" s="133" t="s">
        <v>281</v>
      </c>
      <c r="AY4" s="133" t="s">
        <v>282</v>
      </c>
      <c r="AZ4" s="132" t="s">
        <v>284</v>
      </c>
      <c r="BA4" s="133" t="s">
        <v>275</v>
      </c>
      <c r="BB4" s="133" t="s">
        <v>276</v>
      </c>
      <c r="BC4" s="133" t="s">
        <v>277</v>
      </c>
      <c r="BD4" s="133" t="s">
        <v>278</v>
      </c>
      <c r="BE4" s="133" t="s">
        <v>279</v>
      </c>
      <c r="BF4" s="133" t="s">
        <v>280</v>
      </c>
      <c r="BG4" s="133" t="s">
        <v>281</v>
      </c>
      <c r="BH4" s="133" t="s">
        <v>282</v>
      </c>
      <c r="BI4" s="134" t="s">
        <v>283</v>
      </c>
      <c r="BJ4" s="15" t="s">
        <v>285</v>
      </c>
      <c r="BK4" s="132" t="s">
        <v>286</v>
      </c>
      <c r="BL4" s="133" t="s">
        <v>287</v>
      </c>
      <c r="BM4" s="133" t="s">
        <v>288</v>
      </c>
      <c r="BN4" s="133" t="s">
        <v>289</v>
      </c>
      <c r="BO4" s="133" t="s">
        <v>290</v>
      </c>
      <c r="BP4" s="133" t="s">
        <v>291</v>
      </c>
      <c r="BQ4" s="133" t="s">
        <v>292</v>
      </c>
      <c r="BR4" s="133" t="s">
        <v>293</v>
      </c>
      <c r="BS4" s="133" t="s">
        <v>818</v>
      </c>
      <c r="BT4" s="134" t="s">
        <v>819</v>
      </c>
      <c r="BU4" s="15" t="s">
        <v>294</v>
      </c>
      <c r="BV4" s="15" t="s">
        <v>295</v>
      </c>
      <c r="BW4" s="127" t="s">
        <v>296</v>
      </c>
      <c r="BX4" s="15" t="s">
        <v>297</v>
      </c>
      <c r="BY4" s="15" t="s">
        <v>298</v>
      </c>
      <c r="BZ4" s="15" t="s">
        <v>299</v>
      </c>
      <c r="CA4" s="15" t="s">
        <v>300</v>
      </c>
      <c r="CB4" s="15" t="s">
        <v>301</v>
      </c>
      <c r="CC4" s="15" t="s">
        <v>302</v>
      </c>
      <c r="CD4" s="127" t="s">
        <v>303</v>
      </c>
      <c r="CE4" s="15"/>
      <c r="CF4" s="15"/>
      <c r="CG4" s="15"/>
      <c r="CH4" s="15"/>
      <c r="CI4" s="15"/>
      <c r="CJ4" s="15"/>
      <c r="CK4" s="15"/>
      <c r="CL4" s="15"/>
      <c r="CM4" s="15"/>
      <c r="CN4" s="15"/>
      <c r="CO4" s="15"/>
      <c r="CQ4" s="16" t="s">
        <v>304</v>
      </c>
    </row>
    <row r="5" spans="1:95" ht="15" thickBot="1" x14ac:dyDescent="0.4">
      <c r="A5" s="15" t="s">
        <v>305</v>
      </c>
      <c r="B5" s="15" t="str">
        <f>IF(ISBLANK('Spend return (2025 to 2026)'!B16),"BLANK",'Spend return (2025 to 2026)'!B16)</f>
        <v>BLANK</v>
      </c>
      <c r="C5" s="15" t="str">
        <f>IF(ISBLANK('Spend return (2025 to 2026)'!B16),"BLANK",INDEX('Source - LA list'!$B$2:$B$154,MATCH('Spend return (2025 to 2026)'!B16,'Source - LA list'!$A$2:$A$154,0)))</f>
        <v>BLANK</v>
      </c>
      <c r="D5" s="15" t="str">
        <f>IF(ISBLANK('Spend return (2025 to 2026)'!B17),"BLANK",'Spend return (2025 to 2026)'!B17)</f>
        <v/>
      </c>
      <c r="E5" s="15" t="str">
        <f>IF(ISBLANK('Spend return (2025 to 2026)'!B18),"BLANK",'Spend return (2025 to 2026)'!B18)</f>
        <v>BLANK</v>
      </c>
      <c r="F5" s="15" t="str">
        <f>IF(ISBLANK('Spend return (2025 to 2026)'!B19),"BLANK",'Spend return (2025 to 2026)'!B19)</f>
        <v>BLANK</v>
      </c>
      <c r="G5" s="15" t="str">
        <f>IF(ISBLANK('Spend return (2025 to 2026)'!B24),"BLANK",'Spend return (2025 to 2026)'!B24)</f>
        <v>BLANK</v>
      </c>
      <c r="H5" s="15" t="str">
        <f>IF(ISBLANK('Spend return (2025 to 2026)'!B29),"BLANK",'Spend return (2025 to 2026)'!B29)</f>
        <v>BLANK</v>
      </c>
      <c r="I5" s="127" t="str">
        <f>IF(ISBLANK('Fee rates (2025 to 2026)'!D28),"BLANK",'Fee rates (2025 to 2026)'!D28)</f>
        <v>BLANK</v>
      </c>
      <c r="J5" s="15" t="str">
        <f>IF(ISBLANK('Fee rates (2025 to 2026)'!D29),"BLANK",'Fee rates (2025 to 2026)'!D29)</f>
        <v>BLANK</v>
      </c>
      <c r="K5" s="15" t="str">
        <f>IF(ISBLANK('Fee rates (2025 to 2026)'!D30),"BLANK",'Fee rates (2025 to 2026)'!D30)</f>
        <v>BLANK</v>
      </c>
      <c r="L5" s="15" t="str">
        <f>IF(ISBLANK('Fee rates (2025 to 2026)'!D31),"BLANK",'Fee rates (2025 to 2026)'!D31)</f>
        <v>BLANK</v>
      </c>
      <c r="M5" s="15" t="str">
        <f>IF(ISBLANK('Fee rates (2025 to 2026)'!D32),"BLANK",'Fee rates (2025 to 2026)'!D32)</f>
        <v>BLANK</v>
      </c>
      <c r="N5" s="15" t="str">
        <f>IF(ISBLANK('Fee rates (2025 to 2026)'!D33),"BLANK",'Fee rates (2025 to 2026)'!D33)</f>
        <v>BLANK</v>
      </c>
      <c r="O5" s="15" t="str">
        <f>IF(ISBLANK('Fee rates (2025 to 2026)'!A39),"BLANK",'Fee rates (2025 to 2026)'!A39)</f>
        <v>BLANK</v>
      </c>
      <c r="P5" s="15" t="str">
        <f>IF(ISBLANK('Fee rates (2025 to 2026)'!A43),"BLANK",'Fee rates (2025 to 2026)'!A43)</f>
        <v>BLANK</v>
      </c>
      <c r="Q5" s="129" t="str">
        <f>IF(ISBLANK('Waiting times (2025 to 2026)'!A16),"BLANK",'Waiting times (2025 to 2026)'!A16)</f>
        <v>BLANK</v>
      </c>
      <c r="R5" s="130" t="str">
        <f>IF(ISBLANK('Workforce (2025 to 2026)'!A17),"BLANK",'Workforce (2025 to 2026)'!A17)</f>
        <v>BLANK</v>
      </c>
      <c r="S5" t="str">
        <f>IF(ISBLANK('Market Position Statements '!B14),"BLANK",'Market Position Statements '!B14)</f>
        <v>BLANK</v>
      </c>
      <c r="T5" s="135" t="str">
        <f>IF(('Market Position Statements '!C19),TRUE, "BLANK")</f>
        <v>BLANK</v>
      </c>
      <c r="U5" s="136" t="str">
        <f>IF(('Market Position Statements '!C20),TRUE, "BLANK")</f>
        <v>BLANK</v>
      </c>
      <c r="V5" s="136" t="str">
        <f>IF(('Market Position Statements '!C21),TRUE, "BLANK")</f>
        <v>BLANK</v>
      </c>
      <c r="W5" s="136" t="str">
        <f>IF(('Market Position Statements '!C22),TRUE, "BLANK")</f>
        <v>BLANK</v>
      </c>
      <c r="X5" s="136" t="str">
        <f>IF(('Market Position Statements '!C23),TRUE, "BLANK")</f>
        <v>BLANK</v>
      </c>
      <c r="Y5" s="136" t="str">
        <f>IF(('Market Position Statements '!C24),TRUE, "BLANK")</f>
        <v>BLANK</v>
      </c>
      <c r="Z5" s="136" t="str">
        <f>IF(('Market Position Statements '!C25),TRUE, "BLANK")</f>
        <v>BLANK</v>
      </c>
      <c r="AA5" s="136" t="str">
        <f>IF(('Market Position Statements '!C26),TRUE, "BLANK")</f>
        <v>BLANK</v>
      </c>
      <c r="AB5" s="136" t="str">
        <f>IF(('Market Position Statements '!C27),TRUE, "BLANK")</f>
        <v>BLANK</v>
      </c>
      <c r="AC5" s="137" t="str">
        <f>IF(('Market Position Statements '!C28),TRUE, "BLANK")</f>
        <v>BLANK</v>
      </c>
      <c r="AD5" t="str">
        <f>IF(ISBLANK('Market Position Statements '!A30),"BLANK",'Market Position Statements '!A30)</f>
        <v>BLANK</v>
      </c>
      <c r="AE5" t="str">
        <f>IF(ISBLANK('Market Position Statements '!B35),"BLANK",'Market Position Statements '!B35)</f>
        <v>BLANK</v>
      </c>
      <c r="AF5" s="135" t="str">
        <f>IF(('Market Position Statements '!C40),TRUE, "BLANK")</f>
        <v>BLANK</v>
      </c>
      <c r="AG5" s="136" t="str">
        <f>IF(('Market Position Statements '!C41),TRUE, "BLANK")</f>
        <v>BLANK</v>
      </c>
      <c r="AH5" s="136" t="str">
        <f>IF(('Market Position Statements '!C42),TRUE, "BLANK")</f>
        <v>BLANK</v>
      </c>
      <c r="AI5" s="136" t="str">
        <f>IF(('Market Position Statements '!C43),TRUE, "BLANK")</f>
        <v>BLANK</v>
      </c>
      <c r="AJ5" s="136" t="str">
        <f>IF(('Market Position Statements '!C44),TRUE, "BLANK")</f>
        <v>BLANK</v>
      </c>
      <c r="AK5" s="136" t="str">
        <f>IF(('Market Position Statements '!C45),TRUE, "BLANK")</f>
        <v>BLANK</v>
      </c>
      <c r="AL5" s="136" t="str">
        <f>IF(('Market Position Statements '!C46),TRUE, "BLANK")</f>
        <v>BLANK</v>
      </c>
      <c r="AM5" s="136" t="str">
        <f>IF(('Market Position Statements '!C47),TRUE, "BLANK")</f>
        <v>BLANK</v>
      </c>
      <c r="AN5" s="137" t="str">
        <f>IF(('Market Position Statements '!C48),TRUE, "BLANK")</f>
        <v>BLANK</v>
      </c>
      <c r="AO5" t="str">
        <f>IF(ISBLANK('Market Position Statements '!A50),"BLANK",'Market Position Statements '!A50)</f>
        <v>BLANK</v>
      </c>
      <c r="AP5" t="str">
        <f>IF(ISBLANK('Market Position Statements '!A55),"BLANK",'Market Position Statements '!A55)</f>
        <v>BLANK</v>
      </c>
      <c r="AQ5" s="135" t="str">
        <f>IF(ISBLANK('Market Strategy'!B15),"BLANK",'Market Strategy'!B15)</f>
        <v>BLANK</v>
      </c>
      <c r="AR5" s="136" t="str">
        <f>IF(ISBLANK('Market Strategy'!B16),"BLANK",'Market Strategy'!B16)</f>
        <v>BLANK</v>
      </c>
      <c r="AS5" s="136" t="str">
        <f>IF(ISBLANK('Market Strategy'!B17),"BLANK",'Market Strategy'!B17)</f>
        <v>BLANK</v>
      </c>
      <c r="AT5" s="136" t="str">
        <f>IF(ISBLANK('Market Strategy'!B18),"BLANK",'Market Strategy'!B18)</f>
        <v>BLANK</v>
      </c>
      <c r="AU5" s="136" t="str">
        <f>IF(ISBLANK('Market Strategy'!B19),"BLANK",'Market Strategy'!B19)</f>
        <v>BLANK</v>
      </c>
      <c r="AV5" s="136" t="str">
        <f>IF(ISBLANK('Market Strategy'!B20),"BLANK",'Market Strategy'!B20)</f>
        <v>BLANK</v>
      </c>
      <c r="AW5" s="136" t="str">
        <f>IF(ISBLANK('Market Strategy'!B21),"BLANK",'Market Strategy'!B21)</f>
        <v>BLANK</v>
      </c>
      <c r="AX5" s="136" t="str">
        <f>IF(ISBLANK('Market Strategy'!B22),"BLANK",'Market Strategy'!B22)</f>
        <v>BLANK</v>
      </c>
      <c r="AY5" s="136" t="str">
        <f>IF(ISBLANK('Market Strategy'!B23),"BLANK",'Market Strategy'!B23)</f>
        <v>BLANK</v>
      </c>
      <c r="AZ5" s="135" t="str">
        <f>IF(ISBLANK('Market Strategy'!B28),"BLANK",'Market Strategy'!B28)</f>
        <v>BLANK</v>
      </c>
      <c r="BA5" s="136" t="str">
        <f>IF(ISBLANK('Market Strategy'!B29),"BLANK",'Market Strategy'!B29)</f>
        <v>BLANK</v>
      </c>
      <c r="BB5" s="136" t="str">
        <f>IF(ISBLANK('Market Strategy'!B30),"BLANK",'Market Strategy'!B30)</f>
        <v>BLANK</v>
      </c>
      <c r="BC5" s="136" t="str">
        <f>IF(ISBLANK('Market Strategy'!B31),"BLANK",'Market Strategy'!B31)</f>
        <v>BLANK</v>
      </c>
      <c r="BD5" s="136" t="str">
        <f>IF(ISBLANK('Market Strategy'!B32),"BLANK",'Market Strategy'!B32)</f>
        <v>BLANK</v>
      </c>
      <c r="BE5" s="136" t="str">
        <f>IF(ISBLANK('Market Strategy'!B33),"BLANK",'Market Strategy'!B33)</f>
        <v>BLANK</v>
      </c>
      <c r="BF5" s="136" t="str">
        <f>IF(ISBLANK('Market Strategy'!B34),"BLANK",'Market Strategy'!B34)</f>
        <v>BLANK</v>
      </c>
      <c r="BG5" s="136" t="str">
        <f>IF(ISBLANK('Market Strategy'!B35),"BLANK",'Market Strategy'!B35)</f>
        <v>BLANK</v>
      </c>
      <c r="BH5" s="136" t="str">
        <f>IF(ISBLANK('Market Strategy'!B36),"BLANK",'Market Strategy'!B36)</f>
        <v>BLANK</v>
      </c>
      <c r="BI5" s="137" t="str">
        <f>IF(ISBLANK('Market Strategy'!B37),"BLANK",'Market Strategy'!B37)</f>
        <v>BLANK</v>
      </c>
      <c r="BJ5" t="str">
        <f>IF(ISBLANK('Market Strategy'!A39),"BLANK",'Market Strategy'!A39)</f>
        <v>BLANK</v>
      </c>
      <c r="BK5" s="135" t="str">
        <f>IF(ISBLANK('Market Strategy'!B44),"BLANK",'Market Strategy'!B44)</f>
        <v>BLANK</v>
      </c>
      <c r="BL5" s="136" t="str">
        <f>IF(ISBLANK('Market Strategy'!B45),"BLANK",'Market Strategy'!B45)</f>
        <v>BLANK</v>
      </c>
      <c r="BM5" s="136" t="str">
        <f>IF(ISBLANK('Market Strategy'!B46),"BLANK",'Market Strategy'!B46)</f>
        <v>BLANK</v>
      </c>
      <c r="BN5" s="136" t="str">
        <f>IF(ISBLANK('Market Strategy'!B47),"BLANK",'Market Strategy'!B47)</f>
        <v>BLANK</v>
      </c>
      <c r="BO5" s="136" t="str">
        <f>IF(ISBLANK('Market Strategy'!B48),"BLANK",'Market Strategy'!B48)</f>
        <v>BLANK</v>
      </c>
      <c r="BP5" s="136" t="str">
        <f>IF(ISBLANK('Market Strategy'!B49),"BLANK",'Market Strategy'!B49)</f>
        <v>BLANK</v>
      </c>
      <c r="BQ5" s="136" t="str">
        <f>IF(ISBLANK('Market Strategy'!B50),"BLANK",'Market Strategy'!B50)</f>
        <v>BLANK</v>
      </c>
      <c r="BR5" s="136" t="str">
        <f>IF(ISBLANK('Market Strategy'!B51),"BLANK",'Market Strategy'!B51)</f>
        <v>BLANK</v>
      </c>
      <c r="BS5" s="136" t="str">
        <f>IF(ISBLANK('Market Strategy'!B52),"BLANK",'Market Strategy'!B52)</f>
        <v>BLANK</v>
      </c>
      <c r="BT5" s="137" t="str">
        <f>IF(ISBLANK('Market Strategy'!B53),"BLANK",'Market Strategy'!B53)</f>
        <v>BLANK</v>
      </c>
      <c r="BU5" t="str">
        <f>IF(ISBLANK('Market Strategy'!A55),"BLANK",'Market Strategy'!A55)</f>
        <v>BLANK</v>
      </c>
      <c r="BV5" t="str">
        <f>IF(ISBLANK('Market Strategy'!A59),"BLANK",'Market Strategy'!A59)</f>
        <v>BLANK</v>
      </c>
      <c r="BW5" s="128" t="str">
        <f>IF(ISBLANK('Fee rates (2026 to 2027)'!C28),"BLANK",'Fee rates (2026 to 2027)'!C28)</f>
        <v>BLANK</v>
      </c>
      <c r="BX5" t="str">
        <f>IF(ISBLANK('Fee rates (2026 to 2027)'!C29),"BLANK",'Fee rates (2026 to 2027)'!C29)</f>
        <v>BLANK</v>
      </c>
      <c r="BY5" t="str">
        <f>IF(ISBLANK('Fee rates (2026 to 2027)'!C30),"BLANK",'Fee rates (2026 to 2027)'!C30)</f>
        <v>BLANK</v>
      </c>
      <c r="BZ5" t="str">
        <f>IF(ISBLANK('Fee rates (2026 to 2027)'!C31),"BLANK",'Fee rates (2026 to 2027)'!C31)</f>
        <v>BLANK</v>
      </c>
      <c r="CA5" t="str">
        <f>IF(ISBLANK('Fee rates (2026 to 2027)'!C32),"BLANK",'Fee rates (2026 to 2027)'!C32)</f>
        <v>BLANK</v>
      </c>
      <c r="CB5" t="str">
        <f>IF(ISBLANK('Fee rates (2026 to 2027)'!C33),"BLANK",'Fee rates (2026 to 2027)'!C33)</f>
        <v>BLANK</v>
      </c>
      <c r="CC5" t="str">
        <f>IF(ISBLANK('Fee rates (2026 to 2027)'!A40),"BLANK",'Fee rates (2026 to 2027)'!A40)</f>
        <v>BLANK</v>
      </c>
      <c r="CD5" s="128" t="str">
        <f>IF(ISBLANK(Instructions!A3),"BLANK",Instructions!A3)</f>
        <v>Version 1.0</v>
      </c>
      <c r="CE5" s="15"/>
      <c r="CF5" s="15"/>
      <c r="CG5" s="15"/>
      <c r="CH5" s="15"/>
      <c r="CI5" s="15"/>
      <c r="CJ5" s="15"/>
      <c r="CK5" s="15"/>
      <c r="CL5" s="15"/>
      <c r="CM5" s="15"/>
      <c r="CN5" s="15"/>
      <c r="CO5" s="15"/>
      <c r="CQ5" s="17" t="e">
        <f>IF(ISBLANK(#REF!),"BLANK",#REF!)</f>
        <v>#REF!</v>
      </c>
    </row>
  </sheetData>
  <sheetProtection algorithmName="SHA-512" hashValue="bZ6yRh8b/Wo19DJdiV2h80EtoEvPH4eX6ptGuj5PxDhU4novRqIWLm4ibPd+FyTjIa2qlJz8Mw2k2Kt0JVYAnA==" saltValue="S79UzOCI3MZ8QnQ0ganwaQ==" spinCount="100000" sheet="1" selectLockedCells="1"/>
  <phoneticPr fontId="26"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E3A1E-79F0-4480-909A-E1FED7C4D840}">
  <sheetPr>
    <tabColor theme="1"/>
  </sheetPr>
  <dimension ref="A1:BS13"/>
  <sheetViews>
    <sheetView workbookViewId="0">
      <selection activeCell="A4" sqref="A4"/>
    </sheetView>
  </sheetViews>
  <sheetFormatPr defaultRowHeight="14.5" x14ac:dyDescent="0.35"/>
  <cols>
    <col min="1" max="1" width="122.1796875" style="1" customWidth="1"/>
    <col min="2" max="39" width="8.7265625" style="1"/>
    <col min="40" max="71" width="8.7265625" style="2"/>
  </cols>
  <sheetData>
    <row r="1" spans="1:3" ht="18" x14ac:dyDescent="0.4">
      <c r="A1" s="76" t="s">
        <v>776</v>
      </c>
      <c r="B1" s="77"/>
      <c r="C1" s="77"/>
    </row>
    <row r="2" spans="1:3" x14ac:dyDescent="0.35">
      <c r="A2" s="79"/>
      <c r="B2" s="77"/>
      <c r="C2" s="77"/>
    </row>
    <row r="3" spans="1:3" ht="15.5" x14ac:dyDescent="0.35">
      <c r="A3" s="52" t="s">
        <v>777</v>
      </c>
      <c r="B3" s="77"/>
      <c r="C3" s="77"/>
    </row>
    <row r="4" spans="1:3" ht="15.5" x14ac:dyDescent="0.35">
      <c r="A4" s="80"/>
      <c r="B4" s="77"/>
      <c r="C4" s="77"/>
    </row>
    <row r="5" spans="1:3" x14ac:dyDescent="0.35">
      <c r="A5" s="77"/>
      <c r="B5" s="77"/>
      <c r="C5" s="77"/>
    </row>
    <row r="6" spans="1:3" x14ac:dyDescent="0.35">
      <c r="A6" s="77"/>
      <c r="B6" s="77"/>
      <c r="C6" s="77"/>
    </row>
    <row r="7" spans="1:3" x14ac:dyDescent="0.35">
      <c r="A7" s="77"/>
      <c r="B7" s="77"/>
      <c r="C7" s="77"/>
    </row>
    <row r="8" spans="1:3" x14ac:dyDescent="0.35">
      <c r="A8" s="77"/>
      <c r="B8" s="77"/>
      <c r="C8" s="77"/>
    </row>
    <row r="9" spans="1:3" x14ac:dyDescent="0.35">
      <c r="A9" s="77"/>
      <c r="B9" s="77"/>
      <c r="C9" s="77"/>
    </row>
    <row r="10" spans="1:3" x14ac:dyDescent="0.35">
      <c r="A10" s="77"/>
      <c r="B10" s="77"/>
      <c r="C10" s="77"/>
    </row>
    <row r="11" spans="1:3" x14ac:dyDescent="0.35">
      <c r="A11" s="77"/>
      <c r="B11" s="77"/>
      <c r="C11" s="77"/>
    </row>
    <row r="12" spans="1:3" x14ac:dyDescent="0.35">
      <c r="A12" s="77"/>
      <c r="B12" s="77"/>
      <c r="C12" s="77"/>
    </row>
    <row r="13" spans="1:3" x14ac:dyDescent="0.35">
      <c r="A13" s="77"/>
      <c r="B13" s="77"/>
      <c r="C13" s="77"/>
    </row>
  </sheetData>
  <sheetProtection algorithmName="SHA-512" hashValue="Hoce8MbFsSS9G9W2OWGdF59vo/iTyGPnNpnXonEoY1BI60VW5DBmN8XzoLL9Jea6k5mmuohaFbFaoDiSKO+//g==" saltValue="nP87IZfT0u2y5gIBCyLrKA==" spinCount="100000" sheet="1" selectLockedCells="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150FF-D029-4596-A594-0B368351D99B}">
  <sheetPr>
    <tabColor theme="2" tint="-9.9978637043366805E-2"/>
  </sheetPr>
  <dimension ref="A1:CQ228"/>
  <sheetViews>
    <sheetView zoomScaleNormal="100" workbookViewId="0">
      <selection activeCell="A2" sqref="A2"/>
    </sheetView>
  </sheetViews>
  <sheetFormatPr defaultRowHeight="14.5" x14ac:dyDescent="0.35"/>
  <cols>
    <col min="1" max="1" width="122.1796875" style="78" customWidth="1"/>
    <col min="2" max="2" width="8.7265625" style="2"/>
    <col min="3" max="3" width="36.453125" style="2" customWidth="1"/>
    <col min="4" max="95" width="8.7265625" style="2"/>
  </cols>
  <sheetData>
    <row r="1" spans="1:32" s="78" customFormat="1" ht="15.5" x14ac:dyDescent="0.35">
      <c r="A1" s="118" t="s">
        <v>141</v>
      </c>
    </row>
    <row r="2" spans="1:32" x14ac:dyDescent="0.35">
      <c r="A2" s="119"/>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1:32" x14ac:dyDescent="0.35">
      <c r="A3" s="119"/>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row>
    <row r="4" spans="1:32" ht="15.5" x14ac:dyDescent="0.35">
      <c r="A4" s="24" t="s">
        <v>142</v>
      </c>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row>
    <row r="5" spans="1:32" ht="31" x14ac:dyDescent="0.35">
      <c r="A5" s="64" t="s">
        <v>774</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1:32" ht="31" x14ac:dyDescent="0.35">
      <c r="A6" s="64" t="s">
        <v>775</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row>
    <row r="7" spans="1:32" s="2" customFormat="1" ht="15.5" x14ac:dyDescent="0.35">
      <c r="A7" s="100"/>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row>
    <row r="8" spans="1:32" s="2" customFormat="1" ht="15.5" x14ac:dyDescent="0.35">
      <c r="A8" s="120"/>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row>
    <row r="9" spans="1:32" s="2" customFormat="1" ht="15.5" x14ac:dyDescent="0.35">
      <c r="A9" s="121" t="s">
        <v>43</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row>
    <row r="10" spans="1:32" s="2" customFormat="1" ht="31" x14ac:dyDescent="0.35">
      <c r="A10" s="48" t="s">
        <v>778</v>
      </c>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row>
    <row r="11" spans="1:32" s="2" customFormat="1" ht="15.5" x14ac:dyDescent="0.35">
      <c r="A11" s="49" t="s">
        <v>143</v>
      </c>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row>
    <row r="12" spans="1:32" s="2" customFormat="1" ht="15.5" x14ac:dyDescent="0.35">
      <c r="A12" s="65"/>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row>
    <row r="13" spans="1:32" s="2" customFormat="1" x14ac:dyDescent="0.35">
      <c r="A13" s="77"/>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row>
    <row r="14" spans="1:32" s="2" customFormat="1" x14ac:dyDescent="0.35">
      <c r="A14" s="77"/>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row>
    <row r="15" spans="1:32" s="2" customFormat="1" x14ac:dyDescent="0.35">
      <c r="A15" s="77"/>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row>
    <row r="16" spans="1:32" s="2" customFormat="1" ht="15.5" x14ac:dyDescent="0.35">
      <c r="A16" s="2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row>
    <row r="17" spans="1:32" s="2" customFormat="1" ht="15.5" x14ac:dyDescent="0.35">
      <c r="A17" s="2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row>
    <row r="18" spans="1:32" s="2" customFormat="1" ht="15.5" x14ac:dyDescent="0.35">
      <c r="A18" s="2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row>
    <row r="19" spans="1:32" s="2" customFormat="1" ht="15.5" x14ac:dyDescent="0.35">
      <c r="A19" s="23"/>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row>
    <row r="20" spans="1:32" s="2" customFormat="1" ht="15.5" x14ac:dyDescent="0.35">
      <c r="A20" s="23"/>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row>
    <row r="21" spans="1:32" s="2" customFormat="1" ht="15.5" x14ac:dyDescent="0.35">
      <c r="A21" s="23"/>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row>
    <row r="22" spans="1:32" s="2" customFormat="1" ht="15.5" x14ac:dyDescent="0.35">
      <c r="A22" s="23"/>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row>
    <row r="23" spans="1:32" s="2" customFormat="1" ht="15.5" x14ac:dyDescent="0.35">
      <c r="A23" s="23"/>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row>
    <row r="24" spans="1:32" s="2" customFormat="1" ht="15.5" x14ac:dyDescent="0.35">
      <c r="A24" s="23"/>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row>
    <row r="25" spans="1:32" s="2" customFormat="1" ht="15.5" x14ac:dyDescent="0.35">
      <c r="A25" s="23"/>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row>
    <row r="26" spans="1:32" s="2" customFormat="1" ht="15.5" x14ac:dyDescent="0.35">
      <c r="A26" s="23"/>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row>
    <row r="27" spans="1:32" s="2" customFormat="1" ht="15.5" x14ac:dyDescent="0.35">
      <c r="A27" s="23"/>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row>
    <row r="28" spans="1:32" s="2" customFormat="1" ht="15.5" x14ac:dyDescent="0.35">
      <c r="A28" s="23"/>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row>
    <row r="29" spans="1:32" s="2" customFormat="1" x14ac:dyDescent="0.35">
      <c r="A29" s="77"/>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row>
    <row r="30" spans="1:32" s="2" customFormat="1" x14ac:dyDescent="0.35">
      <c r="A30" s="77"/>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row>
    <row r="31" spans="1:32" s="2" customFormat="1" x14ac:dyDescent="0.35">
      <c r="A31" s="77"/>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row>
    <row r="32" spans="1:32" s="2" customFormat="1" x14ac:dyDescent="0.35">
      <c r="A32" s="77"/>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row>
    <row r="33" spans="1:32" s="2" customFormat="1" x14ac:dyDescent="0.35">
      <c r="A33" s="77"/>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row>
    <row r="34" spans="1:32" s="2" customFormat="1" x14ac:dyDescent="0.35">
      <c r="A34" s="77"/>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row>
    <row r="35" spans="1:32" s="2" customFormat="1" x14ac:dyDescent="0.35">
      <c r="A35" s="77"/>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row>
    <row r="36" spans="1:32" s="2" customFormat="1" x14ac:dyDescent="0.35">
      <c r="A36" s="77"/>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row>
    <row r="37" spans="1:32" s="2" customFormat="1" x14ac:dyDescent="0.35">
      <c r="A37" s="77"/>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row>
    <row r="38" spans="1:32" s="2" customFormat="1" x14ac:dyDescent="0.35">
      <c r="A38" s="77"/>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row>
    <row r="39" spans="1:32" s="2" customFormat="1" x14ac:dyDescent="0.35">
      <c r="A39" s="77"/>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row>
    <row r="40" spans="1:32" s="2" customFormat="1" x14ac:dyDescent="0.35">
      <c r="A40" s="77"/>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row>
    <row r="41" spans="1:32" s="2" customFormat="1" x14ac:dyDescent="0.35">
      <c r="A41" s="77"/>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row>
    <row r="42" spans="1:32" s="2" customFormat="1" x14ac:dyDescent="0.35">
      <c r="A42" s="77"/>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row>
    <row r="43" spans="1:32" s="2" customFormat="1" x14ac:dyDescent="0.35">
      <c r="A43" s="77"/>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row>
    <row r="44" spans="1:32" s="2" customFormat="1" x14ac:dyDescent="0.35">
      <c r="A44" s="77"/>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row>
    <row r="45" spans="1:32" s="2" customFormat="1" x14ac:dyDescent="0.35">
      <c r="A45" s="77"/>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row>
    <row r="46" spans="1:32" s="2" customFormat="1" x14ac:dyDescent="0.35">
      <c r="A46" s="77"/>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row>
    <row r="47" spans="1:32" s="2" customFormat="1" x14ac:dyDescent="0.35">
      <c r="A47" s="77"/>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row>
    <row r="48" spans="1:32" s="2" customFormat="1" x14ac:dyDescent="0.35">
      <c r="A48" s="77"/>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row>
    <row r="49" spans="1:32" s="2" customFormat="1" x14ac:dyDescent="0.35">
      <c r="A49" s="77"/>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row>
    <row r="50" spans="1:32" s="2" customFormat="1" x14ac:dyDescent="0.35">
      <c r="A50" s="77"/>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row>
    <row r="51" spans="1:32" s="2" customFormat="1" x14ac:dyDescent="0.35">
      <c r="A51" s="77"/>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row>
    <row r="52" spans="1:32" s="2" customFormat="1" x14ac:dyDescent="0.35">
      <c r="A52" s="77"/>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row>
    <row r="53" spans="1:32" s="2" customFormat="1" x14ac:dyDescent="0.35">
      <c r="A53" s="77"/>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row>
    <row r="54" spans="1:32" s="2" customFormat="1" x14ac:dyDescent="0.35">
      <c r="A54" s="77"/>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row>
    <row r="55" spans="1:32" s="2" customFormat="1" x14ac:dyDescent="0.35">
      <c r="A55" s="77"/>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row>
    <row r="56" spans="1:32" s="2" customFormat="1" x14ac:dyDescent="0.35">
      <c r="A56" s="77"/>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row>
    <row r="57" spans="1:32" s="2" customFormat="1" x14ac:dyDescent="0.35">
      <c r="A57" s="77"/>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row>
    <row r="58" spans="1:32" s="2" customFormat="1" x14ac:dyDescent="0.35">
      <c r="A58" s="77"/>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row>
    <row r="59" spans="1:32" s="2" customFormat="1" x14ac:dyDescent="0.35">
      <c r="A59" s="77"/>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row>
    <row r="60" spans="1:32" s="2" customFormat="1" x14ac:dyDescent="0.35">
      <c r="A60" s="77"/>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row>
    <row r="61" spans="1:32" s="2" customFormat="1" x14ac:dyDescent="0.35">
      <c r="A61" s="77"/>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row>
    <row r="62" spans="1:32" s="2" customFormat="1" x14ac:dyDescent="0.35">
      <c r="A62" s="77"/>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row>
    <row r="63" spans="1:32" s="2" customFormat="1" x14ac:dyDescent="0.35">
      <c r="A63" s="77"/>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row>
    <row r="64" spans="1:32" s="2" customFormat="1" x14ac:dyDescent="0.35">
      <c r="A64" s="77"/>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row>
    <row r="65" spans="1:32" s="2" customFormat="1" x14ac:dyDescent="0.35">
      <c r="A65" s="77"/>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s="2" customFormat="1" x14ac:dyDescent="0.35">
      <c r="A66" s="77"/>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s="2" customFormat="1" x14ac:dyDescent="0.35">
      <c r="A67" s="77"/>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s="2" customFormat="1" x14ac:dyDescent="0.35">
      <c r="A68" s="77"/>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s="2" customFormat="1" x14ac:dyDescent="0.35">
      <c r="A69" s="77"/>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s="2" customFormat="1" x14ac:dyDescent="0.35">
      <c r="A70" s="77"/>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s="2" customFormat="1" x14ac:dyDescent="0.35">
      <c r="A71" s="77"/>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s="2" customFormat="1" x14ac:dyDescent="0.35">
      <c r="A72" s="77"/>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s="2" customFormat="1" x14ac:dyDescent="0.35">
      <c r="A73" s="77"/>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s="2" customFormat="1" x14ac:dyDescent="0.35">
      <c r="A74" s="77"/>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s="2" customFormat="1" x14ac:dyDescent="0.35">
      <c r="A75" s="77"/>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s="2" customFormat="1" x14ac:dyDescent="0.35">
      <c r="A76" s="77"/>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s="2" customFormat="1" x14ac:dyDescent="0.35">
      <c r="A77" s="77"/>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s="2" customFormat="1" x14ac:dyDescent="0.35">
      <c r="A78" s="77"/>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s="2" customFormat="1" x14ac:dyDescent="0.35">
      <c r="A79" s="77"/>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s="2" customFormat="1" x14ac:dyDescent="0.35">
      <c r="A80" s="77"/>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s="2" customFormat="1" x14ac:dyDescent="0.35">
      <c r="A81" s="77"/>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s="2" customFormat="1" x14ac:dyDescent="0.35">
      <c r="A82" s="77"/>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s="2" customFormat="1" x14ac:dyDescent="0.35">
      <c r="A83" s="77"/>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s="2" customFormat="1" x14ac:dyDescent="0.35">
      <c r="A84" s="77"/>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s="2" customFormat="1" x14ac:dyDescent="0.35">
      <c r="A85" s="77"/>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s="2" customFormat="1" x14ac:dyDescent="0.35">
      <c r="A86" s="77"/>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s="2" customFormat="1" x14ac:dyDescent="0.35">
      <c r="A87" s="77"/>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s="2" customFormat="1" x14ac:dyDescent="0.35">
      <c r="A88" s="77"/>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s="2" customFormat="1" x14ac:dyDescent="0.35">
      <c r="A89" s="77"/>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s="2" customFormat="1" x14ac:dyDescent="0.35">
      <c r="A90" s="77"/>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s="2" customFormat="1" x14ac:dyDescent="0.35">
      <c r="A91" s="77"/>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s="2" customFormat="1" x14ac:dyDescent="0.35">
      <c r="A92" s="77"/>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s="2" customFormat="1" x14ac:dyDescent="0.35">
      <c r="A93" s="77"/>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s="2" customFormat="1" x14ac:dyDescent="0.35">
      <c r="A94" s="77"/>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s="2" customFormat="1" x14ac:dyDescent="0.35">
      <c r="A95" s="77"/>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row>
    <row r="96" spans="1:32" s="2" customFormat="1" x14ac:dyDescent="0.35">
      <c r="A96" s="77"/>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row>
    <row r="97" spans="1:32" s="2" customFormat="1" x14ac:dyDescent="0.35">
      <c r="A97" s="77"/>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row>
    <row r="98" spans="1:32" s="2" customFormat="1" x14ac:dyDescent="0.35">
      <c r="A98" s="77"/>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row>
    <row r="99" spans="1:32" s="2" customFormat="1" x14ac:dyDescent="0.35">
      <c r="A99" s="77"/>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row>
    <row r="100" spans="1:32" s="2" customFormat="1" x14ac:dyDescent="0.35">
      <c r="A100" s="77"/>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row>
    <row r="101" spans="1:32" s="2" customFormat="1" x14ac:dyDescent="0.35">
      <c r="A101" s="77"/>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row>
    <row r="102" spans="1:32" s="2" customFormat="1" x14ac:dyDescent="0.35">
      <c r="A102" s="77"/>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row>
    <row r="103" spans="1:32" s="2" customFormat="1" x14ac:dyDescent="0.35">
      <c r="A103" s="77"/>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row>
    <row r="104" spans="1:32" s="2" customFormat="1" x14ac:dyDescent="0.35">
      <c r="A104" s="77"/>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row>
    <row r="105" spans="1:32" s="2" customFormat="1" x14ac:dyDescent="0.35">
      <c r="A105" s="77"/>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2" customFormat="1" x14ac:dyDescent="0.35">
      <c r="A106" s="77"/>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row>
    <row r="107" spans="1:32" s="2" customFormat="1" x14ac:dyDescent="0.35">
      <c r="A107" s="77"/>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row>
    <row r="108" spans="1:32" s="2" customFormat="1" x14ac:dyDescent="0.35">
      <c r="A108" s="77"/>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row>
    <row r="109" spans="1:32" s="2" customFormat="1" x14ac:dyDescent="0.35">
      <c r="A109" s="77"/>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row>
    <row r="110" spans="1:32" s="2" customFormat="1" x14ac:dyDescent="0.35">
      <c r="A110" s="77"/>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1:32" s="2" customFormat="1" x14ac:dyDescent="0.35">
      <c r="A111" s="77"/>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row>
    <row r="112" spans="1:32" s="2" customFormat="1" x14ac:dyDescent="0.35">
      <c r="A112" s="77"/>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row>
    <row r="113" spans="1:32" s="2" customFormat="1" x14ac:dyDescent="0.35">
      <c r="A113" s="77"/>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row>
    <row r="114" spans="1:32" s="2" customFormat="1" x14ac:dyDescent="0.35">
      <c r="A114" s="77"/>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row>
    <row r="115" spans="1:32" s="2" customFormat="1" x14ac:dyDescent="0.35">
      <c r="A115" s="77"/>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row>
    <row r="116" spans="1:32" s="2" customFormat="1" x14ac:dyDescent="0.35">
      <c r="A116" s="77"/>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row>
    <row r="117" spans="1:32" s="2" customFormat="1" x14ac:dyDescent="0.35">
      <c r="A117" s="77"/>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1:32" s="2" customFormat="1" x14ac:dyDescent="0.35">
      <c r="A118" s="77"/>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row r="119" spans="1:32" s="2" customFormat="1" x14ac:dyDescent="0.35">
      <c r="A119" s="77"/>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row>
    <row r="120" spans="1:32" s="2" customFormat="1" x14ac:dyDescent="0.35">
      <c r="A120" s="77"/>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row>
    <row r="121" spans="1:32" s="2" customFormat="1" x14ac:dyDescent="0.35">
      <c r="A121" s="77"/>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row>
    <row r="122" spans="1:32" s="2" customFormat="1" x14ac:dyDescent="0.35">
      <c r="A122" s="77"/>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row>
    <row r="123" spans="1:32" s="2" customFormat="1" x14ac:dyDescent="0.35">
      <c r="A123" s="77"/>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row>
    <row r="124" spans="1:32" s="2" customFormat="1" x14ac:dyDescent="0.35">
      <c r="A124" s="77"/>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row>
    <row r="125" spans="1:32" s="2" customFormat="1" x14ac:dyDescent="0.35">
      <c r="A125" s="77"/>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row>
    <row r="126" spans="1:32" s="2" customFormat="1" x14ac:dyDescent="0.35">
      <c r="A126" s="77"/>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row>
    <row r="127" spans="1:32" s="2" customFormat="1" x14ac:dyDescent="0.35">
      <c r="A127" s="77"/>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row>
    <row r="128" spans="1:32" s="2" customFormat="1" x14ac:dyDescent="0.35">
      <c r="A128" s="77"/>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row>
    <row r="129" spans="1:32" s="2" customFormat="1" x14ac:dyDescent="0.35">
      <c r="A129" s="77"/>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row>
    <row r="130" spans="1:32" s="2" customFormat="1" x14ac:dyDescent="0.35">
      <c r="A130" s="77"/>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row>
    <row r="131" spans="1:32" s="2" customFormat="1" x14ac:dyDescent="0.35">
      <c r="A131" s="77"/>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row>
    <row r="132" spans="1:32" s="2" customFormat="1" x14ac:dyDescent="0.35">
      <c r="A132" s="77"/>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row>
    <row r="133" spans="1:32" s="2" customFormat="1" x14ac:dyDescent="0.35">
      <c r="A133" s="77"/>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row>
    <row r="134" spans="1:32" s="2" customFormat="1" x14ac:dyDescent="0.35">
      <c r="A134" s="77"/>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row>
    <row r="135" spans="1:32" s="2" customFormat="1" x14ac:dyDescent="0.35">
      <c r="A135" s="77"/>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row>
    <row r="136" spans="1:32" s="2" customFormat="1" x14ac:dyDescent="0.35">
      <c r="A136" s="77"/>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row>
    <row r="137" spans="1:32" s="2" customFormat="1" x14ac:dyDescent="0.35">
      <c r="A137" s="77"/>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row>
    <row r="138" spans="1:32" s="2" customFormat="1" x14ac:dyDescent="0.35">
      <c r="A138" s="77"/>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row>
    <row r="139" spans="1:32" s="2" customFormat="1" x14ac:dyDescent="0.35">
      <c r="A139" s="77"/>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row>
    <row r="140" spans="1:32" s="2" customFormat="1" x14ac:dyDescent="0.35">
      <c r="A140" s="77"/>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row>
    <row r="141" spans="1:32" s="2" customFormat="1" x14ac:dyDescent="0.35">
      <c r="A141" s="77"/>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row>
    <row r="142" spans="1:32" s="2" customFormat="1" x14ac:dyDescent="0.35">
      <c r="A142" s="77"/>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row>
    <row r="143" spans="1:32" s="2" customFormat="1" x14ac:dyDescent="0.35">
      <c r="A143" s="77"/>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row>
    <row r="144" spans="1:32" s="2" customFormat="1" x14ac:dyDescent="0.35">
      <c r="A144" s="77"/>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5" spans="1:32" s="2" customFormat="1" x14ac:dyDescent="0.35">
      <c r="A145" s="77"/>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row>
    <row r="146" spans="1:32" s="2" customFormat="1" x14ac:dyDescent="0.35">
      <c r="A146" s="77"/>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row>
    <row r="147" spans="1:32" s="2" customFormat="1" x14ac:dyDescent="0.35">
      <c r="A147" s="77"/>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row>
    <row r="148" spans="1:32" s="2" customFormat="1" x14ac:dyDescent="0.35">
      <c r="A148" s="77"/>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row>
    <row r="149" spans="1:32" s="2" customFormat="1" x14ac:dyDescent="0.35">
      <c r="A149" s="77"/>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row>
    <row r="150" spans="1:32" s="2" customFormat="1" x14ac:dyDescent="0.35">
      <c r="A150" s="77"/>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row>
    <row r="151" spans="1:32" s="2" customFormat="1" x14ac:dyDescent="0.35">
      <c r="A151" s="77"/>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row>
    <row r="152" spans="1:32" s="2" customFormat="1" x14ac:dyDescent="0.35">
      <c r="A152" s="77"/>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row>
    <row r="153" spans="1:32" s="2" customFormat="1" x14ac:dyDescent="0.35">
      <c r="A153" s="77"/>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row>
    <row r="154" spans="1:32" s="2" customFormat="1" x14ac:dyDescent="0.35">
      <c r="A154" s="77"/>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row>
    <row r="155" spans="1:32" s="2" customFormat="1" x14ac:dyDescent="0.35">
      <c r="A155" s="77"/>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row>
    <row r="156" spans="1:32" s="2" customFormat="1" x14ac:dyDescent="0.35">
      <c r="A156" s="77"/>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row>
    <row r="157" spans="1:32" s="2" customFormat="1" x14ac:dyDescent="0.35">
      <c r="A157" s="77"/>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row>
    <row r="158" spans="1:32" s="2" customFormat="1" x14ac:dyDescent="0.35">
      <c r="A158" s="77"/>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row>
    <row r="159" spans="1:32" s="2" customFormat="1" x14ac:dyDescent="0.35">
      <c r="A159" s="77"/>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row>
    <row r="160" spans="1:32" s="2" customFormat="1" x14ac:dyDescent="0.35">
      <c r="A160" s="77"/>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row>
    <row r="161" spans="1:32" s="2" customFormat="1" x14ac:dyDescent="0.35">
      <c r="A161" s="77"/>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row>
    <row r="162" spans="1:32" s="2" customFormat="1" x14ac:dyDescent="0.35">
      <c r="A162" s="77"/>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row>
    <row r="163" spans="1:32" s="2" customFormat="1" x14ac:dyDescent="0.35">
      <c r="A163" s="77"/>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row>
    <row r="164" spans="1:32" s="2" customFormat="1" x14ac:dyDescent="0.35">
      <c r="A164" s="77"/>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row>
    <row r="165" spans="1:32" s="2" customFormat="1" x14ac:dyDescent="0.35">
      <c r="A165" s="77"/>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row>
    <row r="166" spans="1:32" s="2" customFormat="1" x14ac:dyDescent="0.35">
      <c r="A166" s="77"/>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row>
    <row r="167" spans="1:32" s="2" customFormat="1" x14ac:dyDescent="0.35">
      <c r="A167" s="77"/>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row>
    <row r="168" spans="1:32" s="2" customFormat="1" x14ac:dyDescent="0.35">
      <c r="A168" s="77"/>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row>
    <row r="169" spans="1:32" s="2" customFormat="1" x14ac:dyDescent="0.35">
      <c r="A169" s="77"/>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row>
    <row r="170" spans="1:32" s="2" customFormat="1" x14ac:dyDescent="0.35">
      <c r="A170" s="77"/>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row>
    <row r="171" spans="1:32" s="2" customFormat="1" x14ac:dyDescent="0.35">
      <c r="A171" s="77"/>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row>
    <row r="172" spans="1:32" s="2" customFormat="1" x14ac:dyDescent="0.35">
      <c r="A172" s="77"/>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row>
    <row r="173" spans="1:32" s="2" customFormat="1" x14ac:dyDescent="0.35">
      <c r="A173" s="77"/>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row>
    <row r="174" spans="1:32" s="2" customFormat="1" x14ac:dyDescent="0.35">
      <c r="A174" s="77"/>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row>
    <row r="175" spans="1:32" s="2" customFormat="1" x14ac:dyDescent="0.35">
      <c r="A175" s="77"/>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row>
    <row r="176" spans="1:32" s="2" customFormat="1" x14ac:dyDescent="0.35">
      <c r="A176" s="77"/>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row>
    <row r="177" spans="1:32" s="2" customFormat="1" x14ac:dyDescent="0.35">
      <c r="A177" s="77"/>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s="2" customFormat="1" x14ac:dyDescent="0.35">
      <c r="A178" s="77"/>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s="2" customFormat="1" x14ac:dyDescent="0.35">
      <c r="A179" s="77"/>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s="2" customFormat="1" x14ac:dyDescent="0.35">
      <c r="A180" s="77"/>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s="2" customFormat="1" x14ac:dyDescent="0.35">
      <c r="A181" s="77"/>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s="2" customFormat="1" x14ac:dyDescent="0.35">
      <c r="A182" s="77"/>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s="2" customFormat="1" x14ac:dyDescent="0.35">
      <c r="A183" s="77"/>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s="2" customFormat="1" x14ac:dyDescent="0.35">
      <c r="A184" s="77"/>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s="2" customFormat="1" x14ac:dyDescent="0.35">
      <c r="A185" s="77"/>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s="2" customFormat="1" x14ac:dyDescent="0.35">
      <c r="A186" s="77"/>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s="2" customFormat="1" x14ac:dyDescent="0.35">
      <c r="A187" s="77"/>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s="2" customFormat="1" x14ac:dyDescent="0.35">
      <c r="A188" s="77"/>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s="2" customFormat="1" x14ac:dyDescent="0.35">
      <c r="A189" s="77"/>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s="2" customFormat="1" x14ac:dyDescent="0.35">
      <c r="A190" s="77"/>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s="2" customFormat="1" x14ac:dyDescent="0.35">
      <c r="A191" s="77"/>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s="2" customFormat="1" x14ac:dyDescent="0.35">
      <c r="A192" s="77"/>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s="2" customFormat="1" x14ac:dyDescent="0.35">
      <c r="A193" s="77"/>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s="2" customFormat="1" x14ac:dyDescent="0.35">
      <c r="A194" s="77"/>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s="2" customFormat="1" x14ac:dyDescent="0.35">
      <c r="A195" s="77"/>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s="2" customFormat="1" x14ac:dyDescent="0.35">
      <c r="A196" s="77"/>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s="2" customFormat="1" x14ac:dyDescent="0.35">
      <c r="A197" s="77"/>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s="2" customFormat="1" x14ac:dyDescent="0.35">
      <c r="A198" s="77"/>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s="2" customFormat="1" x14ac:dyDescent="0.35">
      <c r="A199" s="77"/>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s="2" customFormat="1" x14ac:dyDescent="0.35">
      <c r="A200" s="77"/>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s="2" customFormat="1" x14ac:dyDescent="0.35">
      <c r="A201" s="77"/>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s="2" customFormat="1" x14ac:dyDescent="0.35">
      <c r="A202" s="77"/>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s="2" customFormat="1" x14ac:dyDescent="0.35">
      <c r="A203" s="77"/>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s="2" customFormat="1" x14ac:dyDescent="0.35">
      <c r="A204" s="77"/>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s="2" customFormat="1" x14ac:dyDescent="0.35">
      <c r="A205" s="77"/>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s="2" customFormat="1" x14ac:dyDescent="0.35">
      <c r="A206" s="77"/>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s="2" customFormat="1" x14ac:dyDescent="0.35">
      <c r="A207" s="77"/>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s="2" customFormat="1" x14ac:dyDescent="0.35">
      <c r="A208" s="77"/>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s="2" customFormat="1" x14ac:dyDescent="0.35">
      <c r="A209" s="77"/>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s="2" customFormat="1" x14ac:dyDescent="0.35">
      <c r="A210" s="77"/>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s="2" customFormat="1" x14ac:dyDescent="0.35">
      <c r="A211" s="77"/>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s="2" customFormat="1" x14ac:dyDescent="0.35">
      <c r="A212" s="77"/>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s="2" customFormat="1" x14ac:dyDescent="0.35">
      <c r="A213" s="77"/>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s="2" customFormat="1" x14ac:dyDescent="0.35">
      <c r="A214" s="77"/>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s="2" customFormat="1" x14ac:dyDescent="0.35">
      <c r="A215" s="77"/>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s="2" customFormat="1" x14ac:dyDescent="0.35">
      <c r="A216" s="77"/>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s="2" customFormat="1" x14ac:dyDescent="0.35">
      <c r="A217" s="77"/>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s="2" customFormat="1" x14ac:dyDescent="0.35">
      <c r="A218" s="77"/>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s="2" customFormat="1" x14ac:dyDescent="0.35">
      <c r="A219" s="77"/>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s="2" customFormat="1" x14ac:dyDescent="0.35">
      <c r="A220" s="77"/>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s="2" customFormat="1" x14ac:dyDescent="0.35">
      <c r="A221" s="77"/>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s="2" customFormat="1" x14ac:dyDescent="0.35">
      <c r="A222" s="77"/>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s="2" customFormat="1" x14ac:dyDescent="0.35">
      <c r="A223" s="77"/>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s="2" customFormat="1" x14ac:dyDescent="0.35">
      <c r="A224" s="77"/>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s="2" customFormat="1" x14ac:dyDescent="0.35">
      <c r="A225" s="77"/>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s="2" customFormat="1" x14ac:dyDescent="0.35">
      <c r="A226" s="77"/>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s="2" customFormat="1" x14ac:dyDescent="0.35">
      <c r="A227" s="77"/>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s="2" customFormat="1" x14ac:dyDescent="0.35">
      <c r="A228" s="77"/>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sheetData>
  <sheetProtection algorithmName="SHA-512" hashValue="jCSZfynvB+OCn0Ch8avTCMP9r0otnzaFeybRMMWtfg3V1mtkheL+NoRKyYmvelfcPj4JvaOxkUlUGI9qVqy1bg==" saltValue="Yi6mtGXcGc8f9kKCaTDnVg==" spinCount="100000" sheet="1" selectLockedCells="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51EB5-275F-472C-AB0D-2EDB51217886}">
  <sheetPr>
    <tabColor theme="8"/>
  </sheetPr>
  <dimension ref="A1:BL137"/>
  <sheetViews>
    <sheetView zoomScale="70" zoomScaleNormal="70" workbookViewId="0">
      <selection activeCell="C28" sqref="C28"/>
    </sheetView>
  </sheetViews>
  <sheetFormatPr defaultRowHeight="15.5" x14ac:dyDescent="0.35"/>
  <cols>
    <col min="1" max="1" width="122.1796875" style="23" customWidth="1"/>
    <col min="2" max="2" width="28.453125" style="23" customWidth="1"/>
    <col min="3" max="3" width="28.54296875" style="23" customWidth="1"/>
    <col min="4" max="4" width="28.453125" style="23" customWidth="1"/>
    <col min="5" max="64" width="8.7265625" style="3"/>
  </cols>
  <sheetData>
    <row r="1" spans="1:64" s="78" customFormat="1" x14ac:dyDescent="0.35">
      <c r="A1" s="11" t="s">
        <v>144</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row>
    <row r="2" spans="1:64" x14ac:dyDescent="0.35">
      <c r="A2" s="22"/>
    </row>
    <row r="3" spans="1:64" x14ac:dyDescent="0.35">
      <c r="A3" s="11" t="s">
        <v>145</v>
      </c>
    </row>
    <row r="5" spans="1:64" x14ac:dyDescent="0.35">
      <c r="A5" s="30" t="s">
        <v>146</v>
      </c>
    </row>
    <row r="6" spans="1:64" ht="31" x14ac:dyDescent="0.35">
      <c r="A6" s="30" t="s">
        <v>147</v>
      </c>
    </row>
    <row r="7" spans="1:64" x14ac:dyDescent="0.35">
      <c r="A7" s="30" t="s">
        <v>148</v>
      </c>
    </row>
    <row r="10" spans="1:64" x14ac:dyDescent="0.35">
      <c r="A10" s="24" t="s">
        <v>70</v>
      </c>
    </row>
    <row r="11" spans="1:64" ht="46.5" x14ac:dyDescent="0.35">
      <c r="A11" s="25" t="s">
        <v>149</v>
      </c>
    </row>
    <row r="12" spans="1:64" x14ac:dyDescent="0.35">
      <c r="A12" s="138"/>
    </row>
    <row r="13" spans="1:64" ht="31" x14ac:dyDescent="0.35">
      <c r="A13" s="52" t="s">
        <v>150</v>
      </c>
    </row>
    <row r="14" spans="1:64" x14ac:dyDescent="0.35">
      <c r="A14" s="74"/>
    </row>
    <row r="15" spans="1:64" x14ac:dyDescent="0.35">
      <c r="A15" s="74" t="s">
        <v>151</v>
      </c>
    </row>
    <row r="16" spans="1:64" x14ac:dyDescent="0.35">
      <c r="A16" s="47" t="s">
        <v>152</v>
      </c>
    </row>
    <row r="17" spans="1:5" x14ac:dyDescent="0.35">
      <c r="A17" s="47" t="s">
        <v>153</v>
      </c>
    </row>
    <row r="18" spans="1:5" ht="31" x14ac:dyDescent="0.35">
      <c r="A18" s="46" t="s">
        <v>154</v>
      </c>
    </row>
    <row r="19" spans="1:5" ht="46.5" x14ac:dyDescent="0.35">
      <c r="A19" s="46" t="s">
        <v>839</v>
      </c>
    </row>
    <row r="20" spans="1:5" x14ac:dyDescent="0.35">
      <c r="A20" s="47" t="s">
        <v>78</v>
      </c>
    </row>
    <row r="21" spans="1:5" ht="46.5" x14ac:dyDescent="0.35">
      <c r="A21" s="46" t="s">
        <v>155</v>
      </c>
    </row>
    <row r="22" spans="1:5" x14ac:dyDescent="0.35">
      <c r="A22" s="74"/>
    </row>
    <row r="23" spans="1:5" x14ac:dyDescent="0.35">
      <c r="A23" s="122" t="s">
        <v>156</v>
      </c>
    </row>
    <row r="26" spans="1:5" x14ac:dyDescent="0.35">
      <c r="A26" s="11" t="s">
        <v>157</v>
      </c>
    </row>
    <row r="27" spans="1:5" ht="96" customHeight="1" x14ac:dyDescent="0.35">
      <c r="A27" s="54" t="s">
        <v>57</v>
      </c>
      <c r="B27" s="66" t="s">
        <v>158</v>
      </c>
      <c r="C27" s="66" t="s">
        <v>159</v>
      </c>
      <c r="D27" s="66" t="s">
        <v>160</v>
      </c>
    </row>
    <row r="28" spans="1:5" x14ac:dyDescent="0.35">
      <c r="A28" s="57" t="s">
        <v>86</v>
      </c>
      <c r="B28" s="123">
        <f>IFERROR('Fee rates (2025 to 2026)'!D28,"")</f>
        <v>0</v>
      </c>
      <c r="C28" s="124"/>
      <c r="D28" s="125" t="str">
        <f>IF(C28="", "", IFERROR((C28-B28)/B28,""))</f>
        <v/>
      </c>
    </row>
    <row r="29" spans="1:5" x14ac:dyDescent="0.35">
      <c r="A29" s="37" t="s">
        <v>87</v>
      </c>
      <c r="B29" s="123">
        <f>IFERROR('Fee rates (2025 to 2026)'!D29,"")</f>
        <v>0</v>
      </c>
      <c r="C29" s="124"/>
      <c r="D29" s="125" t="str">
        <f t="shared" ref="D29:D33" si="0">IF(C29="", "", IFERROR((C29-B29)/B29,""))</f>
        <v/>
      </c>
    </row>
    <row r="30" spans="1:5" x14ac:dyDescent="0.35">
      <c r="A30" s="37" t="s">
        <v>88</v>
      </c>
      <c r="B30" s="123">
        <f>IFERROR('Fee rates (2025 to 2026)'!D30,"")</f>
        <v>0</v>
      </c>
      <c r="C30" s="124"/>
      <c r="D30" s="125" t="str">
        <f t="shared" si="0"/>
        <v/>
      </c>
      <c r="E30" s="82" t="str">
        <f>IFERROR(IF((C30-C29)&gt;150,"Reminder: Nursing care fee rates should EXCLUDE Funded Nursing Care",""),"")</f>
        <v/>
      </c>
    </row>
    <row r="31" spans="1:5" x14ac:dyDescent="0.35">
      <c r="A31" s="37" t="s">
        <v>89</v>
      </c>
      <c r="B31" s="123">
        <f>IFERROR('Fee rates (2025 to 2026)'!D31,"")</f>
        <v>0</v>
      </c>
      <c r="C31" s="124"/>
      <c r="D31" s="125" t="str">
        <f t="shared" si="0"/>
        <v/>
      </c>
    </row>
    <row r="32" spans="1:5" x14ac:dyDescent="0.35">
      <c r="A32" s="37" t="s">
        <v>90</v>
      </c>
      <c r="B32" s="123">
        <f>IFERROR('Fee rates (2025 to 2026)'!D32,"")</f>
        <v>0</v>
      </c>
      <c r="C32" s="124"/>
      <c r="D32" s="125" t="str">
        <f t="shared" si="0"/>
        <v/>
      </c>
      <c r="E32" s="82" t="str">
        <f>IFERROR(IF((C32-C31)&gt;150,"Reminder: Nursing care fee rates should EXCLUDE Funded Nursing Care",""),"")</f>
        <v/>
      </c>
    </row>
    <row r="33" spans="1:4" ht="31" x14ac:dyDescent="0.35">
      <c r="A33" s="37" t="s">
        <v>161</v>
      </c>
      <c r="B33" s="123">
        <f>IFERROR('Fee rates (2025 to 2026)'!D33,"")</f>
        <v>0</v>
      </c>
      <c r="C33" s="124"/>
      <c r="D33" s="125" t="str">
        <f t="shared" si="0"/>
        <v/>
      </c>
    </row>
    <row r="34" spans="1:4" x14ac:dyDescent="0.35">
      <c r="A34" s="30"/>
    </row>
    <row r="35" spans="1:4" ht="26" x14ac:dyDescent="0.35">
      <c r="A35" s="126" t="s">
        <v>162</v>
      </c>
    </row>
    <row r="36" spans="1:4" x14ac:dyDescent="0.35">
      <c r="A36" s="70" t="s">
        <v>92</v>
      </c>
    </row>
    <row r="39" spans="1:4" ht="68" customHeight="1" x14ac:dyDescent="0.35">
      <c r="A39" s="31" t="s">
        <v>163</v>
      </c>
    </row>
    <row r="40" spans="1:4" ht="300.75" customHeight="1" x14ac:dyDescent="0.35">
      <c r="A40" s="71"/>
    </row>
    <row r="137" spans="44:44" x14ac:dyDescent="0.35">
      <c r="AR137" s="14" t="s">
        <v>164</v>
      </c>
    </row>
  </sheetData>
  <sheetProtection algorithmName="SHA-512" hashValue="Jq31wllb1yWPiSR2VDLd8zmiH9BmXsIRskqn/V/OffmI3Cwvc+8cjEk/lMaD5cyRWYT+WZ257QyLn0TXyGAiGg==" saltValue="M7TPvQAVW0rl/F299I3oPQ==" spinCount="100000" sheet="1" selectLockedCells="1"/>
  <dataValidations count="2">
    <dataValidation type="textLength" errorStyle="warning" operator="lessThanOrEqual" allowBlank="1" showInputMessage="1" showErrorMessage="1" errorTitle="Invalid Input" error="Max character limit reached. Please do not exceed 1,000 characters." sqref="A40" xr:uid="{CFE86853-DD02-46AD-9989-01AECFB2F75F}">
      <formula1>1000</formula1>
    </dataValidation>
    <dataValidation type="custom" allowBlank="1" showInputMessage="1" showErrorMessage="1" errorTitle="Invalid Input" error="Please enter a numeric value greater than 0." sqref="C28:C33" xr:uid="{500AE1D5-C838-43CD-A925-AA9662607559}">
      <formula1>AND(ISNUMBER(C28),C28&gt;=0)</formula1>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4027D-37F8-48DD-B629-71852EA1F25C}">
  <sheetPr codeName="Sheet10"/>
  <dimension ref="A1:A16"/>
  <sheetViews>
    <sheetView topLeftCell="A10" workbookViewId="0">
      <selection activeCell="A17" sqref="A17"/>
    </sheetView>
  </sheetViews>
  <sheetFormatPr defaultRowHeight="14.5" x14ac:dyDescent="0.35"/>
  <sheetData>
    <row r="1" spans="1:1" x14ac:dyDescent="0.35">
      <c r="A1" t="s">
        <v>306</v>
      </c>
    </row>
    <row r="2" spans="1:1" x14ac:dyDescent="0.35">
      <c r="A2" t="s">
        <v>307</v>
      </c>
    </row>
    <row r="5" spans="1:1" x14ac:dyDescent="0.35">
      <c r="A5" t="s">
        <v>308</v>
      </c>
    </row>
    <row r="6" spans="1:1" x14ac:dyDescent="0.35">
      <c r="A6" t="s">
        <v>309</v>
      </c>
    </row>
    <row r="9" spans="1:1" x14ac:dyDescent="0.35">
      <c r="A9" t="s">
        <v>310</v>
      </c>
    </row>
    <row r="10" spans="1:1" x14ac:dyDescent="0.35">
      <c r="A10" t="s">
        <v>311</v>
      </c>
    </row>
    <row r="12" spans="1:1" x14ac:dyDescent="0.35">
      <c r="A12" t="s">
        <v>312</v>
      </c>
    </row>
    <row r="13" spans="1:1" x14ac:dyDescent="0.35">
      <c r="A13" t="s">
        <v>313</v>
      </c>
    </row>
    <row r="15" spans="1:1" x14ac:dyDescent="0.35">
      <c r="A15" t="s">
        <v>314</v>
      </c>
    </row>
    <row r="16" spans="1:1" x14ac:dyDescent="0.35">
      <c r="A16" t="s">
        <v>315</v>
      </c>
    </row>
  </sheetData>
  <sheetProtection algorithmName="SHA-512" hashValue="Zb11xC4V+lfPaNr265Ip7KrxNMeyMqo14gSdJHFu8OgqXz+AE2kFucHoChPX8nlrdCYHlP6tzyYQ/IlMchxmKw==" saltValue="P889qZC/P2fEfoFbDqAgPA==" spinCount="100000" sheet="1" selectLockedCells="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84020-50A9-470F-ADE6-9D44993FC99D}">
  <dimension ref="A1:A25"/>
  <sheetViews>
    <sheetView topLeftCell="A7" workbookViewId="0">
      <selection activeCell="G29" sqref="G29"/>
    </sheetView>
  </sheetViews>
  <sheetFormatPr defaultRowHeight="14.5" x14ac:dyDescent="0.35"/>
  <sheetData>
    <row r="1" spans="1:1" x14ac:dyDescent="0.35">
      <c r="A1" t="s">
        <v>316</v>
      </c>
    </row>
    <row r="2" spans="1:1" x14ac:dyDescent="0.35">
      <c r="A2">
        <v>2020</v>
      </c>
    </row>
    <row r="3" spans="1:1" x14ac:dyDescent="0.35">
      <c r="A3">
        <v>2021</v>
      </c>
    </row>
    <row r="4" spans="1:1" x14ac:dyDescent="0.35">
      <c r="A4">
        <v>2022</v>
      </c>
    </row>
    <row r="5" spans="1:1" x14ac:dyDescent="0.35">
      <c r="A5">
        <v>2023</v>
      </c>
    </row>
    <row r="6" spans="1:1" x14ac:dyDescent="0.35">
      <c r="A6">
        <v>2024</v>
      </c>
    </row>
    <row r="7" spans="1:1" x14ac:dyDescent="0.35">
      <c r="A7">
        <v>2025</v>
      </c>
    </row>
    <row r="8" spans="1:1" x14ac:dyDescent="0.35">
      <c r="A8">
        <v>2026</v>
      </c>
    </row>
    <row r="10" spans="1:1" x14ac:dyDescent="0.35">
      <c r="A10" t="s">
        <v>317</v>
      </c>
    </row>
    <row r="11" spans="1:1" x14ac:dyDescent="0.35">
      <c r="A11" t="s">
        <v>318</v>
      </c>
    </row>
    <row r="12" spans="1:1" x14ac:dyDescent="0.35">
      <c r="A12" t="s">
        <v>319</v>
      </c>
    </row>
    <row r="13" spans="1:1" x14ac:dyDescent="0.35">
      <c r="A13" t="s">
        <v>320</v>
      </c>
    </row>
    <row r="14" spans="1:1" x14ac:dyDescent="0.35">
      <c r="A14" t="s">
        <v>321</v>
      </c>
    </row>
    <row r="15" spans="1:1" x14ac:dyDescent="0.35">
      <c r="A15" t="s">
        <v>322</v>
      </c>
    </row>
    <row r="16" spans="1:1" x14ac:dyDescent="0.35">
      <c r="A16" t="s">
        <v>323</v>
      </c>
    </row>
    <row r="17" spans="1:1" x14ac:dyDescent="0.35">
      <c r="A17" t="s">
        <v>324</v>
      </c>
    </row>
    <row r="18" spans="1:1" x14ac:dyDescent="0.35">
      <c r="A18" t="s">
        <v>325</v>
      </c>
    </row>
    <row r="19" spans="1:1" x14ac:dyDescent="0.35">
      <c r="A19" t="s">
        <v>326</v>
      </c>
    </row>
    <row r="21" spans="1:1" x14ac:dyDescent="0.35">
      <c r="A21" t="s">
        <v>327</v>
      </c>
    </row>
    <row r="22" spans="1:1" x14ac:dyDescent="0.35">
      <c r="A22" t="s">
        <v>328</v>
      </c>
    </row>
    <row r="23" spans="1:1" x14ac:dyDescent="0.35">
      <c r="A23" t="s">
        <v>329</v>
      </c>
    </row>
    <row r="24" spans="1:1" x14ac:dyDescent="0.35">
      <c r="A24" t="s">
        <v>330</v>
      </c>
    </row>
    <row r="25" spans="1:1" x14ac:dyDescent="0.35">
      <c r="A25" t="s">
        <v>331</v>
      </c>
    </row>
  </sheetData>
  <sheetProtection sheet="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3D334-E872-4D3A-AF18-1FB361EFD2A1}">
  <sheetPr codeName="Sheet20"/>
  <dimension ref="A1:E158"/>
  <sheetViews>
    <sheetView workbookViewId="0">
      <selection activeCell="C157" sqref="C157"/>
    </sheetView>
  </sheetViews>
  <sheetFormatPr defaultRowHeight="14.5" x14ac:dyDescent="0.35"/>
  <cols>
    <col min="1" max="1" width="39.54296875" bestFit="1" customWidth="1"/>
    <col min="2" max="2" width="24.26953125" bestFit="1" customWidth="1"/>
    <col min="4" max="4" width="10.81640625" bestFit="1" customWidth="1"/>
  </cols>
  <sheetData>
    <row r="1" spans="1:2" ht="78" thickBot="1" x14ac:dyDescent="0.4">
      <c r="A1" s="5" t="s">
        <v>332</v>
      </c>
      <c r="B1" s="83" t="s">
        <v>333</v>
      </c>
    </row>
    <row r="2" spans="1:2" ht="16" thickBot="1" x14ac:dyDescent="0.4">
      <c r="A2" s="84" t="s">
        <v>334</v>
      </c>
      <c r="B2" s="85">
        <v>3994643</v>
      </c>
    </row>
    <row r="3" spans="1:2" ht="16" thickBot="1" x14ac:dyDescent="0.4">
      <c r="A3" s="84" t="s">
        <v>335</v>
      </c>
      <c r="B3" s="85">
        <v>6332764</v>
      </c>
    </row>
    <row r="4" spans="1:2" ht="16" thickBot="1" x14ac:dyDescent="0.4">
      <c r="A4" s="84" t="s">
        <v>336</v>
      </c>
      <c r="B4" s="85">
        <v>5418004</v>
      </c>
    </row>
    <row r="5" spans="1:2" ht="16" thickBot="1" x14ac:dyDescent="0.4">
      <c r="A5" s="84" t="s">
        <v>337</v>
      </c>
      <c r="B5" s="85">
        <v>3192668</v>
      </c>
    </row>
    <row r="6" spans="1:2" ht="16" thickBot="1" x14ac:dyDescent="0.4">
      <c r="A6" s="84" t="s">
        <v>338</v>
      </c>
      <c r="B6" s="85">
        <v>2716053</v>
      </c>
    </row>
    <row r="7" spans="1:2" ht="16" thickBot="1" x14ac:dyDescent="0.4">
      <c r="A7" s="84" t="s">
        <v>339</v>
      </c>
      <c r="B7" s="85">
        <v>4061639</v>
      </c>
    </row>
    <row r="8" spans="1:2" ht="16" thickBot="1" x14ac:dyDescent="0.4">
      <c r="A8" s="84" t="s">
        <v>340</v>
      </c>
      <c r="B8" s="85">
        <v>24501292</v>
      </c>
    </row>
    <row r="9" spans="1:2" ht="16" thickBot="1" x14ac:dyDescent="0.4">
      <c r="A9" s="84" t="s">
        <v>341</v>
      </c>
      <c r="B9" s="85">
        <v>3344322</v>
      </c>
    </row>
    <row r="10" spans="1:2" ht="16" thickBot="1" x14ac:dyDescent="0.4">
      <c r="A10" s="84" t="s">
        <v>342</v>
      </c>
      <c r="B10" s="85">
        <v>3953620</v>
      </c>
    </row>
    <row r="11" spans="1:2" ht="16" thickBot="1" x14ac:dyDescent="0.4">
      <c r="A11" s="84" t="s">
        <v>343</v>
      </c>
      <c r="B11" s="85">
        <v>6081698</v>
      </c>
    </row>
    <row r="12" spans="1:2" ht="16" thickBot="1" x14ac:dyDescent="0.4">
      <c r="A12" s="84" t="s">
        <v>344</v>
      </c>
      <c r="B12" s="85">
        <v>7655786</v>
      </c>
    </row>
    <row r="13" spans="1:2" ht="16" thickBot="1" x14ac:dyDescent="0.4">
      <c r="A13" s="84" t="s">
        <v>345</v>
      </c>
      <c r="B13" s="85">
        <v>1583032</v>
      </c>
    </row>
    <row r="14" spans="1:2" ht="16" thickBot="1" x14ac:dyDescent="0.4">
      <c r="A14" s="84" t="s">
        <v>346</v>
      </c>
      <c r="B14" s="85">
        <v>10050291</v>
      </c>
    </row>
    <row r="15" spans="1:2" ht="16" thickBot="1" x14ac:dyDescent="0.4">
      <c r="A15" s="84" t="s">
        <v>347</v>
      </c>
      <c r="B15" s="85">
        <v>5875786</v>
      </c>
    </row>
    <row r="16" spans="1:2" ht="16" thickBot="1" x14ac:dyDescent="0.4">
      <c r="A16" s="84" t="s">
        <v>348</v>
      </c>
      <c r="B16" s="85">
        <v>5375388</v>
      </c>
    </row>
    <row r="17" spans="1:2" ht="16" thickBot="1" x14ac:dyDescent="0.4">
      <c r="A17" s="84" t="s">
        <v>349</v>
      </c>
      <c r="B17" s="85">
        <v>8874101</v>
      </c>
    </row>
    <row r="18" spans="1:2" ht="16" thickBot="1" x14ac:dyDescent="0.4">
      <c r="A18" s="84" t="s">
        <v>350</v>
      </c>
      <c r="B18" s="85">
        <v>5208242</v>
      </c>
    </row>
    <row r="19" spans="1:2" ht="16" thickBot="1" x14ac:dyDescent="0.4">
      <c r="A19" s="84" t="s">
        <v>351</v>
      </c>
      <c r="B19" s="85">
        <v>7312018</v>
      </c>
    </row>
    <row r="20" spans="1:2" ht="16" thickBot="1" x14ac:dyDescent="0.4">
      <c r="A20" s="84" t="s">
        <v>352</v>
      </c>
      <c r="B20" s="85">
        <v>3573110</v>
      </c>
    </row>
    <row r="21" spans="1:2" ht="16" thickBot="1" x14ac:dyDescent="0.4">
      <c r="A21" s="84" t="s">
        <v>353</v>
      </c>
      <c r="B21" s="85">
        <v>4027699</v>
      </c>
    </row>
    <row r="22" spans="1:2" ht="16" thickBot="1" x14ac:dyDescent="0.4">
      <c r="A22" s="84" t="s">
        <v>354</v>
      </c>
      <c r="B22" s="85">
        <v>10167747</v>
      </c>
    </row>
    <row r="23" spans="1:2" ht="16" thickBot="1" x14ac:dyDescent="0.4">
      <c r="A23" s="84" t="s">
        <v>355</v>
      </c>
      <c r="B23" s="85">
        <v>5625209</v>
      </c>
    </row>
    <row r="24" spans="1:2" ht="16" thickBot="1" x14ac:dyDescent="0.4">
      <c r="A24" s="84" t="s">
        <v>356</v>
      </c>
      <c r="B24" s="85">
        <v>3788628</v>
      </c>
    </row>
    <row r="25" spans="1:2" ht="16" thickBot="1" x14ac:dyDescent="0.4">
      <c r="A25" s="84" t="s">
        <v>357</v>
      </c>
      <c r="B25" s="85">
        <v>6346539</v>
      </c>
    </row>
    <row r="26" spans="1:2" ht="16" thickBot="1" x14ac:dyDescent="0.4">
      <c r="A26" s="84" t="s">
        <v>358</v>
      </c>
      <c r="B26" s="85">
        <v>6419083</v>
      </c>
    </row>
    <row r="27" spans="1:2" ht="16" thickBot="1" x14ac:dyDescent="0.4">
      <c r="A27" s="84" t="s">
        <v>359</v>
      </c>
      <c r="B27" s="85">
        <v>213459</v>
      </c>
    </row>
    <row r="28" spans="1:2" ht="16" thickBot="1" x14ac:dyDescent="0.4">
      <c r="A28" s="84" t="s">
        <v>360</v>
      </c>
      <c r="B28" s="85">
        <v>12221055</v>
      </c>
    </row>
    <row r="29" spans="1:2" ht="16" thickBot="1" x14ac:dyDescent="0.4">
      <c r="A29" s="84" t="s">
        <v>361</v>
      </c>
      <c r="B29" s="85">
        <v>12347893</v>
      </c>
    </row>
    <row r="30" spans="1:2" ht="16" thickBot="1" x14ac:dyDescent="0.4">
      <c r="A30" s="84" t="s">
        <v>362</v>
      </c>
      <c r="B30" s="85">
        <v>6785896</v>
      </c>
    </row>
    <row r="31" spans="1:2" ht="16" thickBot="1" x14ac:dyDescent="0.4">
      <c r="A31" s="84" t="s">
        <v>363</v>
      </c>
      <c r="B31" s="85">
        <v>6130859</v>
      </c>
    </row>
    <row r="32" spans="1:2" ht="16" thickBot="1" x14ac:dyDescent="0.4">
      <c r="A32" s="84" t="s">
        <v>364</v>
      </c>
      <c r="B32" s="85">
        <v>6078276</v>
      </c>
    </row>
    <row r="33" spans="1:2" ht="16" thickBot="1" x14ac:dyDescent="0.4">
      <c r="A33" s="84" t="s">
        <v>365</v>
      </c>
      <c r="B33" s="85">
        <v>2192627</v>
      </c>
    </row>
    <row r="34" spans="1:2" ht="16" thickBot="1" x14ac:dyDescent="0.4">
      <c r="A34" s="84" t="s">
        <v>366</v>
      </c>
      <c r="B34" s="85">
        <v>5024989</v>
      </c>
    </row>
    <row r="35" spans="1:2" ht="16" thickBot="1" x14ac:dyDescent="0.4">
      <c r="A35" s="84" t="s">
        <v>367</v>
      </c>
      <c r="B35" s="85">
        <v>15869463</v>
      </c>
    </row>
    <row r="36" spans="1:2" ht="16" thickBot="1" x14ac:dyDescent="0.4">
      <c r="A36" s="84" t="s">
        <v>368</v>
      </c>
      <c r="B36" s="85">
        <v>15642954</v>
      </c>
    </row>
    <row r="37" spans="1:2" ht="16" thickBot="1" x14ac:dyDescent="0.4">
      <c r="A37" s="84" t="s">
        <v>369</v>
      </c>
      <c r="B37" s="85">
        <v>6605724</v>
      </c>
    </row>
    <row r="38" spans="1:2" ht="16" thickBot="1" x14ac:dyDescent="0.4">
      <c r="A38" s="84" t="s">
        <v>370</v>
      </c>
      <c r="B38" s="85">
        <v>7467053</v>
      </c>
    </row>
    <row r="39" spans="1:2" ht="16" thickBot="1" x14ac:dyDescent="0.4">
      <c r="A39" s="84" t="s">
        <v>371</v>
      </c>
      <c r="B39" s="85">
        <v>6832090</v>
      </c>
    </row>
    <row r="40" spans="1:2" ht="16" thickBot="1" x14ac:dyDescent="0.4">
      <c r="A40" s="84" t="s">
        <v>372</v>
      </c>
      <c r="B40" s="85">
        <v>6201862</v>
      </c>
    </row>
    <row r="41" spans="1:2" ht="16" thickBot="1" x14ac:dyDescent="0.4">
      <c r="A41" s="84" t="s">
        <v>373</v>
      </c>
      <c r="B41" s="85">
        <v>6326111</v>
      </c>
    </row>
    <row r="42" spans="1:2" ht="16" thickBot="1" x14ac:dyDescent="0.4">
      <c r="A42" s="84" t="s">
        <v>374</v>
      </c>
      <c r="B42" s="85">
        <v>11312222</v>
      </c>
    </row>
    <row r="43" spans="1:2" ht="16" thickBot="1" x14ac:dyDescent="0.4">
      <c r="A43" s="84" t="s">
        <v>375</v>
      </c>
      <c r="B43" s="85">
        <v>5681530</v>
      </c>
    </row>
    <row r="44" spans="1:2" ht="16" thickBot="1" x14ac:dyDescent="0.4">
      <c r="A44" s="84" t="s">
        <v>376</v>
      </c>
      <c r="B44" s="85">
        <v>25897787</v>
      </c>
    </row>
    <row r="45" spans="1:2" ht="16" thickBot="1" x14ac:dyDescent="0.4">
      <c r="A45" s="84" t="s">
        <v>377</v>
      </c>
      <c r="B45" s="85">
        <v>4958120</v>
      </c>
    </row>
    <row r="46" spans="1:2" ht="16" thickBot="1" x14ac:dyDescent="0.4">
      <c r="A46" s="84" t="s">
        <v>378</v>
      </c>
      <c r="B46" s="85">
        <v>11068681</v>
      </c>
    </row>
    <row r="47" spans="1:2" ht="16" thickBot="1" x14ac:dyDescent="0.4">
      <c r="A47" s="84" t="s">
        <v>379</v>
      </c>
      <c r="B47" s="85">
        <v>5819960</v>
      </c>
    </row>
    <row r="48" spans="1:2" ht="16" thickBot="1" x14ac:dyDescent="0.4">
      <c r="A48" s="84" t="s">
        <v>380</v>
      </c>
      <c r="B48" s="85">
        <v>6146889</v>
      </c>
    </row>
    <row r="49" spans="1:2" ht="16" thickBot="1" x14ac:dyDescent="0.4">
      <c r="A49" s="84" t="s">
        <v>381</v>
      </c>
      <c r="B49" s="85">
        <v>2796203</v>
      </c>
    </row>
    <row r="50" spans="1:2" ht="16" thickBot="1" x14ac:dyDescent="0.4">
      <c r="A50" s="84" t="s">
        <v>382</v>
      </c>
      <c r="B50" s="85">
        <v>4017917</v>
      </c>
    </row>
    <row r="51" spans="1:2" ht="16" thickBot="1" x14ac:dyDescent="0.4">
      <c r="A51" s="84" t="s">
        <v>383</v>
      </c>
      <c r="B51" s="85">
        <v>20800924</v>
      </c>
    </row>
    <row r="52" spans="1:2" ht="16" thickBot="1" x14ac:dyDescent="0.4">
      <c r="A52" s="84" t="s">
        <v>384</v>
      </c>
      <c r="B52" s="85">
        <v>5023385</v>
      </c>
    </row>
    <row r="53" spans="1:2" ht="16" thickBot="1" x14ac:dyDescent="0.4">
      <c r="A53" s="84" t="s">
        <v>385</v>
      </c>
      <c r="B53" s="85">
        <v>4242999</v>
      </c>
    </row>
    <row r="54" spans="1:2" ht="16" thickBot="1" x14ac:dyDescent="0.4">
      <c r="A54" s="84" t="s">
        <v>386</v>
      </c>
      <c r="B54" s="85">
        <v>2192415</v>
      </c>
    </row>
    <row r="55" spans="1:2" ht="16" thickBot="1" x14ac:dyDescent="0.4">
      <c r="A55" s="84" t="s">
        <v>387</v>
      </c>
      <c r="B55" s="85">
        <v>4399863</v>
      </c>
    </row>
    <row r="56" spans="1:2" ht="16" thickBot="1" x14ac:dyDescent="0.4">
      <c r="A56" s="84" t="s">
        <v>388</v>
      </c>
      <c r="B56" s="85">
        <v>3852684</v>
      </c>
    </row>
    <row r="57" spans="1:2" ht="16" thickBot="1" x14ac:dyDescent="0.4">
      <c r="A57" s="84" t="s">
        <v>389</v>
      </c>
      <c r="B57" s="85">
        <v>18088066</v>
      </c>
    </row>
    <row r="58" spans="1:2" ht="16" thickBot="1" x14ac:dyDescent="0.4">
      <c r="A58" s="84" t="s">
        <v>390</v>
      </c>
      <c r="B58" s="85">
        <v>4554845</v>
      </c>
    </row>
    <row r="59" spans="1:2" ht="16" thickBot="1" x14ac:dyDescent="0.4">
      <c r="A59" s="84" t="s">
        <v>391</v>
      </c>
      <c r="B59" s="85">
        <v>4372120</v>
      </c>
    </row>
    <row r="60" spans="1:2" ht="16" thickBot="1" x14ac:dyDescent="0.4">
      <c r="A60" s="84" t="s">
        <v>392</v>
      </c>
      <c r="B60" s="85">
        <v>3353067</v>
      </c>
    </row>
    <row r="61" spans="1:2" ht="16" thickBot="1" x14ac:dyDescent="0.4">
      <c r="A61" s="84" t="s">
        <v>393</v>
      </c>
      <c r="B61" s="85">
        <v>55392</v>
      </c>
    </row>
    <row r="62" spans="1:2" ht="16" thickBot="1" x14ac:dyDescent="0.4">
      <c r="A62" s="84" t="s">
        <v>394</v>
      </c>
      <c r="B62" s="85">
        <v>5625764</v>
      </c>
    </row>
    <row r="63" spans="1:2" ht="16" thickBot="1" x14ac:dyDescent="0.4">
      <c r="A63" s="84" t="s">
        <v>395</v>
      </c>
      <c r="B63" s="85">
        <v>3792275</v>
      </c>
    </row>
    <row r="64" spans="1:2" ht="16" thickBot="1" x14ac:dyDescent="0.4">
      <c r="A64" s="84" t="s">
        <v>396</v>
      </c>
      <c r="B64" s="85">
        <v>26969400</v>
      </c>
    </row>
    <row r="65" spans="1:2" ht="16" thickBot="1" x14ac:dyDescent="0.4">
      <c r="A65" s="84" t="s">
        <v>397</v>
      </c>
      <c r="B65" s="85">
        <v>6356626</v>
      </c>
    </row>
    <row r="66" spans="1:2" ht="16" thickBot="1" x14ac:dyDescent="0.4">
      <c r="A66" s="84" t="s">
        <v>398</v>
      </c>
      <c r="B66" s="85">
        <v>2507658</v>
      </c>
    </row>
    <row r="67" spans="1:2" ht="16" thickBot="1" x14ac:dyDescent="0.4">
      <c r="A67" s="84" t="s">
        <v>399</v>
      </c>
      <c r="B67" s="85">
        <v>8136981</v>
      </c>
    </row>
    <row r="68" spans="1:2" ht="16" thickBot="1" x14ac:dyDescent="0.4">
      <c r="A68" s="84" t="s">
        <v>400</v>
      </c>
      <c r="B68" s="85">
        <v>4274619</v>
      </c>
    </row>
    <row r="69" spans="1:2" ht="16" thickBot="1" x14ac:dyDescent="0.4">
      <c r="A69" s="84" t="s">
        <v>401</v>
      </c>
      <c r="B69" s="85">
        <v>6601509</v>
      </c>
    </row>
    <row r="70" spans="1:2" ht="16" thickBot="1" x14ac:dyDescent="0.4">
      <c r="A70" s="84" t="s">
        <v>402</v>
      </c>
      <c r="B70" s="85">
        <v>24141914</v>
      </c>
    </row>
    <row r="71" spans="1:2" ht="16" thickBot="1" x14ac:dyDescent="0.4">
      <c r="A71" s="84" t="s">
        <v>403</v>
      </c>
      <c r="B71" s="85">
        <v>14484441</v>
      </c>
    </row>
    <row r="72" spans="1:2" ht="16" thickBot="1" x14ac:dyDescent="0.4">
      <c r="A72" s="84" t="s">
        <v>404</v>
      </c>
      <c r="B72" s="85">
        <v>6885105</v>
      </c>
    </row>
    <row r="73" spans="1:2" ht="16" thickBot="1" x14ac:dyDescent="0.4">
      <c r="A73" s="84" t="s">
        <v>405</v>
      </c>
      <c r="B73" s="85">
        <v>10562332</v>
      </c>
    </row>
    <row r="74" spans="1:2" ht="16" thickBot="1" x14ac:dyDescent="0.4">
      <c r="A74" s="84" t="s">
        <v>406</v>
      </c>
      <c r="B74" s="85">
        <v>5984484</v>
      </c>
    </row>
    <row r="75" spans="1:2" ht="16" thickBot="1" x14ac:dyDescent="0.4">
      <c r="A75" s="84" t="s">
        <v>407</v>
      </c>
      <c r="B75" s="85">
        <v>14734780</v>
      </c>
    </row>
    <row r="76" spans="1:2" ht="16" thickBot="1" x14ac:dyDescent="0.4">
      <c r="A76" s="84" t="s">
        <v>408</v>
      </c>
      <c r="B76" s="85">
        <v>12937346</v>
      </c>
    </row>
    <row r="77" spans="1:2" ht="16" thickBot="1" x14ac:dyDescent="0.4">
      <c r="A77" s="84" t="s">
        <v>409</v>
      </c>
      <c r="B77" s="85">
        <v>3448046</v>
      </c>
    </row>
    <row r="78" spans="1:2" ht="16" thickBot="1" x14ac:dyDescent="0.4">
      <c r="A78" s="84" t="s">
        <v>410</v>
      </c>
      <c r="B78" s="85">
        <v>11663968</v>
      </c>
    </row>
    <row r="79" spans="1:2" ht="16" thickBot="1" x14ac:dyDescent="0.4">
      <c r="A79" s="84" t="s">
        <v>411</v>
      </c>
      <c r="B79" s="85">
        <v>4365687</v>
      </c>
    </row>
    <row r="80" spans="1:2" ht="16" thickBot="1" x14ac:dyDescent="0.4">
      <c r="A80" s="84" t="s">
        <v>412</v>
      </c>
      <c r="B80" s="85">
        <v>3272106</v>
      </c>
    </row>
    <row r="81" spans="1:2" ht="16" thickBot="1" x14ac:dyDescent="0.4">
      <c r="A81" s="84" t="s">
        <v>413</v>
      </c>
      <c r="B81" s="85">
        <v>3315976</v>
      </c>
    </row>
    <row r="82" spans="1:2" ht="16" thickBot="1" x14ac:dyDescent="0.4">
      <c r="A82" s="84" t="s">
        <v>414</v>
      </c>
      <c r="B82" s="85">
        <v>3972841</v>
      </c>
    </row>
    <row r="83" spans="1:2" ht="16" thickBot="1" x14ac:dyDescent="0.4">
      <c r="A83" s="84" t="s">
        <v>415</v>
      </c>
      <c r="B83" s="85">
        <v>6566135</v>
      </c>
    </row>
    <row r="84" spans="1:2" ht="16" thickBot="1" x14ac:dyDescent="0.4">
      <c r="A84" s="84" t="s">
        <v>416</v>
      </c>
      <c r="B84" s="85">
        <v>6424307</v>
      </c>
    </row>
    <row r="85" spans="1:2" ht="16" thickBot="1" x14ac:dyDescent="0.4">
      <c r="A85" s="84" t="s">
        <v>417</v>
      </c>
      <c r="B85" s="85">
        <v>18281716</v>
      </c>
    </row>
    <row r="86" spans="1:2" ht="16" thickBot="1" x14ac:dyDescent="0.4">
      <c r="A86" s="84" t="s">
        <v>418</v>
      </c>
      <c r="B86" s="85">
        <v>3411231</v>
      </c>
    </row>
    <row r="87" spans="1:2" ht="16" thickBot="1" x14ac:dyDescent="0.4">
      <c r="A87" s="84" t="s">
        <v>419</v>
      </c>
      <c r="B87" s="85">
        <v>3329021</v>
      </c>
    </row>
    <row r="88" spans="1:2" ht="16" thickBot="1" x14ac:dyDescent="0.4">
      <c r="A88" s="84" t="s">
        <v>420</v>
      </c>
      <c r="B88" s="85">
        <v>5521656</v>
      </c>
    </row>
    <row r="89" spans="1:2" ht="16" thickBot="1" x14ac:dyDescent="0.4">
      <c r="A89" s="84" t="s">
        <v>421</v>
      </c>
      <c r="B89" s="85">
        <v>4042261</v>
      </c>
    </row>
    <row r="90" spans="1:2" ht="16" thickBot="1" x14ac:dyDescent="0.4">
      <c r="A90" s="84" t="s">
        <v>422</v>
      </c>
      <c r="B90" s="85">
        <v>4510961</v>
      </c>
    </row>
    <row r="91" spans="1:2" ht="16" thickBot="1" x14ac:dyDescent="0.4">
      <c r="A91" s="84" t="s">
        <v>423</v>
      </c>
      <c r="B91" s="85">
        <v>10603254</v>
      </c>
    </row>
    <row r="92" spans="1:2" ht="16" thickBot="1" x14ac:dyDescent="0.4">
      <c r="A92" s="84" t="s">
        <v>424</v>
      </c>
      <c r="B92" s="85">
        <v>6656353</v>
      </c>
    </row>
    <row r="93" spans="1:2" ht="16" thickBot="1" x14ac:dyDescent="0.4">
      <c r="A93" s="84" t="s">
        <v>425</v>
      </c>
      <c r="B93" s="85">
        <v>6781371</v>
      </c>
    </row>
    <row r="94" spans="1:2" ht="16" thickBot="1" x14ac:dyDescent="0.4">
      <c r="A94" s="84" t="s">
        <v>426</v>
      </c>
      <c r="B94" s="85">
        <v>15430932</v>
      </c>
    </row>
    <row r="95" spans="1:2" ht="16" thickBot="1" x14ac:dyDescent="0.4">
      <c r="A95" s="84" t="s">
        <v>427</v>
      </c>
      <c r="B95" s="85">
        <v>4910300</v>
      </c>
    </row>
    <row r="96" spans="1:2" ht="16" thickBot="1" x14ac:dyDescent="0.4">
      <c r="A96" s="84" t="s">
        <v>428</v>
      </c>
      <c r="B96" s="85">
        <v>10025551</v>
      </c>
    </row>
    <row r="97" spans="1:2" ht="16" thickBot="1" x14ac:dyDescent="0.4">
      <c r="A97" s="84" t="s">
        <v>429</v>
      </c>
      <c r="B97" s="85">
        <v>3472268</v>
      </c>
    </row>
    <row r="98" spans="1:2" ht="16" thickBot="1" x14ac:dyDescent="0.4">
      <c r="A98" s="84" t="s">
        <v>430</v>
      </c>
      <c r="B98" s="85">
        <v>5617957</v>
      </c>
    </row>
    <row r="99" spans="1:2" ht="16" thickBot="1" x14ac:dyDescent="0.4">
      <c r="A99" s="84" t="s">
        <v>431</v>
      </c>
      <c r="B99" s="85">
        <v>3895575</v>
      </c>
    </row>
    <row r="100" spans="1:2" ht="16" thickBot="1" x14ac:dyDescent="0.4">
      <c r="A100" s="84" t="s">
        <v>432</v>
      </c>
      <c r="B100" s="85">
        <v>2491572</v>
      </c>
    </row>
    <row r="101" spans="1:2" ht="16" thickBot="1" x14ac:dyDescent="0.4">
      <c r="A101" s="84" t="s">
        <v>433</v>
      </c>
      <c r="B101" s="85">
        <v>4882396</v>
      </c>
    </row>
    <row r="102" spans="1:2" ht="16" thickBot="1" x14ac:dyDescent="0.4">
      <c r="A102" s="84" t="s">
        <v>434</v>
      </c>
      <c r="B102" s="85">
        <v>3150984</v>
      </c>
    </row>
    <row r="103" spans="1:2" ht="16" thickBot="1" x14ac:dyDescent="0.4">
      <c r="A103" s="84" t="s">
        <v>435</v>
      </c>
      <c r="B103" s="85">
        <v>2891184</v>
      </c>
    </row>
    <row r="104" spans="1:2" ht="16" thickBot="1" x14ac:dyDescent="0.4">
      <c r="A104" s="84" t="s">
        <v>436</v>
      </c>
      <c r="B104" s="85">
        <v>4849068</v>
      </c>
    </row>
    <row r="105" spans="1:2" ht="16" thickBot="1" x14ac:dyDescent="0.4">
      <c r="A105" s="84" t="s">
        <v>437</v>
      </c>
      <c r="B105" s="85">
        <v>5885631</v>
      </c>
    </row>
    <row r="106" spans="1:2" ht="16" thickBot="1" x14ac:dyDescent="0.4">
      <c r="A106" s="84" t="s">
        <v>438</v>
      </c>
      <c r="B106" s="85">
        <v>593776</v>
      </c>
    </row>
    <row r="107" spans="1:2" ht="16" thickBot="1" x14ac:dyDescent="0.4">
      <c r="A107" s="84" t="s">
        <v>439</v>
      </c>
      <c r="B107" s="85">
        <v>5764798</v>
      </c>
    </row>
    <row r="108" spans="1:2" ht="16" thickBot="1" x14ac:dyDescent="0.4">
      <c r="A108" s="84" t="s">
        <v>440</v>
      </c>
      <c r="B108" s="85">
        <v>8084685</v>
      </c>
    </row>
    <row r="109" spans="1:2" ht="16" thickBot="1" x14ac:dyDescent="0.4">
      <c r="A109" s="84" t="s">
        <v>441</v>
      </c>
      <c r="B109" s="85">
        <v>6671373</v>
      </c>
    </row>
    <row r="110" spans="1:2" ht="16" thickBot="1" x14ac:dyDescent="0.4">
      <c r="A110" s="84" t="s">
        <v>442</v>
      </c>
      <c r="B110" s="85">
        <v>11835528</v>
      </c>
    </row>
    <row r="111" spans="1:2" ht="16" thickBot="1" x14ac:dyDescent="0.4">
      <c r="A111" s="84" t="s">
        <v>443</v>
      </c>
      <c r="B111" s="85">
        <v>6097977</v>
      </c>
    </row>
    <row r="112" spans="1:2" ht="16" thickBot="1" x14ac:dyDescent="0.4">
      <c r="A112" s="84" t="s">
        <v>444</v>
      </c>
      <c r="B112" s="85">
        <v>2255107</v>
      </c>
    </row>
    <row r="113" spans="1:2" ht="16" thickBot="1" x14ac:dyDescent="0.4">
      <c r="A113" s="84" t="s">
        <v>445</v>
      </c>
      <c r="B113" s="85">
        <v>3807808</v>
      </c>
    </row>
    <row r="114" spans="1:2" ht="16" thickBot="1" x14ac:dyDescent="0.4">
      <c r="A114" s="84" t="s">
        <v>446</v>
      </c>
      <c r="B114" s="85">
        <v>10926856</v>
      </c>
    </row>
    <row r="115" spans="1:2" ht="16" thickBot="1" x14ac:dyDescent="0.4">
      <c r="A115" s="84" t="s">
        <v>447</v>
      </c>
      <c r="B115" s="85">
        <v>4090824</v>
      </c>
    </row>
    <row r="116" spans="1:2" ht="16" thickBot="1" x14ac:dyDescent="0.4">
      <c r="A116" s="84" t="s">
        <v>448</v>
      </c>
      <c r="B116" s="85">
        <v>4004265</v>
      </c>
    </row>
    <row r="117" spans="1:2" ht="16" thickBot="1" x14ac:dyDescent="0.4">
      <c r="A117" s="84" t="s">
        <v>449</v>
      </c>
      <c r="B117" s="85">
        <v>4853564</v>
      </c>
    </row>
    <row r="118" spans="1:2" ht="16" thickBot="1" x14ac:dyDescent="0.4">
      <c r="A118" s="84" t="s">
        <v>450</v>
      </c>
      <c r="B118" s="85">
        <v>3605002</v>
      </c>
    </row>
    <row r="119" spans="1:2" ht="16" thickBot="1" x14ac:dyDescent="0.4">
      <c r="A119" s="84" t="s">
        <v>451</v>
      </c>
      <c r="B119" s="85">
        <v>6871583</v>
      </c>
    </row>
    <row r="120" spans="1:2" ht="16" thickBot="1" x14ac:dyDescent="0.4">
      <c r="A120" s="84" t="s">
        <v>452</v>
      </c>
      <c r="B120" s="85">
        <v>4212493</v>
      </c>
    </row>
    <row r="121" spans="1:2" ht="16" thickBot="1" x14ac:dyDescent="0.4">
      <c r="A121" s="84" t="s">
        <v>453</v>
      </c>
      <c r="B121" s="85">
        <v>15496094</v>
      </c>
    </row>
    <row r="122" spans="1:2" ht="16" thickBot="1" x14ac:dyDescent="0.4">
      <c r="A122" s="84" t="s">
        <v>454</v>
      </c>
      <c r="B122" s="85">
        <v>5614067</v>
      </c>
    </row>
    <row r="123" spans="1:2" ht="16" thickBot="1" x14ac:dyDescent="0.4">
      <c r="A123" s="84" t="s">
        <v>455</v>
      </c>
      <c r="B123" s="85">
        <v>3697919</v>
      </c>
    </row>
    <row r="124" spans="1:2" ht="16" thickBot="1" x14ac:dyDescent="0.4">
      <c r="A124" s="84" t="s">
        <v>456</v>
      </c>
      <c r="B124" s="85">
        <v>5827044</v>
      </c>
    </row>
    <row r="125" spans="1:2" ht="16" thickBot="1" x14ac:dyDescent="0.4">
      <c r="A125" s="84" t="s">
        <v>457</v>
      </c>
      <c r="B125" s="85">
        <v>14268622</v>
      </c>
    </row>
    <row r="126" spans="1:2" ht="16" thickBot="1" x14ac:dyDescent="0.4">
      <c r="A126" s="84" t="s">
        <v>458</v>
      </c>
      <c r="B126" s="85">
        <v>6859027</v>
      </c>
    </row>
    <row r="127" spans="1:2" ht="16" thickBot="1" x14ac:dyDescent="0.4">
      <c r="A127" s="84" t="s">
        <v>459</v>
      </c>
      <c r="B127" s="85">
        <v>17476538</v>
      </c>
    </row>
    <row r="128" spans="1:2" ht="16" thickBot="1" x14ac:dyDescent="0.4">
      <c r="A128" s="84" t="s">
        <v>460</v>
      </c>
      <c r="B128" s="85">
        <v>3225610</v>
      </c>
    </row>
    <row r="129" spans="1:5" ht="16" thickBot="1" x14ac:dyDescent="0.4">
      <c r="A129" s="84" t="s">
        <v>461</v>
      </c>
      <c r="B129" s="85">
        <v>3365493</v>
      </c>
    </row>
    <row r="130" spans="1:5" ht="16" thickBot="1" x14ac:dyDescent="0.4">
      <c r="A130" s="84" t="s">
        <v>462</v>
      </c>
      <c r="B130" s="85">
        <v>5048908</v>
      </c>
    </row>
    <row r="131" spans="1:5" ht="16" thickBot="1" x14ac:dyDescent="0.4">
      <c r="A131" s="84" t="s">
        <v>463</v>
      </c>
      <c r="B131" s="85">
        <v>3387521</v>
      </c>
    </row>
    <row r="132" spans="1:5" ht="16" thickBot="1" x14ac:dyDescent="0.4">
      <c r="A132" s="84" t="s">
        <v>464</v>
      </c>
      <c r="B132" s="85">
        <v>2862144</v>
      </c>
    </row>
    <row r="133" spans="1:5" ht="16" thickBot="1" x14ac:dyDescent="0.4">
      <c r="A133" s="84" t="s">
        <v>465</v>
      </c>
      <c r="B133" s="85">
        <v>3625036</v>
      </c>
    </row>
    <row r="134" spans="1:5" ht="16" thickBot="1" x14ac:dyDescent="0.4">
      <c r="A134" s="84" t="s">
        <v>466</v>
      </c>
      <c r="B134" s="85">
        <v>6409220</v>
      </c>
    </row>
    <row r="135" spans="1:5" ht="16" thickBot="1" x14ac:dyDescent="0.4">
      <c r="A135" s="84" t="s">
        <v>467</v>
      </c>
      <c r="B135" s="85">
        <v>4137458</v>
      </c>
    </row>
    <row r="136" spans="1:5" ht="16" thickBot="1" x14ac:dyDescent="0.4">
      <c r="A136" s="84" t="s">
        <v>468</v>
      </c>
      <c r="B136" s="85">
        <v>7213830</v>
      </c>
    </row>
    <row r="137" spans="1:5" ht="16" thickBot="1" x14ac:dyDescent="0.4">
      <c r="A137" s="84" t="s">
        <v>469</v>
      </c>
      <c r="B137" s="85">
        <v>6264233</v>
      </c>
    </row>
    <row r="138" spans="1:5" ht="16" thickBot="1" x14ac:dyDescent="0.4">
      <c r="A138" s="84" t="s">
        <v>470</v>
      </c>
      <c r="B138" s="85">
        <v>4763028</v>
      </c>
    </row>
    <row r="139" spans="1:5" ht="16" thickBot="1" x14ac:dyDescent="0.4">
      <c r="A139" s="84" t="s">
        <v>471</v>
      </c>
      <c r="B139" s="85">
        <v>5676370</v>
      </c>
    </row>
    <row r="140" spans="1:5" ht="16" thickBot="1" x14ac:dyDescent="0.4">
      <c r="A140" s="84" t="s">
        <v>472</v>
      </c>
      <c r="B140" s="85">
        <v>3603851</v>
      </c>
    </row>
    <row r="141" spans="1:5" ht="16" thickBot="1" x14ac:dyDescent="0.4">
      <c r="A141" s="84" t="s">
        <v>473</v>
      </c>
      <c r="B141" s="85">
        <v>9776305</v>
      </c>
    </row>
    <row r="142" spans="1:5" ht="16" thickBot="1" x14ac:dyDescent="0.4">
      <c r="A142" s="84" t="s">
        <v>474</v>
      </c>
      <c r="B142" s="85">
        <v>2191427</v>
      </c>
    </row>
    <row r="143" spans="1:5" ht="16" thickBot="1" x14ac:dyDescent="0.4">
      <c r="A143" s="84" t="s">
        <v>475</v>
      </c>
      <c r="B143" s="85">
        <v>4890820</v>
      </c>
    </row>
    <row r="144" spans="1:5" ht="16" thickBot="1" x14ac:dyDescent="0.4">
      <c r="A144" s="84" t="s">
        <v>476</v>
      </c>
      <c r="B144" s="85">
        <v>6365690</v>
      </c>
      <c r="E144" s="12"/>
    </row>
    <row r="145" spans="1:2" ht="16" thickBot="1" x14ac:dyDescent="0.4">
      <c r="A145" s="84" t="s">
        <v>477</v>
      </c>
      <c r="B145" s="85">
        <v>14452602</v>
      </c>
    </row>
    <row r="146" spans="1:2" ht="16" thickBot="1" x14ac:dyDescent="0.4">
      <c r="A146" s="84" t="s">
        <v>478</v>
      </c>
      <c r="B146" s="85">
        <v>5788821</v>
      </c>
    </row>
    <row r="147" spans="1:2" ht="16" thickBot="1" x14ac:dyDescent="0.4">
      <c r="A147" s="84" t="s">
        <v>479</v>
      </c>
      <c r="B147" s="85">
        <v>6965975</v>
      </c>
    </row>
    <row r="148" spans="1:2" ht="16" thickBot="1" x14ac:dyDescent="0.4">
      <c r="A148" s="84" t="s">
        <v>480</v>
      </c>
      <c r="B148" s="85">
        <v>7975904</v>
      </c>
    </row>
    <row r="149" spans="1:2" ht="16" thickBot="1" x14ac:dyDescent="0.4">
      <c r="A149" s="84" t="s">
        <v>481</v>
      </c>
      <c r="B149" s="85">
        <v>2084500</v>
      </c>
    </row>
    <row r="150" spans="1:2" ht="16" thickBot="1" x14ac:dyDescent="0.4">
      <c r="A150" s="84" t="s">
        <v>482</v>
      </c>
      <c r="B150" s="85">
        <v>7876618</v>
      </c>
    </row>
    <row r="151" spans="1:2" ht="16" thickBot="1" x14ac:dyDescent="0.4">
      <c r="A151" s="84" t="s">
        <v>483</v>
      </c>
      <c r="B151" s="85">
        <v>1756952</v>
      </c>
    </row>
    <row r="152" spans="1:2" ht="16" thickBot="1" x14ac:dyDescent="0.4">
      <c r="A152" s="84" t="s">
        <v>484</v>
      </c>
      <c r="B152" s="85">
        <v>6022088</v>
      </c>
    </row>
    <row r="153" spans="1:2" ht="16" thickBot="1" x14ac:dyDescent="0.4">
      <c r="A153" s="84" t="s">
        <v>485</v>
      </c>
      <c r="B153" s="85">
        <v>10432735</v>
      </c>
    </row>
    <row r="154" spans="1:2" ht="16" thickBot="1" x14ac:dyDescent="0.4">
      <c r="A154" s="84" t="s">
        <v>486</v>
      </c>
      <c r="B154" s="85">
        <v>3201628</v>
      </c>
    </row>
    <row r="155" spans="1:2" ht="16" thickBot="1" x14ac:dyDescent="0.4">
      <c r="A155" s="86" t="s">
        <v>487</v>
      </c>
      <c r="B155" s="85">
        <v>1050000000</v>
      </c>
    </row>
    <row r="156" spans="1:2" x14ac:dyDescent="0.35">
      <c r="B156" s="6"/>
    </row>
    <row r="158" spans="1:2" x14ac:dyDescent="0.35">
      <c r="B158" s="6"/>
    </row>
  </sheetData>
  <sheetProtection algorithmName="SHA-512" hashValue="N4Vyf8pP8+1r40Z3QltgvGxxLgoPjtiVqpyYSbgTa2Efu3MnwbEDtYeZ8pFL4W8Rs+PSs3GQm5G1uFZJwhVSrQ==" saltValue="Ra378SYtLezOt6hBUmoFXQ==" spinCount="100000" sheet="1" selectLockedCells="1"/>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AEC8-17A8-4FDE-B7BC-B6C11733B276}">
  <dimension ref="A1:U169"/>
  <sheetViews>
    <sheetView zoomScale="40" zoomScaleNormal="40" workbookViewId="0">
      <selection activeCell="M6" sqref="M6:R7"/>
    </sheetView>
  </sheetViews>
  <sheetFormatPr defaultColWidth="15.1796875" defaultRowHeight="15.5" x14ac:dyDescent="0.35"/>
  <cols>
    <col min="1" max="1" width="13.1796875" style="8" customWidth="1"/>
    <col min="2" max="2" width="32.453125" style="8" customWidth="1"/>
    <col min="3" max="20" width="15.1796875" style="8" customWidth="1"/>
    <col min="21" max="21" width="64.453125" style="8" customWidth="1"/>
    <col min="22" max="22" width="15.1796875" style="8" customWidth="1"/>
    <col min="23" max="16384" width="15.1796875" style="8"/>
  </cols>
  <sheetData>
    <row r="1" spans="1:21" s="7" customFormat="1" ht="21" x14ac:dyDescent="0.35">
      <c r="A1" s="97" t="s">
        <v>488</v>
      </c>
      <c r="B1" s="96"/>
      <c r="C1" s="96"/>
      <c r="D1" s="96"/>
      <c r="E1" s="96"/>
      <c r="F1" s="96"/>
      <c r="G1" s="96"/>
    </row>
    <row r="2" spans="1:21" s="18" customFormat="1" ht="14.15" customHeight="1" x14ac:dyDescent="0.35">
      <c r="A2" s="95" t="s">
        <v>489</v>
      </c>
    </row>
    <row r="3" spans="1:21" s="92" customFormat="1" ht="254.15" customHeight="1" x14ac:dyDescent="0.35">
      <c r="A3" s="93" t="s">
        <v>490</v>
      </c>
      <c r="B3" s="93" t="s">
        <v>491</v>
      </c>
      <c r="C3" s="94" t="s">
        <v>492</v>
      </c>
      <c r="D3" s="94" t="s">
        <v>493</v>
      </c>
      <c r="E3" s="94" t="s">
        <v>494</v>
      </c>
      <c r="F3" s="94" t="s">
        <v>495</v>
      </c>
      <c r="G3" s="94" t="s">
        <v>496</v>
      </c>
      <c r="H3" s="94" t="s">
        <v>497</v>
      </c>
      <c r="I3" s="94" t="s">
        <v>498</v>
      </c>
      <c r="J3" s="94" t="s">
        <v>499</v>
      </c>
      <c r="K3" s="94" t="s">
        <v>500</v>
      </c>
      <c r="L3" s="94" t="s">
        <v>501</v>
      </c>
      <c r="M3" s="94" t="s">
        <v>502</v>
      </c>
      <c r="N3" s="94" t="s">
        <v>503</v>
      </c>
      <c r="O3" s="94" t="s">
        <v>504</v>
      </c>
      <c r="P3" s="94" t="s">
        <v>505</v>
      </c>
      <c r="Q3" s="94" t="s">
        <v>506</v>
      </c>
      <c r="R3" s="94" t="s">
        <v>507</v>
      </c>
      <c r="S3" s="94" t="s">
        <v>508</v>
      </c>
      <c r="T3" s="94" t="s">
        <v>509</v>
      </c>
      <c r="U3" s="93" t="s">
        <v>510</v>
      </c>
    </row>
    <row r="4" spans="1:21" s="19" customFormat="1" x14ac:dyDescent="0.35">
      <c r="A4" s="91" t="s">
        <v>511</v>
      </c>
      <c r="B4" s="91" t="s">
        <v>334</v>
      </c>
      <c r="C4" s="90">
        <v>23.54</v>
      </c>
      <c r="D4" s="90">
        <v>21.85</v>
      </c>
      <c r="E4" s="90">
        <v>22.85</v>
      </c>
      <c r="F4" s="89">
        <v>908.7</v>
      </c>
      <c r="G4" s="89">
        <v>1015.18</v>
      </c>
      <c r="H4" s="89">
        <v>1063</v>
      </c>
      <c r="I4" s="89">
        <v>918.03</v>
      </c>
      <c r="J4" s="89">
        <v>996.85</v>
      </c>
      <c r="K4" s="89">
        <v>1056.6600000000001</v>
      </c>
      <c r="L4" s="90">
        <v>24.78</v>
      </c>
      <c r="M4" s="90">
        <v>24.19</v>
      </c>
      <c r="N4" s="90">
        <v>24.78</v>
      </c>
      <c r="O4" s="89">
        <v>1838.6</v>
      </c>
      <c r="P4" s="89">
        <v>1842.36</v>
      </c>
      <c r="Q4" s="89">
        <v>1952.9</v>
      </c>
      <c r="R4" s="89">
        <v>1563.92</v>
      </c>
      <c r="S4" s="89">
        <v>1062.47</v>
      </c>
      <c r="T4" s="89">
        <v>1126.22</v>
      </c>
      <c r="U4" s="88" t="s">
        <v>512</v>
      </c>
    </row>
    <row r="5" spans="1:21" s="19" customFormat="1" ht="62" x14ac:dyDescent="0.35">
      <c r="A5" s="91" t="s">
        <v>513</v>
      </c>
      <c r="B5" s="91" t="s">
        <v>335</v>
      </c>
      <c r="C5" s="90">
        <v>19.75</v>
      </c>
      <c r="D5" s="90">
        <v>19.55</v>
      </c>
      <c r="E5" s="90">
        <v>19.850000000000001</v>
      </c>
      <c r="F5" s="89">
        <v>1035</v>
      </c>
      <c r="G5" s="89">
        <v>1116</v>
      </c>
      <c r="H5" s="89">
        <v>1151</v>
      </c>
      <c r="I5" s="89">
        <v>1190</v>
      </c>
      <c r="J5" s="89">
        <v>1146</v>
      </c>
      <c r="K5" s="89">
        <v>1181</v>
      </c>
      <c r="L5" s="90">
        <v>21.5</v>
      </c>
      <c r="M5" s="90">
        <v>21.2</v>
      </c>
      <c r="N5" s="90">
        <v>22.4</v>
      </c>
      <c r="O5" s="89">
        <v>1820</v>
      </c>
      <c r="P5" s="89">
        <v>1780</v>
      </c>
      <c r="Q5" s="89">
        <v>1830</v>
      </c>
      <c r="R5" s="89">
        <v>1870</v>
      </c>
      <c r="S5" s="89">
        <v>1758</v>
      </c>
      <c r="T5" s="89">
        <v>1808</v>
      </c>
      <c r="U5" s="88" t="s">
        <v>514</v>
      </c>
    </row>
    <row r="6" spans="1:21" s="19" customFormat="1" ht="124" x14ac:dyDescent="0.35">
      <c r="A6" s="91" t="s">
        <v>515</v>
      </c>
      <c r="B6" s="91" t="s">
        <v>336</v>
      </c>
      <c r="C6" s="90">
        <v>24.17</v>
      </c>
      <c r="D6" s="90">
        <v>24.17</v>
      </c>
      <c r="E6" s="90">
        <v>25.65</v>
      </c>
      <c r="F6" s="89">
        <v>818.19</v>
      </c>
      <c r="G6" s="89">
        <v>889.86</v>
      </c>
      <c r="H6" s="89">
        <v>954.82</v>
      </c>
      <c r="I6" s="89">
        <v>818.19</v>
      </c>
      <c r="J6" s="89">
        <v>889.86</v>
      </c>
      <c r="K6" s="89">
        <v>954.82</v>
      </c>
      <c r="L6" s="90">
        <v>22.79</v>
      </c>
      <c r="M6" s="90">
        <v>22.88</v>
      </c>
      <c r="N6" s="90">
        <v>23.77</v>
      </c>
      <c r="O6" s="89">
        <v>1321.47</v>
      </c>
      <c r="P6" s="89">
        <v>2648.26</v>
      </c>
      <c r="Q6" s="89">
        <v>2841.58</v>
      </c>
      <c r="R6" s="89">
        <v>1321.47</v>
      </c>
      <c r="S6" s="89">
        <v>2648.26</v>
      </c>
      <c r="T6" s="89">
        <v>2841.58</v>
      </c>
      <c r="U6" s="88" t="s">
        <v>516</v>
      </c>
    </row>
    <row r="7" spans="1:21" s="19" customFormat="1" ht="46.5" x14ac:dyDescent="0.35">
      <c r="A7" s="91" t="s">
        <v>517</v>
      </c>
      <c r="B7" s="91" t="s">
        <v>337</v>
      </c>
      <c r="C7" s="90">
        <v>25.4</v>
      </c>
      <c r="D7" s="90">
        <v>25.4</v>
      </c>
      <c r="E7" s="90">
        <v>27.51</v>
      </c>
      <c r="F7" s="89">
        <v>1052.6400000000001</v>
      </c>
      <c r="G7" s="89">
        <v>1077.69</v>
      </c>
      <c r="H7" s="89">
        <v>1117.69</v>
      </c>
      <c r="I7" s="89">
        <v>1058.1600000000001</v>
      </c>
      <c r="J7" s="89">
        <v>1043.22</v>
      </c>
      <c r="K7" s="89">
        <v>1083.22</v>
      </c>
      <c r="L7" s="90">
        <v>21.68</v>
      </c>
      <c r="M7" s="90">
        <v>22.66</v>
      </c>
      <c r="N7" s="90">
        <v>24.47</v>
      </c>
      <c r="O7" s="89">
        <v>1914.34</v>
      </c>
      <c r="P7" s="89">
        <v>2442.15</v>
      </c>
      <c r="Q7" s="89">
        <v>2525.1799999999998</v>
      </c>
      <c r="R7" s="89">
        <v>1239.0999999999999</v>
      </c>
      <c r="S7" s="89">
        <v>1456.72</v>
      </c>
      <c r="T7" s="89">
        <v>1514.99</v>
      </c>
      <c r="U7" s="88" t="s">
        <v>518</v>
      </c>
    </row>
    <row r="8" spans="1:21" s="19" customFormat="1" ht="62" x14ac:dyDescent="0.35">
      <c r="A8" s="91" t="s">
        <v>519</v>
      </c>
      <c r="B8" s="91" t="s">
        <v>338</v>
      </c>
      <c r="C8" s="90">
        <v>23.19</v>
      </c>
      <c r="D8" s="90">
        <v>23.23</v>
      </c>
      <c r="E8" s="90">
        <v>24.33</v>
      </c>
      <c r="F8" s="89">
        <v>1092.48</v>
      </c>
      <c r="G8" s="89">
        <v>1043.72</v>
      </c>
      <c r="H8" s="89">
        <v>1076.9100000000001</v>
      </c>
      <c r="I8" s="89">
        <v>1087.79</v>
      </c>
      <c r="J8" s="89">
        <v>1089.26</v>
      </c>
      <c r="K8" s="89">
        <v>1161.19</v>
      </c>
      <c r="L8" s="90">
        <v>19.61</v>
      </c>
      <c r="M8" s="90">
        <v>19.600000000000001</v>
      </c>
      <c r="N8" s="90">
        <v>20.45</v>
      </c>
      <c r="O8" s="89">
        <v>1689.46</v>
      </c>
      <c r="P8" s="89">
        <v>1632.63</v>
      </c>
      <c r="Q8" s="89">
        <v>1619.12</v>
      </c>
      <c r="R8" s="89">
        <v>1577.44</v>
      </c>
      <c r="S8" s="89">
        <v>1560.69</v>
      </c>
      <c r="T8" s="89">
        <v>1691.63</v>
      </c>
      <c r="U8" s="88" t="s">
        <v>520</v>
      </c>
    </row>
    <row r="9" spans="1:21" s="19" customFormat="1" ht="31" x14ac:dyDescent="0.35">
      <c r="A9" s="91" t="s">
        <v>521</v>
      </c>
      <c r="B9" s="91" t="s">
        <v>339</v>
      </c>
      <c r="C9" s="90">
        <v>21.24</v>
      </c>
      <c r="D9" s="90">
        <v>23.3</v>
      </c>
      <c r="E9" s="90">
        <v>23.88</v>
      </c>
      <c r="F9" s="89">
        <v>969.21</v>
      </c>
      <c r="G9" s="89">
        <v>990.92</v>
      </c>
      <c r="H9" s="89">
        <v>1015.69</v>
      </c>
      <c r="I9" s="89">
        <v>1019.57</v>
      </c>
      <c r="J9" s="89">
        <v>1061.81</v>
      </c>
      <c r="K9" s="89">
        <v>1088.3599999999999</v>
      </c>
      <c r="L9" s="90">
        <v>14.6</v>
      </c>
      <c r="M9" s="90">
        <v>16.170000000000002</v>
      </c>
      <c r="N9" s="90">
        <v>16.57</v>
      </c>
      <c r="O9" s="89">
        <v>1965.07</v>
      </c>
      <c r="P9" s="89">
        <v>2048.66</v>
      </c>
      <c r="Q9" s="89">
        <v>2099.88</v>
      </c>
      <c r="R9" s="89">
        <v>1424.92</v>
      </c>
      <c r="S9" s="89">
        <v>1567.46</v>
      </c>
      <c r="T9" s="89">
        <v>1606.65</v>
      </c>
      <c r="U9" s="88" t="s">
        <v>522</v>
      </c>
    </row>
    <row r="10" spans="1:21" s="19" customFormat="1" ht="124" x14ac:dyDescent="0.35">
      <c r="A10" s="91" t="s">
        <v>523</v>
      </c>
      <c r="B10" s="91" t="s">
        <v>340</v>
      </c>
      <c r="C10" s="90">
        <v>27.99</v>
      </c>
      <c r="D10" s="90">
        <v>21.2</v>
      </c>
      <c r="E10" s="90">
        <v>22.55</v>
      </c>
      <c r="F10" s="89">
        <v>829.35</v>
      </c>
      <c r="G10" s="89">
        <v>813.87</v>
      </c>
      <c r="H10" s="89">
        <v>873.85</v>
      </c>
      <c r="I10" s="89">
        <v>841.9</v>
      </c>
      <c r="J10" s="89">
        <v>834.49</v>
      </c>
      <c r="K10" s="89">
        <v>889.07</v>
      </c>
      <c r="L10" s="90">
        <v>20.59</v>
      </c>
      <c r="M10" s="90">
        <v>20.76</v>
      </c>
      <c r="N10" s="90">
        <v>22.42</v>
      </c>
      <c r="O10" s="89">
        <v>1642.79</v>
      </c>
      <c r="P10" s="89">
        <v>1681.72</v>
      </c>
      <c r="Q10" s="89">
        <v>1805.66</v>
      </c>
      <c r="R10" s="89">
        <v>1280.06</v>
      </c>
      <c r="S10" s="89">
        <v>1330.93</v>
      </c>
      <c r="T10" s="89">
        <v>1429.02</v>
      </c>
      <c r="U10" s="88" t="s">
        <v>524</v>
      </c>
    </row>
    <row r="11" spans="1:21" s="19" customFormat="1" ht="93" x14ac:dyDescent="0.35">
      <c r="A11" s="91" t="s">
        <v>525</v>
      </c>
      <c r="B11" s="91" t="s">
        <v>341</v>
      </c>
      <c r="C11" s="90">
        <v>21.44</v>
      </c>
      <c r="D11" s="90">
        <v>21.44</v>
      </c>
      <c r="E11" s="90">
        <v>22.98</v>
      </c>
      <c r="F11" s="89">
        <v>748.54</v>
      </c>
      <c r="G11" s="89">
        <v>782.65</v>
      </c>
      <c r="H11" s="89">
        <v>799.88</v>
      </c>
      <c r="I11" s="89">
        <v>876.76</v>
      </c>
      <c r="J11" s="89">
        <v>1072.72</v>
      </c>
      <c r="K11" s="89">
        <v>953.93</v>
      </c>
      <c r="L11" s="90">
        <v>21.44</v>
      </c>
      <c r="M11" s="90">
        <v>21.44</v>
      </c>
      <c r="N11" s="90">
        <v>22.98</v>
      </c>
      <c r="O11" s="89">
        <v>1184.76</v>
      </c>
      <c r="P11" s="89">
        <v>1016.92</v>
      </c>
      <c r="Q11" s="89">
        <v>1177.1500000000001</v>
      </c>
      <c r="R11" s="89">
        <v>1276.45</v>
      </c>
      <c r="S11" s="89">
        <v>1176.8</v>
      </c>
      <c r="T11" s="89">
        <v>1247.08</v>
      </c>
      <c r="U11" s="88" t="s">
        <v>526</v>
      </c>
    </row>
    <row r="12" spans="1:21" s="19" customFormat="1" ht="77.5" x14ac:dyDescent="0.35">
      <c r="A12" s="91" t="s">
        <v>527</v>
      </c>
      <c r="B12" s="91" t="s">
        <v>342</v>
      </c>
      <c r="C12" s="90">
        <v>20.7</v>
      </c>
      <c r="D12" s="90">
        <v>20.7</v>
      </c>
      <c r="E12" s="90">
        <v>22.25</v>
      </c>
      <c r="F12" s="89">
        <v>702.38</v>
      </c>
      <c r="G12" s="89">
        <v>703.9</v>
      </c>
      <c r="H12" s="89">
        <v>735.43</v>
      </c>
      <c r="I12" s="89">
        <v>754.94</v>
      </c>
      <c r="J12" s="89">
        <v>768.73</v>
      </c>
      <c r="K12" s="89">
        <v>828.28</v>
      </c>
      <c r="L12" s="90">
        <v>20.85</v>
      </c>
      <c r="M12" s="90">
        <v>20.85</v>
      </c>
      <c r="N12" s="90">
        <v>22.25</v>
      </c>
      <c r="O12" s="89">
        <v>766.29</v>
      </c>
      <c r="P12" s="89">
        <v>765.58</v>
      </c>
      <c r="Q12" s="89">
        <v>834.53</v>
      </c>
      <c r="R12" s="89">
        <v>859.03</v>
      </c>
      <c r="S12" s="89">
        <v>832.83</v>
      </c>
      <c r="T12" s="89">
        <v>862.55</v>
      </c>
      <c r="U12" s="88" t="s">
        <v>528</v>
      </c>
    </row>
    <row r="13" spans="1:21" s="19" customFormat="1" x14ac:dyDescent="0.35">
      <c r="A13" s="91" t="s">
        <v>529</v>
      </c>
      <c r="B13" s="91" t="s">
        <v>343</v>
      </c>
      <c r="C13" s="90">
        <v>23.05</v>
      </c>
      <c r="D13" s="90">
        <v>23.05</v>
      </c>
      <c r="E13" s="90">
        <v>24.91</v>
      </c>
      <c r="F13" s="89">
        <v>772.1</v>
      </c>
      <c r="G13" s="89">
        <v>775.18</v>
      </c>
      <c r="H13" s="89">
        <v>826.73</v>
      </c>
      <c r="I13" s="89">
        <v>820.04</v>
      </c>
      <c r="J13" s="89">
        <v>817.98</v>
      </c>
      <c r="K13" s="89">
        <v>872.38</v>
      </c>
      <c r="L13" s="90">
        <v>20.420000000000002</v>
      </c>
      <c r="M13" s="90">
        <v>20.420000000000002</v>
      </c>
      <c r="N13" s="90">
        <v>22.11</v>
      </c>
      <c r="O13" s="89">
        <v>989.14</v>
      </c>
      <c r="P13" s="89">
        <v>1003.18</v>
      </c>
      <c r="Q13" s="89">
        <v>1069.8900000000001</v>
      </c>
      <c r="R13" s="89">
        <v>950.46</v>
      </c>
      <c r="S13" s="89">
        <v>976.68</v>
      </c>
      <c r="T13" s="89">
        <v>1041.6300000000001</v>
      </c>
      <c r="U13" s="88" t="s">
        <v>512</v>
      </c>
    </row>
    <row r="14" spans="1:21" s="19" customFormat="1" ht="31" x14ac:dyDescent="0.35">
      <c r="A14" s="91" t="s">
        <v>530</v>
      </c>
      <c r="B14" s="91" t="s">
        <v>344</v>
      </c>
      <c r="C14" s="90">
        <v>25.52</v>
      </c>
      <c r="D14" s="90">
        <v>25.48</v>
      </c>
      <c r="E14" s="90">
        <v>26.75</v>
      </c>
      <c r="F14" s="89">
        <v>1148</v>
      </c>
      <c r="G14" s="89">
        <v>1173</v>
      </c>
      <c r="H14" s="89">
        <v>1220</v>
      </c>
      <c r="I14" s="89">
        <v>1229</v>
      </c>
      <c r="J14" s="89">
        <v>1243</v>
      </c>
      <c r="K14" s="89">
        <v>1293</v>
      </c>
      <c r="L14" s="90">
        <v>21.9</v>
      </c>
      <c r="M14" s="90">
        <v>21.9</v>
      </c>
      <c r="N14" s="90">
        <v>21.9</v>
      </c>
      <c r="O14" s="89">
        <v>1419</v>
      </c>
      <c r="P14" s="89">
        <v>1468</v>
      </c>
      <c r="Q14" s="89">
        <v>1603</v>
      </c>
      <c r="R14" s="89">
        <v>1601</v>
      </c>
      <c r="S14" s="89">
        <v>1682</v>
      </c>
      <c r="T14" s="89">
        <v>1705</v>
      </c>
      <c r="U14" s="88" t="s">
        <v>531</v>
      </c>
    </row>
    <row r="15" spans="1:21" s="19" customFormat="1" ht="77.5" x14ac:dyDescent="0.35">
      <c r="A15" s="91" t="s">
        <v>532</v>
      </c>
      <c r="B15" s="91" t="s">
        <v>345</v>
      </c>
      <c r="C15" s="90">
        <v>21.65</v>
      </c>
      <c r="D15" s="90">
        <v>21.32</v>
      </c>
      <c r="E15" s="90">
        <v>22.08</v>
      </c>
      <c r="F15" s="89">
        <v>1135.1400000000001</v>
      </c>
      <c r="G15" s="89">
        <v>1192.8399999999999</v>
      </c>
      <c r="H15" s="89">
        <v>1235</v>
      </c>
      <c r="I15" s="89">
        <v>1248.7</v>
      </c>
      <c r="J15" s="89">
        <v>1228.3</v>
      </c>
      <c r="K15" s="89">
        <v>1271</v>
      </c>
      <c r="L15" s="90">
        <v>21.15</v>
      </c>
      <c r="M15" s="90">
        <v>20.83</v>
      </c>
      <c r="N15" s="90">
        <v>21.88</v>
      </c>
      <c r="O15" s="89">
        <v>2411.64</v>
      </c>
      <c r="P15" s="89">
        <v>2153.27</v>
      </c>
      <c r="Q15" s="89">
        <v>2240</v>
      </c>
      <c r="R15" s="89">
        <v>1096.6300000000001</v>
      </c>
      <c r="S15" s="89">
        <v>1237.1300000000001</v>
      </c>
      <c r="T15" s="89">
        <v>1286</v>
      </c>
      <c r="U15" s="88" t="s">
        <v>533</v>
      </c>
    </row>
    <row r="16" spans="1:21" s="19" customFormat="1" ht="77.5" x14ac:dyDescent="0.35">
      <c r="A16" s="91" t="s">
        <v>534</v>
      </c>
      <c r="B16" s="91" t="s">
        <v>346</v>
      </c>
      <c r="C16" s="90">
        <v>23.48</v>
      </c>
      <c r="D16" s="90">
        <v>23.48</v>
      </c>
      <c r="E16" s="90">
        <v>25.28</v>
      </c>
      <c r="F16" s="89">
        <v>735.93</v>
      </c>
      <c r="G16" s="89">
        <v>734.82</v>
      </c>
      <c r="H16" s="89">
        <v>788.66</v>
      </c>
      <c r="I16" s="89">
        <v>799.72</v>
      </c>
      <c r="J16" s="89">
        <v>795.07</v>
      </c>
      <c r="K16" s="89">
        <v>852.36</v>
      </c>
      <c r="L16" s="90">
        <v>20.22</v>
      </c>
      <c r="M16" s="90">
        <v>20.22</v>
      </c>
      <c r="N16" s="90">
        <v>22.36</v>
      </c>
      <c r="O16" s="89">
        <v>1396.2</v>
      </c>
      <c r="P16" s="89">
        <v>1340.41</v>
      </c>
      <c r="Q16" s="89">
        <v>1394.25</v>
      </c>
      <c r="R16" s="89">
        <v>1128.5</v>
      </c>
      <c r="S16" s="89">
        <v>1100.6300000000001</v>
      </c>
      <c r="T16" s="89">
        <v>1157.92</v>
      </c>
      <c r="U16" s="88" t="s">
        <v>535</v>
      </c>
    </row>
    <row r="17" spans="1:21" s="19" customFormat="1" x14ac:dyDescent="0.35">
      <c r="A17" s="91" t="s">
        <v>536</v>
      </c>
      <c r="B17" s="91" t="s">
        <v>347</v>
      </c>
      <c r="C17" s="90">
        <v>20</v>
      </c>
      <c r="D17" s="90">
        <v>20</v>
      </c>
      <c r="E17" s="90">
        <v>20.49</v>
      </c>
      <c r="F17" s="89">
        <v>1158</v>
      </c>
      <c r="G17" s="89">
        <v>1158</v>
      </c>
      <c r="H17" s="89">
        <v>1436.49</v>
      </c>
      <c r="I17" s="89">
        <v>1031</v>
      </c>
      <c r="J17" s="89">
        <v>1031</v>
      </c>
      <c r="K17" s="89">
        <v>1319.54</v>
      </c>
      <c r="L17" s="90">
        <v>20.77</v>
      </c>
      <c r="M17" s="90">
        <v>20.77</v>
      </c>
      <c r="N17" s="90">
        <v>21.47</v>
      </c>
      <c r="O17" s="89">
        <v>1589</v>
      </c>
      <c r="P17" s="89">
        <v>1589</v>
      </c>
      <c r="Q17" s="89">
        <v>1547.69</v>
      </c>
      <c r="R17" s="89">
        <v>1268</v>
      </c>
      <c r="S17" s="89">
        <v>1268</v>
      </c>
      <c r="T17" s="89">
        <v>1557.21</v>
      </c>
      <c r="U17" s="88" t="s">
        <v>512</v>
      </c>
    </row>
    <row r="18" spans="1:21" s="19" customFormat="1" x14ac:dyDescent="0.35">
      <c r="A18" s="91" t="s">
        <v>537</v>
      </c>
      <c r="B18" s="91" t="s">
        <v>348</v>
      </c>
      <c r="C18" s="90">
        <v>22.73</v>
      </c>
      <c r="D18" s="90">
        <v>23.04</v>
      </c>
      <c r="E18" s="90">
        <v>23.73</v>
      </c>
      <c r="F18" s="89">
        <v>1084.55</v>
      </c>
      <c r="G18" s="89">
        <v>1111</v>
      </c>
      <c r="H18" s="89">
        <v>1124</v>
      </c>
      <c r="I18" s="89">
        <v>1212.3499999999999</v>
      </c>
      <c r="J18" s="89">
        <v>1264</v>
      </c>
      <c r="K18" s="89">
        <v>1266</v>
      </c>
      <c r="L18" s="90">
        <v>22.1</v>
      </c>
      <c r="M18" s="90">
        <v>22.1</v>
      </c>
      <c r="N18" s="90">
        <v>22.1</v>
      </c>
      <c r="O18" s="89">
        <v>1502.55</v>
      </c>
      <c r="P18" s="89">
        <v>1515</v>
      </c>
      <c r="Q18" s="89">
        <v>1557</v>
      </c>
      <c r="R18" s="89">
        <v>1346.1</v>
      </c>
      <c r="S18" s="89">
        <v>1619</v>
      </c>
      <c r="T18" s="89">
        <v>1619</v>
      </c>
      <c r="U18" s="88" t="s">
        <v>512</v>
      </c>
    </row>
    <row r="19" spans="1:21" s="19" customFormat="1" ht="108.5" x14ac:dyDescent="0.35">
      <c r="A19" s="91" t="s">
        <v>538</v>
      </c>
      <c r="B19" s="91" t="s">
        <v>349</v>
      </c>
      <c r="C19" s="90">
        <v>24</v>
      </c>
      <c r="D19" s="90">
        <v>23.9</v>
      </c>
      <c r="E19" s="90">
        <v>24.84</v>
      </c>
      <c r="F19" s="89">
        <v>1095</v>
      </c>
      <c r="G19" s="89">
        <v>1073</v>
      </c>
      <c r="H19" s="89">
        <v>1120</v>
      </c>
      <c r="I19" s="89">
        <v>1078</v>
      </c>
      <c r="J19" s="89">
        <v>1031</v>
      </c>
      <c r="K19" s="89">
        <v>1106</v>
      </c>
      <c r="L19" s="90">
        <v>24</v>
      </c>
      <c r="M19" s="90">
        <v>24.8</v>
      </c>
      <c r="N19" s="90">
        <v>24.84</v>
      </c>
      <c r="O19" s="89">
        <v>2122</v>
      </c>
      <c r="P19" s="89">
        <v>2129</v>
      </c>
      <c r="Q19" s="89">
        <v>2232</v>
      </c>
      <c r="R19" s="89">
        <v>1371</v>
      </c>
      <c r="S19" s="89">
        <v>1468</v>
      </c>
      <c r="T19" s="89">
        <v>1636</v>
      </c>
      <c r="U19" s="88" t="s">
        <v>539</v>
      </c>
    </row>
    <row r="20" spans="1:21" s="19" customFormat="1" x14ac:dyDescent="0.35">
      <c r="A20" s="91" t="s">
        <v>540</v>
      </c>
      <c r="B20" s="91" t="s">
        <v>350</v>
      </c>
      <c r="C20" s="90">
        <v>23.8</v>
      </c>
      <c r="D20" s="90">
        <v>23.2</v>
      </c>
      <c r="E20" s="90">
        <v>24.35</v>
      </c>
      <c r="F20" s="89">
        <v>1161.3900000000001</v>
      </c>
      <c r="G20" s="89">
        <v>984.63</v>
      </c>
      <c r="H20" s="89">
        <v>1062.32</v>
      </c>
      <c r="I20" s="89">
        <v>1396.38</v>
      </c>
      <c r="J20" s="89">
        <v>1208.46</v>
      </c>
      <c r="K20" s="89">
        <v>1257.17</v>
      </c>
      <c r="L20" s="90">
        <v>22.38</v>
      </c>
      <c r="M20" s="90">
        <v>22.38</v>
      </c>
      <c r="N20" s="90">
        <v>23.28</v>
      </c>
      <c r="O20" s="89">
        <v>1777.61</v>
      </c>
      <c r="P20" s="89">
        <v>1879.33</v>
      </c>
      <c r="Q20" s="89">
        <v>1956.58</v>
      </c>
      <c r="R20" s="89">
        <v>1910.24</v>
      </c>
      <c r="S20" s="89">
        <v>1888.83</v>
      </c>
      <c r="T20" s="89">
        <v>1977.08</v>
      </c>
      <c r="U20" s="88" t="s">
        <v>512</v>
      </c>
    </row>
    <row r="21" spans="1:21" s="19" customFormat="1" ht="155" x14ac:dyDescent="0.35">
      <c r="A21" s="91" t="s">
        <v>541</v>
      </c>
      <c r="B21" s="91" t="s">
        <v>351</v>
      </c>
      <c r="C21" s="90">
        <v>25.17</v>
      </c>
      <c r="D21" s="90">
        <v>26.42</v>
      </c>
      <c r="E21" s="90">
        <v>28.5</v>
      </c>
      <c r="F21" s="89">
        <v>1119</v>
      </c>
      <c r="G21" s="89">
        <v>1135.98</v>
      </c>
      <c r="H21" s="89">
        <v>1187.98</v>
      </c>
      <c r="I21" s="89">
        <v>1158</v>
      </c>
      <c r="J21" s="89">
        <v>1157.8900000000001</v>
      </c>
      <c r="K21" s="89">
        <v>1208.7</v>
      </c>
      <c r="L21" s="90">
        <v>22.78</v>
      </c>
      <c r="M21" s="90">
        <v>20.2</v>
      </c>
      <c r="N21" s="90">
        <v>21.23</v>
      </c>
      <c r="O21" s="89">
        <v>2230</v>
      </c>
      <c r="P21" s="89">
        <v>2367.77</v>
      </c>
      <c r="Q21" s="89">
        <v>2487.69</v>
      </c>
      <c r="R21" s="89">
        <v>1770</v>
      </c>
      <c r="S21" s="89">
        <v>1788.38</v>
      </c>
      <c r="T21" s="89">
        <v>1879.09</v>
      </c>
      <c r="U21" s="88" t="s">
        <v>542</v>
      </c>
    </row>
    <row r="22" spans="1:21" s="19" customFormat="1" x14ac:dyDescent="0.35">
      <c r="A22" s="91" t="s">
        <v>543</v>
      </c>
      <c r="B22" s="91" t="s">
        <v>352</v>
      </c>
      <c r="C22" s="90">
        <v>24.17</v>
      </c>
      <c r="D22" s="90">
        <v>24.17</v>
      </c>
      <c r="E22" s="90">
        <v>25.57</v>
      </c>
      <c r="F22" s="89">
        <v>725.06</v>
      </c>
      <c r="G22" s="89">
        <v>725.06</v>
      </c>
      <c r="H22" s="89">
        <v>773.2</v>
      </c>
      <c r="I22" s="89">
        <v>855.99</v>
      </c>
      <c r="J22" s="89">
        <v>855.99</v>
      </c>
      <c r="K22" s="89">
        <v>915.91</v>
      </c>
      <c r="L22" s="90">
        <v>21.34</v>
      </c>
      <c r="M22" s="90">
        <v>21.34</v>
      </c>
      <c r="N22" s="90">
        <v>22.54</v>
      </c>
      <c r="O22" s="89">
        <v>1443.07</v>
      </c>
      <c r="P22" s="89">
        <v>1443.07</v>
      </c>
      <c r="Q22" s="89">
        <v>1538.89</v>
      </c>
      <c r="R22" s="89">
        <v>1094.1199999999999</v>
      </c>
      <c r="S22" s="89">
        <v>1094.1199999999999</v>
      </c>
      <c r="T22" s="89">
        <v>1170.71</v>
      </c>
      <c r="U22" s="88" t="s">
        <v>512</v>
      </c>
    </row>
    <row r="23" spans="1:21" s="19" customFormat="1" x14ac:dyDescent="0.35">
      <c r="A23" s="91" t="s">
        <v>544</v>
      </c>
      <c r="B23" s="91" t="s">
        <v>353</v>
      </c>
      <c r="C23" s="90">
        <v>22.91</v>
      </c>
      <c r="D23" s="90">
        <v>22.91</v>
      </c>
      <c r="E23" s="90">
        <v>24.28</v>
      </c>
      <c r="F23" s="89">
        <v>879.76</v>
      </c>
      <c r="G23" s="89">
        <v>911.36</v>
      </c>
      <c r="H23" s="89">
        <v>970.96</v>
      </c>
      <c r="I23" s="89">
        <v>1377.81</v>
      </c>
      <c r="J23" s="89">
        <v>1378.05</v>
      </c>
      <c r="K23" s="89">
        <v>1458.18</v>
      </c>
      <c r="L23" s="90">
        <v>21.94</v>
      </c>
      <c r="M23" s="90">
        <v>21.94</v>
      </c>
      <c r="N23" s="90">
        <v>23.26</v>
      </c>
      <c r="O23" s="89">
        <v>2024.55</v>
      </c>
      <c r="P23" s="89">
        <v>2291.3000000000002</v>
      </c>
      <c r="Q23" s="89">
        <v>2533.2199999999998</v>
      </c>
      <c r="R23" s="89">
        <v>2032.11</v>
      </c>
      <c r="S23" s="89">
        <v>1972.53</v>
      </c>
      <c r="T23" s="89">
        <v>2087.5300000000002</v>
      </c>
      <c r="U23" s="88" t="s">
        <v>512</v>
      </c>
    </row>
    <row r="24" spans="1:21" s="19" customFormat="1" x14ac:dyDescent="0.35">
      <c r="A24" s="91" t="s">
        <v>545</v>
      </c>
      <c r="B24" s="91" t="s">
        <v>354</v>
      </c>
      <c r="C24" s="90">
        <v>23.16</v>
      </c>
      <c r="D24" s="90">
        <v>23.17</v>
      </c>
      <c r="E24" s="90">
        <v>24.32</v>
      </c>
      <c r="F24" s="89">
        <v>864</v>
      </c>
      <c r="G24" s="89">
        <v>871</v>
      </c>
      <c r="H24" s="89">
        <v>918</v>
      </c>
      <c r="I24" s="89">
        <v>1029</v>
      </c>
      <c r="J24" s="89">
        <v>1084</v>
      </c>
      <c r="K24" s="89">
        <v>1131</v>
      </c>
      <c r="L24" s="90">
        <v>20.93</v>
      </c>
      <c r="M24" s="90">
        <v>21.07</v>
      </c>
      <c r="N24" s="90">
        <v>22.12</v>
      </c>
      <c r="O24" s="89">
        <v>1592</v>
      </c>
      <c r="P24" s="89">
        <v>1666</v>
      </c>
      <c r="Q24" s="89">
        <v>1741</v>
      </c>
      <c r="R24" s="89">
        <v>1258</v>
      </c>
      <c r="S24" s="89">
        <v>1230</v>
      </c>
      <c r="T24" s="89">
        <v>1285</v>
      </c>
      <c r="U24" s="88" t="s">
        <v>546</v>
      </c>
    </row>
    <row r="25" spans="1:21" s="19" customFormat="1" ht="108.5" x14ac:dyDescent="0.35">
      <c r="A25" s="91" t="s">
        <v>547</v>
      </c>
      <c r="B25" s="91" t="s">
        <v>355</v>
      </c>
      <c r="C25" s="90">
        <v>22.26</v>
      </c>
      <c r="D25" s="90">
        <v>22.33</v>
      </c>
      <c r="E25" s="90">
        <v>23.96</v>
      </c>
      <c r="F25" s="89">
        <v>1083</v>
      </c>
      <c r="G25" s="89">
        <v>1104.2</v>
      </c>
      <c r="H25" s="89">
        <v>1178.3599999999999</v>
      </c>
      <c r="I25" s="89">
        <v>1094</v>
      </c>
      <c r="J25" s="89">
        <v>1091.0999999999999</v>
      </c>
      <c r="K25" s="89">
        <v>1148</v>
      </c>
      <c r="L25" s="90">
        <v>22.29</v>
      </c>
      <c r="M25" s="90">
        <v>22.29</v>
      </c>
      <c r="N25" s="90">
        <v>23.68</v>
      </c>
      <c r="O25" s="89">
        <v>1694</v>
      </c>
      <c r="P25" s="89">
        <v>1496.19</v>
      </c>
      <c r="Q25" s="89">
        <v>1579.77</v>
      </c>
      <c r="R25" s="89">
        <v>1290</v>
      </c>
      <c r="S25" s="89">
        <v>1350.44</v>
      </c>
      <c r="T25" s="89">
        <v>1456.06</v>
      </c>
      <c r="U25" s="88" t="s">
        <v>548</v>
      </c>
    </row>
    <row r="26" spans="1:21" s="19" customFormat="1" x14ac:dyDescent="0.35">
      <c r="A26" s="91" t="s">
        <v>549</v>
      </c>
      <c r="B26" s="91" t="s">
        <v>356</v>
      </c>
      <c r="C26" s="90">
        <v>26.94</v>
      </c>
      <c r="D26" s="90">
        <v>26.74</v>
      </c>
      <c r="E26" s="90">
        <v>27.89</v>
      </c>
      <c r="F26" s="89">
        <v>975.95</v>
      </c>
      <c r="G26" s="89">
        <v>981.55</v>
      </c>
      <c r="H26" s="89">
        <v>1007.9</v>
      </c>
      <c r="I26" s="89">
        <v>1031.79</v>
      </c>
      <c r="J26" s="89">
        <v>1034.6199999999999</v>
      </c>
      <c r="K26" s="89">
        <v>1061.4100000000001</v>
      </c>
      <c r="L26" s="90">
        <v>27.32</v>
      </c>
      <c r="M26" s="90">
        <v>27.32</v>
      </c>
      <c r="N26" s="90">
        <v>27.32</v>
      </c>
      <c r="O26" s="89">
        <v>1783.28</v>
      </c>
      <c r="P26" s="89">
        <v>1848.76</v>
      </c>
      <c r="Q26" s="89">
        <v>1845.95</v>
      </c>
      <c r="R26" s="89">
        <v>1418.22</v>
      </c>
      <c r="S26" s="89">
        <v>1422.25</v>
      </c>
      <c r="T26" s="89">
        <v>1497.97</v>
      </c>
      <c r="U26" s="88" t="s">
        <v>512</v>
      </c>
    </row>
    <row r="27" spans="1:21" s="19" customFormat="1" ht="62" x14ac:dyDescent="0.35">
      <c r="A27" s="91" t="s">
        <v>550</v>
      </c>
      <c r="B27" s="91" t="s">
        <v>357</v>
      </c>
      <c r="C27" s="90">
        <v>22.69</v>
      </c>
      <c r="D27" s="90">
        <v>22.99</v>
      </c>
      <c r="E27" s="90">
        <v>24.37</v>
      </c>
      <c r="F27" s="89">
        <v>847.31</v>
      </c>
      <c r="G27" s="89">
        <v>888.72</v>
      </c>
      <c r="H27" s="89">
        <v>921.49</v>
      </c>
      <c r="I27" s="89">
        <v>1020.64</v>
      </c>
      <c r="J27" s="89">
        <v>1083.55</v>
      </c>
      <c r="K27" s="89">
        <v>1108.45</v>
      </c>
      <c r="L27" s="90">
        <v>19.3</v>
      </c>
      <c r="M27" s="90">
        <v>19.48</v>
      </c>
      <c r="N27" s="90">
        <v>20.58</v>
      </c>
      <c r="O27" s="89">
        <v>1981.67</v>
      </c>
      <c r="P27" s="89">
        <v>2160.9899999999998</v>
      </c>
      <c r="Q27" s="89">
        <v>2307.73</v>
      </c>
      <c r="R27" s="89">
        <v>1219.76</v>
      </c>
      <c r="S27" s="89">
        <v>1267.04</v>
      </c>
      <c r="T27" s="89">
        <v>1401.38</v>
      </c>
      <c r="U27" s="88" t="s">
        <v>551</v>
      </c>
    </row>
    <row r="28" spans="1:21" s="19" customFormat="1" ht="62" x14ac:dyDescent="0.35">
      <c r="A28" s="91" t="s">
        <v>552</v>
      </c>
      <c r="B28" s="91" t="s">
        <v>358</v>
      </c>
      <c r="C28" s="90">
        <v>26.03</v>
      </c>
      <c r="D28" s="90">
        <v>23.46</v>
      </c>
      <c r="E28" s="90">
        <v>24.85</v>
      </c>
      <c r="F28" s="89">
        <v>760.29</v>
      </c>
      <c r="G28" s="89">
        <v>853.31</v>
      </c>
      <c r="H28" s="89">
        <v>887.44</v>
      </c>
      <c r="I28" s="89">
        <v>838.88</v>
      </c>
      <c r="J28" s="89">
        <v>947.65</v>
      </c>
      <c r="K28" s="89">
        <v>987.43</v>
      </c>
      <c r="L28" s="90">
        <v>21.06</v>
      </c>
      <c r="M28" s="90">
        <v>21.06</v>
      </c>
      <c r="N28" s="90">
        <v>22.32</v>
      </c>
      <c r="O28" s="89">
        <v>2431.86</v>
      </c>
      <c r="P28" s="89">
        <v>2569.5500000000002</v>
      </c>
      <c r="Q28" s="89">
        <v>2756.13</v>
      </c>
      <c r="R28" s="89">
        <v>940.98</v>
      </c>
      <c r="S28" s="89">
        <v>946.59</v>
      </c>
      <c r="T28" s="89">
        <v>990.49</v>
      </c>
      <c r="U28" s="88" t="s">
        <v>553</v>
      </c>
    </row>
    <row r="29" spans="1:21" s="19" customFormat="1" ht="124" x14ac:dyDescent="0.35">
      <c r="A29" s="91" t="s">
        <v>554</v>
      </c>
      <c r="B29" s="91" t="s">
        <v>359</v>
      </c>
      <c r="C29" s="90">
        <v>29.27</v>
      </c>
      <c r="D29" s="90">
        <v>25.9</v>
      </c>
      <c r="E29" s="90">
        <v>27.4</v>
      </c>
      <c r="F29" s="89">
        <v>1082.26</v>
      </c>
      <c r="G29" s="89">
        <v>1006.27</v>
      </c>
      <c r="H29" s="89">
        <v>1063.6199999999999</v>
      </c>
      <c r="I29" s="89">
        <v>1573.37</v>
      </c>
      <c r="J29" s="89">
        <v>1705.91</v>
      </c>
      <c r="K29" s="89">
        <v>1809.97</v>
      </c>
      <c r="L29" s="90">
        <v>39.92</v>
      </c>
      <c r="M29" s="90">
        <v>39.92</v>
      </c>
      <c r="N29" s="90">
        <v>41.56</v>
      </c>
      <c r="O29" s="89">
        <v>1323.89</v>
      </c>
      <c r="P29" s="89">
        <v>1302.33</v>
      </c>
      <c r="Q29" s="89">
        <v>1376.56</v>
      </c>
      <c r="R29" s="89">
        <v>1633.41</v>
      </c>
      <c r="S29" s="89">
        <v>2105.94</v>
      </c>
      <c r="T29" s="89">
        <v>2234.4</v>
      </c>
      <c r="U29" s="88" t="s">
        <v>555</v>
      </c>
    </row>
    <row r="30" spans="1:21" s="19" customFormat="1" ht="124" x14ac:dyDescent="0.35">
      <c r="A30" s="91" t="s">
        <v>556</v>
      </c>
      <c r="B30" s="91" t="s">
        <v>360</v>
      </c>
      <c r="C30" s="90">
        <v>26.07</v>
      </c>
      <c r="D30" s="90">
        <v>26.42</v>
      </c>
      <c r="E30" s="90">
        <v>27.34</v>
      </c>
      <c r="F30" s="89">
        <v>1119.47</v>
      </c>
      <c r="G30" s="89">
        <v>1096.5899999999999</v>
      </c>
      <c r="H30" s="89">
        <v>1123.1400000000001</v>
      </c>
      <c r="I30" s="89">
        <v>1284.03</v>
      </c>
      <c r="J30" s="89">
        <v>1226.96</v>
      </c>
      <c r="K30" s="89">
        <v>1231.1099999999999</v>
      </c>
      <c r="L30" s="90">
        <v>22.62</v>
      </c>
      <c r="M30" s="90">
        <v>19.82</v>
      </c>
      <c r="N30" s="90">
        <v>20.73</v>
      </c>
      <c r="O30" s="89">
        <v>2183.29</v>
      </c>
      <c r="P30" s="89">
        <v>1946.91</v>
      </c>
      <c r="Q30" s="89">
        <v>2015.37</v>
      </c>
      <c r="R30" s="89">
        <v>1505.35</v>
      </c>
      <c r="S30" s="89">
        <v>1477.92</v>
      </c>
      <c r="T30" s="89">
        <v>1512.8</v>
      </c>
      <c r="U30" s="88" t="s">
        <v>557</v>
      </c>
    </row>
    <row r="31" spans="1:21" s="19" customFormat="1" ht="31" x14ac:dyDescent="0.35">
      <c r="A31" s="91" t="s">
        <v>558</v>
      </c>
      <c r="B31" s="91" t="s">
        <v>361</v>
      </c>
      <c r="C31" s="90">
        <v>21</v>
      </c>
      <c r="D31" s="90">
        <v>21</v>
      </c>
      <c r="E31" s="90">
        <v>22.83</v>
      </c>
      <c r="F31" s="89">
        <v>807</v>
      </c>
      <c r="G31" s="89">
        <v>807</v>
      </c>
      <c r="H31" s="89">
        <v>857</v>
      </c>
      <c r="I31" s="89">
        <v>837</v>
      </c>
      <c r="J31" s="89">
        <v>837</v>
      </c>
      <c r="K31" s="89">
        <v>890</v>
      </c>
      <c r="L31" s="90">
        <v>17.64</v>
      </c>
      <c r="M31" s="90">
        <v>19.2</v>
      </c>
      <c r="N31" s="90">
        <v>20.87</v>
      </c>
      <c r="O31" s="89">
        <v>807</v>
      </c>
      <c r="P31" s="89">
        <v>807</v>
      </c>
      <c r="Q31" s="89">
        <v>857</v>
      </c>
      <c r="R31" s="89">
        <v>837</v>
      </c>
      <c r="S31" s="89">
        <v>837</v>
      </c>
      <c r="T31" s="89">
        <v>890</v>
      </c>
      <c r="U31" s="88" t="s">
        <v>559</v>
      </c>
    </row>
    <row r="32" spans="1:21" s="19" customFormat="1" ht="46.5" x14ac:dyDescent="0.35">
      <c r="A32" s="91" t="s">
        <v>560</v>
      </c>
      <c r="B32" s="91" t="s">
        <v>362</v>
      </c>
      <c r="C32" s="90">
        <v>21.14</v>
      </c>
      <c r="D32" s="90">
        <v>21.21</v>
      </c>
      <c r="E32" s="90">
        <v>22.52</v>
      </c>
      <c r="F32" s="89">
        <v>813.2</v>
      </c>
      <c r="G32" s="89">
        <v>822.1</v>
      </c>
      <c r="H32" s="89">
        <v>867.73</v>
      </c>
      <c r="I32" s="89">
        <v>936.47</v>
      </c>
      <c r="J32" s="89">
        <v>938.3</v>
      </c>
      <c r="K32" s="89">
        <v>990.38</v>
      </c>
      <c r="L32" s="90">
        <v>21.15</v>
      </c>
      <c r="M32" s="90">
        <v>21.02</v>
      </c>
      <c r="N32" s="90">
        <v>22.33</v>
      </c>
      <c r="O32" s="89">
        <v>1537.75</v>
      </c>
      <c r="P32" s="89">
        <v>1580.03</v>
      </c>
      <c r="Q32" s="89">
        <v>1667.73</v>
      </c>
      <c r="R32" s="89">
        <v>1195.8399999999999</v>
      </c>
      <c r="S32" s="89">
        <v>1174</v>
      </c>
      <c r="T32" s="89">
        <v>1239.1600000000001</v>
      </c>
      <c r="U32" s="88" t="s">
        <v>561</v>
      </c>
    </row>
    <row r="33" spans="1:21" s="19" customFormat="1" ht="139.5" x14ac:dyDescent="0.35">
      <c r="A33" s="91" t="s">
        <v>562</v>
      </c>
      <c r="B33" s="91" t="s">
        <v>363</v>
      </c>
      <c r="C33" s="90">
        <v>21.16</v>
      </c>
      <c r="D33" s="90">
        <v>21.16</v>
      </c>
      <c r="E33" s="90">
        <v>22.8</v>
      </c>
      <c r="F33" s="89">
        <v>1073.1500000000001</v>
      </c>
      <c r="G33" s="89">
        <v>1094.1199999999999</v>
      </c>
      <c r="H33" s="89">
        <v>1168.4100000000001</v>
      </c>
      <c r="I33" s="89">
        <v>1120.0899999999999</v>
      </c>
      <c r="J33" s="89">
        <v>1217.26</v>
      </c>
      <c r="K33" s="89">
        <v>1299.9100000000001</v>
      </c>
      <c r="L33" s="90">
        <v>20.37</v>
      </c>
      <c r="M33" s="90">
        <v>20.37</v>
      </c>
      <c r="N33" s="90">
        <v>21.95</v>
      </c>
      <c r="O33" s="89">
        <v>1781.99</v>
      </c>
      <c r="P33" s="89">
        <v>1595.58</v>
      </c>
      <c r="Q33" s="89">
        <v>1704.35</v>
      </c>
      <c r="R33" s="89">
        <v>1429.3</v>
      </c>
      <c r="S33" s="89">
        <v>1539.16</v>
      </c>
      <c r="T33" s="89">
        <v>1643.67</v>
      </c>
      <c r="U33" s="88" t="s">
        <v>563</v>
      </c>
    </row>
    <row r="34" spans="1:21" s="19" customFormat="1" ht="62" x14ac:dyDescent="0.35">
      <c r="A34" s="91" t="s">
        <v>564</v>
      </c>
      <c r="B34" s="91" t="s">
        <v>364</v>
      </c>
      <c r="C34" s="90">
        <v>24.2</v>
      </c>
      <c r="D34" s="90">
        <v>24.38</v>
      </c>
      <c r="E34" s="90">
        <v>25.95</v>
      </c>
      <c r="F34" s="89">
        <v>913.01</v>
      </c>
      <c r="G34" s="89">
        <v>926.73</v>
      </c>
      <c r="H34" s="89">
        <v>990.03</v>
      </c>
      <c r="I34" s="89">
        <v>993.9</v>
      </c>
      <c r="J34" s="89">
        <v>998.02</v>
      </c>
      <c r="K34" s="89">
        <v>1066.18</v>
      </c>
      <c r="L34" s="90">
        <v>21.09</v>
      </c>
      <c r="M34" s="90">
        <v>21.25</v>
      </c>
      <c r="N34" s="90">
        <v>22.63</v>
      </c>
      <c r="O34" s="89">
        <v>1909.73</v>
      </c>
      <c r="P34" s="89">
        <v>1885.95</v>
      </c>
      <c r="Q34" s="89">
        <v>2014.76</v>
      </c>
      <c r="R34" s="89">
        <v>976.59</v>
      </c>
      <c r="S34" s="89">
        <v>936.57</v>
      </c>
      <c r="T34" s="89">
        <v>1000.54</v>
      </c>
      <c r="U34" s="88" t="s">
        <v>565</v>
      </c>
    </row>
    <row r="35" spans="1:21" s="19" customFormat="1" x14ac:dyDescent="0.35">
      <c r="A35" s="91" t="s">
        <v>566</v>
      </c>
      <c r="B35" s="91" t="s">
        <v>365</v>
      </c>
      <c r="C35" s="90">
        <v>21.13</v>
      </c>
      <c r="D35" s="90">
        <v>21.13</v>
      </c>
      <c r="E35" s="90">
        <v>22.59</v>
      </c>
      <c r="F35" s="89">
        <v>800</v>
      </c>
      <c r="G35" s="89">
        <v>800</v>
      </c>
      <c r="H35" s="89">
        <v>843</v>
      </c>
      <c r="I35" s="89">
        <v>901</v>
      </c>
      <c r="J35" s="89">
        <v>901</v>
      </c>
      <c r="K35" s="89">
        <v>953</v>
      </c>
      <c r="L35" s="90">
        <v>20.47</v>
      </c>
      <c r="M35" s="90">
        <v>20.47</v>
      </c>
      <c r="N35" s="90">
        <v>22.28</v>
      </c>
      <c r="O35" s="89">
        <v>1518</v>
      </c>
      <c r="P35" s="89">
        <v>1518</v>
      </c>
      <c r="Q35" s="89">
        <v>1606</v>
      </c>
      <c r="R35" s="89">
        <v>1235</v>
      </c>
      <c r="S35" s="89">
        <v>1235</v>
      </c>
      <c r="T35" s="89">
        <v>1299</v>
      </c>
      <c r="U35" s="88" t="s">
        <v>512</v>
      </c>
    </row>
    <row r="36" spans="1:21" s="19" customFormat="1" x14ac:dyDescent="0.35">
      <c r="A36" s="91" t="s">
        <v>567</v>
      </c>
      <c r="B36" s="91" t="s">
        <v>366</v>
      </c>
      <c r="C36" s="90">
        <v>21.23</v>
      </c>
      <c r="D36" s="90">
        <v>21.23</v>
      </c>
      <c r="E36" s="90">
        <v>22.1</v>
      </c>
      <c r="F36" s="89">
        <v>772.97</v>
      </c>
      <c r="G36" s="89">
        <v>772.97</v>
      </c>
      <c r="H36" s="89">
        <v>809.3</v>
      </c>
      <c r="I36" s="89">
        <v>745.26</v>
      </c>
      <c r="J36" s="89">
        <v>745.26</v>
      </c>
      <c r="K36" s="89">
        <v>780.29</v>
      </c>
      <c r="L36" s="90">
        <v>18.46</v>
      </c>
      <c r="M36" s="90">
        <v>18.46</v>
      </c>
      <c r="N36" s="90">
        <v>19.22</v>
      </c>
      <c r="O36" s="89">
        <v>1620.73</v>
      </c>
      <c r="P36" s="89">
        <v>1620.73</v>
      </c>
      <c r="Q36" s="89">
        <v>1696.9</v>
      </c>
      <c r="R36" s="89">
        <v>866.85</v>
      </c>
      <c r="S36" s="89">
        <v>866.85</v>
      </c>
      <c r="T36" s="89">
        <v>907.59</v>
      </c>
      <c r="U36" s="88" t="s">
        <v>512</v>
      </c>
    </row>
    <row r="37" spans="1:21" s="19" customFormat="1" ht="46.5" x14ac:dyDescent="0.35">
      <c r="A37" s="91" t="s">
        <v>568</v>
      </c>
      <c r="B37" s="91" t="s">
        <v>367</v>
      </c>
      <c r="C37" s="90">
        <v>29.85</v>
      </c>
      <c r="D37" s="90">
        <v>27.8</v>
      </c>
      <c r="E37" s="90">
        <v>29.75</v>
      </c>
      <c r="F37" s="89">
        <v>973.5</v>
      </c>
      <c r="G37" s="89">
        <v>910.03</v>
      </c>
      <c r="H37" s="89">
        <v>973.73</v>
      </c>
      <c r="I37" s="89">
        <v>1138.19</v>
      </c>
      <c r="J37" s="89">
        <v>1045</v>
      </c>
      <c r="K37" s="89">
        <v>1118.1500000000001</v>
      </c>
      <c r="L37" s="90">
        <v>20.84</v>
      </c>
      <c r="M37" s="90">
        <v>21.07</v>
      </c>
      <c r="N37" s="90">
        <v>23.35</v>
      </c>
      <c r="O37" s="89">
        <v>1960</v>
      </c>
      <c r="P37" s="89">
        <v>1978</v>
      </c>
      <c r="Q37" s="89">
        <v>2116.46</v>
      </c>
      <c r="R37" s="89">
        <v>1602.6</v>
      </c>
      <c r="S37" s="89">
        <v>1628</v>
      </c>
      <c r="T37" s="89">
        <v>1741.96</v>
      </c>
      <c r="U37" s="88" t="s">
        <v>569</v>
      </c>
    </row>
    <row r="38" spans="1:21" s="19" customFormat="1" ht="155" x14ac:dyDescent="0.35">
      <c r="A38" s="91" t="s">
        <v>570</v>
      </c>
      <c r="B38" s="91" t="s">
        <v>368</v>
      </c>
      <c r="C38" s="90">
        <v>27.71</v>
      </c>
      <c r="D38" s="90">
        <v>26.96</v>
      </c>
      <c r="E38" s="90">
        <v>28.08</v>
      </c>
      <c r="F38" s="89">
        <v>1066.8900000000001</v>
      </c>
      <c r="G38" s="89">
        <v>1053.8399999999999</v>
      </c>
      <c r="H38" s="89">
        <v>1110.3399999999999</v>
      </c>
      <c r="I38" s="89">
        <v>1306.8499999999999</v>
      </c>
      <c r="J38" s="89">
        <v>1308.8800000000001</v>
      </c>
      <c r="K38" s="89">
        <v>1363</v>
      </c>
      <c r="L38" s="90">
        <v>22.01</v>
      </c>
      <c r="M38" s="90">
        <v>21.49</v>
      </c>
      <c r="N38" s="90">
        <v>22.41</v>
      </c>
      <c r="O38" s="89">
        <v>1564.85</v>
      </c>
      <c r="P38" s="89">
        <v>1683.99</v>
      </c>
      <c r="Q38" s="89">
        <v>1783.88</v>
      </c>
      <c r="R38" s="89">
        <v>1545.1</v>
      </c>
      <c r="S38" s="89">
        <v>1448.34</v>
      </c>
      <c r="T38" s="89">
        <v>1568.37</v>
      </c>
      <c r="U38" s="88" t="s">
        <v>571</v>
      </c>
    </row>
    <row r="39" spans="1:21" s="19" customFormat="1" ht="77.5" x14ac:dyDescent="0.35">
      <c r="A39" s="91" t="s">
        <v>572</v>
      </c>
      <c r="B39" s="91" t="s">
        <v>369</v>
      </c>
      <c r="C39" s="90">
        <v>26.92</v>
      </c>
      <c r="D39" s="90">
        <v>26.92</v>
      </c>
      <c r="E39" s="90">
        <v>29.48</v>
      </c>
      <c r="F39" s="89">
        <v>795.58</v>
      </c>
      <c r="G39" s="89">
        <v>801.04</v>
      </c>
      <c r="H39" s="89">
        <v>853.24</v>
      </c>
      <c r="I39" s="89">
        <v>850.99</v>
      </c>
      <c r="J39" s="89">
        <v>910.5</v>
      </c>
      <c r="K39" s="89">
        <v>973.35</v>
      </c>
      <c r="L39" s="90">
        <v>22.45</v>
      </c>
      <c r="M39" s="90">
        <v>21.99</v>
      </c>
      <c r="N39" s="90">
        <v>23.2</v>
      </c>
      <c r="O39" s="89">
        <v>1913.71</v>
      </c>
      <c r="P39" s="89">
        <v>2030.44</v>
      </c>
      <c r="Q39" s="89">
        <v>2134.5100000000002</v>
      </c>
      <c r="R39" s="89">
        <v>1493.26</v>
      </c>
      <c r="S39" s="89">
        <v>1549.66</v>
      </c>
      <c r="T39" s="89">
        <v>1557.04</v>
      </c>
      <c r="U39" s="88" t="s">
        <v>573</v>
      </c>
    </row>
    <row r="40" spans="1:21" s="19" customFormat="1" ht="124" x14ac:dyDescent="0.35">
      <c r="A40" s="91" t="s">
        <v>574</v>
      </c>
      <c r="B40" s="91" t="s">
        <v>370</v>
      </c>
      <c r="C40" s="90">
        <v>26.61</v>
      </c>
      <c r="D40" s="90">
        <v>26.94</v>
      </c>
      <c r="E40" s="90">
        <v>27.67</v>
      </c>
      <c r="F40" s="89">
        <v>1127</v>
      </c>
      <c r="G40" s="89">
        <v>1126</v>
      </c>
      <c r="H40" s="89">
        <v>1156.4000000000001</v>
      </c>
      <c r="I40" s="89">
        <v>1127</v>
      </c>
      <c r="J40" s="89">
        <v>1152</v>
      </c>
      <c r="K40" s="89">
        <v>1183.0999999999999</v>
      </c>
      <c r="L40" s="90">
        <v>23.11</v>
      </c>
      <c r="M40" s="90">
        <v>23.11</v>
      </c>
      <c r="N40" s="90">
        <v>23.73</v>
      </c>
      <c r="O40" s="89">
        <v>1832</v>
      </c>
      <c r="P40" s="89">
        <v>1668</v>
      </c>
      <c r="Q40" s="89">
        <v>1713.04</v>
      </c>
      <c r="R40" s="89">
        <v>1474</v>
      </c>
      <c r="S40" s="89">
        <v>1478</v>
      </c>
      <c r="T40" s="89">
        <v>1517.91</v>
      </c>
      <c r="U40" s="88" t="s">
        <v>575</v>
      </c>
    </row>
    <row r="41" spans="1:21" s="19" customFormat="1" ht="31" x14ac:dyDescent="0.35">
      <c r="A41" s="91" t="s">
        <v>576</v>
      </c>
      <c r="B41" s="91" t="s">
        <v>371</v>
      </c>
      <c r="C41" s="90">
        <v>20.88</v>
      </c>
      <c r="D41" s="90">
        <v>20.88</v>
      </c>
      <c r="E41" s="90">
        <v>21.92</v>
      </c>
      <c r="F41" s="89">
        <v>660.35</v>
      </c>
      <c r="G41" s="89">
        <v>707</v>
      </c>
      <c r="H41" s="89">
        <v>725</v>
      </c>
      <c r="I41" s="89">
        <v>1057.94</v>
      </c>
      <c r="J41" s="89">
        <v>1026</v>
      </c>
      <c r="K41" s="89">
        <v>984</v>
      </c>
      <c r="L41" s="90">
        <v>18.440000000000001</v>
      </c>
      <c r="M41" s="90">
        <v>18.98</v>
      </c>
      <c r="N41" s="90">
        <v>20.13</v>
      </c>
      <c r="O41" s="89">
        <v>1604.28</v>
      </c>
      <c r="P41" s="89">
        <v>1639</v>
      </c>
      <c r="Q41" s="89">
        <v>1671</v>
      </c>
      <c r="R41" s="89">
        <v>1303.94</v>
      </c>
      <c r="S41" s="89">
        <v>1658</v>
      </c>
      <c r="T41" s="89">
        <v>1767</v>
      </c>
      <c r="U41" s="88" t="s">
        <v>577</v>
      </c>
    </row>
    <row r="42" spans="1:21" s="19" customFormat="1" x14ac:dyDescent="0.35">
      <c r="A42" s="91" t="s">
        <v>578</v>
      </c>
      <c r="B42" s="91" t="s">
        <v>372</v>
      </c>
      <c r="C42" s="90">
        <v>18.87</v>
      </c>
      <c r="D42" s="90">
        <v>18.37</v>
      </c>
      <c r="E42" s="90">
        <v>19.47</v>
      </c>
      <c r="F42" s="89">
        <v>1128.07</v>
      </c>
      <c r="G42" s="89">
        <v>1138.6199999999999</v>
      </c>
      <c r="H42" s="89">
        <v>1195.55</v>
      </c>
      <c r="I42" s="89">
        <v>1163.9000000000001</v>
      </c>
      <c r="J42" s="89">
        <v>1165.54</v>
      </c>
      <c r="K42" s="89">
        <v>1223.82</v>
      </c>
      <c r="L42" s="90">
        <v>23.75</v>
      </c>
      <c r="M42" s="90">
        <v>22.68</v>
      </c>
      <c r="N42" s="90">
        <v>23.81</v>
      </c>
      <c r="O42" s="89">
        <v>1786.22</v>
      </c>
      <c r="P42" s="89">
        <v>2011.41</v>
      </c>
      <c r="Q42" s="89">
        <v>2111.98</v>
      </c>
      <c r="R42" s="89">
        <v>1464.27</v>
      </c>
      <c r="S42" s="89">
        <v>1575.09</v>
      </c>
      <c r="T42" s="89">
        <v>1653.84</v>
      </c>
      <c r="U42" s="88" t="s">
        <v>512</v>
      </c>
    </row>
    <row r="43" spans="1:21" s="19" customFormat="1" ht="62" x14ac:dyDescent="0.35">
      <c r="A43" s="91" t="s">
        <v>579</v>
      </c>
      <c r="B43" s="91" t="s">
        <v>373</v>
      </c>
      <c r="C43" s="90">
        <v>27.07</v>
      </c>
      <c r="D43" s="90">
        <v>25.99</v>
      </c>
      <c r="E43" s="90">
        <v>27.91</v>
      </c>
      <c r="F43" s="89">
        <v>876</v>
      </c>
      <c r="G43" s="89">
        <v>880.66</v>
      </c>
      <c r="H43" s="89">
        <v>931</v>
      </c>
      <c r="I43" s="89">
        <v>1022</v>
      </c>
      <c r="J43" s="89">
        <v>1033.3800000000001</v>
      </c>
      <c r="K43" s="89">
        <v>1093</v>
      </c>
      <c r="L43" s="90">
        <v>21</v>
      </c>
      <c r="M43" s="90">
        <v>24.68</v>
      </c>
      <c r="N43" s="90">
        <v>26.38</v>
      </c>
      <c r="O43" s="89">
        <v>1074</v>
      </c>
      <c r="P43" s="89">
        <v>1220.26</v>
      </c>
      <c r="Q43" s="89">
        <v>1291</v>
      </c>
      <c r="R43" s="89">
        <v>850</v>
      </c>
      <c r="S43" s="89">
        <v>1057.3</v>
      </c>
      <c r="T43" s="89">
        <v>1118</v>
      </c>
      <c r="U43" s="88" t="s">
        <v>580</v>
      </c>
    </row>
    <row r="44" spans="1:21" s="19" customFormat="1" ht="77.5" x14ac:dyDescent="0.35">
      <c r="A44" s="91" t="s">
        <v>581</v>
      </c>
      <c r="B44" s="91" t="s">
        <v>374</v>
      </c>
      <c r="C44" s="90">
        <v>27.07</v>
      </c>
      <c r="D44" s="90">
        <v>27.08</v>
      </c>
      <c r="E44" s="90">
        <v>28.16</v>
      </c>
      <c r="F44" s="89">
        <v>948.02</v>
      </c>
      <c r="G44" s="89">
        <v>893</v>
      </c>
      <c r="H44" s="89">
        <v>928.72</v>
      </c>
      <c r="I44" s="89">
        <v>1013.29</v>
      </c>
      <c r="J44" s="89">
        <v>956</v>
      </c>
      <c r="K44" s="89">
        <v>994.24</v>
      </c>
      <c r="L44" s="90">
        <v>22.02</v>
      </c>
      <c r="M44" s="90">
        <v>22.02</v>
      </c>
      <c r="N44" s="90">
        <v>22.9</v>
      </c>
      <c r="O44" s="89">
        <v>2079.0100000000002</v>
      </c>
      <c r="P44" s="89">
        <v>1979</v>
      </c>
      <c r="Q44" s="89">
        <v>2058.16</v>
      </c>
      <c r="R44" s="89">
        <v>1796.53</v>
      </c>
      <c r="S44" s="89">
        <v>1546</v>
      </c>
      <c r="T44" s="89">
        <v>1607.84</v>
      </c>
      <c r="U44" s="88" t="s">
        <v>582</v>
      </c>
    </row>
    <row r="45" spans="1:21" s="19" customFormat="1" x14ac:dyDescent="0.35">
      <c r="A45" s="91" t="s">
        <v>583</v>
      </c>
      <c r="B45" s="91" t="s">
        <v>375</v>
      </c>
      <c r="C45" s="90">
        <v>19.11</v>
      </c>
      <c r="D45" s="90">
        <v>19.11</v>
      </c>
      <c r="E45" s="90">
        <v>20.2</v>
      </c>
      <c r="F45" s="89">
        <v>973.76</v>
      </c>
      <c r="G45" s="89">
        <v>1013.43</v>
      </c>
      <c r="H45" s="89">
        <v>1038.8</v>
      </c>
      <c r="I45" s="89">
        <v>1003.09</v>
      </c>
      <c r="J45" s="89">
        <v>1032.9000000000001</v>
      </c>
      <c r="K45" s="89">
        <v>1057.72</v>
      </c>
      <c r="L45" s="90">
        <v>19.11</v>
      </c>
      <c r="M45" s="90">
        <v>19.11</v>
      </c>
      <c r="N45" s="90">
        <v>20.2</v>
      </c>
      <c r="O45" s="89">
        <v>1327.19</v>
      </c>
      <c r="P45" s="89">
        <v>1444.04</v>
      </c>
      <c r="Q45" s="89">
        <v>1465.3</v>
      </c>
      <c r="R45" s="89">
        <v>1119.67</v>
      </c>
      <c r="S45" s="89">
        <v>1455.04</v>
      </c>
      <c r="T45" s="89">
        <v>1460.07</v>
      </c>
      <c r="U45" s="88" t="s">
        <v>512</v>
      </c>
    </row>
    <row r="46" spans="1:21" s="19" customFormat="1" ht="124" x14ac:dyDescent="0.35">
      <c r="A46" s="91" t="s">
        <v>584</v>
      </c>
      <c r="B46" s="91" t="s">
        <v>376</v>
      </c>
      <c r="C46" s="90">
        <v>26.52</v>
      </c>
      <c r="D46" s="90">
        <v>26.36</v>
      </c>
      <c r="E46" s="90">
        <v>28.04</v>
      </c>
      <c r="F46" s="89">
        <v>768.68</v>
      </c>
      <c r="G46" s="89">
        <v>807.46</v>
      </c>
      <c r="H46" s="89">
        <v>849.45</v>
      </c>
      <c r="I46" s="89">
        <v>1047.51</v>
      </c>
      <c r="J46" s="89">
        <v>1060.27</v>
      </c>
      <c r="K46" s="89">
        <v>1102.68</v>
      </c>
      <c r="L46" s="90">
        <v>21.3</v>
      </c>
      <c r="M46" s="90">
        <v>21.71</v>
      </c>
      <c r="N46" s="90">
        <v>23.36</v>
      </c>
      <c r="O46" s="89">
        <v>2148.52</v>
      </c>
      <c r="P46" s="89">
        <v>2169.2199999999998</v>
      </c>
      <c r="Q46" s="89">
        <v>2264.67</v>
      </c>
      <c r="R46" s="89">
        <v>1460.35</v>
      </c>
      <c r="S46" s="89">
        <v>1426.47</v>
      </c>
      <c r="T46" s="89">
        <v>1483.53</v>
      </c>
      <c r="U46" s="88" t="s">
        <v>585</v>
      </c>
    </row>
    <row r="47" spans="1:21" s="19" customFormat="1" x14ac:dyDescent="0.35">
      <c r="A47" s="91" t="s">
        <v>586</v>
      </c>
      <c r="B47" s="91" t="s">
        <v>377</v>
      </c>
      <c r="C47" s="90">
        <v>21.14</v>
      </c>
      <c r="D47" s="90">
        <v>21.14</v>
      </c>
      <c r="E47" s="90">
        <v>22.45</v>
      </c>
      <c r="F47" s="89">
        <v>845.92</v>
      </c>
      <c r="G47" s="89">
        <v>845.92</v>
      </c>
      <c r="H47" s="89">
        <v>888.39</v>
      </c>
      <c r="I47" s="89">
        <v>904.57</v>
      </c>
      <c r="J47" s="89">
        <v>904.57</v>
      </c>
      <c r="K47" s="89">
        <v>949.98</v>
      </c>
      <c r="L47" s="90">
        <v>22.11</v>
      </c>
      <c r="M47" s="90">
        <v>22.11</v>
      </c>
      <c r="N47" s="90">
        <v>23.37</v>
      </c>
      <c r="O47" s="89">
        <v>1175.81</v>
      </c>
      <c r="P47" s="89">
        <v>1175.81</v>
      </c>
      <c r="Q47" s="89">
        <v>1234.8399999999999</v>
      </c>
      <c r="R47" s="89">
        <v>1281.9000000000001</v>
      </c>
      <c r="S47" s="89">
        <v>1281.9000000000001</v>
      </c>
      <c r="T47" s="89">
        <v>1346.25</v>
      </c>
      <c r="U47" s="88" t="s">
        <v>546</v>
      </c>
    </row>
    <row r="48" spans="1:21" s="19" customFormat="1" ht="93" x14ac:dyDescent="0.35">
      <c r="A48" s="91" t="s">
        <v>587</v>
      </c>
      <c r="B48" s="91" t="s">
        <v>378</v>
      </c>
      <c r="C48" s="90">
        <v>27.93</v>
      </c>
      <c r="D48" s="90">
        <v>27.54</v>
      </c>
      <c r="E48" s="90">
        <v>28.64</v>
      </c>
      <c r="F48" s="89">
        <v>842.76</v>
      </c>
      <c r="G48" s="89">
        <v>887.39</v>
      </c>
      <c r="H48" s="89">
        <v>922.89</v>
      </c>
      <c r="I48" s="89">
        <v>819.87</v>
      </c>
      <c r="J48" s="89">
        <v>832.06</v>
      </c>
      <c r="K48" s="89">
        <v>873.66</v>
      </c>
      <c r="L48" s="90">
        <v>21.76</v>
      </c>
      <c r="M48" s="90">
        <v>21.78</v>
      </c>
      <c r="N48" s="90">
        <v>22.65</v>
      </c>
      <c r="O48" s="89">
        <v>1640.42</v>
      </c>
      <c r="P48" s="89">
        <v>1974.68</v>
      </c>
      <c r="Q48" s="89">
        <v>2053.67</v>
      </c>
      <c r="R48" s="89">
        <v>1117.78</v>
      </c>
      <c r="S48" s="89">
        <v>1043.6099999999999</v>
      </c>
      <c r="T48" s="89">
        <v>1095.79</v>
      </c>
      <c r="U48" s="88" t="s">
        <v>588</v>
      </c>
    </row>
    <row r="49" spans="1:21" s="19" customFormat="1" ht="124" x14ac:dyDescent="0.35">
      <c r="A49" s="91" t="s">
        <v>589</v>
      </c>
      <c r="B49" s="91" t="s">
        <v>379</v>
      </c>
      <c r="C49" s="90">
        <v>21.24</v>
      </c>
      <c r="D49" s="90">
        <v>21.82</v>
      </c>
      <c r="E49" s="90">
        <v>22.96</v>
      </c>
      <c r="F49" s="89">
        <v>982.62</v>
      </c>
      <c r="G49" s="89">
        <v>1011.93</v>
      </c>
      <c r="H49" s="89">
        <v>1062.53</v>
      </c>
      <c r="I49" s="89">
        <v>919.98</v>
      </c>
      <c r="J49" s="89">
        <v>919.85</v>
      </c>
      <c r="K49" s="89">
        <v>965.84</v>
      </c>
      <c r="L49" s="90">
        <v>23.64</v>
      </c>
      <c r="M49" s="90">
        <v>25.45</v>
      </c>
      <c r="N49" s="90">
        <v>26.09</v>
      </c>
      <c r="O49" s="89">
        <v>1405.56</v>
      </c>
      <c r="P49" s="89">
        <v>1234.42</v>
      </c>
      <c r="Q49" s="89">
        <v>1296.1400000000001</v>
      </c>
      <c r="R49" s="89">
        <v>945.5</v>
      </c>
      <c r="S49" s="89">
        <v>989.05</v>
      </c>
      <c r="T49" s="89">
        <v>1038.5</v>
      </c>
      <c r="U49" s="88" t="s">
        <v>590</v>
      </c>
    </row>
    <row r="50" spans="1:21" s="19" customFormat="1" x14ac:dyDescent="0.35">
      <c r="A50" s="91" t="s">
        <v>591</v>
      </c>
      <c r="B50" s="91" t="s">
        <v>380</v>
      </c>
      <c r="C50" s="90">
        <v>21.44</v>
      </c>
      <c r="D50" s="90">
        <v>20.8</v>
      </c>
      <c r="E50" s="90">
        <v>21.55</v>
      </c>
      <c r="F50" s="89">
        <v>958.67</v>
      </c>
      <c r="G50" s="89">
        <v>998.74</v>
      </c>
      <c r="H50" s="89">
        <v>1044.48</v>
      </c>
      <c r="I50" s="89">
        <v>1178.44</v>
      </c>
      <c r="J50" s="89">
        <v>1247.69</v>
      </c>
      <c r="K50" s="89">
        <v>1304.83</v>
      </c>
      <c r="L50" s="90">
        <v>20.8</v>
      </c>
      <c r="M50" s="90">
        <v>20.9</v>
      </c>
      <c r="N50" s="90">
        <v>21.65</v>
      </c>
      <c r="O50" s="89">
        <v>1403.32</v>
      </c>
      <c r="P50" s="89">
        <v>1234.1500000000001</v>
      </c>
      <c r="Q50" s="89">
        <v>1290.67</v>
      </c>
      <c r="R50" s="89">
        <v>1294.03</v>
      </c>
      <c r="S50" s="89">
        <v>1340.47</v>
      </c>
      <c r="T50" s="89">
        <v>1401.86</v>
      </c>
      <c r="U50" s="88" t="s">
        <v>512</v>
      </c>
    </row>
    <row r="51" spans="1:21" s="19" customFormat="1" x14ac:dyDescent="0.35">
      <c r="A51" s="91" t="s">
        <v>592</v>
      </c>
      <c r="B51" s="91" t="s">
        <v>381</v>
      </c>
      <c r="C51" s="90">
        <v>21.18</v>
      </c>
      <c r="D51" s="90">
        <v>21.18</v>
      </c>
      <c r="E51" s="90">
        <v>22.87</v>
      </c>
      <c r="F51" s="89">
        <v>615.08000000000004</v>
      </c>
      <c r="G51" s="89">
        <v>732.4</v>
      </c>
      <c r="H51" s="89">
        <v>790.99</v>
      </c>
      <c r="I51" s="89">
        <v>676.6</v>
      </c>
      <c r="J51" s="89">
        <v>837.46</v>
      </c>
      <c r="K51" s="89">
        <v>904.45</v>
      </c>
      <c r="L51" s="90">
        <v>19.55</v>
      </c>
      <c r="M51" s="90">
        <v>19.55</v>
      </c>
      <c r="N51" s="90">
        <v>21.11</v>
      </c>
      <c r="O51" s="89">
        <v>1615</v>
      </c>
      <c r="P51" s="89">
        <v>1507.46</v>
      </c>
      <c r="Q51" s="89">
        <v>1628.05</v>
      </c>
      <c r="R51" s="89">
        <v>1851.46</v>
      </c>
      <c r="S51" s="89">
        <v>1690.03</v>
      </c>
      <c r="T51" s="89">
        <v>1825.23</v>
      </c>
      <c r="U51" s="88" t="s">
        <v>512</v>
      </c>
    </row>
    <row r="52" spans="1:21" s="19" customFormat="1" ht="93" x14ac:dyDescent="0.35">
      <c r="A52" s="91" t="s">
        <v>593</v>
      </c>
      <c r="B52" s="91" t="s">
        <v>382</v>
      </c>
      <c r="C52" s="90">
        <v>20.28</v>
      </c>
      <c r="D52" s="90">
        <v>20.28</v>
      </c>
      <c r="E52" s="90">
        <v>20.89</v>
      </c>
      <c r="F52" s="89">
        <v>1127.82</v>
      </c>
      <c r="G52" s="89">
        <v>1143.31</v>
      </c>
      <c r="H52" s="89">
        <v>1188.0899999999999</v>
      </c>
      <c r="I52" s="89">
        <v>1127.82</v>
      </c>
      <c r="J52" s="89">
        <v>1143.31</v>
      </c>
      <c r="K52" s="89">
        <v>1188.0899999999999</v>
      </c>
      <c r="L52" s="90">
        <v>21.81</v>
      </c>
      <c r="M52" s="90">
        <v>21.81</v>
      </c>
      <c r="N52" s="90">
        <v>22.36</v>
      </c>
      <c r="O52" s="89">
        <v>1127.82</v>
      </c>
      <c r="P52" s="89">
        <v>1143.31</v>
      </c>
      <c r="Q52" s="89">
        <v>1188.0899999999999</v>
      </c>
      <c r="R52" s="89">
        <v>1127.82</v>
      </c>
      <c r="S52" s="89">
        <v>1143.31</v>
      </c>
      <c r="T52" s="89">
        <v>1188.0899999999999</v>
      </c>
      <c r="U52" s="88" t="s">
        <v>594</v>
      </c>
    </row>
    <row r="53" spans="1:21" s="19" customFormat="1" ht="139.5" x14ac:dyDescent="0.35">
      <c r="A53" s="91" t="s">
        <v>595</v>
      </c>
      <c r="B53" s="91" t="s">
        <v>383</v>
      </c>
      <c r="C53" s="90">
        <v>25.54</v>
      </c>
      <c r="D53" s="90">
        <v>25.22</v>
      </c>
      <c r="E53" s="90">
        <v>25.9</v>
      </c>
      <c r="F53" s="89">
        <v>1225.3499999999999</v>
      </c>
      <c r="G53" s="89">
        <v>1203.1600000000001</v>
      </c>
      <c r="H53" s="89">
        <v>1245</v>
      </c>
      <c r="I53" s="89">
        <v>1360.8</v>
      </c>
      <c r="J53" s="89">
        <v>1320.42</v>
      </c>
      <c r="K53" s="89">
        <v>1365</v>
      </c>
      <c r="L53" s="90">
        <v>19.690000000000001</v>
      </c>
      <c r="M53" s="90">
        <v>22.78</v>
      </c>
      <c r="N53" s="90">
        <v>23.92</v>
      </c>
      <c r="O53" s="89">
        <v>1879.5</v>
      </c>
      <c r="P53" s="89">
        <v>2077.9899999999998</v>
      </c>
      <c r="Q53" s="89">
        <v>2145</v>
      </c>
      <c r="R53" s="89">
        <v>1583.4</v>
      </c>
      <c r="S53" s="89">
        <v>1537.5</v>
      </c>
      <c r="T53" s="89">
        <v>1600</v>
      </c>
      <c r="U53" s="88" t="s">
        <v>596</v>
      </c>
    </row>
    <row r="54" spans="1:21" s="19" customFormat="1" ht="62" x14ac:dyDescent="0.35">
      <c r="A54" s="91" t="s">
        <v>597</v>
      </c>
      <c r="B54" s="91" t="s">
        <v>384</v>
      </c>
      <c r="C54" s="90">
        <v>18.5</v>
      </c>
      <c r="D54" s="90">
        <v>19.2</v>
      </c>
      <c r="E54" s="90">
        <v>20.16</v>
      </c>
      <c r="F54" s="89">
        <v>1085</v>
      </c>
      <c r="G54" s="89">
        <v>1060.94</v>
      </c>
      <c r="H54" s="89">
        <v>1115</v>
      </c>
      <c r="I54" s="89">
        <v>1370</v>
      </c>
      <c r="J54" s="89">
        <v>1027.8499999999999</v>
      </c>
      <c r="K54" s="89">
        <v>1080</v>
      </c>
      <c r="L54" s="90">
        <v>19.5</v>
      </c>
      <c r="M54" s="90">
        <v>19.5</v>
      </c>
      <c r="N54" s="90">
        <v>20.47</v>
      </c>
      <c r="O54" s="89">
        <v>1545</v>
      </c>
      <c r="P54" s="89">
        <v>1559.31</v>
      </c>
      <c r="Q54" s="89">
        <v>1640</v>
      </c>
      <c r="R54" s="89">
        <v>1440</v>
      </c>
      <c r="S54" s="89">
        <v>1333.83</v>
      </c>
      <c r="T54" s="89">
        <v>1400</v>
      </c>
      <c r="U54" s="88" t="s">
        <v>598</v>
      </c>
    </row>
    <row r="55" spans="1:21" s="19" customFormat="1" ht="31" x14ac:dyDescent="0.35">
      <c r="A55" s="91" t="s">
        <v>599</v>
      </c>
      <c r="B55" s="91" t="s">
        <v>385</v>
      </c>
      <c r="C55" s="90">
        <v>17.45</v>
      </c>
      <c r="D55" s="90">
        <v>17.45</v>
      </c>
      <c r="E55" s="90">
        <v>18.45</v>
      </c>
      <c r="F55" s="89">
        <v>993.42</v>
      </c>
      <c r="G55" s="89">
        <v>1031.93</v>
      </c>
      <c r="H55" s="89">
        <v>1094.3900000000001</v>
      </c>
      <c r="I55" s="89">
        <v>1124.2</v>
      </c>
      <c r="J55" s="89">
        <v>1168.32</v>
      </c>
      <c r="K55" s="89">
        <v>1230.02</v>
      </c>
      <c r="L55" s="90">
        <v>22.97</v>
      </c>
      <c r="M55" s="90">
        <v>23.65</v>
      </c>
      <c r="N55" s="90">
        <v>24.87</v>
      </c>
      <c r="O55" s="89">
        <v>1980.48</v>
      </c>
      <c r="P55" s="89">
        <v>1946.12</v>
      </c>
      <c r="Q55" s="89">
        <v>1955.71</v>
      </c>
      <c r="R55" s="89">
        <v>1503.11</v>
      </c>
      <c r="S55" s="89">
        <v>1590.09</v>
      </c>
      <c r="T55" s="89">
        <v>1726.75</v>
      </c>
      <c r="U55" s="88" t="s">
        <v>600</v>
      </c>
    </row>
    <row r="56" spans="1:21" s="19" customFormat="1" ht="77.5" x14ac:dyDescent="0.35">
      <c r="A56" s="91" t="s">
        <v>601</v>
      </c>
      <c r="B56" s="91" t="s">
        <v>386</v>
      </c>
      <c r="C56" s="90">
        <v>21.8</v>
      </c>
      <c r="D56" s="90">
        <v>22.13</v>
      </c>
      <c r="E56" s="90">
        <v>22.97</v>
      </c>
      <c r="F56" s="89">
        <v>836.22</v>
      </c>
      <c r="G56" s="89">
        <v>875.4</v>
      </c>
      <c r="H56" s="89">
        <v>917.49</v>
      </c>
      <c r="I56" s="89">
        <v>821.78</v>
      </c>
      <c r="J56" s="89">
        <v>845.83</v>
      </c>
      <c r="K56" s="89">
        <v>899.9</v>
      </c>
      <c r="L56" s="90">
        <v>21.5</v>
      </c>
      <c r="M56" s="90">
        <v>21.12</v>
      </c>
      <c r="N56" s="90">
        <v>22.45</v>
      </c>
      <c r="O56" s="89">
        <v>1766.73</v>
      </c>
      <c r="P56" s="89">
        <v>1344.66</v>
      </c>
      <c r="Q56" s="89">
        <v>1320.77</v>
      </c>
      <c r="R56" s="89">
        <v>835.69</v>
      </c>
      <c r="S56" s="89">
        <v>830.92</v>
      </c>
      <c r="T56" s="89">
        <v>889.02</v>
      </c>
      <c r="U56" s="88" t="s">
        <v>602</v>
      </c>
    </row>
    <row r="57" spans="1:21" s="19" customFormat="1" ht="62" x14ac:dyDescent="0.35">
      <c r="A57" s="91" t="s">
        <v>603</v>
      </c>
      <c r="B57" s="91" t="s">
        <v>387</v>
      </c>
      <c r="C57" s="90">
        <v>23.37</v>
      </c>
      <c r="D57" s="90">
        <v>23.37</v>
      </c>
      <c r="E57" s="90">
        <v>24.65</v>
      </c>
      <c r="F57" s="89">
        <v>1113.83</v>
      </c>
      <c r="G57" s="89">
        <v>1171.8599999999999</v>
      </c>
      <c r="H57" s="89">
        <v>1230.45</v>
      </c>
      <c r="I57" s="89">
        <v>1181</v>
      </c>
      <c r="J57" s="89">
        <v>1274.31</v>
      </c>
      <c r="K57" s="89">
        <v>1338.02</v>
      </c>
      <c r="L57" s="90">
        <v>19.57</v>
      </c>
      <c r="M57" s="90">
        <v>20.83</v>
      </c>
      <c r="N57" s="90">
        <v>21.45</v>
      </c>
      <c r="O57" s="89">
        <v>1816.81</v>
      </c>
      <c r="P57" s="89">
        <v>1855.54</v>
      </c>
      <c r="Q57" s="89">
        <v>1929.76</v>
      </c>
      <c r="R57" s="89">
        <v>1388.66</v>
      </c>
      <c r="S57" s="89">
        <v>1583.27</v>
      </c>
      <c r="T57" s="89">
        <v>1646.6</v>
      </c>
      <c r="U57" s="88" t="s">
        <v>604</v>
      </c>
    </row>
    <row r="58" spans="1:21" s="19" customFormat="1" ht="31" x14ac:dyDescent="0.35">
      <c r="A58" s="91" t="s">
        <v>605</v>
      </c>
      <c r="B58" s="91" t="s">
        <v>388</v>
      </c>
      <c r="C58" s="90">
        <v>24.32</v>
      </c>
      <c r="D58" s="90">
        <v>25.72</v>
      </c>
      <c r="E58" s="90">
        <v>27.78</v>
      </c>
      <c r="F58" s="89">
        <v>1004.63</v>
      </c>
      <c r="G58" s="89">
        <v>1040.0899999999999</v>
      </c>
      <c r="H58" s="89">
        <v>1123.3</v>
      </c>
      <c r="I58" s="89">
        <v>1091.72</v>
      </c>
      <c r="J58" s="89">
        <v>1191.48</v>
      </c>
      <c r="K58" s="89">
        <v>1286.8</v>
      </c>
      <c r="L58" s="90">
        <v>19.61</v>
      </c>
      <c r="M58" s="90">
        <v>19.64</v>
      </c>
      <c r="N58" s="90">
        <v>21.21</v>
      </c>
      <c r="O58" s="89">
        <v>2032.29</v>
      </c>
      <c r="P58" s="89">
        <v>2029.75</v>
      </c>
      <c r="Q58" s="89">
        <v>2192.13</v>
      </c>
      <c r="R58" s="89">
        <v>1326.84</v>
      </c>
      <c r="S58" s="89">
        <v>1438.43</v>
      </c>
      <c r="T58" s="89">
        <v>1553.5</v>
      </c>
      <c r="U58" s="88" t="s">
        <v>606</v>
      </c>
    </row>
    <row r="59" spans="1:21" s="19" customFormat="1" x14ac:dyDescent="0.35">
      <c r="A59" s="91" t="s">
        <v>607</v>
      </c>
      <c r="B59" s="91" t="s">
        <v>389</v>
      </c>
      <c r="C59" s="90">
        <v>30.03</v>
      </c>
      <c r="D59" s="90">
        <v>30.3</v>
      </c>
      <c r="E59" s="90">
        <v>31.82</v>
      </c>
      <c r="F59" s="89">
        <v>834.85</v>
      </c>
      <c r="G59" s="89">
        <v>851.8</v>
      </c>
      <c r="H59" s="89">
        <v>905.57</v>
      </c>
      <c r="I59" s="89">
        <v>953.67</v>
      </c>
      <c r="J59" s="89">
        <v>958.94</v>
      </c>
      <c r="K59" s="89">
        <v>1036.29</v>
      </c>
      <c r="L59" s="90">
        <v>23.49</v>
      </c>
      <c r="M59" s="90">
        <v>24.76</v>
      </c>
      <c r="N59" s="90">
        <v>26</v>
      </c>
      <c r="O59" s="89">
        <v>2223.0100000000002</v>
      </c>
      <c r="P59" s="89">
        <v>2266.16</v>
      </c>
      <c r="Q59" s="89">
        <v>2401.2199999999998</v>
      </c>
      <c r="R59" s="89">
        <v>1528.41</v>
      </c>
      <c r="S59" s="89">
        <v>1684.57</v>
      </c>
      <c r="T59" s="89">
        <v>1819.33</v>
      </c>
      <c r="U59" s="88" t="s">
        <v>512</v>
      </c>
    </row>
    <row r="60" spans="1:21" s="19" customFormat="1" ht="139.5" x14ac:dyDescent="0.35">
      <c r="A60" s="91" t="s">
        <v>608</v>
      </c>
      <c r="B60" s="91" t="s">
        <v>390</v>
      </c>
      <c r="C60" s="90">
        <v>20.62</v>
      </c>
      <c r="D60" s="90">
        <v>19.91</v>
      </c>
      <c r="E60" s="90">
        <v>20.25</v>
      </c>
      <c r="F60" s="89">
        <v>1033.56</v>
      </c>
      <c r="G60" s="89">
        <v>1113</v>
      </c>
      <c r="H60" s="89">
        <v>1168.6500000000001</v>
      </c>
      <c r="I60" s="89">
        <v>1029.18</v>
      </c>
      <c r="J60" s="89">
        <v>1117.73</v>
      </c>
      <c r="K60" s="89">
        <v>1173.6199999999999</v>
      </c>
      <c r="L60" s="90">
        <v>22.42</v>
      </c>
      <c r="M60" s="90">
        <v>21.81</v>
      </c>
      <c r="N60" s="90">
        <v>22.9</v>
      </c>
      <c r="O60" s="89">
        <v>1783.88</v>
      </c>
      <c r="P60" s="89">
        <v>1717.84</v>
      </c>
      <c r="Q60" s="89">
        <v>1786.55</v>
      </c>
      <c r="R60" s="89">
        <v>1389.37</v>
      </c>
      <c r="S60" s="89">
        <v>1353.15</v>
      </c>
      <c r="T60" s="89">
        <v>1407.28</v>
      </c>
      <c r="U60" s="88" t="s">
        <v>609</v>
      </c>
    </row>
    <row r="61" spans="1:21" s="19" customFormat="1" ht="77.5" x14ac:dyDescent="0.35">
      <c r="A61" s="91" t="s">
        <v>610</v>
      </c>
      <c r="B61" s="91" t="s">
        <v>391</v>
      </c>
      <c r="C61" s="90">
        <v>23.15</v>
      </c>
      <c r="D61" s="90">
        <v>23.18</v>
      </c>
      <c r="E61" s="90">
        <v>24.6</v>
      </c>
      <c r="F61" s="89">
        <v>1347.84</v>
      </c>
      <c r="G61" s="89">
        <v>1406.83</v>
      </c>
      <c r="H61" s="89">
        <v>1560.06</v>
      </c>
      <c r="I61" s="89">
        <v>1167.8499999999999</v>
      </c>
      <c r="J61" s="89">
        <v>1169.6300000000001</v>
      </c>
      <c r="K61" s="89">
        <v>1323.72</v>
      </c>
      <c r="L61" s="90">
        <v>23.04</v>
      </c>
      <c r="M61" s="90">
        <v>23.04</v>
      </c>
      <c r="N61" s="90">
        <v>23.98</v>
      </c>
      <c r="O61" s="89">
        <v>2157.38</v>
      </c>
      <c r="P61" s="89">
        <v>2219.7199999999998</v>
      </c>
      <c r="Q61" s="89">
        <v>2363.19</v>
      </c>
      <c r="R61" s="89">
        <v>1444.89</v>
      </c>
      <c r="S61" s="89">
        <v>1441.38</v>
      </c>
      <c r="T61" s="89">
        <v>1527.84</v>
      </c>
      <c r="U61" s="88" t="s">
        <v>611</v>
      </c>
    </row>
    <row r="62" spans="1:21" s="19" customFormat="1" x14ac:dyDescent="0.35">
      <c r="A62" s="91" t="s">
        <v>612</v>
      </c>
      <c r="B62" s="91" t="s">
        <v>392</v>
      </c>
      <c r="C62" s="90">
        <v>24</v>
      </c>
      <c r="D62" s="90">
        <v>24</v>
      </c>
      <c r="E62" s="90">
        <v>25.44</v>
      </c>
      <c r="F62" s="89">
        <v>844.96</v>
      </c>
      <c r="G62" s="89">
        <v>911.99</v>
      </c>
      <c r="H62" s="89">
        <v>966.71</v>
      </c>
      <c r="I62" s="89">
        <v>1045.1300000000001</v>
      </c>
      <c r="J62" s="89">
        <v>1047.2</v>
      </c>
      <c r="K62" s="89">
        <v>1110.03</v>
      </c>
      <c r="L62" s="90">
        <v>19.899999999999999</v>
      </c>
      <c r="M62" s="90">
        <v>20.3</v>
      </c>
      <c r="N62" s="90">
        <v>21.35</v>
      </c>
      <c r="O62" s="89">
        <v>1483.57</v>
      </c>
      <c r="P62" s="89">
        <v>1475.86</v>
      </c>
      <c r="Q62" s="89">
        <v>1564.41</v>
      </c>
      <c r="R62" s="89">
        <v>1249.55</v>
      </c>
      <c r="S62" s="89">
        <v>1398.68</v>
      </c>
      <c r="T62" s="89">
        <v>1482.6</v>
      </c>
      <c r="U62" s="88" t="s">
        <v>512</v>
      </c>
    </row>
    <row r="63" spans="1:21" s="19" customFormat="1" x14ac:dyDescent="0.35">
      <c r="A63" s="91" t="s">
        <v>613</v>
      </c>
      <c r="B63" s="91" t="s">
        <v>393</v>
      </c>
      <c r="C63" s="90">
        <v>32.43</v>
      </c>
      <c r="D63" s="90" t="s">
        <v>614</v>
      </c>
      <c r="E63" s="90" t="s">
        <v>614</v>
      </c>
      <c r="F63" s="89">
        <v>2006.68</v>
      </c>
      <c r="G63" s="89" t="s">
        <v>614</v>
      </c>
      <c r="H63" s="89" t="s">
        <v>614</v>
      </c>
      <c r="I63" s="89" t="s">
        <v>614</v>
      </c>
      <c r="J63" s="89" t="s">
        <v>614</v>
      </c>
      <c r="K63" s="89" t="s">
        <v>614</v>
      </c>
      <c r="L63" s="90" t="s">
        <v>614</v>
      </c>
      <c r="M63" s="90" t="s">
        <v>614</v>
      </c>
      <c r="N63" s="90" t="s">
        <v>614</v>
      </c>
      <c r="O63" s="89" t="s">
        <v>614</v>
      </c>
      <c r="P63" s="89" t="s">
        <v>614</v>
      </c>
      <c r="Q63" s="89" t="s">
        <v>614</v>
      </c>
      <c r="R63" s="89" t="s">
        <v>614</v>
      </c>
      <c r="S63" s="89" t="s">
        <v>614</v>
      </c>
      <c r="T63" s="89" t="s">
        <v>614</v>
      </c>
      <c r="U63" s="88" t="s">
        <v>614</v>
      </c>
    </row>
    <row r="64" spans="1:21" s="19" customFormat="1" ht="31" x14ac:dyDescent="0.35">
      <c r="A64" s="91" t="s">
        <v>615</v>
      </c>
      <c r="B64" s="91" t="s">
        <v>394</v>
      </c>
      <c r="C64" s="90">
        <v>20.95</v>
      </c>
      <c r="D64" s="90">
        <v>21.37</v>
      </c>
      <c r="E64" s="90">
        <v>22.5</v>
      </c>
      <c r="F64" s="89">
        <v>1027.28</v>
      </c>
      <c r="G64" s="89">
        <v>1172.78</v>
      </c>
      <c r="H64" s="89">
        <v>1236.1099999999999</v>
      </c>
      <c r="I64" s="89">
        <v>1142.17</v>
      </c>
      <c r="J64" s="89">
        <v>1364.87</v>
      </c>
      <c r="K64" s="89">
        <v>1438.57</v>
      </c>
      <c r="L64" s="90">
        <v>21.85</v>
      </c>
      <c r="M64" s="90">
        <v>21.47</v>
      </c>
      <c r="N64" s="90">
        <v>22.63</v>
      </c>
      <c r="O64" s="89">
        <v>1913.21</v>
      </c>
      <c r="P64" s="89">
        <v>1647.58</v>
      </c>
      <c r="Q64" s="89">
        <v>1736.55</v>
      </c>
      <c r="R64" s="89">
        <v>1813.65</v>
      </c>
      <c r="S64" s="89">
        <v>1472.54</v>
      </c>
      <c r="T64" s="89">
        <v>1552.06</v>
      </c>
      <c r="U64" s="88" t="s">
        <v>616</v>
      </c>
    </row>
    <row r="65" spans="1:21" s="19" customFormat="1" x14ac:dyDescent="0.35">
      <c r="A65" s="91" t="s">
        <v>617</v>
      </c>
      <c r="B65" s="91" t="s">
        <v>395</v>
      </c>
      <c r="C65" s="90">
        <v>21.93</v>
      </c>
      <c r="D65" s="90">
        <v>21.91</v>
      </c>
      <c r="E65" s="90">
        <v>23.84</v>
      </c>
      <c r="F65" s="89">
        <v>1102.92</v>
      </c>
      <c r="G65" s="89">
        <v>1113.46</v>
      </c>
      <c r="H65" s="89">
        <v>1146.8599999999999</v>
      </c>
      <c r="I65" s="89">
        <v>933.78</v>
      </c>
      <c r="J65" s="89">
        <v>1014.87</v>
      </c>
      <c r="K65" s="89">
        <v>1045.31</v>
      </c>
      <c r="L65" s="90">
        <v>25.57</v>
      </c>
      <c r="M65" s="90">
        <v>27.36</v>
      </c>
      <c r="N65" s="90">
        <v>29.28</v>
      </c>
      <c r="O65" s="89">
        <v>1619.12</v>
      </c>
      <c r="P65" s="89">
        <v>1692.56</v>
      </c>
      <c r="Q65" s="89">
        <v>1743.34</v>
      </c>
      <c r="R65" s="89">
        <v>820.16</v>
      </c>
      <c r="S65" s="89">
        <v>887.81</v>
      </c>
      <c r="T65" s="89">
        <v>914.45</v>
      </c>
      <c r="U65" s="88" t="s">
        <v>512</v>
      </c>
    </row>
    <row r="66" spans="1:21" s="19" customFormat="1" ht="124" x14ac:dyDescent="0.35">
      <c r="A66" s="91" t="s">
        <v>618</v>
      </c>
      <c r="B66" s="91" t="s">
        <v>396</v>
      </c>
      <c r="C66" s="90">
        <v>27.44</v>
      </c>
      <c r="D66" s="90">
        <v>26.97</v>
      </c>
      <c r="E66" s="90">
        <v>28.05</v>
      </c>
      <c r="F66" s="89">
        <v>921.19</v>
      </c>
      <c r="G66" s="89">
        <v>1063</v>
      </c>
      <c r="H66" s="89">
        <v>1186.81</v>
      </c>
      <c r="I66" s="89">
        <v>1127.69</v>
      </c>
      <c r="J66" s="89">
        <v>1239.73</v>
      </c>
      <c r="K66" s="89">
        <v>1378</v>
      </c>
      <c r="L66" s="90">
        <v>19.73</v>
      </c>
      <c r="M66" s="90">
        <v>20.09</v>
      </c>
      <c r="N66" s="90">
        <v>20.89</v>
      </c>
      <c r="O66" s="89">
        <v>1683.27</v>
      </c>
      <c r="P66" s="89">
        <v>1697.46</v>
      </c>
      <c r="Q66" s="89">
        <v>1824.41</v>
      </c>
      <c r="R66" s="89">
        <v>1372.79</v>
      </c>
      <c r="S66" s="89">
        <v>1414.67</v>
      </c>
      <c r="T66" s="89">
        <v>1520.45</v>
      </c>
      <c r="U66" s="88" t="s">
        <v>619</v>
      </c>
    </row>
    <row r="67" spans="1:21" s="19" customFormat="1" ht="155" x14ac:dyDescent="0.35">
      <c r="A67" s="91" t="s">
        <v>620</v>
      </c>
      <c r="B67" s="91" t="s">
        <v>397</v>
      </c>
      <c r="C67" s="90">
        <v>24.6</v>
      </c>
      <c r="D67" s="90">
        <v>24.6</v>
      </c>
      <c r="E67" s="90">
        <v>26.4</v>
      </c>
      <c r="F67" s="89">
        <v>774.52</v>
      </c>
      <c r="G67" s="89">
        <v>784.4</v>
      </c>
      <c r="H67" s="89">
        <v>841.04</v>
      </c>
      <c r="I67" s="89">
        <v>897.12</v>
      </c>
      <c r="J67" s="89">
        <v>984.71</v>
      </c>
      <c r="K67" s="89">
        <v>1049.1400000000001</v>
      </c>
      <c r="L67" s="90">
        <v>20.84</v>
      </c>
      <c r="M67" s="90">
        <v>21.44</v>
      </c>
      <c r="N67" s="90">
        <v>22.44</v>
      </c>
      <c r="O67" s="89">
        <v>1417.35</v>
      </c>
      <c r="P67" s="89">
        <v>1442.24</v>
      </c>
      <c r="Q67" s="89">
        <v>1521.94</v>
      </c>
      <c r="R67" s="89">
        <v>1385.79</v>
      </c>
      <c r="S67" s="89">
        <v>1492.56</v>
      </c>
      <c r="T67" s="89">
        <v>1581.67</v>
      </c>
      <c r="U67" s="88" t="s">
        <v>621</v>
      </c>
    </row>
    <row r="68" spans="1:21" s="19" customFormat="1" ht="46.5" x14ac:dyDescent="0.35">
      <c r="A68" s="91" t="s">
        <v>622</v>
      </c>
      <c r="B68" s="91" t="s">
        <v>398</v>
      </c>
      <c r="C68" s="90">
        <v>18.91</v>
      </c>
      <c r="D68" s="90">
        <v>18.88</v>
      </c>
      <c r="E68" s="90">
        <v>20.420000000000002</v>
      </c>
      <c r="F68" s="89">
        <v>1064.49</v>
      </c>
      <c r="G68" s="89">
        <v>1095.3</v>
      </c>
      <c r="H68" s="89">
        <v>1156.56</v>
      </c>
      <c r="I68" s="89">
        <v>1006.64</v>
      </c>
      <c r="J68" s="89">
        <v>1149.6300000000001</v>
      </c>
      <c r="K68" s="89">
        <v>1122.73</v>
      </c>
      <c r="L68" s="90">
        <v>21.27</v>
      </c>
      <c r="M68" s="90">
        <v>21.06</v>
      </c>
      <c r="N68" s="90">
        <v>22.32</v>
      </c>
      <c r="O68" s="89">
        <v>1833.44</v>
      </c>
      <c r="P68" s="89">
        <v>1849.94</v>
      </c>
      <c r="Q68" s="89">
        <v>1824.49</v>
      </c>
      <c r="R68" s="89">
        <v>1322.82</v>
      </c>
      <c r="S68" s="89">
        <v>1467.37</v>
      </c>
      <c r="T68" s="89">
        <v>1324.08</v>
      </c>
      <c r="U68" s="88" t="s">
        <v>623</v>
      </c>
    </row>
    <row r="69" spans="1:21" s="19" customFormat="1" ht="46.5" x14ac:dyDescent="0.35">
      <c r="A69" s="91" t="s">
        <v>624</v>
      </c>
      <c r="B69" s="91" t="s">
        <v>399</v>
      </c>
      <c r="C69" s="90">
        <v>24.71</v>
      </c>
      <c r="D69" s="90">
        <v>24.71</v>
      </c>
      <c r="E69" s="90">
        <v>26.19</v>
      </c>
      <c r="F69" s="89">
        <v>809.06</v>
      </c>
      <c r="G69" s="89">
        <v>843.17</v>
      </c>
      <c r="H69" s="89">
        <v>877.88</v>
      </c>
      <c r="I69" s="89">
        <v>1098.54</v>
      </c>
      <c r="J69" s="89">
        <v>1211.74</v>
      </c>
      <c r="K69" s="89">
        <v>1279.9000000000001</v>
      </c>
      <c r="L69" s="90">
        <v>23</v>
      </c>
      <c r="M69" s="90">
        <v>23.03</v>
      </c>
      <c r="N69" s="90">
        <v>24.41</v>
      </c>
      <c r="O69" s="89">
        <v>2160.61</v>
      </c>
      <c r="P69" s="89">
        <v>2300.63</v>
      </c>
      <c r="Q69" s="89">
        <v>2389.46</v>
      </c>
      <c r="R69" s="89">
        <v>2512.62</v>
      </c>
      <c r="S69" s="89">
        <v>2403.08</v>
      </c>
      <c r="T69" s="89">
        <v>2519.3200000000002</v>
      </c>
      <c r="U69" s="88" t="s">
        <v>625</v>
      </c>
    </row>
    <row r="70" spans="1:21" s="19" customFormat="1" x14ac:dyDescent="0.35">
      <c r="A70" s="91" t="s">
        <v>626</v>
      </c>
      <c r="B70" s="91" t="s">
        <v>400</v>
      </c>
      <c r="C70" s="90">
        <v>21.92</v>
      </c>
      <c r="D70" s="90">
        <v>21.92</v>
      </c>
      <c r="E70" s="90">
        <v>23.96</v>
      </c>
      <c r="F70" s="89">
        <v>685.37</v>
      </c>
      <c r="G70" s="89">
        <v>685.37</v>
      </c>
      <c r="H70" s="89">
        <v>727.94</v>
      </c>
      <c r="I70" s="89">
        <v>718.57</v>
      </c>
      <c r="J70" s="89">
        <v>718.57</v>
      </c>
      <c r="K70" s="89">
        <v>772.65</v>
      </c>
      <c r="L70" s="90">
        <v>21.11</v>
      </c>
      <c r="M70" s="90">
        <v>21.11</v>
      </c>
      <c r="N70" s="90">
        <v>22.92</v>
      </c>
      <c r="O70" s="89">
        <v>685.37</v>
      </c>
      <c r="P70" s="89">
        <v>685.37</v>
      </c>
      <c r="Q70" s="89">
        <v>727.94</v>
      </c>
      <c r="R70" s="89">
        <v>718.57</v>
      </c>
      <c r="S70" s="89">
        <v>718.57</v>
      </c>
      <c r="T70" s="89">
        <v>772.65</v>
      </c>
      <c r="U70" s="88" t="s">
        <v>546</v>
      </c>
    </row>
    <row r="71" spans="1:21" s="19" customFormat="1" ht="62" x14ac:dyDescent="0.35">
      <c r="A71" s="91" t="s">
        <v>627</v>
      </c>
      <c r="B71" s="91" t="s">
        <v>401</v>
      </c>
      <c r="C71" s="90">
        <v>21.77</v>
      </c>
      <c r="D71" s="90">
        <v>21.82</v>
      </c>
      <c r="E71" s="90">
        <v>23.02</v>
      </c>
      <c r="F71" s="89">
        <v>784</v>
      </c>
      <c r="G71" s="89">
        <v>1030.76</v>
      </c>
      <c r="H71" s="89">
        <v>1026.92</v>
      </c>
      <c r="I71" s="89">
        <v>953.7</v>
      </c>
      <c r="J71" s="89">
        <v>1082.31</v>
      </c>
      <c r="K71" s="89">
        <v>1110.3800000000001</v>
      </c>
      <c r="L71" s="90">
        <v>22.27</v>
      </c>
      <c r="M71" s="90">
        <v>23.37</v>
      </c>
      <c r="N71" s="90">
        <v>23.37</v>
      </c>
      <c r="O71" s="89">
        <v>1683</v>
      </c>
      <c r="P71" s="89">
        <v>1743.43</v>
      </c>
      <c r="Q71" s="89">
        <v>1729.78</v>
      </c>
      <c r="R71" s="89">
        <v>1307</v>
      </c>
      <c r="S71" s="89">
        <v>1536.69</v>
      </c>
      <c r="T71" s="89">
        <v>1553.58</v>
      </c>
      <c r="U71" s="88" t="s">
        <v>628</v>
      </c>
    </row>
    <row r="72" spans="1:21" s="19" customFormat="1" x14ac:dyDescent="0.35">
      <c r="A72" s="91" t="s">
        <v>629</v>
      </c>
      <c r="B72" s="91" t="s">
        <v>402</v>
      </c>
      <c r="C72" s="90">
        <v>22.53</v>
      </c>
      <c r="D72" s="90">
        <v>22.53</v>
      </c>
      <c r="E72" s="90">
        <v>23.74</v>
      </c>
      <c r="F72" s="89">
        <v>770.74</v>
      </c>
      <c r="G72" s="89">
        <v>770.74</v>
      </c>
      <c r="H72" s="89">
        <v>789.93</v>
      </c>
      <c r="I72" s="89">
        <v>853.9</v>
      </c>
      <c r="J72" s="89">
        <v>853.9</v>
      </c>
      <c r="K72" s="89">
        <v>887.2</v>
      </c>
      <c r="L72" s="90">
        <v>21.5</v>
      </c>
      <c r="M72" s="90">
        <v>21.5</v>
      </c>
      <c r="N72" s="90">
        <v>22.69</v>
      </c>
      <c r="O72" s="89">
        <v>867.89</v>
      </c>
      <c r="P72" s="89">
        <v>867.89</v>
      </c>
      <c r="Q72" s="89">
        <v>890.9</v>
      </c>
      <c r="R72" s="89">
        <v>1018.98</v>
      </c>
      <c r="S72" s="89">
        <v>1018.98</v>
      </c>
      <c r="T72" s="89">
        <v>1058.72</v>
      </c>
      <c r="U72" s="88" t="s">
        <v>512</v>
      </c>
    </row>
    <row r="73" spans="1:21" s="19" customFormat="1" x14ac:dyDescent="0.35">
      <c r="A73" s="91" t="s">
        <v>630</v>
      </c>
      <c r="B73" s="91" t="s">
        <v>403</v>
      </c>
      <c r="C73" s="90">
        <v>24.21</v>
      </c>
      <c r="D73" s="90">
        <v>24.32</v>
      </c>
      <c r="E73" s="90">
        <v>25.54</v>
      </c>
      <c r="F73" s="89">
        <v>775.09</v>
      </c>
      <c r="G73" s="89">
        <v>776.58</v>
      </c>
      <c r="H73" s="89">
        <v>803.76</v>
      </c>
      <c r="I73" s="89">
        <v>954.08</v>
      </c>
      <c r="J73" s="89">
        <v>962.9</v>
      </c>
      <c r="K73" s="89">
        <v>996.6</v>
      </c>
      <c r="L73" s="90">
        <v>22.71</v>
      </c>
      <c r="M73" s="90">
        <v>22.71</v>
      </c>
      <c r="N73" s="90">
        <v>23.85</v>
      </c>
      <c r="O73" s="89">
        <v>1775</v>
      </c>
      <c r="P73" s="89">
        <v>1693</v>
      </c>
      <c r="Q73" s="89">
        <v>1752.25</v>
      </c>
      <c r="R73" s="89">
        <v>1298.77</v>
      </c>
      <c r="S73" s="89">
        <v>1281.6500000000001</v>
      </c>
      <c r="T73" s="89">
        <v>1326.51</v>
      </c>
      <c r="U73" s="88" t="s">
        <v>631</v>
      </c>
    </row>
    <row r="74" spans="1:21" s="19" customFormat="1" ht="124" x14ac:dyDescent="0.35">
      <c r="A74" s="91" t="s">
        <v>632</v>
      </c>
      <c r="B74" s="91" t="s">
        <v>404</v>
      </c>
      <c r="C74" s="90">
        <v>21.38</v>
      </c>
      <c r="D74" s="90">
        <v>21.39</v>
      </c>
      <c r="E74" s="90">
        <v>23.11</v>
      </c>
      <c r="F74" s="89">
        <v>937.3</v>
      </c>
      <c r="G74" s="89">
        <v>966.98</v>
      </c>
      <c r="H74" s="89">
        <v>1043.71</v>
      </c>
      <c r="I74" s="89">
        <v>1131.74</v>
      </c>
      <c r="J74" s="89">
        <v>1105.26</v>
      </c>
      <c r="K74" s="89">
        <v>1194.73</v>
      </c>
      <c r="L74" s="90">
        <v>21.18</v>
      </c>
      <c r="M74" s="90">
        <v>21.23</v>
      </c>
      <c r="N74" s="90">
        <v>22.95</v>
      </c>
      <c r="O74" s="89">
        <v>1726.16</v>
      </c>
      <c r="P74" s="89">
        <v>1797.6</v>
      </c>
      <c r="Q74" s="89">
        <v>1943.44</v>
      </c>
      <c r="R74" s="89">
        <v>1176.25</v>
      </c>
      <c r="S74" s="89">
        <v>1143.8499999999999</v>
      </c>
      <c r="T74" s="89">
        <v>1228.3599999999999</v>
      </c>
      <c r="U74" s="88" t="s">
        <v>633</v>
      </c>
    </row>
    <row r="75" spans="1:21" s="19" customFormat="1" ht="155" x14ac:dyDescent="0.35">
      <c r="A75" s="91" t="s">
        <v>634</v>
      </c>
      <c r="B75" s="91" t="s">
        <v>405</v>
      </c>
      <c r="C75" s="90">
        <v>24.12</v>
      </c>
      <c r="D75" s="90">
        <v>24.12</v>
      </c>
      <c r="E75" s="90">
        <v>25.92</v>
      </c>
      <c r="F75" s="89">
        <v>922.49</v>
      </c>
      <c r="G75" s="89">
        <v>928.94</v>
      </c>
      <c r="H75" s="89">
        <v>985.7</v>
      </c>
      <c r="I75" s="89">
        <v>1117.68</v>
      </c>
      <c r="J75" s="89">
        <v>1022.01</v>
      </c>
      <c r="K75" s="89">
        <v>1084.45</v>
      </c>
      <c r="L75" s="90">
        <v>21.14</v>
      </c>
      <c r="M75" s="90">
        <v>21.1</v>
      </c>
      <c r="N75" s="90">
        <v>22.8</v>
      </c>
      <c r="O75" s="89">
        <v>1678.01</v>
      </c>
      <c r="P75" s="89">
        <v>1699.13</v>
      </c>
      <c r="Q75" s="89">
        <v>1802.95</v>
      </c>
      <c r="R75" s="89">
        <v>1678.01</v>
      </c>
      <c r="S75" s="89">
        <v>1699.13</v>
      </c>
      <c r="T75" s="89">
        <v>1802.95</v>
      </c>
      <c r="U75" s="88" t="s">
        <v>635</v>
      </c>
    </row>
    <row r="76" spans="1:21" s="19" customFormat="1" x14ac:dyDescent="0.35">
      <c r="A76" s="91" t="s">
        <v>636</v>
      </c>
      <c r="B76" s="91" t="s">
        <v>406</v>
      </c>
      <c r="C76" s="90">
        <v>23.14</v>
      </c>
      <c r="D76" s="90">
        <v>23.14</v>
      </c>
      <c r="E76" s="90">
        <v>23.14</v>
      </c>
      <c r="F76" s="89">
        <v>1050.3900000000001</v>
      </c>
      <c r="G76" s="89">
        <v>1109.46</v>
      </c>
      <c r="H76" s="89">
        <v>1153.8399999999999</v>
      </c>
      <c r="I76" s="89">
        <v>1078.21</v>
      </c>
      <c r="J76" s="89">
        <v>1216</v>
      </c>
      <c r="K76" s="89">
        <v>1264.6400000000001</v>
      </c>
      <c r="L76" s="90">
        <v>20.61</v>
      </c>
      <c r="M76" s="90">
        <v>27.86</v>
      </c>
      <c r="N76" s="90">
        <v>29.25</v>
      </c>
      <c r="O76" s="89">
        <v>1953.43</v>
      </c>
      <c r="P76" s="89">
        <v>1776.27</v>
      </c>
      <c r="Q76" s="89">
        <v>1847.32</v>
      </c>
      <c r="R76" s="89">
        <v>1528.07</v>
      </c>
      <c r="S76" s="89">
        <v>1685</v>
      </c>
      <c r="T76" s="89">
        <v>1752.4</v>
      </c>
      <c r="U76" s="88" t="s">
        <v>637</v>
      </c>
    </row>
    <row r="77" spans="1:21" s="19" customFormat="1" ht="77.5" x14ac:dyDescent="0.35">
      <c r="A77" s="91" t="s">
        <v>638</v>
      </c>
      <c r="B77" s="91" t="s">
        <v>407</v>
      </c>
      <c r="C77" s="90">
        <v>23.36</v>
      </c>
      <c r="D77" s="90">
        <v>22.93</v>
      </c>
      <c r="E77" s="90">
        <v>24.3</v>
      </c>
      <c r="F77" s="89">
        <v>732.63</v>
      </c>
      <c r="G77" s="89">
        <v>744</v>
      </c>
      <c r="H77" s="89">
        <v>782.69</v>
      </c>
      <c r="I77" s="89">
        <v>773.95</v>
      </c>
      <c r="J77" s="89">
        <v>783</v>
      </c>
      <c r="K77" s="89">
        <v>823.72</v>
      </c>
      <c r="L77" s="90">
        <v>20.98</v>
      </c>
      <c r="M77" s="90">
        <v>21.24</v>
      </c>
      <c r="N77" s="90">
        <v>22.51</v>
      </c>
      <c r="O77" s="89">
        <v>1622.38</v>
      </c>
      <c r="P77" s="89">
        <v>1613</v>
      </c>
      <c r="Q77" s="89">
        <v>1696.87</v>
      </c>
      <c r="R77" s="89">
        <v>1084.6199999999999</v>
      </c>
      <c r="S77" s="89">
        <v>1089</v>
      </c>
      <c r="T77" s="89">
        <v>1145.6300000000001</v>
      </c>
      <c r="U77" s="88" t="s">
        <v>639</v>
      </c>
    </row>
    <row r="78" spans="1:21" s="19" customFormat="1" ht="170.5" x14ac:dyDescent="0.35">
      <c r="A78" s="91" t="s">
        <v>640</v>
      </c>
      <c r="B78" s="91" t="s">
        <v>408</v>
      </c>
      <c r="C78" s="90">
        <v>21.68</v>
      </c>
      <c r="D78" s="90">
        <v>21.68</v>
      </c>
      <c r="E78" s="90">
        <v>22.85</v>
      </c>
      <c r="F78" s="89">
        <v>755.25</v>
      </c>
      <c r="G78" s="89">
        <v>789.6</v>
      </c>
      <c r="H78" s="89">
        <v>831.53</v>
      </c>
      <c r="I78" s="89">
        <v>778.64</v>
      </c>
      <c r="J78" s="89">
        <v>819.79</v>
      </c>
      <c r="K78" s="89">
        <v>863.57</v>
      </c>
      <c r="L78" s="90">
        <v>22.2</v>
      </c>
      <c r="M78" s="90">
        <v>20.420000000000002</v>
      </c>
      <c r="N78" s="90">
        <v>21.44</v>
      </c>
      <c r="O78" s="89">
        <v>1551.25</v>
      </c>
      <c r="P78" s="89">
        <v>1892.67</v>
      </c>
      <c r="Q78" s="89">
        <v>1990.52</v>
      </c>
      <c r="R78" s="89">
        <v>1551.49</v>
      </c>
      <c r="S78" s="89">
        <v>1444.78</v>
      </c>
      <c r="T78" s="89">
        <v>1521.06</v>
      </c>
      <c r="U78" s="88" t="s">
        <v>641</v>
      </c>
    </row>
    <row r="79" spans="1:21" s="19" customFormat="1" x14ac:dyDescent="0.35">
      <c r="A79" s="91" t="s">
        <v>642</v>
      </c>
      <c r="B79" s="91" t="s">
        <v>409</v>
      </c>
      <c r="C79" s="90">
        <v>19.47</v>
      </c>
      <c r="D79" s="90">
        <v>20.309999999999999</v>
      </c>
      <c r="E79" s="90">
        <v>21.42</v>
      </c>
      <c r="F79" s="89">
        <v>800.65</v>
      </c>
      <c r="G79" s="89">
        <v>823.44</v>
      </c>
      <c r="H79" s="89">
        <v>864.61</v>
      </c>
      <c r="I79" s="89">
        <v>911.95</v>
      </c>
      <c r="J79" s="89">
        <v>925.78</v>
      </c>
      <c r="K79" s="89">
        <v>972.07</v>
      </c>
      <c r="L79" s="90">
        <v>24.25</v>
      </c>
      <c r="M79" s="90">
        <v>25.04</v>
      </c>
      <c r="N79" s="90">
        <v>26.29</v>
      </c>
      <c r="O79" s="89">
        <v>1306.9100000000001</v>
      </c>
      <c r="P79" s="89">
        <v>1442.94</v>
      </c>
      <c r="Q79" s="89">
        <v>1515.09</v>
      </c>
      <c r="R79" s="89">
        <v>1188.2</v>
      </c>
      <c r="S79" s="89">
        <v>1232.2</v>
      </c>
      <c r="T79" s="89">
        <v>1293.81</v>
      </c>
      <c r="U79" s="88" t="s">
        <v>512</v>
      </c>
    </row>
    <row r="80" spans="1:21" s="19" customFormat="1" ht="77.5" x14ac:dyDescent="0.35">
      <c r="A80" s="91" t="s">
        <v>643</v>
      </c>
      <c r="B80" s="91" t="s">
        <v>410</v>
      </c>
      <c r="C80" s="90">
        <v>23</v>
      </c>
      <c r="D80" s="90">
        <v>23</v>
      </c>
      <c r="E80" s="90">
        <v>24.45</v>
      </c>
      <c r="F80" s="89">
        <v>908.91</v>
      </c>
      <c r="G80" s="89">
        <v>819.78</v>
      </c>
      <c r="H80" s="89">
        <v>866.02</v>
      </c>
      <c r="I80" s="89">
        <v>1149.3800000000001</v>
      </c>
      <c r="J80" s="89">
        <v>905.91</v>
      </c>
      <c r="K80" s="89">
        <v>959.09</v>
      </c>
      <c r="L80" s="90">
        <v>19.43</v>
      </c>
      <c r="M80" s="90">
        <v>22.5</v>
      </c>
      <c r="N80" s="90">
        <v>23.92</v>
      </c>
      <c r="O80" s="89">
        <v>1269.95</v>
      </c>
      <c r="P80" s="89">
        <v>1355.9</v>
      </c>
      <c r="Q80" s="89">
        <v>1432.38</v>
      </c>
      <c r="R80" s="89">
        <v>1076.29</v>
      </c>
      <c r="S80" s="89">
        <v>1146.1099999999999</v>
      </c>
      <c r="T80" s="89">
        <v>1213.3900000000001</v>
      </c>
      <c r="U80" s="88" t="s">
        <v>644</v>
      </c>
    </row>
    <row r="81" spans="1:21" s="19" customFormat="1" x14ac:dyDescent="0.35">
      <c r="A81" s="91" t="s">
        <v>645</v>
      </c>
      <c r="B81" s="91" t="s">
        <v>411</v>
      </c>
      <c r="C81" s="90">
        <v>20.3</v>
      </c>
      <c r="D81" s="90">
        <v>20.3</v>
      </c>
      <c r="E81" s="90">
        <v>21.92</v>
      </c>
      <c r="F81" s="89">
        <v>837.66</v>
      </c>
      <c r="G81" s="89">
        <v>844.98</v>
      </c>
      <c r="H81" s="89">
        <v>875.07</v>
      </c>
      <c r="I81" s="89">
        <v>1006.47</v>
      </c>
      <c r="J81" s="89">
        <v>1017.3</v>
      </c>
      <c r="K81" s="89">
        <v>1125.8900000000001</v>
      </c>
      <c r="L81" s="90">
        <v>18.95</v>
      </c>
      <c r="M81" s="90">
        <v>18.95</v>
      </c>
      <c r="N81" s="90">
        <v>19.71</v>
      </c>
      <c r="O81" s="89">
        <v>1955.9</v>
      </c>
      <c r="P81" s="89">
        <v>1952.57</v>
      </c>
      <c r="Q81" s="89">
        <v>2064.13</v>
      </c>
      <c r="R81" s="89">
        <v>1374.82</v>
      </c>
      <c r="S81" s="89">
        <v>1277.76</v>
      </c>
      <c r="T81" s="89">
        <v>1583.52</v>
      </c>
      <c r="U81" s="88" t="s">
        <v>512</v>
      </c>
    </row>
    <row r="82" spans="1:21" s="19" customFormat="1" ht="62" x14ac:dyDescent="0.35">
      <c r="A82" s="91" t="s">
        <v>646</v>
      </c>
      <c r="B82" s="91" t="s">
        <v>412</v>
      </c>
      <c r="C82" s="90">
        <v>24.75</v>
      </c>
      <c r="D82" s="90">
        <v>24.8</v>
      </c>
      <c r="E82" s="90">
        <v>26.06</v>
      </c>
      <c r="F82" s="89">
        <v>967.39</v>
      </c>
      <c r="G82" s="89">
        <v>1131.1600000000001</v>
      </c>
      <c r="H82" s="89">
        <v>1187.71</v>
      </c>
      <c r="I82" s="89">
        <v>1067.83</v>
      </c>
      <c r="J82" s="89">
        <v>1075.94</v>
      </c>
      <c r="K82" s="89">
        <v>1129.74</v>
      </c>
      <c r="L82" s="90">
        <v>32.79</v>
      </c>
      <c r="M82" s="90">
        <v>34.89</v>
      </c>
      <c r="N82" s="90">
        <v>36.630000000000003</v>
      </c>
      <c r="O82" s="89">
        <v>2003.72</v>
      </c>
      <c r="P82" s="89">
        <v>2129.3200000000002</v>
      </c>
      <c r="Q82" s="89">
        <v>2235.79</v>
      </c>
      <c r="R82" s="89">
        <v>1848.01</v>
      </c>
      <c r="S82" s="89">
        <v>2221.0500000000002</v>
      </c>
      <c r="T82" s="89">
        <v>2332.1</v>
      </c>
      <c r="U82" s="88" t="s">
        <v>647</v>
      </c>
    </row>
    <row r="83" spans="1:21" s="19" customFormat="1" ht="77.5" x14ac:dyDescent="0.35">
      <c r="A83" s="91" t="s">
        <v>648</v>
      </c>
      <c r="B83" s="91" t="s">
        <v>413</v>
      </c>
      <c r="C83" s="90">
        <v>21.6</v>
      </c>
      <c r="D83" s="90">
        <v>21.6</v>
      </c>
      <c r="E83" s="90">
        <v>23.33</v>
      </c>
      <c r="F83" s="89">
        <v>805.64</v>
      </c>
      <c r="G83" s="89">
        <v>805.64</v>
      </c>
      <c r="H83" s="89">
        <v>857.2</v>
      </c>
      <c r="I83" s="89">
        <v>805.64</v>
      </c>
      <c r="J83" s="89">
        <v>805.64</v>
      </c>
      <c r="K83" s="89">
        <v>857.2</v>
      </c>
      <c r="L83" s="90">
        <v>25.81</v>
      </c>
      <c r="M83" s="90">
        <v>25.81</v>
      </c>
      <c r="N83" s="90">
        <v>27.22</v>
      </c>
      <c r="O83" s="89">
        <v>1460.23</v>
      </c>
      <c r="P83" s="89">
        <v>1494.27</v>
      </c>
      <c r="Q83" s="89">
        <v>1554.67</v>
      </c>
      <c r="R83" s="89">
        <v>1167.8499999999999</v>
      </c>
      <c r="S83" s="89">
        <v>1271</v>
      </c>
      <c r="T83" s="89">
        <v>1402.44</v>
      </c>
      <c r="U83" s="88" t="s">
        <v>649</v>
      </c>
    </row>
    <row r="84" spans="1:21" s="19" customFormat="1" ht="62" x14ac:dyDescent="0.35">
      <c r="A84" s="91" t="s">
        <v>650</v>
      </c>
      <c r="B84" s="91" t="s">
        <v>414</v>
      </c>
      <c r="C84" s="90">
        <v>24.69</v>
      </c>
      <c r="D84" s="90">
        <v>23.2</v>
      </c>
      <c r="E84" s="90">
        <v>24.11</v>
      </c>
      <c r="F84" s="89">
        <v>882.28</v>
      </c>
      <c r="G84" s="89">
        <v>890.5</v>
      </c>
      <c r="H84" s="89">
        <v>935.85</v>
      </c>
      <c r="I84" s="89">
        <v>973.84</v>
      </c>
      <c r="J84" s="89">
        <v>980.8</v>
      </c>
      <c r="K84" s="89">
        <v>1030.73</v>
      </c>
      <c r="L84" s="90">
        <v>23.72</v>
      </c>
      <c r="M84" s="90">
        <v>22.97</v>
      </c>
      <c r="N84" s="90">
        <v>23.87</v>
      </c>
      <c r="O84" s="89">
        <v>1591.92</v>
      </c>
      <c r="P84" s="89">
        <v>1540.37</v>
      </c>
      <c r="Q84" s="89">
        <v>1620.01</v>
      </c>
      <c r="R84" s="89">
        <v>1820.72</v>
      </c>
      <c r="S84" s="89">
        <v>1818.93</v>
      </c>
      <c r="T84" s="89">
        <v>1912.97</v>
      </c>
      <c r="U84" s="88" t="s">
        <v>651</v>
      </c>
    </row>
    <row r="85" spans="1:21" s="19" customFormat="1" x14ac:dyDescent="0.35">
      <c r="A85" s="91" t="s">
        <v>652</v>
      </c>
      <c r="B85" s="91" t="s">
        <v>415</v>
      </c>
      <c r="C85" s="90">
        <v>19.25</v>
      </c>
      <c r="D85" s="90">
        <v>19.25</v>
      </c>
      <c r="E85" s="90">
        <v>20.36</v>
      </c>
      <c r="F85" s="89">
        <v>911.05</v>
      </c>
      <c r="G85" s="89">
        <v>911.05</v>
      </c>
      <c r="H85" s="89">
        <v>983.39</v>
      </c>
      <c r="I85" s="89">
        <v>910.57</v>
      </c>
      <c r="J85" s="89">
        <v>910.57</v>
      </c>
      <c r="K85" s="89">
        <v>982.87</v>
      </c>
      <c r="L85" s="90">
        <v>17.87</v>
      </c>
      <c r="M85" s="90">
        <v>17.87</v>
      </c>
      <c r="N85" s="90">
        <v>18.93</v>
      </c>
      <c r="O85" s="89">
        <v>911.05</v>
      </c>
      <c r="P85" s="89">
        <v>911.05</v>
      </c>
      <c r="Q85" s="89">
        <v>983.39</v>
      </c>
      <c r="R85" s="89">
        <v>912.05</v>
      </c>
      <c r="S85" s="89">
        <v>912.05</v>
      </c>
      <c r="T85" s="89">
        <v>984.47</v>
      </c>
      <c r="U85" s="88" t="s">
        <v>653</v>
      </c>
    </row>
    <row r="86" spans="1:21" s="19" customFormat="1" x14ac:dyDescent="0.35">
      <c r="A86" s="91" t="s">
        <v>654</v>
      </c>
      <c r="B86" s="91" t="s">
        <v>416</v>
      </c>
      <c r="C86" s="90">
        <v>22.22</v>
      </c>
      <c r="D86" s="90">
        <v>22.22</v>
      </c>
      <c r="E86" s="90">
        <v>23.56</v>
      </c>
      <c r="F86" s="89">
        <v>1125.05</v>
      </c>
      <c r="G86" s="89">
        <v>1134</v>
      </c>
      <c r="H86" s="89">
        <v>1175.96</v>
      </c>
      <c r="I86" s="89">
        <v>1184.73</v>
      </c>
      <c r="J86" s="89">
        <v>1183</v>
      </c>
      <c r="K86" s="89">
        <v>1226.77</v>
      </c>
      <c r="L86" s="90">
        <v>19.66</v>
      </c>
      <c r="M86" s="90">
        <v>20.22</v>
      </c>
      <c r="N86" s="90">
        <v>21.56</v>
      </c>
      <c r="O86" s="89">
        <v>1764.24</v>
      </c>
      <c r="P86" s="89">
        <v>1778</v>
      </c>
      <c r="Q86" s="89">
        <v>1834.9</v>
      </c>
      <c r="R86" s="89">
        <v>1345.26</v>
      </c>
      <c r="S86" s="89">
        <v>1512</v>
      </c>
      <c r="T86" s="89">
        <v>1567.94</v>
      </c>
      <c r="U86" s="88" t="s">
        <v>512</v>
      </c>
    </row>
    <row r="87" spans="1:21" s="19" customFormat="1" ht="93" x14ac:dyDescent="0.35">
      <c r="A87" s="91" t="s">
        <v>655</v>
      </c>
      <c r="B87" s="91" t="s">
        <v>417</v>
      </c>
      <c r="C87" s="90">
        <v>25.6</v>
      </c>
      <c r="D87" s="90">
        <v>25.6</v>
      </c>
      <c r="E87" s="90">
        <v>26.5</v>
      </c>
      <c r="F87" s="89">
        <v>964.85</v>
      </c>
      <c r="G87" s="89">
        <v>980.23</v>
      </c>
      <c r="H87" s="89">
        <v>1014.92</v>
      </c>
      <c r="I87" s="89">
        <v>1064.17</v>
      </c>
      <c r="J87" s="89">
        <v>1077.48</v>
      </c>
      <c r="K87" s="89">
        <v>1146.25</v>
      </c>
      <c r="L87" s="90">
        <v>20.16</v>
      </c>
      <c r="M87" s="90">
        <v>20.16</v>
      </c>
      <c r="N87" s="90">
        <v>21.35</v>
      </c>
      <c r="O87" s="89">
        <v>1680.16</v>
      </c>
      <c r="P87" s="89">
        <v>1819.67</v>
      </c>
      <c r="Q87" s="89">
        <v>1895.93</v>
      </c>
      <c r="R87" s="89">
        <v>1287.42</v>
      </c>
      <c r="S87" s="89">
        <v>1306.33</v>
      </c>
      <c r="T87" s="89">
        <v>1324.79</v>
      </c>
      <c r="U87" s="88" t="s">
        <v>656</v>
      </c>
    </row>
    <row r="88" spans="1:21" s="19" customFormat="1" ht="46.5" x14ac:dyDescent="0.35">
      <c r="A88" s="91" t="s">
        <v>657</v>
      </c>
      <c r="B88" s="91" t="s">
        <v>418</v>
      </c>
      <c r="C88" s="90">
        <v>20.57</v>
      </c>
      <c r="D88" s="90">
        <v>20.8</v>
      </c>
      <c r="E88" s="90">
        <v>22.9</v>
      </c>
      <c r="F88" s="89">
        <v>699.22</v>
      </c>
      <c r="G88" s="89">
        <v>684.62</v>
      </c>
      <c r="H88" s="89">
        <v>749.66</v>
      </c>
      <c r="I88" s="89">
        <v>657.49</v>
      </c>
      <c r="J88" s="89">
        <v>653.42999999999995</v>
      </c>
      <c r="K88" s="89">
        <v>715.51</v>
      </c>
      <c r="L88" s="90">
        <v>20.16</v>
      </c>
      <c r="M88" s="90">
        <v>20.16</v>
      </c>
      <c r="N88" s="90">
        <v>22.08</v>
      </c>
      <c r="O88" s="89">
        <v>1703.58</v>
      </c>
      <c r="P88" s="89">
        <v>1746.72</v>
      </c>
      <c r="Q88" s="89">
        <v>1851.52</v>
      </c>
      <c r="R88" s="89">
        <v>760.65</v>
      </c>
      <c r="S88" s="89">
        <v>714.77</v>
      </c>
      <c r="T88" s="89">
        <v>757.66</v>
      </c>
      <c r="U88" s="88" t="s">
        <v>658</v>
      </c>
    </row>
    <row r="89" spans="1:21" s="19" customFormat="1" ht="155" x14ac:dyDescent="0.35">
      <c r="A89" s="91" t="s">
        <v>659</v>
      </c>
      <c r="B89" s="91" t="s">
        <v>419</v>
      </c>
      <c r="C89" s="90">
        <v>22.67</v>
      </c>
      <c r="D89" s="90">
        <v>22.45</v>
      </c>
      <c r="E89" s="90">
        <v>24.58</v>
      </c>
      <c r="F89" s="89">
        <v>719.93</v>
      </c>
      <c r="G89" s="89">
        <v>685.36</v>
      </c>
      <c r="H89" s="89">
        <v>735.97</v>
      </c>
      <c r="I89" s="89">
        <v>787.26</v>
      </c>
      <c r="J89" s="89">
        <v>780.35</v>
      </c>
      <c r="K89" s="89">
        <v>830.96</v>
      </c>
      <c r="L89" s="90">
        <v>27.87</v>
      </c>
      <c r="M89" s="90">
        <v>27.93</v>
      </c>
      <c r="N89" s="90">
        <v>30.58</v>
      </c>
      <c r="O89" s="89">
        <v>1191.43</v>
      </c>
      <c r="P89" s="89">
        <v>1158.0999999999999</v>
      </c>
      <c r="Q89" s="89">
        <v>1208.71</v>
      </c>
      <c r="R89" s="89">
        <v>937.04</v>
      </c>
      <c r="S89" s="89">
        <v>1092.56</v>
      </c>
      <c r="T89" s="89">
        <v>1143.17</v>
      </c>
      <c r="U89" s="88" t="s">
        <v>660</v>
      </c>
    </row>
    <row r="90" spans="1:21" s="19" customFormat="1" ht="46.5" x14ac:dyDescent="0.35">
      <c r="A90" s="91" t="s">
        <v>661</v>
      </c>
      <c r="B90" s="91" t="s">
        <v>420</v>
      </c>
      <c r="C90" s="90">
        <v>21.78</v>
      </c>
      <c r="D90" s="90">
        <v>22.39</v>
      </c>
      <c r="E90" s="90">
        <v>23.31</v>
      </c>
      <c r="F90" s="89">
        <v>863.08</v>
      </c>
      <c r="G90" s="89">
        <v>869.75</v>
      </c>
      <c r="H90" s="89">
        <v>914.63</v>
      </c>
      <c r="I90" s="89">
        <v>919.49</v>
      </c>
      <c r="J90" s="89">
        <v>912.66</v>
      </c>
      <c r="K90" s="89">
        <v>977.54</v>
      </c>
      <c r="L90" s="90">
        <v>20.98</v>
      </c>
      <c r="M90" s="90">
        <v>21.2</v>
      </c>
      <c r="N90" s="90">
        <v>21.95</v>
      </c>
      <c r="O90" s="89">
        <v>1761.33</v>
      </c>
      <c r="P90" s="89">
        <v>1765.06</v>
      </c>
      <c r="Q90" s="89">
        <v>1858.37</v>
      </c>
      <c r="R90" s="89">
        <v>985.27</v>
      </c>
      <c r="S90" s="89">
        <v>1107.75</v>
      </c>
      <c r="T90" s="89">
        <v>1141.83</v>
      </c>
      <c r="U90" s="88" t="s">
        <v>662</v>
      </c>
    </row>
    <row r="91" spans="1:21" s="19" customFormat="1" ht="31" x14ac:dyDescent="0.35">
      <c r="A91" s="91" t="s">
        <v>663</v>
      </c>
      <c r="B91" s="91" t="s">
        <v>421</v>
      </c>
      <c r="C91" s="90">
        <v>27.22</v>
      </c>
      <c r="D91" s="90">
        <v>25.85</v>
      </c>
      <c r="E91" s="90">
        <v>27.03</v>
      </c>
      <c r="F91" s="89">
        <v>686.66</v>
      </c>
      <c r="G91" s="89">
        <v>682.94</v>
      </c>
      <c r="H91" s="89">
        <v>747.99</v>
      </c>
      <c r="I91" s="89">
        <v>882.43</v>
      </c>
      <c r="J91" s="89">
        <v>883.1</v>
      </c>
      <c r="K91" s="89">
        <v>888.13</v>
      </c>
      <c r="L91" s="90">
        <v>22.39</v>
      </c>
      <c r="M91" s="90">
        <v>22.18</v>
      </c>
      <c r="N91" s="90">
        <v>23.2</v>
      </c>
      <c r="O91" s="89">
        <v>739.36</v>
      </c>
      <c r="P91" s="89">
        <v>782.81</v>
      </c>
      <c r="Q91" s="89">
        <v>849.39</v>
      </c>
      <c r="R91" s="89">
        <v>853.36</v>
      </c>
      <c r="S91" s="89">
        <v>996.55</v>
      </c>
      <c r="T91" s="89">
        <v>941.63</v>
      </c>
      <c r="U91" s="88" t="s">
        <v>664</v>
      </c>
    </row>
    <row r="92" spans="1:21" s="19" customFormat="1" ht="93" x14ac:dyDescent="0.35">
      <c r="A92" s="91" t="s">
        <v>665</v>
      </c>
      <c r="B92" s="91" t="s">
        <v>422</v>
      </c>
      <c r="C92" s="90">
        <v>23.03</v>
      </c>
      <c r="D92" s="90">
        <v>23.05</v>
      </c>
      <c r="E92" s="90">
        <v>24.62</v>
      </c>
      <c r="F92" s="89">
        <v>893.12</v>
      </c>
      <c r="G92" s="89">
        <v>893.12</v>
      </c>
      <c r="H92" s="89">
        <v>944.03</v>
      </c>
      <c r="I92" s="89">
        <v>899.68</v>
      </c>
      <c r="J92" s="89">
        <v>897.94</v>
      </c>
      <c r="K92" s="89">
        <v>949.12</v>
      </c>
      <c r="L92" s="90">
        <v>19.79</v>
      </c>
      <c r="M92" s="90">
        <v>20.23</v>
      </c>
      <c r="N92" s="90">
        <v>21.61</v>
      </c>
      <c r="O92" s="89">
        <v>1595.96</v>
      </c>
      <c r="P92" s="89">
        <v>1483.66</v>
      </c>
      <c r="Q92" s="89">
        <v>1568.23</v>
      </c>
      <c r="R92" s="89">
        <v>1171.83</v>
      </c>
      <c r="S92" s="89">
        <v>1219.82</v>
      </c>
      <c r="T92" s="89">
        <v>1289.3499999999999</v>
      </c>
      <c r="U92" s="88" t="s">
        <v>666</v>
      </c>
    </row>
    <row r="93" spans="1:21" s="19" customFormat="1" x14ac:dyDescent="0.35">
      <c r="A93" s="91" t="s">
        <v>667</v>
      </c>
      <c r="B93" s="91" t="s">
        <v>423</v>
      </c>
      <c r="C93" s="90">
        <v>25.45</v>
      </c>
      <c r="D93" s="90">
        <v>25.63</v>
      </c>
      <c r="E93" s="90">
        <v>26.01</v>
      </c>
      <c r="F93" s="89">
        <v>1032.8399999999999</v>
      </c>
      <c r="G93" s="89">
        <v>1054.5899999999999</v>
      </c>
      <c r="H93" s="89">
        <v>1086.18</v>
      </c>
      <c r="I93" s="89">
        <v>1335.96</v>
      </c>
      <c r="J93" s="89">
        <v>1321.21</v>
      </c>
      <c r="K93" s="89">
        <v>1357.78</v>
      </c>
      <c r="L93" s="90">
        <v>23.48</v>
      </c>
      <c r="M93" s="90">
        <v>25.52</v>
      </c>
      <c r="N93" s="90">
        <v>26.2</v>
      </c>
      <c r="O93" s="89">
        <v>1862.16</v>
      </c>
      <c r="P93" s="89">
        <v>1994.62</v>
      </c>
      <c r="Q93" s="89">
        <v>2006.47</v>
      </c>
      <c r="R93" s="89">
        <v>1668.96</v>
      </c>
      <c r="S93" s="89">
        <v>1694.44</v>
      </c>
      <c r="T93" s="89">
        <v>1762.17</v>
      </c>
      <c r="U93" s="88" t="s">
        <v>512</v>
      </c>
    </row>
    <row r="94" spans="1:21" s="19" customFormat="1" ht="186" x14ac:dyDescent="0.35">
      <c r="A94" s="91" t="s">
        <v>668</v>
      </c>
      <c r="B94" s="91" t="s">
        <v>424</v>
      </c>
      <c r="C94" s="90">
        <v>26.29</v>
      </c>
      <c r="D94" s="90">
        <v>26.31</v>
      </c>
      <c r="E94" s="90">
        <v>28.24</v>
      </c>
      <c r="F94" s="89">
        <v>840.81</v>
      </c>
      <c r="G94" s="89">
        <v>831.81</v>
      </c>
      <c r="H94" s="89">
        <v>881.86</v>
      </c>
      <c r="I94" s="89">
        <v>827.16</v>
      </c>
      <c r="J94" s="89">
        <v>835.82</v>
      </c>
      <c r="K94" s="89">
        <v>883.09</v>
      </c>
      <c r="L94" s="90">
        <v>19.670000000000002</v>
      </c>
      <c r="M94" s="90">
        <v>19.63</v>
      </c>
      <c r="N94" s="90">
        <v>20.94</v>
      </c>
      <c r="O94" s="89">
        <v>1348.51</v>
      </c>
      <c r="P94" s="89">
        <v>1402.98</v>
      </c>
      <c r="Q94" s="89">
        <v>1449.54</v>
      </c>
      <c r="R94" s="89">
        <v>1185.3</v>
      </c>
      <c r="S94" s="89">
        <v>1113.79</v>
      </c>
      <c r="T94" s="89">
        <v>1221.03</v>
      </c>
      <c r="U94" s="88" t="s">
        <v>669</v>
      </c>
    </row>
    <row r="95" spans="1:21" s="19" customFormat="1" x14ac:dyDescent="0.35">
      <c r="A95" s="91" t="s">
        <v>670</v>
      </c>
      <c r="B95" s="91" t="s">
        <v>425</v>
      </c>
      <c r="C95" s="90">
        <v>21.16</v>
      </c>
      <c r="D95" s="90">
        <v>21.16</v>
      </c>
      <c r="E95" s="90">
        <v>21.58</v>
      </c>
      <c r="F95" s="89">
        <v>698.66</v>
      </c>
      <c r="G95" s="89">
        <v>698.66</v>
      </c>
      <c r="H95" s="89">
        <v>712.63</v>
      </c>
      <c r="I95" s="89">
        <v>698.66</v>
      </c>
      <c r="J95" s="89">
        <v>698.66</v>
      </c>
      <c r="K95" s="89">
        <v>712.63</v>
      </c>
      <c r="L95" s="90">
        <v>21.51</v>
      </c>
      <c r="M95" s="90">
        <v>21.51</v>
      </c>
      <c r="N95" s="90">
        <v>21.93</v>
      </c>
      <c r="O95" s="89">
        <v>1599.05</v>
      </c>
      <c r="P95" s="89">
        <v>1599.05</v>
      </c>
      <c r="Q95" s="89">
        <v>1631.02</v>
      </c>
      <c r="R95" s="89">
        <v>1599.05</v>
      </c>
      <c r="S95" s="89">
        <v>1599.05</v>
      </c>
      <c r="T95" s="89">
        <v>1631.02</v>
      </c>
      <c r="U95" s="88" t="s">
        <v>512</v>
      </c>
    </row>
    <row r="96" spans="1:21" s="19" customFormat="1" ht="46.5" x14ac:dyDescent="0.35">
      <c r="A96" s="91" t="s">
        <v>671</v>
      </c>
      <c r="B96" s="91" t="s">
        <v>426</v>
      </c>
      <c r="C96" s="90">
        <v>23.97</v>
      </c>
      <c r="D96" s="90">
        <v>23.58</v>
      </c>
      <c r="E96" s="90">
        <v>26.02</v>
      </c>
      <c r="F96" s="89">
        <v>818.89</v>
      </c>
      <c r="G96" s="89">
        <v>838.45</v>
      </c>
      <c r="H96" s="89">
        <v>905.84</v>
      </c>
      <c r="I96" s="89">
        <v>1068.3499999999999</v>
      </c>
      <c r="J96" s="89">
        <v>1067.6099999999999</v>
      </c>
      <c r="K96" s="89">
        <v>1138.1500000000001</v>
      </c>
      <c r="L96" s="90">
        <v>22.27</v>
      </c>
      <c r="M96" s="90">
        <v>22.27</v>
      </c>
      <c r="N96" s="90">
        <v>24.05</v>
      </c>
      <c r="O96" s="89">
        <v>2101.87</v>
      </c>
      <c r="P96" s="89">
        <v>2197.81</v>
      </c>
      <c r="Q96" s="89">
        <v>2253.37</v>
      </c>
      <c r="R96" s="89">
        <v>3495.12</v>
      </c>
      <c r="S96" s="89">
        <v>3352.91</v>
      </c>
      <c r="T96" s="89">
        <v>3629.7</v>
      </c>
      <c r="U96" s="88" t="s">
        <v>672</v>
      </c>
    </row>
    <row r="97" spans="1:21" s="19" customFormat="1" ht="46.5" x14ac:dyDescent="0.35">
      <c r="A97" s="91" t="s">
        <v>673</v>
      </c>
      <c r="B97" s="91" t="s">
        <v>427</v>
      </c>
      <c r="C97" s="90">
        <v>22.68</v>
      </c>
      <c r="D97" s="90">
        <v>22.68</v>
      </c>
      <c r="E97" s="90">
        <v>24.04</v>
      </c>
      <c r="F97" s="89">
        <v>753.89</v>
      </c>
      <c r="G97" s="89">
        <v>855</v>
      </c>
      <c r="H97" s="89">
        <v>902</v>
      </c>
      <c r="I97" s="89">
        <v>1133.56</v>
      </c>
      <c r="J97" s="89">
        <v>1133</v>
      </c>
      <c r="K97" s="89">
        <v>1201</v>
      </c>
      <c r="L97" s="90">
        <v>21.05</v>
      </c>
      <c r="M97" s="90">
        <v>21.39</v>
      </c>
      <c r="N97" s="90">
        <v>22.57</v>
      </c>
      <c r="O97" s="89">
        <v>1965.93</v>
      </c>
      <c r="P97" s="89">
        <v>1998.4</v>
      </c>
      <c r="Q97" s="89">
        <v>2108.31</v>
      </c>
      <c r="R97" s="89">
        <v>1954.74</v>
      </c>
      <c r="S97" s="89">
        <v>1974.75</v>
      </c>
      <c r="T97" s="89">
        <v>2083.36</v>
      </c>
      <c r="U97" s="88" t="s">
        <v>674</v>
      </c>
    </row>
    <row r="98" spans="1:21" s="19" customFormat="1" x14ac:dyDescent="0.35">
      <c r="A98" s="91" t="s">
        <v>675</v>
      </c>
      <c r="B98" s="91" t="s">
        <v>428</v>
      </c>
      <c r="C98" s="90">
        <v>29.07</v>
      </c>
      <c r="D98" s="90">
        <v>29.21</v>
      </c>
      <c r="E98" s="90">
        <v>30.26</v>
      </c>
      <c r="F98" s="89">
        <v>1102</v>
      </c>
      <c r="G98" s="89">
        <v>1137.6099999999999</v>
      </c>
      <c r="H98" s="89">
        <v>1184.25</v>
      </c>
      <c r="I98" s="89">
        <v>1188</v>
      </c>
      <c r="J98" s="89">
        <v>1182.93</v>
      </c>
      <c r="K98" s="89">
        <v>1231.43</v>
      </c>
      <c r="L98" s="90">
        <v>23.48</v>
      </c>
      <c r="M98" s="90">
        <v>23.62</v>
      </c>
      <c r="N98" s="90">
        <v>25.27</v>
      </c>
      <c r="O98" s="89">
        <v>2357</v>
      </c>
      <c r="P98" s="89">
        <v>2172.1999999999998</v>
      </c>
      <c r="Q98" s="89">
        <v>2261.2600000000002</v>
      </c>
      <c r="R98" s="89">
        <v>1219</v>
      </c>
      <c r="S98" s="89">
        <v>1356.52</v>
      </c>
      <c r="T98" s="89">
        <v>1412.14</v>
      </c>
      <c r="U98" s="88" t="s">
        <v>512</v>
      </c>
    </row>
    <row r="99" spans="1:21" s="19" customFormat="1" ht="46.5" x14ac:dyDescent="0.35">
      <c r="A99" s="91" t="s">
        <v>676</v>
      </c>
      <c r="B99" s="91" t="s">
        <v>429</v>
      </c>
      <c r="C99" s="90">
        <v>21.06</v>
      </c>
      <c r="D99" s="90">
        <v>21.19</v>
      </c>
      <c r="E99" s="90">
        <v>22.3</v>
      </c>
      <c r="F99" s="89">
        <v>848</v>
      </c>
      <c r="G99" s="89">
        <v>847.88</v>
      </c>
      <c r="H99" s="89">
        <v>887.82</v>
      </c>
      <c r="I99" s="89">
        <v>986</v>
      </c>
      <c r="J99" s="89">
        <v>992.89</v>
      </c>
      <c r="K99" s="89">
        <v>1039.6600000000001</v>
      </c>
      <c r="L99" s="90">
        <v>20.8</v>
      </c>
      <c r="M99" s="90">
        <v>21.12</v>
      </c>
      <c r="N99" s="90">
        <v>22.23</v>
      </c>
      <c r="O99" s="89">
        <v>1690</v>
      </c>
      <c r="P99" s="89">
        <v>1418.62</v>
      </c>
      <c r="Q99" s="89">
        <v>1485.44</v>
      </c>
      <c r="R99" s="89">
        <v>1554</v>
      </c>
      <c r="S99" s="89">
        <v>1579.78</v>
      </c>
      <c r="T99" s="89">
        <v>1654.19</v>
      </c>
      <c r="U99" s="88" t="s">
        <v>677</v>
      </c>
    </row>
    <row r="100" spans="1:21" s="19" customFormat="1" ht="77.5" x14ac:dyDescent="0.35">
      <c r="A100" s="91" t="s">
        <v>678</v>
      </c>
      <c r="B100" s="91" t="s">
        <v>430</v>
      </c>
      <c r="C100" s="90">
        <v>23.16</v>
      </c>
      <c r="D100" s="90">
        <v>23.12</v>
      </c>
      <c r="E100" s="90">
        <v>24.36</v>
      </c>
      <c r="F100" s="89">
        <v>865.24</v>
      </c>
      <c r="G100" s="89">
        <v>878.96</v>
      </c>
      <c r="H100" s="89">
        <v>979.01</v>
      </c>
      <c r="I100" s="89">
        <v>1045.9100000000001</v>
      </c>
      <c r="J100" s="89">
        <v>1039.29</v>
      </c>
      <c r="K100" s="89">
        <v>1051.5899999999999</v>
      </c>
      <c r="L100" s="90">
        <v>19.88</v>
      </c>
      <c r="M100" s="90">
        <v>20.89</v>
      </c>
      <c r="N100" s="90">
        <v>22.02</v>
      </c>
      <c r="O100" s="89">
        <v>1771.08</v>
      </c>
      <c r="P100" s="89">
        <v>1821.05</v>
      </c>
      <c r="Q100" s="89">
        <v>2164.11</v>
      </c>
      <c r="R100" s="89">
        <v>1384.95</v>
      </c>
      <c r="S100" s="89">
        <v>1283.8599999999999</v>
      </c>
      <c r="T100" s="89">
        <v>1579.54</v>
      </c>
      <c r="U100" s="88" t="s">
        <v>679</v>
      </c>
    </row>
    <row r="101" spans="1:21" s="19" customFormat="1" ht="62" x14ac:dyDescent="0.35">
      <c r="A101" s="91" t="s">
        <v>680</v>
      </c>
      <c r="B101" s="91" t="s">
        <v>431</v>
      </c>
      <c r="C101" s="90">
        <v>24.4</v>
      </c>
      <c r="D101" s="90">
        <v>24.4</v>
      </c>
      <c r="E101" s="90">
        <v>24.4</v>
      </c>
      <c r="F101" s="89">
        <v>1038.6600000000001</v>
      </c>
      <c r="G101" s="89">
        <v>1092.8599999999999</v>
      </c>
      <c r="H101" s="89">
        <v>1145.43</v>
      </c>
      <c r="I101" s="89">
        <v>1131.5</v>
      </c>
      <c r="J101" s="89">
        <v>1196.81</v>
      </c>
      <c r="K101" s="89">
        <v>1254.3699999999999</v>
      </c>
      <c r="L101" s="90">
        <v>23.78</v>
      </c>
      <c r="M101" s="90">
        <v>24.47</v>
      </c>
      <c r="N101" s="90">
        <v>25.12</v>
      </c>
      <c r="O101" s="89">
        <v>806.2</v>
      </c>
      <c r="P101" s="89">
        <v>1580.75</v>
      </c>
      <c r="Q101" s="89">
        <v>1656.78</v>
      </c>
      <c r="R101" s="89">
        <v>1511</v>
      </c>
      <c r="S101" s="89">
        <v>1543.55</v>
      </c>
      <c r="T101" s="89">
        <v>1617.79</v>
      </c>
      <c r="U101" s="88" t="s">
        <v>681</v>
      </c>
    </row>
    <row r="102" spans="1:21" s="19" customFormat="1" x14ac:dyDescent="0.35">
      <c r="A102" s="91" t="s">
        <v>682</v>
      </c>
      <c r="B102" s="91" t="s">
        <v>432</v>
      </c>
      <c r="C102" s="90">
        <v>23.16</v>
      </c>
      <c r="D102" s="90">
        <v>23.16</v>
      </c>
      <c r="E102" s="90">
        <v>23.56</v>
      </c>
      <c r="F102" s="89">
        <v>974.98</v>
      </c>
      <c r="G102" s="89">
        <v>974.98</v>
      </c>
      <c r="H102" s="89">
        <v>993.02</v>
      </c>
      <c r="I102" s="89">
        <v>1048.3699999999999</v>
      </c>
      <c r="J102" s="89">
        <v>1048.3699999999999</v>
      </c>
      <c r="K102" s="89">
        <v>1067.76</v>
      </c>
      <c r="L102" s="90">
        <v>19.64</v>
      </c>
      <c r="M102" s="90">
        <v>19.64</v>
      </c>
      <c r="N102" s="90">
        <v>19.7</v>
      </c>
      <c r="O102" s="89">
        <v>1914.55</v>
      </c>
      <c r="P102" s="89">
        <v>1914.55</v>
      </c>
      <c r="Q102" s="89">
        <v>1949.97</v>
      </c>
      <c r="R102" s="89">
        <v>1515.61</v>
      </c>
      <c r="S102" s="89">
        <v>1515.61</v>
      </c>
      <c r="T102" s="89">
        <v>1543.65</v>
      </c>
      <c r="U102" s="88" t="s">
        <v>512</v>
      </c>
    </row>
    <row r="103" spans="1:21" s="19" customFormat="1" x14ac:dyDescent="0.35">
      <c r="A103" s="91" t="s">
        <v>683</v>
      </c>
      <c r="B103" s="91" t="s">
        <v>433</v>
      </c>
      <c r="C103" s="90" t="s">
        <v>614</v>
      </c>
      <c r="D103" s="90">
        <v>22</v>
      </c>
      <c r="E103" s="90">
        <v>23.1</v>
      </c>
      <c r="F103" s="89" t="s">
        <v>614</v>
      </c>
      <c r="G103" s="89">
        <v>1043.71</v>
      </c>
      <c r="H103" s="89">
        <v>1077.03</v>
      </c>
      <c r="I103" s="89" t="s">
        <v>614</v>
      </c>
      <c r="J103" s="89">
        <v>1029.8800000000001</v>
      </c>
      <c r="K103" s="89">
        <v>1104.46</v>
      </c>
      <c r="L103" s="90" t="s">
        <v>614</v>
      </c>
      <c r="M103" s="90">
        <v>27.97</v>
      </c>
      <c r="N103" s="90">
        <v>29.37</v>
      </c>
      <c r="O103" s="89" t="s">
        <v>614</v>
      </c>
      <c r="P103" s="89">
        <v>1757.44</v>
      </c>
      <c r="Q103" s="89">
        <v>1780.31</v>
      </c>
      <c r="R103" s="89" t="s">
        <v>614</v>
      </c>
      <c r="S103" s="89">
        <v>1307.1500000000001</v>
      </c>
      <c r="T103" s="89">
        <v>1343.16</v>
      </c>
      <c r="U103" s="88" t="s">
        <v>512</v>
      </c>
    </row>
    <row r="104" spans="1:21" s="19" customFormat="1" x14ac:dyDescent="0.35">
      <c r="A104" s="91" t="s">
        <v>684</v>
      </c>
      <c r="B104" s="91" t="s">
        <v>434</v>
      </c>
      <c r="C104" s="90">
        <v>20.75</v>
      </c>
      <c r="D104" s="90">
        <v>20.75</v>
      </c>
      <c r="E104" s="90">
        <v>22.72</v>
      </c>
      <c r="F104" s="89">
        <v>803.56</v>
      </c>
      <c r="G104" s="89">
        <v>803.56</v>
      </c>
      <c r="H104" s="89">
        <v>847.75</v>
      </c>
      <c r="I104" s="89">
        <v>803.56</v>
      </c>
      <c r="J104" s="89">
        <v>803.56</v>
      </c>
      <c r="K104" s="89">
        <v>847.75</v>
      </c>
      <c r="L104" s="90">
        <v>20.23</v>
      </c>
      <c r="M104" s="90">
        <v>20.23</v>
      </c>
      <c r="N104" s="90">
        <v>22.15</v>
      </c>
      <c r="O104" s="89">
        <v>819.39</v>
      </c>
      <c r="P104" s="89">
        <v>819.39</v>
      </c>
      <c r="Q104" s="89">
        <v>864.46</v>
      </c>
      <c r="R104" s="89">
        <v>819.39</v>
      </c>
      <c r="S104" s="89">
        <v>819.39</v>
      </c>
      <c r="T104" s="89">
        <v>864.46</v>
      </c>
      <c r="U104" s="88" t="s">
        <v>512</v>
      </c>
    </row>
    <row r="105" spans="1:21" s="19" customFormat="1" x14ac:dyDescent="0.35">
      <c r="A105" s="91" t="s">
        <v>685</v>
      </c>
      <c r="B105" s="91" t="s">
        <v>435</v>
      </c>
      <c r="C105" s="90">
        <v>21.13</v>
      </c>
      <c r="D105" s="90">
        <v>21.15</v>
      </c>
      <c r="E105" s="90">
        <v>22</v>
      </c>
      <c r="F105" s="89">
        <v>1235.24</v>
      </c>
      <c r="G105" s="89">
        <v>1301.44</v>
      </c>
      <c r="H105" s="89">
        <v>1353.5</v>
      </c>
      <c r="I105" s="89">
        <v>1231.6199999999999</v>
      </c>
      <c r="J105" s="89">
        <v>1254.48</v>
      </c>
      <c r="K105" s="89">
        <v>1304.6600000000001</v>
      </c>
      <c r="L105" s="90">
        <v>23.59</v>
      </c>
      <c r="M105" s="90">
        <v>23.41</v>
      </c>
      <c r="N105" s="90">
        <v>24.35</v>
      </c>
      <c r="O105" s="89">
        <v>1886.95</v>
      </c>
      <c r="P105" s="89">
        <v>2036.61</v>
      </c>
      <c r="Q105" s="89">
        <v>2118.08</v>
      </c>
      <c r="R105" s="89">
        <v>1465.25</v>
      </c>
      <c r="S105" s="89">
        <v>1445.96</v>
      </c>
      <c r="T105" s="89">
        <v>1503.8</v>
      </c>
      <c r="U105" s="88" t="s">
        <v>512</v>
      </c>
    </row>
    <row r="106" spans="1:21" s="19" customFormat="1" ht="62" x14ac:dyDescent="0.35">
      <c r="A106" s="91" t="s">
        <v>686</v>
      </c>
      <c r="B106" s="91" t="s">
        <v>436</v>
      </c>
      <c r="C106" s="90">
        <v>22.62</v>
      </c>
      <c r="D106" s="90">
        <v>22.62</v>
      </c>
      <c r="E106" s="90">
        <v>24.05</v>
      </c>
      <c r="F106" s="89">
        <v>711</v>
      </c>
      <c r="G106" s="89">
        <v>747</v>
      </c>
      <c r="H106" s="89">
        <v>763</v>
      </c>
      <c r="I106" s="89">
        <v>773</v>
      </c>
      <c r="J106" s="89">
        <v>1064</v>
      </c>
      <c r="K106" s="89">
        <v>1107</v>
      </c>
      <c r="L106" s="90">
        <v>21.2</v>
      </c>
      <c r="M106" s="90">
        <v>21.2</v>
      </c>
      <c r="N106" s="90">
        <v>22.55</v>
      </c>
      <c r="O106" s="89">
        <v>711</v>
      </c>
      <c r="P106" s="89">
        <v>2027</v>
      </c>
      <c r="Q106" s="89">
        <v>1967</v>
      </c>
      <c r="R106" s="89">
        <v>773</v>
      </c>
      <c r="S106" s="89">
        <v>1125</v>
      </c>
      <c r="T106" s="89">
        <v>1145</v>
      </c>
      <c r="U106" s="88" t="s">
        <v>687</v>
      </c>
    </row>
    <row r="107" spans="1:21" s="19" customFormat="1" x14ac:dyDescent="0.35">
      <c r="A107" s="91" t="s">
        <v>688</v>
      </c>
      <c r="B107" s="91" t="s">
        <v>437</v>
      </c>
      <c r="C107" s="90">
        <v>24.22</v>
      </c>
      <c r="D107" s="90">
        <v>24.26</v>
      </c>
      <c r="E107" s="90">
        <v>25.67</v>
      </c>
      <c r="F107" s="89">
        <v>697.01</v>
      </c>
      <c r="G107" s="89">
        <v>713.31</v>
      </c>
      <c r="H107" s="89">
        <v>752.7</v>
      </c>
      <c r="I107" s="89">
        <v>801.64</v>
      </c>
      <c r="J107" s="89">
        <v>860.52</v>
      </c>
      <c r="K107" s="89">
        <v>904.8</v>
      </c>
      <c r="L107" s="90">
        <v>21.6</v>
      </c>
      <c r="M107" s="90">
        <v>21.6</v>
      </c>
      <c r="N107" s="90">
        <v>22.79</v>
      </c>
      <c r="O107" s="89">
        <v>1456.74</v>
      </c>
      <c r="P107" s="89">
        <v>1711.92</v>
      </c>
      <c r="Q107" s="89">
        <v>1843.95</v>
      </c>
      <c r="R107" s="89">
        <v>2074.8200000000002</v>
      </c>
      <c r="S107" s="89">
        <v>2045.57</v>
      </c>
      <c r="T107" s="89">
        <v>2164.62</v>
      </c>
      <c r="U107" s="88" t="s">
        <v>512</v>
      </c>
    </row>
    <row r="108" spans="1:21" s="19" customFormat="1" x14ac:dyDescent="0.35">
      <c r="A108" s="91" t="s">
        <v>689</v>
      </c>
      <c r="B108" s="91" t="s">
        <v>438</v>
      </c>
      <c r="C108" s="90">
        <v>22</v>
      </c>
      <c r="D108" s="90">
        <v>21.99</v>
      </c>
      <c r="E108" s="90">
        <v>22.88</v>
      </c>
      <c r="F108" s="89">
        <v>775</v>
      </c>
      <c r="G108" s="89">
        <v>896</v>
      </c>
      <c r="H108" s="89">
        <v>860</v>
      </c>
      <c r="I108" s="89">
        <v>900</v>
      </c>
      <c r="J108" s="89">
        <v>913</v>
      </c>
      <c r="K108" s="89">
        <v>1000</v>
      </c>
      <c r="L108" s="90">
        <v>19.07</v>
      </c>
      <c r="M108" s="90">
        <v>18</v>
      </c>
      <c r="N108" s="90">
        <v>18</v>
      </c>
      <c r="O108" s="89">
        <v>1119.81</v>
      </c>
      <c r="P108" s="89">
        <v>1690</v>
      </c>
      <c r="Q108" s="89">
        <v>1504</v>
      </c>
      <c r="R108" s="89" t="s">
        <v>614</v>
      </c>
      <c r="S108" s="89">
        <v>1041.8599999999999</v>
      </c>
      <c r="T108" s="89">
        <v>1042</v>
      </c>
      <c r="U108" s="88" t="s">
        <v>512</v>
      </c>
    </row>
    <row r="109" spans="1:21" s="19" customFormat="1" ht="46.5" x14ac:dyDescent="0.35">
      <c r="A109" s="91" t="s">
        <v>690</v>
      </c>
      <c r="B109" s="91" t="s">
        <v>439</v>
      </c>
      <c r="C109" s="90">
        <v>23.67</v>
      </c>
      <c r="D109" s="90">
        <v>23.67</v>
      </c>
      <c r="E109" s="90">
        <v>25.81</v>
      </c>
      <c r="F109" s="89">
        <v>791.02</v>
      </c>
      <c r="G109" s="89">
        <v>647.39</v>
      </c>
      <c r="H109" s="89">
        <v>687.53</v>
      </c>
      <c r="I109" s="89">
        <v>990.32</v>
      </c>
      <c r="J109" s="89">
        <v>846.89</v>
      </c>
      <c r="K109" s="89">
        <v>900.24</v>
      </c>
      <c r="L109" s="90">
        <v>20.22</v>
      </c>
      <c r="M109" s="90">
        <v>29.58</v>
      </c>
      <c r="N109" s="90">
        <v>32.83</v>
      </c>
      <c r="O109" s="89">
        <v>1634.18</v>
      </c>
      <c r="P109" s="89">
        <v>1163.47</v>
      </c>
      <c r="Q109" s="89">
        <v>1235.6099999999999</v>
      </c>
      <c r="R109" s="89">
        <v>2950.16</v>
      </c>
      <c r="S109" s="89">
        <v>1762.73</v>
      </c>
      <c r="T109" s="89">
        <v>1873.78</v>
      </c>
      <c r="U109" s="88" t="s">
        <v>691</v>
      </c>
    </row>
    <row r="110" spans="1:21" s="19" customFormat="1" x14ac:dyDescent="0.35">
      <c r="A110" s="91" t="s">
        <v>692</v>
      </c>
      <c r="B110" s="91" t="s">
        <v>440</v>
      </c>
      <c r="C110" s="90">
        <v>19.64</v>
      </c>
      <c r="D110" s="90">
        <v>19.64</v>
      </c>
      <c r="E110" s="90">
        <v>21.24</v>
      </c>
      <c r="F110" s="89">
        <v>833.74</v>
      </c>
      <c r="G110" s="89">
        <v>833.74</v>
      </c>
      <c r="H110" s="89">
        <v>892.02</v>
      </c>
      <c r="I110" s="89">
        <v>864.47</v>
      </c>
      <c r="J110" s="89">
        <v>864.47</v>
      </c>
      <c r="K110" s="89">
        <v>968.21</v>
      </c>
      <c r="L110" s="90">
        <v>19.04</v>
      </c>
      <c r="M110" s="90">
        <v>19.04</v>
      </c>
      <c r="N110" s="90">
        <v>20.059999999999999</v>
      </c>
      <c r="O110" s="89">
        <v>1626.36</v>
      </c>
      <c r="P110" s="89">
        <v>1626.36</v>
      </c>
      <c r="Q110" s="89">
        <v>1740.04</v>
      </c>
      <c r="R110" s="89">
        <v>1308.22</v>
      </c>
      <c r="S110" s="89">
        <v>1308.22</v>
      </c>
      <c r="T110" s="89">
        <v>1465.21</v>
      </c>
      <c r="U110" s="88" t="s">
        <v>512</v>
      </c>
    </row>
    <row r="111" spans="1:21" s="19" customFormat="1" x14ac:dyDescent="0.35">
      <c r="A111" s="91" t="s">
        <v>693</v>
      </c>
      <c r="B111" s="91" t="s">
        <v>441</v>
      </c>
      <c r="C111" s="90">
        <v>23.42</v>
      </c>
      <c r="D111" s="90">
        <v>23.42</v>
      </c>
      <c r="E111" s="90">
        <v>24.13</v>
      </c>
      <c r="F111" s="89">
        <v>736</v>
      </c>
      <c r="G111" s="89">
        <v>750</v>
      </c>
      <c r="H111" s="89">
        <v>799</v>
      </c>
      <c r="I111" s="89">
        <v>777</v>
      </c>
      <c r="J111" s="89">
        <v>815</v>
      </c>
      <c r="K111" s="89">
        <v>868</v>
      </c>
      <c r="L111" s="90">
        <v>20.64</v>
      </c>
      <c r="M111" s="90">
        <v>20.64</v>
      </c>
      <c r="N111" s="90">
        <v>21.62</v>
      </c>
      <c r="O111" s="89">
        <v>972</v>
      </c>
      <c r="P111" s="89">
        <v>1063</v>
      </c>
      <c r="Q111" s="89">
        <v>1148</v>
      </c>
      <c r="R111" s="89">
        <v>922</v>
      </c>
      <c r="S111" s="89">
        <v>912</v>
      </c>
      <c r="T111" s="89">
        <v>985</v>
      </c>
      <c r="U111" s="88" t="s">
        <v>512</v>
      </c>
    </row>
    <row r="112" spans="1:21" s="19" customFormat="1" ht="124" x14ac:dyDescent="0.35">
      <c r="A112" s="91" t="s">
        <v>694</v>
      </c>
      <c r="B112" s="91" t="s">
        <v>442</v>
      </c>
      <c r="C112" s="90">
        <v>22.96</v>
      </c>
      <c r="D112" s="90">
        <v>22.96</v>
      </c>
      <c r="E112" s="90">
        <v>24.33</v>
      </c>
      <c r="F112" s="89">
        <v>758.23</v>
      </c>
      <c r="G112" s="89">
        <v>759.97</v>
      </c>
      <c r="H112" s="89">
        <v>800.02</v>
      </c>
      <c r="I112" s="89">
        <v>937.98</v>
      </c>
      <c r="J112" s="89">
        <v>937.59</v>
      </c>
      <c r="K112" s="89">
        <v>987</v>
      </c>
      <c r="L112" s="90">
        <v>22.96</v>
      </c>
      <c r="M112" s="90">
        <v>22.96</v>
      </c>
      <c r="N112" s="90">
        <v>24.33</v>
      </c>
      <c r="O112" s="89">
        <v>1709.14</v>
      </c>
      <c r="P112" s="89">
        <v>1869.97</v>
      </c>
      <c r="Q112" s="89">
        <v>1968.52</v>
      </c>
      <c r="R112" s="89">
        <v>1333.29</v>
      </c>
      <c r="S112" s="89">
        <v>1586.79</v>
      </c>
      <c r="T112" s="89">
        <v>1670.41</v>
      </c>
      <c r="U112" s="88" t="s">
        <v>695</v>
      </c>
    </row>
    <row r="113" spans="1:21" s="19" customFormat="1" ht="108.5" x14ac:dyDescent="0.35">
      <c r="A113" s="91" t="s">
        <v>696</v>
      </c>
      <c r="B113" s="91" t="s">
        <v>443</v>
      </c>
      <c r="C113" s="90">
        <v>24.7</v>
      </c>
      <c r="D113" s="90">
        <v>24.7</v>
      </c>
      <c r="E113" s="90">
        <v>26.18</v>
      </c>
      <c r="F113" s="89">
        <v>954.73</v>
      </c>
      <c r="G113" s="89">
        <v>899.77</v>
      </c>
      <c r="H113" s="89">
        <v>927.51</v>
      </c>
      <c r="I113" s="89">
        <v>1256.32</v>
      </c>
      <c r="J113" s="89">
        <v>1132.31</v>
      </c>
      <c r="K113" s="89">
        <v>1166.26</v>
      </c>
      <c r="L113" s="90">
        <v>21</v>
      </c>
      <c r="M113" s="90">
        <v>21</v>
      </c>
      <c r="N113" s="90">
        <v>21.84</v>
      </c>
      <c r="O113" s="89">
        <v>1949.3</v>
      </c>
      <c r="P113" s="89">
        <v>1879.93</v>
      </c>
      <c r="Q113" s="89">
        <v>2151.25</v>
      </c>
      <c r="R113" s="89">
        <v>1381.48</v>
      </c>
      <c r="S113" s="89">
        <v>1320.69</v>
      </c>
      <c r="T113" s="89">
        <v>1796.04</v>
      </c>
      <c r="U113" s="88" t="s">
        <v>697</v>
      </c>
    </row>
    <row r="114" spans="1:21" s="19" customFormat="1" ht="46.5" x14ac:dyDescent="0.35">
      <c r="A114" s="91" t="s">
        <v>698</v>
      </c>
      <c r="B114" s="91" t="s">
        <v>444</v>
      </c>
      <c r="C114" s="90">
        <v>19.5</v>
      </c>
      <c r="D114" s="90">
        <v>19.309999999999999</v>
      </c>
      <c r="E114" s="90">
        <v>21.19</v>
      </c>
      <c r="F114" s="89">
        <v>1067.1400000000001</v>
      </c>
      <c r="G114" s="89">
        <v>1135.57</v>
      </c>
      <c r="H114" s="89">
        <v>1238.08</v>
      </c>
      <c r="I114" s="89">
        <v>1148.83</v>
      </c>
      <c r="J114" s="89">
        <v>1149.98</v>
      </c>
      <c r="K114" s="89">
        <v>1282.5999999999999</v>
      </c>
      <c r="L114" s="90">
        <v>20.39</v>
      </c>
      <c r="M114" s="90">
        <v>21.3</v>
      </c>
      <c r="N114" s="90">
        <v>22.58</v>
      </c>
      <c r="O114" s="89">
        <v>1924.5</v>
      </c>
      <c r="P114" s="89">
        <v>2019.55</v>
      </c>
      <c r="Q114" s="89">
        <v>2248.2600000000002</v>
      </c>
      <c r="R114" s="89">
        <v>1428.47</v>
      </c>
      <c r="S114" s="89">
        <v>1409.89</v>
      </c>
      <c r="T114" s="89">
        <v>1469.16</v>
      </c>
      <c r="U114" s="88" t="s">
        <v>699</v>
      </c>
    </row>
    <row r="115" spans="1:21" s="19" customFormat="1" ht="46.5" x14ac:dyDescent="0.35">
      <c r="A115" s="91" t="s">
        <v>700</v>
      </c>
      <c r="B115" s="91" t="s">
        <v>445</v>
      </c>
      <c r="C115" s="90">
        <v>24.51</v>
      </c>
      <c r="D115" s="90">
        <v>24.52</v>
      </c>
      <c r="E115" s="90">
        <v>25.05</v>
      </c>
      <c r="F115" s="89">
        <v>957.85</v>
      </c>
      <c r="G115" s="89">
        <v>965.19</v>
      </c>
      <c r="H115" s="89">
        <v>1011.95</v>
      </c>
      <c r="I115" s="89">
        <v>1007.06</v>
      </c>
      <c r="J115" s="89">
        <v>1009.79</v>
      </c>
      <c r="K115" s="89">
        <v>1036.8499999999999</v>
      </c>
      <c r="L115" s="90">
        <v>20.45</v>
      </c>
      <c r="M115" s="90">
        <v>20.46</v>
      </c>
      <c r="N115" s="90">
        <v>20.92</v>
      </c>
      <c r="O115" s="89">
        <v>2301.4299999999998</v>
      </c>
      <c r="P115" s="89">
        <v>2319.27</v>
      </c>
      <c r="Q115" s="89">
        <v>2406.89</v>
      </c>
      <c r="R115" s="89">
        <v>1826.57</v>
      </c>
      <c r="S115" s="89">
        <v>1989.12</v>
      </c>
      <c r="T115" s="89">
        <v>2214.35</v>
      </c>
      <c r="U115" s="88" t="s">
        <v>701</v>
      </c>
    </row>
    <row r="116" spans="1:21" s="19" customFormat="1" x14ac:dyDescent="0.35">
      <c r="A116" s="91" t="s">
        <v>702</v>
      </c>
      <c r="B116" s="91" t="s">
        <v>446</v>
      </c>
      <c r="C116" s="90">
        <v>25</v>
      </c>
      <c r="D116" s="90">
        <v>25.8</v>
      </c>
      <c r="E116" s="90">
        <v>26.83</v>
      </c>
      <c r="F116" s="89">
        <v>840</v>
      </c>
      <c r="G116" s="89">
        <v>912</v>
      </c>
      <c r="H116" s="89">
        <v>805</v>
      </c>
      <c r="I116" s="89">
        <v>835</v>
      </c>
      <c r="J116" s="89">
        <v>928</v>
      </c>
      <c r="K116" s="89">
        <v>832</v>
      </c>
      <c r="L116" s="90">
        <v>23.5</v>
      </c>
      <c r="M116" s="90">
        <v>23.5</v>
      </c>
      <c r="N116" s="90">
        <v>24.44</v>
      </c>
      <c r="O116" s="89">
        <v>1783</v>
      </c>
      <c r="P116" s="89">
        <v>1910</v>
      </c>
      <c r="Q116" s="89">
        <v>1986</v>
      </c>
      <c r="R116" s="89">
        <v>1734</v>
      </c>
      <c r="S116" s="89">
        <v>1389</v>
      </c>
      <c r="T116" s="89">
        <v>1444</v>
      </c>
      <c r="U116" s="88" t="s">
        <v>512</v>
      </c>
    </row>
    <row r="117" spans="1:21" s="19" customFormat="1" ht="77.5" x14ac:dyDescent="0.35">
      <c r="A117" s="91" t="s">
        <v>703</v>
      </c>
      <c r="B117" s="91" t="s">
        <v>447</v>
      </c>
      <c r="C117" s="90">
        <v>27.81</v>
      </c>
      <c r="D117" s="90">
        <v>27.52</v>
      </c>
      <c r="E117" s="90">
        <v>28.9</v>
      </c>
      <c r="F117" s="89">
        <v>1219</v>
      </c>
      <c r="G117" s="89">
        <v>1253</v>
      </c>
      <c r="H117" s="89">
        <v>1325.6</v>
      </c>
      <c r="I117" s="89">
        <v>1289</v>
      </c>
      <c r="J117" s="89">
        <v>1285</v>
      </c>
      <c r="K117" s="89">
        <v>1328.7</v>
      </c>
      <c r="L117" s="90">
        <v>34.340000000000003</v>
      </c>
      <c r="M117" s="90">
        <v>34.369999999999997</v>
      </c>
      <c r="N117" s="90">
        <v>36.54</v>
      </c>
      <c r="O117" s="89">
        <v>2179</v>
      </c>
      <c r="P117" s="89">
        <v>2268</v>
      </c>
      <c r="Q117" s="89">
        <v>2445.11</v>
      </c>
      <c r="R117" s="89">
        <v>2036</v>
      </c>
      <c r="S117" s="89">
        <v>2055</v>
      </c>
      <c r="T117" s="89">
        <v>2182.87</v>
      </c>
      <c r="U117" s="88" t="s">
        <v>704</v>
      </c>
    </row>
    <row r="118" spans="1:21" s="19" customFormat="1" ht="170.5" x14ac:dyDescent="0.35">
      <c r="A118" s="91" t="s">
        <v>705</v>
      </c>
      <c r="B118" s="91" t="s">
        <v>448</v>
      </c>
      <c r="C118" s="90">
        <v>24.33</v>
      </c>
      <c r="D118" s="90">
        <v>24.33</v>
      </c>
      <c r="E118" s="90">
        <v>25.78</v>
      </c>
      <c r="F118" s="89">
        <v>869.85</v>
      </c>
      <c r="G118" s="89">
        <v>854.04</v>
      </c>
      <c r="H118" s="89">
        <v>914.72</v>
      </c>
      <c r="I118" s="89">
        <v>1064.6300000000001</v>
      </c>
      <c r="J118" s="89">
        <v>988.81</v>
      </c>
      <c r="K118" s="89">
        <v>1064.48</v>
      </c>
      <c r="L118" s="90">
        <v>21.67</v>
      </c>
      <c r="M118" s="90">
        <v>21.67</v>
      </c>
      <c r="N118" s="90">
        <v>23.04</v>
      </c>
      <c r="O118" s="89">
        <v>1588.41</v>
      </c>
      <c r="P118" s="89">
        <v>1454.54</v>
      </c>
      <c r="Q118" s="89">
        <v>1546.95</v>
      </c>
      <c r="R118" s="89">
        <v>1799.73</v>
      </c>
      <c r="S118" s="89">
        <v>1485.37</v>
      </c>
      <c r="T118" s="89">
        <v>1599.11</v>
      </c>
      <c r="U118" s="88" t="s">
        <v>706</v>
      </c>
    </row>
    <row r="119" spans="1:21" s="19" customFormat="1" ht="46.5" x14ac:dyDescent="0.35">
      <c r="A119" s="91" t="s">
        <v>707</v>
      </c>
      <c r="B119" s="91" t="s">
        <v>449</v>
      </c>
      <c r="C119" s="90">
        <v>22.03</v>
      </c>
      <c r="D119" s="90">
        <v>22.54</v>
      </c>
      <c r="E119" s="90">
        <v>22.63</v>
      </c>
      <c r="F119" s="89">
        <v>957.75</v>
      </c>
      <c r="G119" s="89">
        <v>998.74</v>
      </c>
      <c r="H119" s="89">
        <v>1014.03</v>
      </c>
      <c r="I119" s="89">
        <v>1128.24</v>
      </c>
      <c r="J119" s="89">
        <v>1185.03</v>
      </c>
      <c r="K119" s="89">
        <v>1193.4000000000001</v>
      </c>
      <c r="L119" s="90">
        <v>20.41</v>
      </c>
      <c r="M119" s="90">
        <v>23.42</v>
      </c>
      <c r="N119" s="90">
        <v>23.42</v>
      </c>
      <c r="O119" s="89">
        <v>1348.65</v>
      </c>
      <c r="P119" s="89">
        <v>1635.5</v>
      </c>
      <c r="Q119" s="89">
        <v>1634.26</v>
      </c>
      <c r="R119" s="89">
        <v>1179.1400000000001</v>
      </c>
      <c r="S119" s="89">
        <v>1335.2</v>
      </c>
      <c r="T119" s="89">
        <v>1386.45</v>
      </c>
      <c r="U119" s="88" t="s">
        <v>708</v>
      </c>
    </row>
    <row r="120" spans="1:21" s="19" customFormat="1" ht="62" x14ac:dyDescent="0.35">
      <c r="A120" s="91" t="s">
        <v>709</v>
      </c>
      <c r="B120" s="91" t="s">
        <v>450</v>
      </c>
      <c r="C120" s="90">
        <v>22.44</v>
      </c>
      <c r="D120" s="90">
        <v>22.44</v>
      </c>
      <c r="E120" s="90">
        <v>23.56</v>
      </c>
      <c r="F120" s="89">
        <v>680.88</v>
      </c>
      <c r="G120" s="89">
        <v>903.39</v>
      </c>
      <c r="H120" s="89">
        <v>958.01</v>
      </c>
      <c r="I120" s="89">
        <v>680.88</v>
      </c>
      <c r="J120" s="89">
        <v>940.75</v>
      </c>
      <c r="K120" s="89">
        <v>1002.78</v>
      </c>
      <c r="L120" s="90">
        <v>20.21</v>
      </c>
      <c r="M120" s="90">
        <v>20.21</v>
      </c>
      <c r="N120" s="90">
        <v>21.18</v>
      </c>
      <c r="O120" s="89">
        <v>680.88</v>
      </c>
      <c r="P120" s="89">
        <v>1227.95</v>
      </c>
      <c r="Q120" s="89">
        <v>1403.58</v>
      </c>
      <c r="R120" s="89">
        <v>680.88</v>
      </c>
      <c r="S120" s="89">
        <v>1057.3499999999999</v>
      </c>
      <c r="T120" s="89">
        <v>1046.02</v>
      </c>
      <c r="U120" s="88" t="s">
        <v>710</v>
      </c>
    </row>
    <row r="121" spans="1:21" s="19" customFormat="1" ht="62" x14ac:dyDescent="0.35">
      <c r="A121" s="91" t="s">
        <v>711</v>
      </c>
      <c r="B121" s="91" t="s">
        <v>451</v>
      </c>
      <c r="C121" s="90">
        <v>21.91</v>
      </c>
      <c r="D121" s="90">
        <v>21.22</v>
      </c>
      <c r="E121" s="90">
        <v>22.41</v>
      </c>
      <c r="F121" s="89">
        <v>1030.8</v>
      </c>
      <c r="G121" s="89">
        <v>1107.03</v>
      </c>
      <c r="H121" s="89">
        <v>1165.71</v>
      </c>
      <c r="I121" s="89">
        <v>1011</v>
      </c>
      <c r="J121" s="89">
        <v>1129.73</v>
      </c>
      <c r="K121" s="89">
        <v>1189.5999999999999</v>
      </c>
      <c r="L121" s="90">
        <v>20.260000000000002</v>
      </c>
      <c r="M121" s="90">
        <v>21.39</v>
      </c>
      <c r="N121" s="90">
        <v>22.34</v>
      </c>
      <c r="O121" s="89">
        <v>1288.0899999999999</v>
      </c>
      <c r="P121" s="89">
        <v>1772.22</v>
      </c>
      <c r="Q121" s="89">
        <v>1851.97</v>
      </c>
      <c r="R121" s="89">
        <v>1667.13</v>
      </c>
      <c r="S121" s="89">
        <v>1347.96</v>
      </c>
      <c r="T121" s="89">
        <v>1408.61</v>
      </c>
      <c r="U121" s="88" t="s">
        <v>712</v>
      </c>
    </row>
    <row r="122" spans="1:21" s="19" customFormat="1" x14ac:dyDescent="0.35">
      <c r="A122" s="91" t="s">
        <v>713</v>
      </c>
      <c r="B122" s="91" t="s">
        <v>452</v>
      </c>
      <c r="C122" s="90">
        <v>21.81</v>
      </c>
      <c r="D122" s="90">
        <v>21.81</v>
      </c>
      <c r="E122" s="90">
        <v>23.1</v>
      </c>
      <c r="F122" s="89">
        <v>763.78</v>
      </c>
      <c r="G122" s="89">
        <v>763.78</v>
      </c>
      <c r="H122" s="89">
        <v>799.68</v>
      </c>
      <c r="I122" s="89">
        <v>828.84</v>
      </c>
      <c r="J122" s="89">
        <v>828.84</v>
      </c>
      <c r="K122" s="89">
        <v>882.71</v>
      </c>
      <c r="L122" s="90">
        <v>19.760000000000002</v>
      </c>
      <c r="M122" s="90">
        <v>19.760000000000002</v>
      </c>
      <c r="N122" s="90">
        <v>21.34</v>
      </c>
      <c r="O122" s="89">
        <v>1535.71</v>
      </c>
      <c r="P122" s="89">
        <v>1535.71</v>
      </c>
      <c r="Q122" s="89">
        <v>1607.89</v>
      </c>
      <c r="R122" s="89">
        <v>1207.3</v>
      </c>
      <c r="S122" s="89">
        <v>1207.3</v>
      </c>
      <c r="T122" s="89">
        <v>1285.77</v>
      </c>
      <c r="U122" s="88" t="s">
        <v>512</v>
      </c>
    </row>
    <row r="123" spans="1:21" s="19" customFormat="1" ht="46.5" x14ac:dyDescent="0.35">
      <c r="A123" s="91" t="s">
        <v>714</v>
      </c>
      <c r="B123" s="91" t="s">
        <v>453</v>
      </c>
      <c r="C123" s="90">
        <v>23.42</v>
      </c>
      <c r="D123" s="90">
        <v>23.35</v>
      </c>
      <c r="E123" s="90">
        <v>24.95</v>
      </c>
      <c r="F123" s="89">
        <v>852.49</v>
      </c>
      <c r="G123" s="89">
        <v>897.71</v>
      </c>
      <c r="H123" s="89">
        <v>940.71</v>
      </c>
      <c r="I123" s="89">
        <v>1088.1199999999999</v>
      </c>
      <c r="J123" s="89">
        <v>1084.7</v>
      </c>
      <c r="K123" s="89">
        <v>1143.0999999999999</v>
      </c>
      <c r="L123" s="90">
        <v>18.77</v>
      </c>
      <c r="M123" s="90">
        <v>19.309999999999999</v>
      </c>
      <c r="N123" s="90">
        <v>20.66</v>
      </c>
      <c r="O123" s="89">
        <v>1515.11</v>
      </c>
      <c r="P123" s="89">
        <v>1579.81</v>
      </c>
      <c r="Q123" s="89">
        <v>1652.29</v>
      </c>
      <c r="R123" s="89">
        <v>1273.32</v>
      </c>
      <c r="S123" s="89">
        <v>1267.08</v>
      </c>
      <c r="T123" s="89">
        <v>1345.78</v>
      </c>
      <c r="U123" s="88" t="s">
        <v>715</v>
      </c>
    </row>
    <row r="124" spans="1:21" s="19" customFormat="1" ht="124" x14ac:dyDescent="0.35">
      <c r="A124" s="91" t="s">
        <v>716</v>
      </c>
      <c r="B124" s="91" t="s">
        <v>454</v>
      </c>
      <c r="C124" s="90">
        <v>23</v>
      </c>
      <c r="D124" s="90">
        <v>23</v>
      </c>
      <c r="E124" s="90">
        <v>24.8</v>
      </c>
      <c r="F124" s="89">
        <v>1000.02</v>
      </c>
      <c r="G124" s="89">
        <v>1045.26</v>
      </c>
      <c r="H124" s="89">
        <v>1112.52</v>
      </c>
      <c r="I124" s="89">
        <v>1034.8399999999999</v>
      </c>
      <c r="J124" s="89">
        <v>1094.48</v>
      </c>
      <c r="K124" s="89">
        <v>1165.75</v>
      </c>
      <c r="L124" s="90">
        <v>20.85</v>
      </c>
      <c r="M124" s="90">
        <v>20.85</v>
      </c>
      <c r="N124" s="90">
        <v>22.37</v>
      </c>
      <c r="O124" s="89">
        <v>1865.67</v>
      </c>
      <c r="P124" s="89">
        <v>2070.25</v>
      </c>
      <c r="Q124" s="89">
        <v>2210.62</v>
      </c>
      <c r="R124" s="89">
        <v>1330.08</v>
      </c>
      <c r="S124" s="89">
        <v>1505.6</v>
      </c>
      <c r="T124" s="89">
        <v>1603.92</v>
      </c>
      <c r="U124" s="88" t="s">
        <v>717</v>
      </c>
    </row>
    <row r="125" spans="1:21" s="19" customFormat="1" ht="108.5" x14ac:dyDescent="0.35">
      <c r="A125" s="91" t="s">
        <v>718</v>
      </c>
      <c r="B125" s="91" t="s">
        <v>455</v>
      </c>
      <c r="C125" s="90">
        <v>21.21</v>
      </c>
      <c r="D125" s="90">
        <v>21.37</v>
      </c>
      <c r="E125" s="90">
        <v>22.88</v>
      </c>
      <c r="F125" s="89">
        <v>819</v>
      </c>
      <c r="G125" s="89">
        <v>819</v>
      </c>
      <c r="H125" s="89">
        <v>866</v>
      </c>
      <c r="I125" s="89">
        <v>870</v>
      </c>
      <c r="J125" s="89">
        <v>865</v>
      </c>
      <c r="K125" s="89">
        <v>915</v>
      </c>
      <c r="L125" s="90">
        <v>18.64</v>
      </c>
      <c r="M125" s="90">
        <v>18.64</v>
      </c>
      <c r="N125" s="90">
        <v>19.96</v>
      </c>
      <c r="O125" s="89">
        <v>1797</v>
      </c>
      <c r="P125" s="89">
        <v>1368</v>
      </c>
      <c r="Q125" s="89">
        <v>1447</v>
      </c>
      <c r="R125" s="89">
        <v>1243</v>
      </c>
      <c r="S125" s="89">
        <v>993</v>
      </c>
      <c r="T125" s="89">
        <v>1050</v>
      </c>
      <c r="U125" s="88" t="s">
        <v>719</v>
      </c>
    </row>
    <row r="126" spans="1:21" s="19" customFormat="1" x14ac:dyDescent="0.35">
      <c r="A126" s="91" t="s">
        <v>720</v>
      </c>
      <c r="B126" s="91" t="s">
        <v>456</v>
      </c>
      <c r="C126" s="90">
        <v>22.8</v>
      </c>
      <c r="D126" s="90">
        <v>22.8</v>
      </c>
      <c r="E126" s="90">
        <v>24.18</v>
      </c>
      <c r="F126" s="89">
        <v>697.59</v>
      </c>
      <c r="G126" s="89">
        <v>659.1</v>
      </c>
      <c r="H126" s="89">
        <v>711.56</v>
      </c>
      <c r="I126" s="89">
        <v>974.04</v>
      </c>
      <c r="J126" s="89">
        <v>945</v>
      </c>
      <c r="K126" s="89">
        <v>1005.2</v>
      </c>
      <c r="L126" s="90">
        <v>19.27</v>
      </c>
      <c r="M126" s="90">
        <v>18.71</v>
      </c>
      <c r="N126" s="90">
        <v>19.68</v>
      </c>
      <c r="O126" s="89">
        <v>1577.82</v>
      </c>
      <c r="P126" s="89">
        <v>1577.82</v>
      </c>
      <c r="Q126" s="89">
        <v>1653.08</v>
      </c>
      <c r="R126" s="89">
        <v>2176.9699999999998</v>
      </c>
      <c r="S126" s="89">
        <v>2176.9699999999998</v>
      </c>
      <c r="T126" s="89">
        <v>2280.81</v>
      </c>
      <c r="U126" s="88" t="s">
        <v>512</v>
      </c>
    </row>
    <row r="127" spans="1:21" s="19" customFormat="1" ht="31" x14ac:dyDescent="0.35">
      <c r="A127" s="91" t="s">
        <v>721</v>
      </c>
      <c r="B127" s="91" t="s">
        <v>457</v>
      </c>
      <c r="C127" s="90">
        <v>25.2</v>
      </c>
      <c r="D127" s="90">
        <v>25.3</v>
      </c>
      <c r="E127" s="90">
        <v>26.6</v>
      </c>
      <c r="F127" s="89">
        <v>978</v>
      </c>
      <c r="G127" s="89">
        <v>989</v>
      </c>
      <c r="H127" s="89">
        <v>1064</v>
      </c>
      <c r="I127" s="89">
        <v>1002</v>
      </c>
      <c r="J127" s="89">
        <v>995</v>
      </c>
      <c r="K127" s="89">
        <v>1051</v>
      </c>
      <c r="L127" s="90">
        <v>19.2</v>
      </c>
      <c r="M127" s="90">
        <v>20.74</v>
      </c>
      <c r="N127" s="90">
        <v>22.16</v>
      </c>
      <c r="O127" s="89">
        <v>1515</v>
      </c>
      <c r="P127" s="89">
        <v>1512</v>
      </c>
      <c r="Q127" s="89">
        <v>1597</v>
      </c>
      <c r="R127" s="89">
        <v>1290</v>
      </c>
      <c r="S127" s="89">
        <v>1234</v>
      </c>
      <c r="T127" s="89">
        <v>1311</v>
      </c>
      <c r="U127" s="88" t="s">
        <v>722</v>
      </c>
    </row>
    <row r="128" spans="1:21" s="19" customFormat="1" ht="31" x14ac:dyDescent="0.35">
      <c r="A128" s="91" t="s">
        <v>723</v>
      </c>
      <c r="B128" s="91" t="s">
        <v>458</v>
      </c>
      <c r="C128" s="90">
        <v>21.41</v>
      </c>
      <c r="D128" s="90">
        <v>21.41</v>
      </c>
      <c r="E128" s="90">
        <v>22.92</v>
      </c>
      <c r="F128" s="89">
        <v>863.36</v>
      </c>
      <c r="G128" s="89">
        <v>872.04</v>
      </c>
      <c r="H128" s="89">
        <v>919.36</v>
      </c>
      <c r="I128" s="89">
        <v>872.65</v>
      </c>
      <c r="J128" s="89">
        <v>879.46</v>
      </c>
      <c r="K128" s="89">
        <v>929.04</v>
      </c>
      <c r="L128" s="90">
        <v>20.85</v>
      </c>
      <c r="M128" s="90">
        <v>20.85</v>
      </c>
      <c r="N128" s="90">
        <v>22.37</v>
      </c>
      <c r="O128" s="89">
        <v>1686.28</v>
      </c>
      <c r="P128" s="89">
        <v>1686.28</v>
      </c>
      <c r="Q128" s="89">
        <v>1777.34</v>
      </c>
      <c r="R128" s="89">
        <v>1411.97</v>
      </c>
      <c r="S128" s="89">
        <v>1411.97</v>
      </c>
      <c r="T128" s="89">
        <v>1491.04</v>
      </c>
      <c r="U128" s="88" t="s">
        <v>724</v>
      </c>
    </row>
    <row r="129" spans="1:21" s="19" customFormat="1" ht="139.5" x14ac:dyDescent="0.35">
      <c r="A129" s="91" t="s">
        <v>725</v>
      </c>
      <c r="B129" s="91" t="s">
        <v>459</v>
      </c>
      <c r="C129" s="90">
        <v>24.2</v>
      </c>
      <c r="D129" s="90">
        <v>24.2</v>
      </c>
      <c r="E129" s="90">
        <v>24.87</v>
      </c>
      <c r="F129" s="89">
        <v>929.43</v>
      </c>
      <c r="G129" s="89">
        <v>930.37</v>
      </c>
      <c r="H129" s="89">
        <v>952.38</v>
      </c>
      <c r="I129" s="89">
        <v>980.66</v>
      </c>
      <c r="J129" s="89">
        <v>961.77</v>
      </c>
      <c r="K129" s="89">
        <v>988.04</v>
      </c>
      <c r="L129" s="90">
        <v>21.27</v>
      </c>
      <c r="M129" s="90">
        <v>21.16</v>
      </c>
      <c r="N129" s="90">
        <v>23.3</v>
      </c>
      <c r="O129" s="89">
        <v>1985.03</v>
      </c>
      <c r="P129" s="89">
        <v>1974.95</v>
      </c>
      <c r="Q129" s="89">
        <v>2076.5500000000002</v>
      </c>
      <c r="R129" s="89">
        <v>1348.71</v>
      </c>
      <c r="S129" s="89">
        <v>1328.85</v>
      </c>
      <c r="T129" s="89">
        <v>1329.47</v>
      </c>
      <c r="U129" s="88" t="s">
        <v>726</v>
      </c>
    </row>
    <row r="130" spans="1:21" s="19" customFormat="1" ht="124" x14ac:dyDescent="0.35">
      <c r="A130" s="91" t="s">
        <v>727</v>
      </c>
      <c r="B130" s="91" t="s">
        <v>460</v>
      </c>
      <c r="C130" s="90">
        <v>22.81</v>
      </c>
      <c r="D130" s="90">
        <v>22.05</v>
      </c>
      <c r="E130" s="90">
        <v>23.42</v>
      </c>
      <c r="F130" s="89">
        <v>915.33</v>
      </c>
      <c r="G130" s="89">
        <v>972.51</v>
      </c>
      <c r="H130" s="89">
        <v>1045.3499999999999</v>
      </c>
      <c r="I130" s="89">
        <v>1054.73</v>
      </c>
      <c r="J130" s="89">
        <v>1048.05</v>
      </c>
      <c r="K130" s="89">
        <v>1068.1500000000001</v>
      </c>
      <c r="L130" s="90">
        <v>20.11</v>
      </c>
      <c r="M130" s="90">
        <v>20.05</v>
      </c>
      <c r="N130" s="90">
        <v>21.25</v>
      </c>
      <c r="O130" s="89">
        <v>1655.01</v>
      </c>
      <c r="P130" s="89">
        <v>1660.54</v>
      </c>
      <c r="Q130" s="89">
        <v>1698.73</v>
      </c>
      <c r="R130" s="89">
        <v>1105.99</v>
      </c>
      <c r="S130" s="89">
        <v>1161.29</v>
      </c>
      <c r="T130" s="89">
        <v>1228.3699999999999</v>
      </c>
      <c r="U130" s="88" t="s">
        <v>728</v>
      </c>
    </row>
    <row r="131" spans="1:21" s="19" customFormat="1" ht="31" x14ac:dyDescent="0.35">
      <c r="A131" s="91" t="s">
        <v>729</v>
      </c>
      <c r="B131" s="91" t="s">
        <v>461</v>
      </c>
      <c r="C131" s="90">
        <v>25.28</v>
      </c>
      <c r="D131" s="90">
        <v>25.28</v>
      </c>
      <c r="E131" s="90">
        <v>26.8</v>
      </c>
      <c r="F131" s="89">
        <v>792.07</v>
      </c>
      <c r="G131" s="89">
        <v>792.07</v>
      </c>
      <c r="H131" s="89">
        <v>831.68</v>
      </c>
      <c r="I131" s="89">
        <v>807.02</v>
      </c>
      <c r="J131" s="89">
        <v>807.02</v>
      </c>
      <c r="K131" s="89">
        <v>847.37</v>
      </c>
      <c r="L131" s="90">
        <v>21.4</v>
      </c>
      <c r="M131" s="90">
        <v>21.4</v>
      </c>
      <c r="N131" s="90">
        <v>22.47</v>
      </c>
      <c r="O131" s="89">
        <v>759.84</v>
      </c>
      <c r="P131" s="89">
        <v>759.84</v>
      </c>
      <c r="Q131" s="89">
        <v>797.83</v>
      </c>
      <c r="R131" s="89">
        <v>774.18</v>
      </c>
      <c r="S131" s="89">
        <v>774.18</v>
      </c>
      <c r="T131" s="89">
        <v>812.89</v>
      </c>
      <c r="U131" s="88" t="s">
        <v>730</v>
      </c>
    </row>
    <row r="132" spans="1:21" s="19" customFormat="1" ht="93" x14ac:dyDescent="0.35">
      <c r="A132" s="91" t="s">
        <v>731</v>
      </c>
      <c r="B132" s="91" t="s">
        <v>462</v>
      </c>
      <c r="C132" s="90">
        <v>22.21</v>
      </c>
      <c r="D132" s="90">
        <v>22.37</v>
      </c>
      <c r="E132" s="90">
        <v>24.4</v>
      </c>
      <c r="F132" s="89">
        <v>713.71</v>
      </c>
      <c r="G132" s="89">
        <v>763.1</v>
      </c>
      <c r="H132" s="89">
        <v>808.64</v>
      </c>
      <c r="I132" s="89">
        <v>988.3</v>
      </c>
      <c r="J132" s="89">
        <v>994.27</v>
      </c>
      <c r="K132" s="89">
        <v>1057.67</v>
      </c>
      <c r="L132" s="90">
        <v>18.63</v>
      </c>
      <c r="M132" s="90">
        <v>18.68</v>
      </c>
      <c r="N132" s="90">
        <v>19.8</v>
      </c>
      <c r="O132" s="89">
        <v>1737.24</v>
      </c>
      <c r="P132" s="89">
        <v>1971.93</v>
      </c>
      <c r="Q132" s="89">
        <v>2089.62</v>
      </c>
      <c r="R132" s="89">
        <v>1340.87</v>
      </c>
      <c r="S132" s="89">
        <v>1411.2</v>
      </c>
      <c r="T132" s="89">
        <v>1501.19</v>
      </c>
      <c r="U132" s="88" t="s">
        <v>732</v>
      </c>
    </row>
    <row r="133" spans="1:21" s="19" customFormat="1" ht="62" x14ac:dyDescent="0.35">
      <c r="A133" s="91" t="s">
        <v>733</v>
      </c>
      <c r="B133" s="91" t="s">
        <v>463</v>
      </c>
      <c r="C133" s="90">
        <v>20.37</v>
      </c>
      <c r="D133" s="90">
        <v>20.88</v>
      </c>
      <c r="E133" s="90">
        <v>21.66</v>
      </c>
      <c r="F133" s="89">
        <v>866.78</v>
      </c>
      <c r="G133" s="89">
        <v>974.58</v>
      </c>
      <c r="H133" s="89">
        <v>998.94</v>
      </c>
      <c r="I133" s="89">
        <v>1103.26</v>
      </c>
      <c r="J133" s="89">
        <v>1181.53</v>
      </c>
      <c r="K133" s="89">
        <v>1211.07</v>
      </c>
      <c r="L133" s="90">
        <v>18.41</v>
      </c>
      <c r="M133" s="90">
        <v>20.16</v>
      </c>
      <c r="N133" s="90">
        <v>20.92</v>
      </c>
      <c r="O133" s="89">
        <v>1920.08</v>
      </c>
      <c r="P133" s="89">
        <v>2139</v>
      </c>
      <c r="Q133" s="89">
        <v>2192.48</v>
      </c>
      <c r="R133" s="89">
        <v>1465.13</v>
      </c>
      <c r="S133" s="89">
        <v>1547.83</v>
      </c>
      <c r="T133" s="89">
        <v>1586.85</v>
      </c>
      <c r="U133" s="88" t="s">
        <v>734</v>
      </c>
    </row>
    <row r="134" spans="1:21" s="19" customFormat="1" x14ac:dyDescent="0.35">
      <c r="A134" s="91" t="s">
        <v>735</v>
      </c>
      <c r="B134" s="91" t="s">
        <v>464</v>
      </c>
      <c r="C134" s="90">
        <v>21.94</v>
      </c>
      <c r="D134" s="90">
        <v>21.81</v>
      </c>
      <c r="E134" s="90">
        <v>23.42</v>
      </c>
      <c r="F134" s="89">
        <v>798.99</v>
      </c>
      <c r="G134" s="89">
        <v>785.62</v>
      </c>
      <c r="H134" s="89">
        <v>843.76</v>
      </c>
      <c r="I134" s="89">
        <v>878.11</v>
      </c>
      <c r="J134" s="89">
        <v>910.01</v>
      </c>
      <c r="K134" s="89">
        <v>977.35</v>
      </c>
      <c r="L134" s="90">
        <v>19.14</v>
      </c>
      <c r="M134" s="90">
        <v>19.68</v>
      </c>
      <c r="N134" s="90">
        <v>20.66</v>
      </c>
      <c r="O134" s="89">
        <v>2041.9</v>
      </c>
      <c r="P134" s="89">
        <v>1947.03</v>
      </c>
      <c r="Q134" s="89">
        <v>2044.38</v>
      </c>
      <c r="R134" s="89">
        <v>749.48</v>
      </c>
      <c r="S134" s="89">
        <v>750.25</v>
      </c>
      <c r="T134" s="89">
        <v>787.76</v>
      </c>
      <c r="U134" s="88" t="s">
        <v>512</v>
      </c>
    </row>
    <row r="135" spans="1:21" s="19" customFormat="1" ht="77.5" x14ac:dyDescent="0.35">
      <c r="A135" s="91" t="s">
        <v>736</v>
      </c>
      <c r="B135" s="91" t="s">
        <v>465</v>
      </c>
      <c r="C135" s="90">
        <v>25.08</v>
      </c>
      <c r="D135" s="90">
        <v>25.08</v>
      </c>
      <c r="E135" s="90">
        <v>25.84</v>
      </c>
      <c r="F135" s="89">
        <v>1120</v>
      </c>
      <c r="G135" s="89">
        <v>1129</v>
      </c>
      <c r="H135" s="89">
        <v>1162.8699999999999</v>
      </c>
      <c r="I135" s="89">
        <v>1191</v>
      </c>
      <c r="J135" s="89">
        <v>1207</v>
      </c>
      <c r="K135" s="89">
        <v>1243.21</v>
      </c>
      <c r="L135" s="90">
        <v>20.329999999999998</v>
      </c>
      <c r="M135" s="90">
        <v>20.329999999999998</v>
      </c>
      <c r="N135" s="90">
        <v>21.14</v>
      </c>
      <c r="O135" s="89">
        <v>1583</v>
      </c>
      <c r="P135" s="89">
        <v>1596</v>
      </c>
      <c r="Q135" s="89">
        <v>1643.88</v>
      </c>
      <c r="R135" s="89">
        <v>1657</v>
      </c>
      <c r="S135" s="89">
        <v>1658</v>
      </c>
      <c r="T135" s="89">
        <v>1707.74</v>
      </c>
      <c r="U135" s="88" t="s">
        <v>737</v>
      </c>
    </row>
    <row r="136" spans="1:21" s="19" customFormat="1" x14ac:dyDescent="0.35">
      <c r="A136" s="91" t="s">
        <v>738</v>
      </c>
      <c r="B136" s="91" t="s">
        <v>466</v>
      </c>
      <c r="C136" s="90">
        <v>21.98</v>
      </c>
      <c r="D136" s="90">
        <v>21.98</v>
      </c>
      <c r="E136" s="90">
        <v>23.17</v>
      </c>
      <c r="F136" s="89">
        <v>1036.28</v>
      </c>
      <c r="G136" s="89">
        <v>1325.97</v>
      </c>
      <c r="H136" s="89">
        <v>1397.58</v>
      </c>
      <c r="I136" s="89">
        <v>1205.76</v>
      </c>
      <c r="J136" s="89">
        <v>1456.52</v>
      </c>
      <c r="K136" s="89">
        <v>1535.17</v>
      </c>
      <c r="L136" s="90">
        <v>21.58</v>
      </c>
      <c r="M136" s="90">
        <v>21.98</v>
      </c>
      <c r="N136" s="90">
        <v>23.17</v>
      </c>
      <c r="O136" s="89">
        <v>1413.3</v>
      </c>
      <c r="P136" s="89">
        <v>1759.93</v>
      </c>
      <c r="Q136" s="89">
        <v>1854.97</v>
      </c>
      <c r="R136" s="89">
        <v>1374.35</v>
      </c>
      <c r="S136" s="89">
        <v>1571.79</v>
      </c>
      <c r="T136" s="89">
        <v>1656.67</v>
      </c>
      <c r="U136" s="88" t="s">
        <v>512</v>
      </c>
    </row>
    <row r="137" spans="1:21" s="19" customFormat="1" ht="232.5" x14ac:dyDescent="0.35">
      <c r="A137" s="91" t="s">
        <v>739</v>
      </c>
      <c r="B137" s="91" t="s">
        <v>467</v>
      </c>
      <c r="C137" s="90">
        <v>21.18</v>
      </c>
      <c r="D137" s="90">
        <v>21.3</v>
      </c>
      <c r="E137" s="90">
        <v>22.79</v>
      </c>
      <c r="F137" s="89">
        <v>868.89</v>
      </c>
      <c r="G137" s="89">
        <v>892.71</v>
      </c>
      <c r="H137" s="89">
        <v>954.89</v>
      </c>
      <c r="I137" s="89">
        <v>1079</v>
      </c>
      <c r="J137" s="89">
        <v>1061.8599999999999</v>
      </c>
      <c r="K137" s="89">
        <v>1140.69</v>
      </c>
      <c r="L137" s="90">
        <v>28.43</v>
      </c>
      <c r="M137" s="90">
        <v>21.04</v>
      </c>
      <c r="N137" s="90">
        <v>22.64</v>
      </c>
      <c r="O137" s="89">
        <v>1848</v>
      </c>
      <c r="P137" s="89">
        <v>1897.54</v>
      </c>
      <c r="Q137" s="89">
        <v>2054.71</v>
      </c>
      <c r="R137" s="89">
        <v>1724</v>
      </c>
      <c r="S137" s="89">
        <v>1622.11</v>
      </c>
      <c r="T137" s="89">
        <v>1803.63</v>
      </c>
      <c r="U137" s="88" t="s">
        <v>740</v>
      </c>
    </row>
    <row r="138" spans="1:21" s="19" customFormat="1" x14ac:dyDescent="0.35">
      <c r="A138" s="91" t="s">
        <v>741</v>
      </c>
      <c r="B138" s="91" t="s">
        <v>468</v>
      </c>
      <c r="C138" s="90">
        <v>25.18</v>
      </c>
      <c r="D138" s="90">
        <v>27.17</v>
      </c>
      <c r="E138" s="90">
        <v>29.2</v>
      </c>
      <c r="F138" s="89">
        <v>737.19</v>
      </c>
      <c r="G138" s="89">
        <v>760.57</v>
      </c>
      <c r="H138" s="89">
        <v>853.12</v>
      </c>
      <c r="I138" s="89">
        <v>764.44</v>
      </c>
      <c r="J138" s="89">
        <v>790.52</v>
      </c>
      <c r="K138" s="89">
        <v>853.12</v>
      </c>
      <c r="L138" s="90">
        <v>20.74</v>
      </c>
      <c r="M138" s="90">
        <v>20.74</v>
      </c>
      <c r="N138" s="90">
        <v>22.4</v>
      </c>
      <c r="O138" s="89">
        <v>737.19</v>
      </c>
      <c r="P138" s="89">
        <v>759.59</v>
      </c>
      <c r="Q138" s="89">
        <v>853.12</v>
      </c>
      <c r="R138" s="89">
        <v>764.44</v>
      </c>
      <c r="S138" s="89">
        <v>859.89</v>
      </c>
      <c r="T138" s="89">
        <v>961.75</v>
      </c>
      <c r="U138" s="88" t="s">
        <v>742</v>
      </c>
    </row>
    <row r="139" spans="1:21" s="19" customFormat="1" ht="93" x14ac:dyDescent="0.35">
      <c r="A139" s="91" t="s">
        <v>743</v>
      </c>
      <c r="B139" s="91" t="s">
        <v>469</v>
      </c>
      <c r="C139" s="90">
        <v>19.3</v>
      </c>
      <c r="D139" s="90">
        <v>19.3</v>
      </c>
      <c r="E139" s="90">
        <v>21</v>
      </c>
      <c r="F139" s="89">
        <v>721.25</v>
      </c>
      <c r="G139" s="89">
        <v>776.3</v>
      </c>
      <c r="H139" s="89">
        <v>790.12</v>
      </c>
      <c r="I139" s="89">
        <v>942.76</v>
      </c>
      <c r="J139" s="89">
        <v>1012.65</v>
      </c>
      <c r="K139" s="89">
        <v>1072.55</v>
      </c>
      <c r="L139" s="90">
        <v>18.239999999999998</v>
      </c>
      <c r="M139" s="90">
        <v>18.239999999999998</v>
      </c>
      <c r="N139" s="90">
        <v>20.6</v>
      </c>
      <c r="O139" s="89">
        <v>917</v>
      </c>
      <c r="P139" s="89">
        <v>1976.57</v>
      </c>
      <c r="Q139" s="89">
        <v>2300.39</v>
      </c>
      <c r="R139" s="89">
        <v>1349.98</v>
      </c>
      <c r="S139" s="89">
        <v>1249.24</v>
      </c>
      <c r="T139" s="89">
        <v>1397.13</v>
      </c>
      <c r="U139" s="88" t="s">
        <v>744</v>
      </c>
    </row>
    <row r="140" spans="1:21" s="19" customFormat="1" x14ac:dyDescent="0.35">
      <c r="A140" s="91" t="s">
        <v>745</v>
      </c>
      <c r="B140" s="91" t="s">
        <v>470</v>
      </c>
      <c r="C140" s="90">
        <v>18.7</v>
      </c>
      <c r="D140" s="90">
        <v>18.7</v>
      </c>
      <c r="E140" s="90">
        <v>20.2</v>
      </c>
      <c r="F140" s="89">
        <v>1119</v>
      </c>
      <c r="G140" s="89">
        <v>1179</v>
      </c>
      <c r="H140" s="89">
        <v>1208.47</v>
      </c>
      <c r="I140" s="89">
        <v>1137</v>
      </c>
      <c r="J140" s="89">
        <v>1170</v>
      </c>
      <c r="K140" s="89">
        <v>1199.25</v>
      </c>
      <c r="L140" s="90">
        <v>20.05</v>
      </c>
      <c r="M140" s="90">
        <v>20.05</v>
      </c>
      <c r="N140" s="90">
        <v>20.55</v>
      </c>
      <c r="O140" s="89">
        <v>1699</v>
      </c>
      <c r="P140" s="89">
        <v>1741</v>
      </c>
      <c r="Q140" s="89">
        <v>1784.52</v>
      </c>
      <c r="R140" s="89">
        <v>1259</v>
      </c>
      <c r="S140" s="89">
        <v>1499</v>
      </c>
      <c r="T140" s="89">
        <v>1536.47</v>
      </c>
      <c r="U140" s="88" t="s">
        <v>512</v>
      </c>
    </row>
    <row r="141" spans="1:21" s="19" customFormat="1" x14ac:dyDescent="0.35">
      <c r="A141" s="91" t="s">
        <v>746</v>
      </c>
      <c r="B141" s="91" t="s">
        <v>471</v>
      </c>
      <c r="C141" s="90">
        <v>20.23</v>
      </c>
      <c r="D141" s="90">
        <v>20.37</v>
      </c>
      <c r="E141" s="90">
        <v>21.19</v>
      </c>
      <c r="F141" s="89">
        <v>1289.56</v>
      </c>
      <c r="G141" s="89">
        <v>1329.22</v>
      </c>
      <c r="H141" s="89">
        <v>1382.39</v>
      </c>
      <c r="I141" s="89">
        <v>1191.74</v>
      </c>
      <c r="J141" s="89">
        <v>1186.3599999999999</v>
      </c>
      <c r="K141" s="89">
        <v>1233.81</v>
      </c>
      <c r="L141" s="90">
        <v>23.33</v>
      </c>
      <c r="M141" s="90">
        <v>23.1</v>
      </c>
      <c r="N141" s="90">
        <v>24.02</v>
      </c>
      <c r="O141" s="89">
        <v>1844.82</v>
      </c>
      <c r="P141" s="89">
        <v>1973.38</v>
      </c>
      <c r="Q141" s="89">
        <v>2052.3200000000002</v>
      </c>
      <c r="R141" s="89">
        <v>1459.13</v>
      </c>
      <c r="S141" s="89">
        <v>1547.2</v>
      </c>
      <c r="T141" s="89">
        <v>1609.08</v>
      </c>
      <c r="U141" s="88" t="s">
        <v>512</v>
      </c>
    </row>
    <row r="142" spans="1:21" s="19" customFormat="1" ht="186" x14ac:dyDescent="0.35">
      <c r="A142" s="91" t="s">
        <v>747</v>
      </c>
      <c r="B142" s="91" t="s">
        <v>472</v>
      </c>
      <c r="C142" s="90">
        <v>24.71</v>
      </c>
      <c r="D142" s="90">
        <v>24.62</v>
      </c>
      <c r="E142" s="90">
        <v>25.85</v>
      </c>
      <c r="F142" s="89">
        <v>769.93</v>
      </c>
      <c r="G142" s="89">
        <v>836.93</v>
      </c>
      <c r="H142" s="89">
        <v>875</v>
      </c>
      <c r="I142" s="89">
        <v>947.71</v>
      </c>
      <c r="J142" s="89">
        <v>988.05</v>
      </c>
      <c r="K142" s="89">
        <v>1028</v>
      </c>
      <c r="L142" s="90">
        <v>20.84</v>
      </c>
      <c r="M142" s="90">
        <v>20.63</v>
      </c>
      <c r="N142" s="90">
        <v>21.97</v>
      </c>
      <c r="O142" s="89">
        <v>3665.44</v>
      </c>
      <c r="P142" s="89">
        <v>2772.42</v>
      </c>
      <c r="Q142" s="89">
        <v>2882</v>
      </c>
      <c r="R142" s="89">
        <v>1721.8</v>
      </c>
      <c r="S142" s="89">
        <v>2058.89</v>
      </c>
      <c r="T142" s="89">
        <v>2142</v>
      </c>
      <c r="U142" s="88" t="s">
        <v>748</v>
      </c>
    </row>
    <row r="143" spans="1:21" s="19" customFormat="1" ht="46.5" x14ac:dyDescent="0.35">
      <c r="A143" s="91" t="s">
        <v>749</v>
      </c>
      <c r="B143" s="91" t="s">
        <v>473</v>
      </c>
      <c r="C143" s="90">
        <v>23.58</v>
      </c>
      <c r="D143" s="90">
        <v>23.66</v>
      </c>
      <c r="E143" s="90">
        <v>24.97</v>
      </c>
      <c r="F143" s="89">
        <v>852.62</v>
      </c>
      <c r="G143" s="89">
        <v>881.49</v>
      </c>
      <c r="H143" s="89">
        <v>915.63</v>
      </c>
      <c r="I143" s="89">
        <v>936.49</v>
      </c>
      <c r="J143" s="89">
        <v>1026.18</v>
      </c>
      <c r="K143" s="89">
        <v>1030.26</v>
      </c>
      <c r="L143" s="90">
        <v>18.23</v>
      </c>
      <c r="M143" s="90">
        <v>18.649999999999999</v>
      </c>
      <c r="N143" s="90">
        <v>19.600000000000001</v>
      </c>
      <c r="O143" s="89">
        <v>1392.98</v>
      </c>
      <c r="P143" s="89">
        <v>1492.95</v>
      </c>
      <c r="Q143" s="89">
        <v>1555.65</v>
      </c>
      <c r="R143" s="89">
        <v>1128.76</v>
      </c>
      <c r="S143" s="89">
        <v>1092.18</v>
      </c>
      <c r="T143" s="89">
        <v>1137.78</v>
      </c>
      <c r="U143" s="88" t="s">
        <v>750</v>
      </c>
    </row>
    <row r="144" spans="1:21" s="19" customFormat="1" ht="108.5" x14ac:dyDescent="0.35">
      <c r="A144" s="91" t="s">
        <v>751</v>
      </c>
      <c r="B144" s="91" t="s">
        <v>474</v>
      </c>
      <c r="C144" s="90">
        <v>23.72</v>
      </c>
      <c r="D144" s="90">
        <v>22.73</v>
      </c>
      <c r="E144" s="90">
        <v>22</v>
      </c>
      <c r="F144" s="89">
        <v>1211.1500000000001</v>
      </c>
      <c r="G144" s="89">
        <v>1213.29</v>
      </c>
      <c r="H144" s="89">
        <v>1237.56</v>
      </c>
      <c r="I144" s="89">
        <v>1086.01</v>
      </c>
      <c r="J144" s="89">
        <v>1124.0999999999999</v>
      </c>
      <c r="K144" s="89">
        <v>1146.58</v>
      </c>
      <c r="L144" s="90">
        <v>19.8</v>
      </c>
      <c r="M144" s="90">
        <v>20.36</v>
      </c>
      <c r="N144" s="90">
        <v>20.77</v>
      </c>
      <c r="O144" s="89">
        <v>2080.3000000000002</v>
      </c>
      <c r="P144" s="89">
        <v>2077.9899999999998</v>
      </c>
      <c r="Q144" s="89">
        <v>2126.5700000000002</v>
      </c>
      <c r="R144" s="89">
        <v>1043.8800000000001</v>
      </c>
      <c r="S144" s="89">
        <v>1147.6500000000001</v>
      </c>
      <c r="T144" s="89">
        <v>1170.5999999999999</v>
      </c>
      <c r="U144" s="88" t="s">
        <v>752</v>
      </c>
    </row>
    <row r="145" spans="1:21" s="19" customFormat="1" ht="46.5" x14ac:dyDescent="0.35">
      <c r="A145" s="91" t="s">
        <v>753</v>
      </c>
      <c r="B145" s="91" t="s">
        <v>476</v>
      </c>
      <c r="C145" s="90">
        <v>21.51</v>
      </c>
      <c r="D145" s="90">
        <v>21.91</v>
      </c>
      <c r="E145" s="90">
        <v>23.07</v>
      </c>
      <c r="F145" s="89">
        <v>899.26</v>
      </c>
      <c r="G145" s="89">
        <v>916.77</v>
      </c>
      <c r="H145" s="89">
        <v>965.36</v>
      </c>
      <c r="I145" s="89">
        <v>941.02</v>
      </c>
      <c r="J145" s="89">
        <v>1007.05</v>
      </c>
      <c r="K145" s="89">
        <v>1060.43</v>
      </c>
      <c r="L145" s="90">
        <v>19.7</v>
      </c>
      <c r="M145" s="90">
        <v>19.7</v>
      </c>
      <c r="N145" s="90">
        <v>20.64</v>
      </c>
      <c r="O145" s="89">
        <v>1596.44</v>
      </c>
      <c r="P145" s="89">
        <v>1704.34</v>
      </c>
      <c r="Q145" s="89">
        <v>1794.67</v>
      </c>
      <c r="R145" s="89">
        <v>1119.1199999999999</v>
      </c>
      <c r="S145" s="89">
        <v>1460.97</v>
      </c>
      <c r="T145" s="89">
        <v>1538.4</v>
      </c>
      <c r="U145" s="88" t="s">
        <v>754</v>
      </c>
    </row>
    <row r="146" spans="1:21" s="19" customFormat="1" ht="46.5" x14ac:dyDescent="0.35">
      <c r="A146" s="91" t="s">
        <v>755</v>
      </c>
      <c r="B146" s="91" t="s">
        <v>477</v>
      </c>
      <c r="C146" s="90">
        <v>28.39</v>
      </c>
      <c r="D146" s="90">
        <v>27.9</v>
      </c>
      <c r="E146" s="90">
        <v>28.92</v>
      </c>
      <c r="F146" s="89">
        <v>943.71</v>
      </c>
      <c r="G146" s="89">
        <v>983.54</v>
      </c>
      <c r="H146" s="89">
        <v>1033.31</v>
      </c>
      <c r="I146" s="89">
        <v>1011.56</v>
      </c>
      <c r="J146" s="89">
        <v>1059.73</v>
      </c>
      <c r="K146" s="89">
        <v>1124.8</v>
      </c>
      <c r="L146" s="90">
        <v>23.78</v>
      </c>
      <c r="M146" s="90">
        <v>25.02</v>
      </c>
      <c r="N146" s="90">
        <v>26.24</v>
      </c>
      <c r="O146" s="89">
        <v>2106.4</v>
      </c>
      <c r="P146" s="89">
        <v>2158.79</v>
      </c>
      <c r="Q146" s="89">
        <v>2301.27</v>
      </c>
      <c r="R146" s="89">
        <v>1586.69</v>
      </c>
      <c r="S146" s="89">
        <v>1700.76</v>
      </c>
      <c r="T146" s="89">
        <v>1813.01</v>
      </c>
      <c r="U146" s="88" t="s">
        <v>756</v>
      </c>
    </row>
    <row r="147" spans="1:21" s="19" customFormat="1" x14ac:dyDescent="0.35">
      <c r="A147" s="91" t="s">
        <v>757</v>
      </c>
      <c r="B147" s="91" t="s">
        <v>478</v>
      </c>
      <c r="C147" s="90">
        <v>21.74</v>
      </c>
      <c r="D147" s="90">
        <v>22.02</v>
      </c>
      <c r="E147" s="90">
        <v>23.68</v>
      </c>
      <c r="F147" s="89">
        <v>1005.86</v>
      </c>
      <c r="G147" s="89">
        <v>1033</v>
      </c>
      <c r="H147" s="89">
        <v>1064</v>
      </c>
      <c r="I147" s="89">
        <v>865.38</v>
      </c>
      <c r="J147" s="89">
        <v>955.75</v>
      </c>
      <c r="K147" s="89">
        <v>984</v>
      </c>
      <c r="L147" s="90">
        <v>27.63</v>
      </c>
      <c r="M147" s="90">
        <v>29.56</v>
      </c>
      <c r="N147" s="90">
        <v>31.33</v>
      </c>
      <c r="O147" s="89">
        <v>1783.47</v>
      </c>
      <c r="P147" s="89">
        <v>1942.36</v>
      </c>
      <c r="Q147" s="89">
        <v>2000</v>
      </c>
      <c r="R147" s="89">
        <v>1081.99</v>
      </c>
      <c r="S147" s="89">
        <v>1099.42</v>
      </c>
      <c r="T147" s="89">
        <v>1132</v>
      </c>
      <c r="U147" s="88" t="s">
        <v>512</v>
      </c>
    </row>
    <row r="148" spans="1:21" s="19" customFormat="1" ht="77.5" x14ac:dyDescent="0.35">
      <c r="A148" s="91" t="s">
        <v>758</v>
      </c>
      <c r="B148" s="91" t="s">
        <v>475</v>
      </c>
      <c r="C148" s="90">
        <v>24.37</v>
      </c>
      <c r="D148" s="90">
        <v>24.17</v>
      </c>
      <c r="E148" s="90">
        <v>25.74</v>
      </c>
      <c r="F148" s="89">
        <v>935.11</v>
      </c>
      <c r="G148" s="89">
        <v>975.25</v>
      </c>
      <c r="H148" s="89">
        <v>1038.6400000000001</v>
      </c>
      <c r="I148" s="89">
        <v>945.91</v>
      </c>
      <c r="J148" s="89">
        <v>1020.68</v>
      </c>
      <c r="K148" s="89">
        <v>1087.02</v>
      </c>
      <c r="L148" s="90">
        <v>20.76</v>
      </c>
      <c r="M148" s="90">
        <v>20.7</v>
      </c>
      <c r="N148" s="90">
        <v>22.05</v>
      </c>
      <c r="O148" s="89">
        <v>1821.97</v>
      </c>
      <c r="P148" s="89">
        <v>1862.37</v>
      </c>
      <c r="Q148" s="89">
        <v>1983.43</v>
      </c>
      <c r="R148" s="89">
        <v>997.6</v>
      </c>
      <c r="S148" s="89">
        <v>945.33</v>
      </c>
      <c r="T148" s="89">
        <v>1006.78</v>
      </c>
      <c r="U148" s="88" t="s">
        <v>759</v>
      </c>
    </row>
    <row r="149" spans="1:21" s="19" customFormat="1" x14ac:dyDescent="0.35">
      <c r="A149" s="91" t="s">
        <v>760</v>
      </c>
      <c r="B149" s="91" t="s">
        <v>479</v>
      </c>
      <c r="C149" s="90">
        <v>21.24</v>
      </c>
      <c r="D149" s="90">
        <v>21.24</v>
      </c>
      <c r="E149" s="90">
        <v>22.96</v>
      </c>
      <c r="F149" s="89">
        <v>747</v>
      </c>
      <c r="G149" s="89">
        <v>732</v>
      </c>
      <c r="H149" s="89">
        <v>779</v>
      </c>
      <c r="I149" s="89">
        <v>795</v>
      </c>
      <c r="J149" s="89">
        <v>801</v>
      </c>
      <c r="K149" s="89">
        <v>852</v>
      </c>
      <c r="L149" s="90">
        <v>20.100000000000001</v>
      </c>
      <c r="M149" s="90">
        <v>20.100000000000001</v>
      </c>
      <c r="N149" s="90">
        <v>21.6</v>
      </c>
      <c r="O149" s="89">
        <v>736</v>
      </c>
      <c r="P149" s="89">
        <v>741</v>
      </c>
      <c r="Q149" s="89">
        <v>802</v>
      </c>
      <c r="R149" s="89">
        <v>775</v>
      </c>
      <c r="S149" s="89">
        <v>796</v>
      </c>
      <c r="T149" s="89">
        <v>867</v>
      </c>
      <c r="U149" s="88" t="s">
        <v>512</v>
      </c>
    </row>
    <row r="150" spans="1:21" s="19" customFormat="1" x14ac:dyDescent="0.35">
      <c r="A150" s="91" t="s">
        <v>761</v>
      </c>
      <c r="B150" s="91" t="s">
        <v>480</v>
      </c>
      <c r="C150" s="90">
        <v>27.77</v>
      </c>
      <c r="D150" s="90">
        <v>27.77</v>
      </c>
      <c r="E150" s="90">
        <v>29.4</v>
      </c>
      <c r="F150" s="89">
        <v>1024.54</v>
      </c>
      <c r="G150" s="89">
        <v>1024.54</v>
      </c>
      <c r="H150" s="89">
        <v>1050.93</v>
      </c>
      <c r="I150" s="89">
        <v>1023.18</v>
      </c>
      <c r="J150" s="89">
        <v>1023.18</v>
      </c>
      <c r="K150" s="89">
        <v>1030.22</v>
      </c>
      <c r="L150" s="90">
        <v>23.02</v>
      </c>
      <c r="M150" s="90">
        <v>23.02</v>
      </c>
      <c r="N150" s="90">
        <v>24.26</v>
      </c>
      <c r="O150" s="89">
        <v>1814.42</v>
      </c>
      <c r="P150" s="89">
        <v>1814.42</v>
      </c>
      <c r="Q150" s="89">
        <v>2053.11</v>
      </c>
      <c r="R150" s="89">
        <v>1179.67</v>
      </c>
      <c r="S150" s="89">
        <v>1179.67</v>
      </c>
      <c r="T150" s="89">
        <v>1276.8900000000001</v>
      </c>
      <c r="U150" s="88" t="s">
        <v>512</v>
      </c>
    </row>
    <row r="151" spans="1:21" s="19" customFormat="1" x14ac:dyDescent="0.35">
      <c r="A151" s="91" t="s">
        <v>762</v>
      </c>
      <c r="B151" s="91" t="s">
        <v>481</v>
      </c>
      <c r="C151" s="90">
        <v>20.99</v>
      </c>
      <c r="D151" s="90">
        <v>20.99</v>
      </c>
      <c r="E151" s="90">
        <v>21.83</v>
      </c>
      <c r="F151" s="89">
        <v>1144</v>
      </c>
      <c r="G151" s="89">
        <v>1144</v>
      </c>
      <c r="H151" s="89">
        <v>1184</v>
      </c>
      <c r="I151" s="89">
        <v>1313</v>
      </c>
      <c r="J151" s="89">
        <v>1313</v>
      </c>
      <c r="K151" s="89">
        <v>1359</v>
      </c>
      <c r="L151" s="90">
        <v>19.079999999999998</v>
      </c>
      <c r="M151" s="90">
        <v>19.079999999999998</v>
      </c>
      <c r="N151" s="90">
        <v>19.75</v>
      </c>
      <c r="O151" s="89">
        <v>1318</v>
      </c>
      <c r="P151" s="89">
        <v>1318</v>
      </c>
      <c r="Q151" s="89">
        <v>1384</v>
      </c>
      <c r="R151" s="89">
        <v>1468</v>
      </c>
      <c r="S151" s="89">
        <v>1468</v>
      </c>
      <c r="T151" s="89">
        <v>1541</v>
      </c>
      <c r="U151" s="88" t="s">
        <v>546</v>
      </c>
    </row>
    <row r="152" spans="1:21" s="19" customFormat="1" ht="46.5" x14ac:dyDescent="0.35">
      <c r="A152" s="91" t="s">
        <v>763</v>
      </c>
      <c r="B152" s="91" t="s">
        <v>482</v>
      </c>
      <c r="C152" s="90">
        <v>22.94</v>
      </c>
      <c r="D152" s="90">
        <v>22.9</v>
      </c>
      <c r="E152" s="90">
        <v>23.2</v>
      </c>
      <c r="F152" s="89">
        <v>746.29</v>
      </c>
      <c r="G152" s="89">
        <v>743.76</v>
      </c>
      <c r="H152" s="89">
        <v>793.23</v>
      </c>
      <c r="I152" s="89">
        <v>809.23</v>
      </c>
      <c r="J152" s="89">
        <v>805.99</v>
      </c>
      <c r="K152" s="89">
        <v>855.01</v>
      </c>
      <c r="L152" s="90">
        <v>21.44</v>
      </c>
      <c r="M152" s="90">
        <v>21.35</v>
      </c>
      <c r="N152" s="90">
        <v>22.95</v>
      </c>
      <c r="O152" s="89">
        <v>1579.76</v>
      </c>
      <c r="P152" s="89">
        <v>1555.44</v>
      </c>
      <c r="Q152" s="89">
        <v>1650.67</v>
      </c>
      <c r="R152" s="89">
        <v>1087.3599999999999</v>
      </c>
      <c r="S152" s="89">
        <v>1105.48</v>
      </c>
      <c r="T152" s="89">
        <v>1139.6500000000001</v>
      </c>
      <c r="U152" s="88" t="s">
        <v>764</v>
      </c>
    </row>
    <row r="153" spans="1:21" s="19" customFormat="1" ht="155" x14ac:dyDescent="0.35">
      <c r="A153" s="91" t="s">
        <v>765</v>
      </c>
      <c r="B153" s="91" t="s">
        <v>483</v>
      </c>
      <c r="C153" s="90">
        <v>22.33</v>
      </c>
      <c r="D153" s="90">
        <v>22.6</v>
      </c>
      <c r="E153" s="90">
        <v>23.63</v>
      </c>
      <c r="F153" s="89">
        <v>1092</v>
      </c>
      <c r="G153" s="89">
        <v>1034</v>
      </c>
      <c r="H153" s="89">
        <v>1034</v>
      </c>
      <c r="I153" s="89">
        <v>1106</v>
      </c>
      <c r="J153" s="89">
        <v>1133</v>
      </c>
      <c r="K153" s="89">
        <v>1141</v>
      </c>
      <c r="L153" s="90">
        <v>19.62</v>
      </c>
      <c r="M153" s="90">
        <v>19.62</v>
      </c>
      <c r="N153" s="90">
        <v>20.84</v>
      </c>
      <c r="O153" s="89">
        <v>1782</v>
      </c>
      <c r="P153" s="89">
        <v>1918</v>
      </c>
      <c r="Q153" s="89">
        <v>1928</v>
      </c>
      <c r="R153" s="89">
        <v>1541.77</v>
      </c>
      <c r="S153" s="89">
        <v>1477</v>
      </c>
      <c r="T153" s="89">
        <v>1551</v>
      </c>
      <c r="U153" s="88" t="s">
        <v>766</v>
      </c>
    </row>
    <row r="154" spans="1:21" s="19" customFormat="1" ht="62" x14ac:dyDescent="0.35">
      <c r="A154" s="91" t="s">
        <v>767</v>
      </c>
      <c r="B154" s="91" t="s">
        <v>484</v>
      </c>
      <c r="C154" s="90">
        <v>20.21</v>
      </c>
      <c r="D154" s="90">
        <v>20.22</v>
      </c>
      <c r="E154" s="90">
        <v>21.57</v>
      </c>
      <c r="F154" s="89">
        <v>662.76</v>
      </c>
      <c r="G154" s="89">
        <v>666.72</v>
      </c>
      <c r="H154" s="89">
        <v>709.89</v>
      </c>
      <c r="I154" s="89">
        <v>869.1</v>
      </c>
      <c r="J154" s="89">
        <v>889.68</v>
      </c>
      <c r="K154" s="89">
        <v>941.92</v>
      </c>
      <c r="L154" s="90">
        <v>19.420000000000002</v>
      </c>
      <c r="M154" s="90">
        <v>19.440000000000001</v>
      </c>
      <c r="N154" s="90">
        <v>20.78</v>
      </c>
      <c r="O154" s="89">
        <v>1682.46</v>
      </c>
      <c r="P154" s="89">
        <v>1694.61</v>
      </c>
      <c r="Q154" s="89">
        <v>1753.72</v>
      </c>
      <c r="R154" s="89">
        <v>1240.74</v>
      </c>
      <c r="S154" s="89">
        <v>1250.03</v>
      </c>
      <c r="T154" s="89">
        <v>1291.76</v>
      </c>
      <c r="U154" s="88" t="s">
        <v>768</v>
      </c>
    </row>
    <row r="155" spans="1:21" s="19" customFormat="1" ht="155" x14ac:dyDescent="0.35">
      <c r="A155" s="91" t="s">
        <v>769</v>
      </c>
      <c r="B155" s="91" t="s">
        <v>485</v>
      </c>
      <c r="C155" s="90">
        <v>22.87</v>
      </c>
      <c r="D155" s="90">
        <v>22.47</v>
      </c>
      <c r="E155" s="90">
        <v>23.43</v>
      </c>
      <c r="F155" s="89">
        <v>853.3</v>
      </c>
      <c r="G155" s="89">
        <v>886.99</v>
      </c>
      <c r="H155" s="89">
        <v>911.42</v>
      </c>
      <c r="I155" s="89">
        <v>972.63</v>
      </c>
      <c r="J155" s="89">
        <v>1051.8399999999999</v>
      </c>
      <c r="K155" s="89">
        <v>1087.77</v>
      </c>
      <c r="L155" s="90">
        <v>19.23</v>
      </c>
      <c r="M155" s="90">
        <v>20.14</v>
      </c>
      <c r="N155" s="90">
        <v>21.44</v>
      </c>
      <c r="O155" s="89">
        <v>2020.65</v>
      </c>
      <c r="P155" s="89">
        <v>2065.87</v>
      </c>
      <c r="Q155" s="89">
        <v>2173.3000000000002</v>
      </c>
      <c r="R155" s="89">
        <v>1884.33</v>
      </c>
      <c r="S155" s="89">
        <v>1817.92</v>
      </c>
      <c r="T155" s="89">
        <v>1912.45</v>
      </c>
      <c r="U155" s="88" t="s">
        <v>770</v>
      </c>
    </row>
    <row r="156" spans="1:21" s="19" customFormat="1" ht="139.5" x14ac:dyDescent="0.35">
      <c r="A156" s="91" t="s">
        <v>771</v>
      </c>
      <c r="B156" s="91" t="s">
        <v>486</v>
      </c>
      <c r="C156" s="90">
        <v>24.41</v>
      </c>
      <c r="D156" s="90">
        <v>24.41</v>
      </c>
      <c r="E156" s="90">
        <v>26.25</v>
      </c>
      <c r="F156" s="89">
        <v>979</v>
      </c>
      <c r="G156" s="89">
        <v>1001.81</v>
      </c>
      <c r="H156" s="89">
        <v>1079.95</v>
      </c>
      <c r="I156" s="89">
        <v>1026</v>
      </c>
      <c r="J156" s="89">
        <v>1151.04</v>
      </c>
      <c r="K156" s="89">
        <v>1237.3599999999999</v>
      </c>
      <c r="L156" s="90">
        <v>22.5</v>
      </c>
      <c r="M156" s="90">
        <v>22.5</v>
      </c>
      <c r="N156" s="90">
        <v>24.19</v>
      </c>
      <c r="O156" s="89">
        <v>1618</v>
      </c>
      <c r="P156" s="89">
        <v>1710.3</v>
      </c>
      <c r="Q156" s="89">
        <v>1784.7</v>
      </c>
      <c r="R156" s="89">
        <v>2218</v>
      </c>
      <c r="S156" s="89">
        <v>2024.64</v>
      </c>
      <c r="T156" s="89">
        <v>2112.7199999999998</v>
      </c>
      <c r="U156" s="88" t="s">
        <v>772</v>
      </c>
    </row>
    <row r="158" spans="1:21" x14ac:dyDescent="0.35">
      <c r="D158" s="87"/>
      <c r="E158" s="20"/>
      <c r="F158" s="20"/>
      <c r="G158" s="20"/>
      <c r="H158" s="21"/>
      <c r="I158" s="21"/>
      <c r="J158" s="20"/>
      <c r="K158" s="20"/>
      <c r="L158" s="20"/>
      <c r="M158" s="20"/>
      <c r="N158" s="20"/>
      <c r="O158" s="20"/>
      <c r="P158" s="20"/>
      <c r="Q158" s="20"/>
      <c r="R158" s="20"/>
      <c r="S158" s="20"/>
      <c r="T158" s="20"/>
      <c r="U158" s="21"/>
    </row>
    <row r="159" spans="1:21" x14ac:dyDescent="0.35">
      <c r="D159" s="87"/>
      <c r="E159" s="20"/>
      <c r="F159" s="20"/>
      <c r="G159" s="20"/>
      <c r="H159" s="21"/>
      <c r="I159" s="21"/>
      <c r="J159" s="20"/>
      <c r="K159" s="20"/>
      <c r="L159" s="20"/>
      <c r="M159" s="20"/>
      <c r="N159" s="20"/>
      <c r="O159" s="20"/>
      <c r="P159" s="20"/>
      <c r="Q159" s="20"/>
      <c r="R159" s="20"/>
      <c r="S159" s="20"/>
      <c r="T159" s="20"/>
      <c r="U159" s="21"/>
    </row>
    <row r="160" spans="1:21" x14ac:dyDescent="0.35">
      <c r="D160" s="87"/>
      <c r="E160" s="20"/>
      <c r="F160" s="20"/>
      <c r="G160" s="20"/>
      <c r="H160" s="21"/>
      <c r="I160" s="21"/>
      <c r="J160" s="20"/>
      <c r="K160" s="20"/>
      <c r="L160" s="20"/>
      <c r="M160" s="20"/>
      <c r="N160" s="20"/>
      <c r="O160" s="20"/>
      <c r="P160" s="20"/>
      <c r="Q160" s="20"/>
      <c r="R160" s="20"/>
      <c r="S160" s="20"/>
      <c r="T160" s="20"/>
      <c r="U160" s="21"/>
    </row>
    <row r="164" spans="1:10" x14ac:dyDescent="0.35">
      <c r="A164" s="9"/>
      <c r="B164" s="9"/>
      <c r="C164" s="9"/>
      <c r="D164" s="9"/>
      <c r="E164" s="9"/>
      <c r="F164" s="9"/>
      <c r="G164" s="9"/>
      <c r="H164" s="9"/>
      <c r="I164" s="9"/>
      <c r="J164" s="9"/>
    </row>
    <row r="165" spans="1:10" x14ac:dyDescent="0.35">
      <c r="A165" s="9"/>
      <c r="B165" s="9"/>
      <c r="C165" s="9"/>
      <c r="D165" s="9"/>
      <c r="E165" s="9"/>
      <c r="F165" s="9"/>
      <c r="G165" s="9"/>
      <c r="H165" s="9"/>
      <c r="I165" s="9"/>
      <c r="J165" s="9"/>
    </row>
    <row r="166" spans="1:10" x14ac:dyDescent="0.35">
      <c r="A166" s="9"/>
      <c r="B166" s="9"/>
      <c r="C166" s="9"/>
      <c r="D166" s="9"/>
      <c r="E166" s="9"/>
      <c r="F166" s="9"/>
      <c r="G166" s="9"/>
      <c r="H166" s="9"/>
      <c r="I166" s="9"/>
      <c r="J166" s="9"/>
    </row>
    <row r="167" spans="1:10" x14ac:dyDescent="0.35">
      <c r="A167" s="9"/>
      <c r="B167" s="9"/>
      <c r="C167" s="9"/>
      <c r="D167" s="9"/>
      <c r="E167" s="9"/>
      <c r="F167" s="9"/>
      <c r="G167" s="9"/>
      <c r="H167" s="9"/>
      <c r="I167" s="9"/>
      <c r="J167" s="9"/>
    </row>
    <row r="168" spans="1:10" x14ac:dyDescent="0.35">
      <c r="A168" s="9"/>
      <c r="B168" s="9"/>
      <c r="C168" s="9"/>
      <c r="D168" s="9"/>
      <c r="E168" s="9"/>
      <c r="F168" s="9"/>
      <c r="G168" s="9"/>
      <c r="H168" s="9"/>
      <c r="I168" s="9"/>
      <c r="J168" s="9"/>
    </row>
    <row r="169" spans="1:10" x14ac:dyDescent="0.35">
      <c r="A169" s="10"/>
      <c r="B169" s="10"/>
      <c r="C169" s="10"/>
      <c r="D169" s="10"/>
      <c r="E169" s="10"/>
      <c r="F169" s="10"/>
      <c r="G169" s="10"/>
      <c r="H169" s="10"/>
      <c r="I169" s="10"/>
    </row>
  </sheetData>
  <sheetProtection sheet="1" selectLockedCells="1"/>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F3976-4774-494A-969D-2D4D444FD9CD}">
  <sheetPr codeName="Sheet11"/>
  <dimension ref="A1:B154"/>
  <sheetViews>
    <sheetView topLeftCell="A7" workbookViewId="0">
      <selection activeCell="F165" sqref="F165"/>
    </sheetView>
  </sheetViews>
  <sheetFormatPr defaultRowHeight="14.5" x14ac:dyDescent="0.35"/>
  <cols>
    <col min="1" max="1" width="36.1796875" customWidth="1"/>
    <col min="2" max="2" width="12.7265625" customWidth="1"/>
  </cols>
  <sheetData>
    <row r="1" spans="1:2" x14ac:dyDescent="0.35">
      <c r="A1" s="4" t="s">
        <v>773</v>
      </c>
      <c r="B1" s="4" t="s">
        <v>490</v>
      </c>
    </row>
    <row r="2" spans="1:2" x14ac:dyDescent="0.35">
      <c r="A2" t="s">
        <v>334</v>
      </c>
      <c r="B2" t="s">
        <v>511</v>
      </c>
    </row>
    <row r="3" spans="1:2" x14ac:dyDescent="0.35">
      <c r="A3" t="s">
        <v>335</v>
      </c>
      <c r="B3" t="s">
        <v>513</v>
      </c>
    </row>
    <row r="4" spans="1:2" x14ac:dyDescent="0.35">
      <c r="A4" t="s">
        <v>336</v>
      </c>
      <c r="B4" t="s">
        <v>515</v>
      </c>
    </row>
    <row r="5" spans="1:2" x14ac:dyDescent="0.35">
      <c r="A5" t="s">
        <v>337</v>
      </c>
      <c r="B5" t="s">
        <v>517</v>
      </c>
    </row>
    <row r="6" spans="1:2" x14ac:dyDescent="0.35">
      <c r="A6" t="s">
        <v>338</v>
      </c>
      <c r="B6" t="s">
        <v>519</v>
      </c>
    </row>
    <row r="7" spans="1:2" x14ac:dyDescent="0.35">
      <c r="A7" t="s">
        <v>339</v>
      </c>
      <c r="B7" t="s">
        <v>521</v>
      </c>
    </row>
    <row r="8" spans="1:2" x14ac:dyDescent="0.35">
      <c r="A8" t="s">
        <v>340</v>
      </c>
      <c r="B8" t="s">
        <v>523</v>
      </c>
    </row>
    <row r="9" spans="1:2" x14ac:dyDescent="0.35">
      <c r="A9" t="s">
        <v>341</v>
      </c>
      <c r="B9" t="s">
        <v>525</v>
      </c>
    </row>
    <row r="10" spans="1:2" x14ac:dyDescent="0.35">
      <c r="A10" t="s">
        <v>342</v>
      </c>
      <c r="B10" t="s">
        <v>527</v>
      </c>
    </row>
    <row r="11" spans="1:2" x14ac:dyDescent="0.35">
      <c r="A11" t="s">
        <v>343</v>
      </c>
      <c r="B11" t="s">
        <v>529</v>
      </c>
    </row>
    <row r="12" spans="1:2" x14ac:dyDescent="0.35">
      <c r="A12" t="s">
        <v>344</v>
      </c>
      <c r="B12" t="s">
        <v>530</v>
      </c>
    </row>
    <row r="13" spans="1:2" x14ac:dyDescent="0.35">
      <c r="A13" t="s">
        <v>345</v>
      </c>
      <c r="B13" t="s">
        <v>532</v>
      </c>
    </row>
    <row r="14" spans="1:2" x14ac:dyDescent="0.35">
      <c r="A14" t="s">
        <v>346</v>
      </c>
      <c r="B14" t="s">
        <v>534</v>
      </c>
    </row>
    <row r="15" spans="1:2" x14ac:dyDescent="0.35">
      <c r="A15" t="s">
        <v>347</v>
      </c>
      <c r="B15" t="s">
        <v>536</v>
      </c>
    </row>
    <row r="16" spans="1:2" x14ac:dyDescent="0.35">
      <c r="A16" t="s">
        <v>348</v>
      </c>
      <c r="B16" t="s">
        <v>537</v>
      </c>
    </row>
    <row r="17" spans="1:2" x14ac:dyDescent="0.35">
      <c r="A17" t="s">
        <v>349</v>
      </c>
      <c r="B17" t="s">
        <v>538</v>
      </c>
    </row>
    <row r="18" spans="1:2" x14ac:dyDescent="0.35">
      <c r="A18" t="s">
        <v>350</v>
      </c>
      <c r="B18" t="s">
        <v>540</v>
      </c>
    </row>
    <row r="19" spans="1:2" x14ac:dyDescent="0.35">
      <c r="A19" t="s">
        <v>351</v>
      </c>
      <c r="B19" t="s">
        <v>541</v>
      </c>
    </row>
    <row r="20" spans="1:2" x14ac:dyDescent="0.35">
      <c r="A20" t="s">
        <v>352</v>
      </c>
      <c r="B20" t="s">
        <v>543</v>
      </c>
    </row>
    <row r="21" spans="1:2" x14ac:dyDescent="0.35">
      <c r="A21" t="s">
        <v>353</v>
      </c>
      <c r="B21" t="s">
        <v>544</v>
      </c>
    </row>
    <row r="22" spans="1:2" x14ac:dyDescent="0.35">
      <c r="A22" t="s">
        <v>354</v>
      </c>
      <c r="B22" t="s">
        <v>545</v>
      </c>
    </row>
    <row r="23" spans="1:2" x14ac:dyDescent="0.35">
      <c r="A23" t="s">
        <v>355</v>
      </c>
      <c r="B23" t="s">
        <v>547</v>
      </c>
    </row>
    <row r="24" spans="1:2" x14ac:dyDescent="0.35">
      <c r="A24" t="s">
        <v>356</v>
      </c>
      <c r="B24" t="s">
        <v>549</v>
      </c>
    </row>
    <row r="25" spans="1:2" x14ac:dyDescent="0.35">
      <c r="A25" t="s">
        <v>357</v>
      </c>
      <c r="B25" t="s">
        <v>550</v>
      </c>
    </row>
    <row r="26" spans="1:2" x14ac:dyDescent="0.35">
      <c r="A26" t="s">
        <v>358</v>
      </c>
      <c r="B26" t="s">
        <v>552</v>
      </c>
    </row>
    <row r="27" spans="1:2" x14ac:dyDescent="0.35">
      <c r="A27" t="s">
        <v>359</v>
      </c>
      <c r="B27" t="s">
        <v>554</v>
      </c>
    </row>
    <row r="28" spans="1:2" x14ac:dyDescent="0.35">
      <c r="A28" t="s">
        <v>360</v>
      </c>
      <c r="B28" t="s">
        <v>556</v>
      </c>
    </row>
    <row r="29" spans="1:2" x14ac:dyDescent="0.35">
      <c r="A29" t="s">
        <v>361</v>
      </c>
      <c r="B29" t="s">
        <v>558</v>
      </c>
    </row>
    <row r="30" spans="1:2" x14ac:dyDescent="0.35">
      <c r="A30" t="s">
        <v>362</v>
      </c>
      <c r="B30" t="s">
        <v>560</v>
      </c>
    </row>
    <row r="31" spans="1:2" x14ac:dyDescent="0.35">
      <c r="A31" t="s">
        <v>363</v>
      </c>
      <c r="B31" t="s">
        <v>562</v>
      </c>
    </row>
    <row r="32" spans="1:2" x14ac:dyDescent="0.35">
      <c r="A32" t="s">
        <v>364</v>
      </c>
      <c r="B32" t="s">
        <v>564</v>
      </c>
    </row>
    <row r="33" spans="1:2" x14ac:dyDescent="0.35">
      <c r="A33" t="s">
        <v>365</v>
      </c>
      <c r="B33" t="s">
        <v>566</v>
      </c>
    </row>
    <row r="34" spans="1:2" x14ac:dyDescent="0.35">
      <c r="A34" t="s">
        <v>366</v>
      </c>
      <c r="B34" t="s">
        <v>567</v>
      </c>
    </row>
    <row r="35" spans="1:2" x14ac:dyDescent="0.35">
      <c r="A35" t="s">
        <v>367</v>
      </c>
      <c r="B35" t="s">
        <v>568</v>
      </c>
    </row>
    <row r="36" spans="1:2" x14ac:dyDescent="0.35">
      <c r="A36" t="s">
        <v>368</v>
      </c>
      <c r="B36" t="s">
        <v>570</v>
      </c>
    </row>
    <row r="37" spans="1:2" x14ac:dyDescent="0.35">
      <c r="A37" t="s">
        <v>369</v>
      </c>
      <c r="B37" t="s">
        <v>572</v>
      </c>
    </row>
    <row r="38" spans="1:2" x14ac:dyDescent="0.35">
      <c r="A38" t="s">
        <v>370</v>
      </c>
      <c r="B38" t="s">
        <v>574</v>
      </c>
    </row>
    <row r="39" spans="1:2" x14ac:dyDescent="0.35">
      <c r="A39" t="s">
        <v>371</v>
      </c>
      <c r="B39" t="s">
        <v>576</v>
      </c>
    </row>
    <row r="40" spans="1:2" x14ac:dyDescent="0.35">
      <c r="A40" t="s">
        <v>372</v>
      </c>
      <c r="B40" t="s">
        <v>578</v>
      </c>
    </row>
    <row r="41" spans="1:2" x14ac:dyDescent="0.35">
      <c r="A41" t="s">
        <v>373</v>
      </c>
      <c r="B41" t="s">
        <v>579</v>
      </c>
    </row>
    <row r="42" spans="1:2" x14ac:dyDescent="0.35">
      <c r="A42" t="s">
        <v>374</v>
      </c>
      <c r="B42" t="s">
        <v>581</v>
      </c>
    </row>
    <row r="43" spans="1:2" x14ac:dyDescent="0.35">
      <c r="A43" t="s">
        <v>375</v>
      </c>
      <c r="B43" t="s">
        <v>583</v>
      </c>
    </row>
    <row r="44" spans="1:2" x14ac:dyDescent="0.35">
      <c r="A44" t="s">
        <v>376</v>
      </c>
      <c r="B44" t="s">
        <v>584</v>
      </c>
    </row>
    <row r="45" spans="1:2" x14ac:dyDescent="0.35">
      <c r="A45" t="s">
        <v>377</v>
      </c>
      <c r="B45" t="s">
        <v>586</v>
      </c>
    </row>
    <row r="46" spans="1:2" x14ac:dyDescent="0.35">
      <c r="A46" t="s">
        <v>378</v>
      </c>
      <c r="B46" t="s">
        <v>587</v>
      </c>
    </row>
    <row r="47" spans="1:2" x14ac:dyDescent="0.35">
      <c r="A47" t="s">
        <v>379</v>
      </c>
      <c r="B47" t="s">
        <v>589</v>
      </c>
    </row>
    <row r="48" spans="1:2" x14ac:dyDescent="0.35">
      <c r="A48" t="s">
        <v>380</v>
      </c>
      <c r="B48" t="s">
        <v>591</v>
      </c>
    </row>
    <row r="49" spans="1:2" x14ac:dyDescent="0.35">
      <c r="A49" t="s">
        <v>381</v>
      </c>
      <c r="B49" t="s">
        <v>592</v>
      </c>
    </row>
    <row r="50" spans="1:2" x14ac:dyDescent="0.35">
      <c r="A50" t="s">
        <v>382</v>
      </c>
      <c r="B50" t="s">
        <v>593</v>
      </c>
    </row>
    <row r="51" spans="1:2" x14ac:dyDescent="0.35">
      <c r="A51" t="s">
        <v>383</v>
      </c>
      <c r="B51" t="s">
        <v>595</v>
      </c>
    </row>
    <row r="52" spans="1:2" x14ac:dyDescent="0.35">
      <c r="A52" t="s">
        <v>384</v>
      </c>
      <c r="B52" t="s">
        <v>597</v>
      </c>
    </row>
    <row r="53" spans="1:2" x14ac:dyDescent="0.35">
      <c r="A53" t="s">
        <v>385</v>
      </c>
      <c r="B53" t="s">
        <v>599</v>
      </c>
    </row>
    <row r="54" spans="1:2" x14ac:dyDescent="0.35">
      <c r="A54" t="s">
        <v>386</v>
      </c>
      <c r="B54" t="s">
        <v>601</v>
      </c>
    </row>
    <row r="55" spans="1:2" x14ac:dyDescent="0.35">
      <c r="A55" t="s">
        <v>387</v>
      </c>
      <c r="B55" t="s">
        <v>603</v>
      </c>
    </row>
    <row r="56" spans="1:2" x14ac:dyDescent="0.35">
      <c r="A56" t="s">
        <v>388</v>
      </c>
      <c r="B56" t="s">
        <v>605</v>
      </c>
    </row>
    <row r="57" spans="1:2" x14ac:dyDescent="0.35">
      <c r="A57" t="s">
        <v>389</v>
      </c>
      <c r="B57" t="s">
        <v>607</v>
      </c>
    </row>
    <row r="58" spans="1:2" x14ac:dyDescent="0.35">
      <c r="A58" t="s">
        <v>390</v>
      </c>
      <c r="B58" t="s">
        <v>608</v>
      </c>
    </row>
    <row r="59" spans="1:2" x14ac:dyDescent="0.35">
      <c r="A59" t="s">
        <v>391</v>
      </c>
      <c r="B59" t="s">
        <v>610</v>
      </c>
    </row>
    <row r="60" spans="1:2" x14ac:dyDescent="0.35">
      <c r="A60" t="s">
        <v>392</v>
      </c>
      <c r="B60" t="s">
        <v>612</v>
      </c>
    </row>
    <row r="61" spans="1:2" x14ac:dyDescent="0.35">
      <c r="A61" t="s">
        <v>393</v>
      </c>
      <c r="B61" t="s">
        <v>613</v>
      </c>
    </row>
    <row r="62" spans="1:2" x14ac:dyDescent="0.35">
      <c r="A62" t="s">
        <v>394</v>
      </c>
      <c r="B62" t="s">
        <v>615</v>
      </c>
    </row>
    <row r="63" spans="1:2" x14ac:dyDescent="0.35">
      <c r="A63" t="s">
        <v>395</v>
      </c>
      <c r="B63" t="s">
        <v>617</v>
      </c>
    </row>
    <row r="64" spans="1:2" x14ac:dyDescent="0.35">
      <c r="A64" t="s">
        <v>396</v>
      </c>
      <c r="B64" t="s">
        <v>618</v>
      </c>
    </row>
    <row r="65" spans="1:2" x14ac:dyDescent="0.35">
      <c r="A65" t="s">
        <v>397</v>
      </c>
      <c r="B65" t="s">
        <v>620</v>
      </c>
    </row>
    <row r="66" spans="1:2" x14ac:dyDescent="0.35">
      <c r="A66" t="s">
        <v>398</v>
      </c>
      <c r="B66" t="s">
        <v>622</v>
      </c>
    </row>
    <row r="67" spans="1:2" x14ac:dyDescent="0.35">
      <c r="A67" t="s">
        <v>399</v>
      </c>
      <c r="B67" t="s">
        <v>624</v>
      </c>
    </row>
    <row r="68" spans="1:2" x14ac:dyDescent="0.35">
      <c r="A68" t="s">
        <v>400</v>
      </c>
      <c r="B68" t="s">
        <v>626</v>
      </c>
    </row>
    <row r="69" spans="1:2" x14ac:dyDescent="0.35">
      <c r="A69" t="s">
        <v>401</v>
      </c>
      <c r="B69" t="s">
        <v>627</v>
      </c>
    </row>
    <row r="70" spans="1:2" x14ac:dyDescent="0.35">
      <c r="A70" t="s">
        <v>402</v>
      </c>
      <c r="B70" t="s">
        <v>629</v>
      </c>
    </row>
    <row r="71" spans="1:2" x14ac:dyDescent="0.35">
      <c r="A71" t="s">
        <v>403</v>
      </c>
      <c r="B71" t="s">
        <v>630</v>
      </c>
    </row>
    <row r="72" spans="1:2" x14ac:dyDescent="0.35">
      <c r="A72" t="s">
        <v>404</v>
      </c>
      <c r="B72" t="s">
        <v>632</v>
      </c>
    </row>
    <row r="73" spans="1:2" x14ac:dyDescent="0.35">
      <c r="A73" t="s">
        <v>405</v>
      </c>
      <c r="B73" t="s">
        <v>634</v>
      </c>
    </row>
    <row r="74" spans="1:2" x14ac:dyDescent="0.35">
      <c r="A74" t="s">
        <v>406</v>
      </c>
      <c r="B74" t="s">
        <v>636</v>
      </c>
    </row>
    <row r="75" spans="1:2" x14ac:dyDescent="0.35">
      <c r="A75" t="s">
        <v>407</v>
      </c>
      <c r="B75" t="s">
        <v>638</v>
      </c>
    </row>
    <row r="76" spans="1:2" x14ac:dyDescent="0.35">
      <c r="A76" t="s">
        <v>408</v>
      </c>
      <c r="B76" t="s">
        <v>640</v>
      </c>
    </row>
    <row r="77" spans="1:2" x14ac:dyDescent="0.35">
      <c r="A77" t="s">
        <v>409</v>
      </c>
      <c r="B77" t="s">
        <v>642</v>
      </c>
    </row>
    <row r="78" spans="1:2" x14ac:dyDescent="0.35">
      <c r="A78" t="s">
        <v>410</v>
      </c>
      <c r="B78" t="s">
        <v>643</v>
      </c>
    </row>
    <row r="79" spans="1:2" x14ac:dyDescent="0.35">
      <c r="A79" t="s">
        <v>411</v>
      </c>
      <c r="B79" t="s">
        <v>645</v>
      </c>
    </row>
    <row r="80" spans="1:2" x14ac:dyDescent="0.35">
      <c r="A80" t="s">
        <v>412</v>
      </c>
      <c r="B80" t="s">
        <v>646</v>
      </c>
    </row>
    <row r="81" spans="1:2" x14ac:dyDescent="0.35">
      <c r="A81" t="s">
        <v>413</v>
      </c>
      <c r="B81" t="s">
        <v>648</v>
      </c>
    </row>
    <row r="82" spans="1:2" x14ac:dyDescent="0.35">
      <c r="A82" t="s">
        <v>414</v>
      </c>
      <c r="B82" t="s">
        <v>650</v>
      </c>
    </row>
    <row r="83" spans="1:2" x14ac:dyDescent="0.35">
      <c r="A83" t="s">
        <v>415</v>
      </c>
      <c r="B83" t="s">
        <v>652</v>
      </c>
    </row>
    <row r="84" spans="1:2" x14ac:dyDescent="0.35">
      <c r="A84" t="s">
        <v>416</v>
      </c>
      <c r="B84" t="s">
        <v>654</v>
      </c>
    </row>
    <row r="85" spans="1:2" x14ac:dyDescent="0.35">
      <c r="A85" t="s">
        <v>417</v>
      </c>
      <c r="B85" t="s">
        <v>655</v>
      </c>
    </row>
    <row r="86" spans="1:2" x14ac:dyDescent="0.35">
      <c r="A86" t="s">
        <v>418</v>
      </c>
      <c r="B86" t="s">
        <v>657</v>
      </c>
    </row>
    <row r="87" spans="1:2" x14ac:dyDescent="0.35">
      <c r="A87" t="s">
        <v>419</v>
      </c>
      <c r="B87" t="s">
        <v>659</v>
      </c>
    </row>
    <row r="88" spans="1:2" x14ac:dyDescent="0.35">
      <c r="A88" t="s">
        <v>420</v>
      </c>
      <c r="B88" t="s">
        <v>661</v>
      </c>
    </row>
    <row r="89" spans="1:2" x14ac:dyDescent="0.35">
      <c r="A89" t="s">
        <v>421</v>
      </c>
      <c r="B89" t="s">
        <v>663</v>
      </c>
    </row>
    <row r="90" spans="1:2" x14ac:dyDescent="0.35">
      <c r="A90" t="s">
        <v>422</v>
      </c>
      <c r="B90" t="s">
        <v>665</v>
      </c>
    </row>
    <row r="91" spans="1:2" x14ac:dyDescent="0.35">
      <c r="A91" t="s">
        <v>423</v>
      </c>
      <c r="B91" t="s">
        <v>667</v>
      </c>
    </row>
    <row r="92" spans="1:2" x14ac:dyDescent="0.35">
      <c r="A92" t="s">
        <v>424</v>
      </c>
      <c r="B92" t="s">
        <v>668</v>
      </c>
    </row>
    <row r="93" spans="1:2" x14ac:dyDescent="0.35">
      <c r="A93" t="s">
        <v>425</v>
      </c>
      <c r="B93" t="s">
        <v>670</v>
      </c>
    </row>
    <row r="94" spans="1:2" x14ac:dyDescent="0.35">
      <c r="A94" t="s">
        <v>426</v>
      </c>
      <c r="B94" t="s">
        <v>671</v>
      </c>
    </row>
    <row r="95" spans="1:2" x14ac:dyDescent="0.35">
      <c r="A95" t="s">
        <v>427</v>
      </c>
      <c r="B95" t="s">
        <v>673</v>
      </c>
    </row>
    <row r="96" spans="1:2" x14ac:dyDescent="0.35">
      <c r="A96" t="s">
        <v>428</v>
      </c>
      <c r="B96" t="s">
        <v>675</v>
      </c>
    </row>
    <row r="97" spans="1:2" x14ac:dyDescent="0.35">
      <c r="A97" t="s">
        <v>429</v>
      </c>
      <c r="B97" t="s">
        <v>676</v>
      </c>
    </row>
    <row r="98" spans="1:2" x14ac:dyDescent="0.35">
      <c r="A98" t="s">
        <v>430</v>
      </c>
      <c r="B98" t="s">
        <v>678</v>
      </c>
    </row>
    <row r="99" spans="1:2" x14ac:dyDescent="0.35">
      <c r="A99" t="s">
        <v>431</v>
      </c>
      <c r="B99" t="s">
        <v>680</v>
      </c>
    </row>
    <row r="100" spans="1:2" x14ac:dyDescent="0.35">
      <c r="A100" t="s">
        <v>432</v>
      </c>
      <c r="B100" t="s">
        <v>682</v>
      </c>
    </row>
    <row r="101" spans="1:2" x14ac:dyDescent="0.35">
      <c r="A101" t="s">
        <v>433</v>
      </c>
      <c r="B101" t="s">
        <v>683</v>
      </c>
    </row>
    <row r="102" spans="1:2" x14ac:dyDescent="0.35">
      <c r="A102" t="s">
        <v>434</v>
      </c>
      <c r="B102" t="s">
        <v>684</v>
      </c>
    </row>
    <row r="103" spans="1:2" x14ac:dyDescent="0.35">
      <c r="A103" t="s">
        <v>435</v>
      </c>
      <c r="B103" t="s">
        <v>685</v>
      </c>
    </row>
    <row r="104" spans="1:2" x14ac:dyDescent="0.35">
      <c r="A104" t="s">
        <v>436</v>
      </c>
      <c r="B104" t="s">
        <v>686</v>
      </c>
    </row>
    <row r="105" spans="1:2" x14ac:dyDescent="0.35">
      <c r="A105" t="s">
        <v>437</v>
      </c>
      <c r="B105" t="s">
        <v>688</v>
      </c>
    </row>
    <row r="106" spans="1:2" x14ac:dyDescent="0.35">
      <c r="A106" t="s">
        <v>438</v>
      </c>
      <c r="B106" t="s">
        <v>689</v>
      </c>
    </row>
    <row r="107" spans="1:2" x14ac:dyDescent="0.35">
      <c r="A107" t="s">
        <v>439</v>
      </c>
      <c r="B107" t="s">
        <v>690</v>
      </c>
    </row>
    <row r="108" spans="1:2" x14ac:dyDescent="0.35">
      <c r="A108" t="s">
        <v>440</v>
      </c>
      <c r="B108" t="s">
        <v>692</v>
      </c>
    </row>
    <row r="109" spans="1:2" x14ac:dyDescent="0.35">
      <c r="A109" t="s">
        <v>441</v>
      </c>
      <c r="B109" t="s">
        <v>693</v>
      </c>
    </row>
    <row r="110" spans="1:2" x14ac:dyDescent="0.35">
      <c r="A110" t="s">
        <v>442</v>
      </c>
      <c r="B110" t="s">
        <v>694</v>
      </c>
    </row>
    <row r="111" spans="1:2" x14ac:dyDescent="0.35">
      <c r="A111" t="s">
        <v>443</v>
      </c>
      <c r="B111" t="s">
        <v>696</v>
      </c>
    </row>
    <row r="112" spans="1:2" x14ac:dyDescent="0.35">
      <c r="A112" s="2" t="s">
        <v>444</v>
      </c>
      <c r="B112" t="s">
        <v>698</v>
      </c>
    </row>
    <row r="113" spans="1:2" x14ac:dyDescent="0.35">
      <c r="A113" t="s">
        <v>445</v>
      </c>
      <c r="B113" t="s">
        <v>700</v>
      </c>
    </row>
    <row r="114" spans="1:2" x14ac:dyDescent="0.35">
      <c r="A114" t="s">
        <v>446</v>
      </c>
      <c r="B114" t="s">
        <v>702</v>
      </c>
    </row>
    <row r="115" spans="1:2" x14ac:dyDescent="0.35">
      <c r="A115" t="s">
        <v>447</v>
      </c>
      <c r="B115" t="s">
        <v>703</v>
      </c>
    </row>
    <row r="116" spans="1:2" x14ac:dyDescent="0.35">
      <c r="A116" t="s">
        <v>448</v>
      </c>
      <c r="B116" t="s">
        <v>705</v>
      </c>
    </row>
    <row r="117" spans="1:2" x14ac:dyDescent="0.35">
      <c r="A117" t="s">
        <v>449</v>
      </c>
      <c r="B117" t="s">
        <v>707</v>
      </c>
    </row>
    <row r="118" spans="1:2" x14ac:dyDescent="0.35">
      <c r="A118" t="s">
        <v>450</v>
      </c>
      <c r="B118" t="s">
        <v>709</v>
      </c>
    </row>
    <row r="119" spans="1:2" x14ac:dyDescent="0.35">
      <c r="A119" s="2" t="s">
        <v>451</v>
      </c>
      <c r="B119" t="s">
        <v>711</v>
      </c>
    </row>
    <row r="120" spans="1:2" x14ac:dyDescent="0.35">
      <c r="A120" t="s">
        <v>452</v>
      </c>
      <c r="B120" t="s">
        <v>713</v>
      </c>
    </row>
    <row r="121" spans="1:2" x14ac:dyDescent="0.35">
      <c r="A121" t="s">
        <v>453</v>
      </c>
      <c r="B121" t="s">
        <v>714</v>
      </c>
    </row>
    <row r="122" spans="1:2" x14ac:dyDescent="0.35">
      <c r="A122" t="s">
        <v>454</v>
      </c>
      <c r="B122" t="s">
        <v>716</v>
      </c>
    </row>
    <row r="123" spans="1:2" x14ac:dyDescent="0.35">
      <c r="A123" t="s">
        <v>455</v>
      </c>
      <c r="B123" t="s">
        <v>718</v>
      </c>
    </row>
    <row r="124" spans="1:2" x14ac:dyDescent="0.35">
      <c r="A124" t="s">
        <v>456</v>
      </c>
      <c r="B124" t="s">
        <v>720</v>
      </c>
    </row>
    <row r="125" spans="1:2" x14ac:dyDescent="0.35">
      <c r="A125" t="s">
        <v>457</v>
      </c>
      <c r="B125" t="s">
        <v>721</v>
      </c>
    </row>
    <row r="126" spans="1:2" x14ac:dyDescent="0.35">
      <c r="A126" t="s">
        <v>458</v>
      </c>
      <c r="B126" t="s">
        <v>723</v>
      </c>
    </row>
    <row r="127" spans="1:2" x14ac:dyDescent="0.35">
      <c r="A127" t="s">
        <v>459</v>
      </c>
      <c r="B127" t="s">
        <v>725</v>
      </c>
    </row>
    <row r="128" spans="1:2" x14ac:dyDescent="0.35">
      <c r="A128" t="s">
        <v>460</v>
      </c>
      <c r="B128" t="s">
        <v>727</v>
      </c>
    </row>
    <row r="129" spans="1:2" x14ac:dyDescent="0.35">
      <c r="A129" t="s">
        <v>461</v>
      </c>
      <c r="B129" t="s">
        <v>729</v>
      </c>
    </row>
    <row r="130" spans="1:2" x14ac:dyDescent="0.35">
      <c r="A130" t="s">
        <v>462</v>
      </c>
      <c r="B130" t="s">
        <v>731</v>
      </c>
    </row>
    <row r="131" spans="1:2" x14ac:dyDescent="0.35">
      <c r="A131" t="s">
        <v>463</v>
      </c>
      <c r="B131" t="s">
        <v>733</v>
      </c>
    </row>
    <row r="132" spans="1:2" x14ac:dyDescent="0.35">
      <c r="A132" t="s">
        <v>464</v>
      </c>
      <c r="B132" t="s">
        <v>735</v>
      </c>
    </row>
    <row r="133" spans="1:2" x14ac:dyDescent="0.35">
      <c r="A133" t="s">
        <v>465</v>
      </c>
      <c r="B133" t="s">
        <v>736</v>
      </c>
    </row>
    <row r="134" spans="1:2" x14ac:dyDescent="0.35">
      <c r="A134" t="s">
        <v>466</v>
      </c>
      <c r="B134" t="s">
        <v>738</v>
      </c>
    </row>
    <row r="135" spans="1:2" x14ac:dyDescent="0.35">
      <c r="A135" t="s">
        <v>467</v>
      </c>
      <c r="B135" t="s">
        <v>739</v>
      </c>
    </row>
    <row r="136" spans="1:2" x14ac:dyDescent="0.35">
      <c r="A136" t="s">
        <v>468</v>
      </c>
      <c r="B136" t="s">
        <v>741</v>
      </c>
    </row>
    <row r="137" spans="1:2" x14ac:dyDescent="0.35">
      <c r="A137" t="s">
        <v>469</v>
      </c>
      <c r="B137" t="s">
        <v>743</v>
      </c>
    </row>
    <row r="138" spans="1:2" x14ac:dyDescent="0.35">
      <c r="A138" t="s">
        <v>470</v>
      </c>
      <c r="B138" t="s">
        <v>745</v>
      </c>
    </row>
    <row r="139" spans="1:2" x14ac:dyDescent="0.35">
      <c r="A139" t="s">
        <v>471</v>
      </c>
      <c r="B139" t="s">
        <v>746</v>
      </c>
    </row>
    <row r="140" spans="1:2" x14ac:dyDescent="0.35">
      <c r="A140" t="s">
        <v>472</v>
      </c>
      <c r="B140" t="s">
        <v>747</v>
      </c>
    </row>
    <row r="141" spans="1:2" x14ac:dyDescent="0.35">
      <c r="A141" t="s">
        <v>473</v>
      </c>
      <c r="B141" t="s">
        <v>749</v>
      </c>
    </row>
    <row r="142" spans="1:2" x14ac:dyDescent="0.35">
      <c r="A142" t="s">
        <v>474</v>
      </c>
      <c r="B142" t="s">
        <v>751</v>
      </c>
    </row>
    <row r="143" spans="1:2" x14ac:dyDescent="0.35">
      <c r="A143" t="s">
        <v>476</v>
      </c>
      <c r="B143" t="s">
        <v>753</v>
      </c>
    </row>
    <row r="144" spans="1:2" x14ac:dyDescent="0.35">
      <c r="A144" t="s">
        <v>477</v>
      </c>
      <c r="B144" t="s">
        <v>755</v>
      </c>
    </row>
    <row r="145" spans="1:2" x14ac:dyDescent="0.35">
      <c r="A145" t="s">
        <v>478</v>
      </c>
      <c r="B145" t="s">
        <v>757</v>
      </c>
    </row>
    <row r="146" spans="1:2" x14ac:dyDescent="0.35">
      <c r="A146" s="2" t="s">
        <v>475</v>
      </c>
      <c r="B146" t="s">
        <v>758</v>
      </c>
    </row>
    <row r="147" spans="1:2" x14ac:dyDescent="0.35">
      <c r="A147" t="s">
        <v>479</v>
      </c>
      <c r="B147" t="s">
        <v>760</v>
      </c>
    </row>
    <row r="148" spans="1:2" x14ac:dyDescent="0.35">
      <c r="A148" t="s">
        <v>480</v>
      </c>
      <c r="B148" t="s">
        <v>761</v>
      </c>
    </row>
    <row r="149" spans="1:2" x14ac:dyDescent="0.35">
      <c r="A149" t="s">
        <v>481</v>
      </c>
      <c r="B149" t="s">
        <v>762</v>
      </c>
    </row>
    <row r="150" spans="1:2" x14ac:dyDescent="0.35">
      <c r="A150" t="s">
        <v>482</v>
      </c>
      <c r="B150" t="s">
        <v>763</v>
      </c>
    </row>
    <row r="151" spans="1:2" x14ac:dyDescent="0.35">
      <c r="A151" t="s">
        <v>483</v>
      </c>
      <c r="B151" t="s">
        <v>765</v>
      </c>
    </row>
    <row r="152" spans="1:2" x14ac:dyDescent="0.35">
      <c r="A152" t="s">
        <v>484</v>
      </c>
      <c r="B152" t="s">
        <v>767</v>
      </c>
    </row>
    <row r="153" spans="1:2" x14ac:dyDescent="0.35">
      <c r="A153" t="s">
        <v>485</v>
      </c>
      <c r="B153" t="s">
        <v>769</v>
      </c>
    </row>
    <row r="154" spans="1:2" x14ac:dyDescent="0.35">
      <c r="A154" t="s">
        <v>486</v>
      </c>
      <c r="B154" t="s">
        <v>771</v>
      </c>
    </row>
  </sheetData>
  <sheetProtection algorithmName="SHA-512" hashValue="0fQIZdbVvNsNydzg1lcc9mU9rEQkYaeAqJ4qp6OvzF+G2R/DNUmXWCEjNv53g0ILtAyZXi8xj2emv6aam0HZkw==" saltValue="YC3kK3leBodsf3MuPZBWug==" spinCount="100000" sheet="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DADFF-187A-4F9A-86FF-A072D1CB2E12}">
  <sheetPr codeName="Sheet2">
    <tabColor theme="1"/>
  </sheetPr>
  <dimension ref="A1:BS13"/>
  <sheetViews>
    <sheetView workbookViewId="0">
      <selection activeCell="F7" sqref="F7"/>
    </sheetView>
  </sheetViews>
  <sheetFormatPr defaultRowHeight="14.5" x14ac:dyDescent="0.35"/>
  <cols>
    <col min="1" max="1" width="122.1796875" style="1" customWidth="1"/>
    <col min="2" max="39" width="9.1796875" style="1"/>
    <col min="40" max="71" width="9.1796875" style="2"/>
  </cols>
  <sheetData>
    <row r="1" spans="1:3" ht="18" x14ac:dyDescent="0.4">
      <c r="A1" s="76" t="s">
        <v>36</v>
      </c>
      <c r="B1" s="77"/>
      <c r="C1" s="77"/>
    </row>
    <row r="2" spans="1:3" x14ac:dyDescent="0.35">
      <c r="A2" s="79"/>
      <c r="B2" s="77"/>
      <c r="C2" s="77"/>
    </row>
    <row r="3" spans="1:3" ht="31" x14ac:dyDescent="0.35">
      <c r="A3" s="52" t="s">
        <v>37</v>
      </c>
      <c r="B3" s="77"/>
      <c r="C3" s="77"/>
    </row>
    <row r="4" spans="1:3" ht="15.5" x14ac:dyDescent="0.35">
      <c r="A4" s="80"/>
      <c r="B4" s="77"/>
      <c r="C4" s="77"/>
    </row>
    <row r="5" spans="1:3" x14ac:dyDescent="0.35">
      <c r="A5" s="77"/>
      <c r="B5" s="77"/>
      <c r="C5" s="77"/>
    </row>
    <row r="6" spans="1:3" x14ac:dyDescent="0.35">
      <c r="A6" s="77"/>
      <c r="B6" s="77"/>
      <c r="C6" s="77"/>
    </row>
    <row r="7" spans="1:3" x14ac:dyDescent="0.35">
      <c r="A7" s="77"/>
      <c r="B7" s="77"/>
      <c r="C7" s="77"/>
    </row>
    <row r="8" spans="1:3" x14ac:dyDescent="0.35">
      <c r="A8" s="77"/>
      <c r="B8" s="77"/>
      <c r="C8" s="77"/>
    </row>
    <row r="9" spans="1:3" x14ac:dyDescent="0.35">
      <c r="A9" s="77"/>
      <c r="B9" s="77"/>
      <c r="C9" s="77"/>
    </row>
    <row r="10" spans="1:3" x14ac:dyDescent="0.35">
      <c r="A10" s="77"/>
      <c r="B10" s="77"/>
      <c r="C10" s="77"/>
    </row>
    <row r="11" spans="1:3" x14ac:dyDescent="0.35">
      <c r="A11" s="77"/>
      <c r="B11" s="77"/>
      <c r="C11" s="77"/>
    </row>
    <row r="12" spans="1:3" x14ac:dyDescent="0.35">
      <c r="A12" s="77"/>
      <c r="B12" s="77"/>
      <c r="C12" s="77"/>
    </row>
    <row r="13" spans="1:3" x14ac:dyDescent="0.35">
      <c r="A13" s="77"/>
      <c r="B13" s="77"/>
      <c r="C13" s="77"/>
    </row>
  </sheetData>
  <sheetProtection algorithmName="SHA-512" hashValue="NPQCH5wkf48sSRDBXjAH6/ct2cGS5CQqkJdaTUoarie+U/X0oSaMvXwZx5QptsZZD/jtjZ5TfLHt2GrQm0RHBA==" saltValue="1JBtjMqVcSaZReGhtME6ig==" spinCount="100000" sheet="1" select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E28F7-6DCE-47FE-B174-1269BE7533B9}">
  <sheetPr codeName="Sheet3">
    <tabColor theme="2" tint="-9.9978637043366805E-2"/>
  </sheetPr>
  <dimension ref="A1:AW24"/>
  <sheetViews>
    <sheetView zoomScaleNormal="100" workbookViewId="0">
      <selection activeCell="A3" sqref="A3"/>
    </sheetView>
  </sheetViews>
  <sheetFormatPr defaultRowHeight="15.5" x14ac:dyDescent="0.35"/>
  <cols>
    <col min="1" max="1" width="122.1796875" style="3" customWidth="1"/>
    <col min="2" max="49" width="9.1796875" style="3"/>
  </cols>
  <sheetData>
    <row r="1" spans="1:49" s="78" customFormat="1" x14ac:dyDescent="0.35">
      <c r="A1" s="11" t="s">
        <v>38</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49" x14ac:dyDescent="0.35">
      <c r="A2" s="23"/>
      <c r="B2" s="23"/>
    </row>
    <row r="3" spans="1:49" x14ac:dyDescent="0.35">
      <c r="A3" s="22"/>
      <c r="B3" s="23"/>
    </row>
    <row r="4" spans="1:49" x14ac:dyDescent="0.35">
      <c r="A4" s="24" t="s">
        <v>39</v>
      </c>
      <c r="B4" s="23"/>
    </row>
    <row r="5" spans="1:49" ht="46.5" x14ac:dyDescent="0.35">
      <c r="A5" s="29" t="s">
        <v>40</v>
      </c>
      <c r="B5" s="23"/>
    </row>
    <row r="6" spans="1:49" x14ac:dyDescent="0.35">
      <c r="A6" s="46" t="s">
        <v>41</v>
      </c>
      <c r="B6" s="23"/>
    </row>
    <row r="7" spans="1:49" x14ac:dyDescent="0.35">
      <c r="A7" s="47" t="s">
        <v>42</v>
      </c>
      <c r="B7" s="23"/>
    </row>
    <row r="8" spans="1:49" x14ac:dyDescent="0.35">
      <c r="A8" s="26"/>
      <c r="B8" s="23"/>
    </row>
    <row r="9" spans="1:49" x14ac:dyDescent="0.35">
      <c r="A9" s="23"/>
      <c r="B9" s="23"/>
    </row>
    <row r="10" spans="1:49" x14ac:dyDescent="0.35">
      <c r="A10" s="23"/>
      <c r="B10" s="23"/>
    </row>
    <row r="11" spans="1:49" x14ac:dyDescent="0.35">
      <c r="A11" s="28" t="s">
        <v>43</v>
      </c>
      <c r="B11" s="23"/>
    </row>
    <row r="12" spans="1:49" ht="31" x14ac:dyDescent="0.35">
      <c r="A12" s="48" t="s">
        <v>44</v>
      </c>
      <c r="B12" s="23"/>
    </row>
    <row r="13" spans="1:49" x14ac:dyDescent="0.35">
      <c r="A13" s="49" t="s">
        <v>45</v>
      </c>
      <c r="B13" s="23"/>
    </row>
    <row r="14" spans="1:49" x14ac:dyDescent="0.35">
      <c r="A14" s="49" t="s">
        <v>46</v>
      </c>
      <c r="B14" s="23"/>
    </row>
    <row r="15" spans="1:49" ht="31" x14ac:dyDescent="0.35">
      <c r="A15" s="49" t="s">
        <v>47</v>
      </c>
      <c r="B15" s="23"/>
    </row>
    <row r="16" spans="1:49" ht="31" x14ac:dyDescent="0.35">
      <c r="A16" s="49" t="s">
        <v>48</v>
      </c>
      <c r="B16" s="23"/>
    </row>
    <row r="17" spans="1:2" x14ac:dyDescent="0.35">
      <c r="A17" s="50" t="s">
        <v>49</v>
      </c>
      <c r="B17" s="23"/>
    </row>
    <row r="18" spans="1:2" x14ac:dyDescent="0.35">
      <c r="A18" s="51"/>
      <c r="B18" s="23"/>
    </row>
    <row r="19" spans="1:2" x14ac:dyDescent="0.35">
      <c r="A19" s="23"/>
      <c r="B19" s="23"/>
    </row>
    <row r="20" spans="1:2" x14ac:dyDescent="0.35">
      <c r="A20" s="23"/>
      <c r="B20" s="23"/>
    </row>
    <row r="21" spans="1:2" x14ac:dyDescent="0.35">
      <c r="A21" s="23"/>
      <c r="B21" s="23"/>
    </row>
    <row r="22" spans="1:2" x14ac:dyDescent="0.35">
      <c r="A22" s="23"/>
      <c r="B22" s="23"/>
    </row>
    <row r="23" spans="1:2" x14ac:dyDescent="0.35">
      <c r="A23" s="23"/>
      <c r="B23" s="23"/>
    </row>
    <row r="24" spans="1:2" x14ac:dyDescent="0.35">
      <c r="A24" s="23"/>
      <c r="B24" s="23"/>
    </row>
  </sheetData>
  <sheetProtection algorithmName="SHA-512" hashValue="LGoHTW20BriXQIeTdudA8JBbeM/MrA5TMVTK35K+No4NjWK7YqmKkVU/Ijoqqcd63givpupA3SV19GcHc2lBAQ==" saltValue="brZgl1wCzKhwFqCXeauWXQ==" spinCount="100000" sheet="1" selectLockedCell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EF45F-9086-48D7-902D-6CD5C9653BE1}">
  <sheetPr codeName="Sheet4">
    <tabColor theme="7"/>
  </sheetPr>
  <dimension ref="A1:BF110"/>
  <sheetViews>
    <sheetView zoomScaleNormal="100" workbookViewId="0">
      <selection activeCell="B16" sqref="B16"/>
    </sheetView>
  </sheetViews>
  <sheetFormatPr defaultRowHeight="15.5" x14ac:dyDescent="0.35"/>
  <cols>
    <col min="1" max="1" width="122.1796875" style="3" customWidth="1"/>
    <col min="2" max="2" width="57.1796875" style="3" customWidth="1"/>
    <col min="3" max="3" width="9.1796875" style="3"/>
    <col min="4" max="4" width="11" style="3" customWidth="1"/>
    <col min="5" max="58" width="9.1796875" style="3"/>
  </cols>
  <sheetData>
    <row r="1" spans="1:58" s="78" customFormat="1" x14ac:dyDescent="0.35">
      <c r="A1" s="11" t="s">
        <v>38</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row>
    <row r="2" spans="1:58" x14ac:dyDescent="0.35">
      <c r="A2" s="22"/>
      <c r="B2" s="23"/>
      <c r="C2" s="23"/>
      <c r="D2" s="23"/>
      <c r="E2" s="23"/>
      <c r="F2" s="23"/>
      <c r="G2" s="23"/>
    </row>
    <row r="3" spans="1:58" x14ac:dyDescent="0.35">
      <c r="A3" s="11" t="s">
        <v>50</v>
      </c>
      <c r="B3" s="23"/>
      <c r="C3" s="23"/>
      <c r="D3" s="23"/>
      <c r="E3" s="23"/>
      <c r="F3" s="23"/>
      <c r="G3" s="23"/>
    </row>
    <row r="4" spans="1:58" x14ac:dyDescent="0.35">
      <c r="A4" s="23"/>
      <c r="B4" s="23"/>
      <c r="C4" s="23"/>
      <c r="D4" s="23"/>
      <c r="E4" s="23"/>
      <c r="F4" s="23"/>
      <c r="G4" s="23"/>
    </row>
    <row r="5" spans="1:58" x14ac:dyDescent="0.35">
      <c r="A5" s="24" t="s">
        <v>51</v>
      </c>
      <c r="B5" s="23"/>
      <c r="C5" s="23"/>
      <c r="D5" s="23"/>
      <c r="E5" s="23"/>
      <c r="F5" s="23"/>
      <c r="G5" s="23"/>
    </row>
    <row r="6" spans="1:58" ht="31" x14ac:dyDescent="0.35">
      <c r="A6" s="25" t="s">
        <v>52</v>
      </c>
      <c r="B6" s="23"/>
      <c r="C6" s="23"/>
      <c r="D6" s="23"/>
      <c r="E6" s="23"/>
      <c r="F6" s="23"/>
      <c r="G6" s="23"/>
    </row>
    <row r="7" spans="1:58" ht="31" x14ac:dyDescent="0.35">
      <c r="A7" s="52" t="s">
        <v>53</v>
      </c>
      <c r="B7" s="23"/>
      <c r="C7" s="23"/>
      <c r="D7" s="23"/>
      <c r="E7" s="23"/>
      <c r="F7" s="23"/>
      <c r="G7" s="23"/>
    </row>
    <row r="8" spans="1:58" x14ac:dyDescent="0.35">
      <c r="A8" s="52" t="s">
        <v>54</v>
      </c>
      <c r="B8" s="23"/>
      <c r="C8" s="23"/>
      <c r="D8" s="23"/>
      <c r="E8" s="23"/>
      <c r="F8" s="23"/>
      <c r="G8" s="23"/>
    </row>
    <row r="9" spans="1:58" ht="31" x14ac:dyDescent="0.35">
      <c r="A9" s="52" t="s">
        <v>781</v>
      </c>
      <c r="B9" s="23"/>
      <c r="C9" s="23"/>
      <c r="D9" s="23"/>
      <c r="E9" s="23"/>
      <c r="F9" s="23"/>
      <c r="G9" s="23"/>
    </row>
    <row r="10" spans="1:58" x14ac:dyDescent="0.35">
      <c r="A10" s="52"/>
      <c r="B10" s="23"/>
      <c r="C10" s="23"/>
      <c r="D10" s="23"/>
      <c r="E10" s="23"/>
      <c r="F10" s="23"/>
      <c r="G10" s="23"/>
    </row>
    <row r="11" spans="1:58" ht="46.5" x14ac:dyDescent="0.35">
      <c r="A11" s="51" t="s">
        <v>55</v>
      </c>
      <c r="B11" s="23"/>
      <c r="C11" s="23"/>
      <c r="D11" s="23"/>
      <c r="E11" s="23"/>
      <c r="F11" s="23"/>
      <c r="G11" s="23"/>
    </row>
    <row r="12" spans="1:58" x14ac:dyDescent="0.35">
      <c r="A12" s="30"/>
      <c r="B12" s="23"/>
      <c r="C12" s="23"/>
      <c r="D12" s="23"/>
      <c r="E12" s="23"/>
      <c r="F12" s="23"/>
      <c r="G12" s="23"/>
    </row>
    <row r="13" spans="1:58" x14ac:dyDescent="0.35">
      <c r="A13" s="30"/>
      <c r="B13" s="23"/>
      <c r="C13" s="23"/>
      <c r="D13" s="23"/>
      <c r="E13" s="23"/>
      <c r="F13" s="23"/>
      <c r="G13" s="23"/>
    </row>
    <row r="14" spans="1:58" x14ac:dyDescent="0.35">
      <c r="A14" s="11" t="s">
        <v>56</v>
      </c>
      <c r="B14" s="23"/>
      <c r="C14" s="23"/>
      <c r="D14" s="23"/>
      <c r="E14" s="23"/>
      <c r="F14" s="23"/>
      <c r="G14" s="23"/>
    </row>
    <row r="15" spans="1:58" x14ac:dyDescent="0.35">
      <c r="A15" s="53" t="s">
        <v>57</v>
      </c>
      <c r="B15" s="54" t="s">
        <v>58</v>
      </c>
      <c r="C15" s="23"/>
      <c r="D15" s="23"/>
      <c r="E15" s="23"/>
      <c r="F15" s="23"/>
      <c r="G15" s="23"/>
    </row>
    <row r="16" spans="1:58" x14ac:dyDescent="0.35">
      <c r="A16" s="37" t="s">
        <v>59</v>
      </c>
      <c r="B16" s="55"/>
      <c r="C16" s="23"/>
      <c r="D16" s="23"/>
      <c r="E16" s="23"/>
      <c r="F16" s="23"/>
      <c r="G16" s="23"/>
    </row>
    <row r="17" spans="1:7" x14ac:dyDescent="0.35">
      <c r="A17" s="37" t="s">
        <v>60</v>
      </c>
      <c r="B17" s="56" t="str">
        <f>IFERROR(INDEX('2025-26 MSIF Allocations'!B2:B154,MATCH('Spend return (2025 to 2026)'!B16,'2025-26 MSIF Allocations'!A2:A154,0)),"")</f>
        <v/>
      </c>
      <c r="C17" s="23"/>
      <c r="D17" s="23"/>
      <c r="E17" s="23"/>
      <c r="F17" s="23"/>
      <c r="G17" s="23"/>
    </row>
    <row r="18" spans="1:7" x14ac:dyDescent="0.35">
      <c r="A18" s="57" t="s">
        <v>61</v>
      </c>
      <c r="B18" s="58"/>
      <c r="C18" s="23"/>
      <c r="D18" s="23"/>
      <c r="E18" s="23"/>
      <c r="F18" s="23"/>
      <c r="G18" s="23"/>
    </row>
    <row r="19" spans="1:7" x14ac:dyDescent="0.35">
      <c r="A19" s="57" t="s">
        <v>62</v>
      </c>
      <c r="B19" s="58"/>
      <c r="C19" s="23"/>
      <c r="D19" s="23"/>
      <c r="E19" s="23"/>
      <c r="F19" s="23"/>
      <c r="G19" s="23"/>
    </row>
    <row r="20" spans="1:7" x14ac:dyDescent="0.35">
      <c r="A20" s="31"/>
      <c r="B20" s="23"/>
      <c r="C20" s="23"/>
      <c r="D20" s="23"/>
      <c r="E20" s="23"/>
      <c r="F20" s="23"/>
      <c r="G20" s="23"/>
    </row>
    <row r="21" spans="1:7" x14ac:dyDescent="0.35">
      <c r="A21" s="23"/>
      <c r="B21" s="23"/>
      <c r="C21" s="23"/>
      <c r="D21" s="23"/>
      <c r="E21" s="23"/>
      <c r="F21" s="23"/>
      <c r="G21" s="23"/>
    </row>
    <row r="22" spans="1:7" x14ac:dyDescent="0.35">
      <c r="A22" s="31" t="s">
        <v>63</v>
      </c>
      <c r="B22" s="23"/>
      <c r="C22" s="23"/>
      <c r="D22" s="23"/>
      <c r="E22" s="23"/>
      <c r="F22" s="23"/>
      <c r="G22" s="23"/>
    </row>
    <row r="23" spans="1:7" x14ac:dyDescent="0.35">
      <c r="A23" s="53" t="s">
        <v>57</v>
      </c>
      <c r="B23" s="54" t="s">
        <v>58</v>
      </c>
      <c r="C23" s="23"/>
      <c r="D23" s="23"/>
      <c r="E23" s="23"/>
      <c r="F23" s="23"/>
      <c r="G23" s="23"/>
    </row>
    <row r="24" spans="1:7" x14ac:dyDescent="0.35">
      <c r="A24" s="57" t="s">
        <v>64</v>
      </c>
      <c r="B24" s="58"/>
      <c r="C24" s="23"/>
      <c r="D24" s="23"/>
      <c r="E24" s="23"/>
      <c r="F24" s="23"/>
      <c r="G24" s="23"/>
    </row>
    <row r="25" spans="1:7" x14ac:dyDescent="0.35">
      <c r="A25" s="30"/>
      <c r="B25" s="23"/>
      <c r="C25" s="23"/>
      <c r="D25" s="23"/>
      <c r="E25" s="23"/>
      <c r="F25" s="23"/>
      <c r="G25" s="23"/>
    </row>
    <row r="26" spans="1:7" x14ac:dyDescent="0.35">
      <c r="A26" s="30"/>
      <c r="B26" s="23"/>
      <c r="C26" s="23"/>
      <c r="D26" s="23"/>
      <c r="E26" s="23"/>
      <c r="F26" s="23"/>
      <c r="G26" s="23"/>
    </row>
    <row r="27" spans="1:7" x14ac:dyDescent="0.35">
      <c r="A27" s="11" t="s">
        <v>65</v>
      </c>
      <c r="B27" s="23"/>
      <c r="C27" s="23"/>
      <c r="D27" s="23"/>
      <c r="E27" s="23"/>
      <c r="F27" s="23"/>
      <c r="G27" s="23"/>
    </row>
    <row r="28" spans="1:7" x14ac:dyDescent="0.35">
      <c r="A28" s="53" t="s">
        <v>57</v>
      </c>
      <c r="B28" s="54" t="s">
        <v>58</v>
      </c>
      <c r="C28" s="23"/>
      <c r="D28" s="23"/>
      <c r="E28" s="23"/>
      <c r="F28" s="23"/>
      <c r="G28" s="23"/>
    </row>
    <row r="29" spans="1:7" x14ac:dyDescent="0.35">
      <c r="A29" s="59" t="s">
        <v>66</v>
      </c>
      <c r="B29" s="117"/>
      <c r="C29" s="23"/>
      <c r="D29" s="23"/>
      <c r="E29" s="23"/>
      <c r="F29" s="23"/>
      <c r="G29" s="23"/>
    </row>
    <row r="30" spans="1:7" x14ac:dyDescent="0.35">
      <c r="A30" s="23"/>
      <c r="B30" s="23"/>
      <c r="C30" s="23"/>
      <c r="D30" s="23"/>
      <c r="E30" s="23"/>
      <c r="F30" s="23"/>
      <c r="G30" s="23"/>
    </row>
    <row r="31" spans="1:7" x14ac:dyDescent="0.35">
      <c r="A31" s="23"/>
      <c r="B31" s="23"/>
      <c r="C31" s="23"/>
      <c r="D31" s="23"/>
      <c r="E31" s="23"/>
      <c r="F31" s="23"/>
      <c r="G31" s="23"/>
    </row>
    <row r="32" spans="1:7" x14ac:dyDescent="0.35">
      <c r="A32" s="23"/>
      <c r="B32" s="23"/>
      <c r="C32" s="23"/>
      <c r="D32" s="23"/>
      <c r="E32" s="23"/>
      <c r="F32" s="23"/>
      <c r="G32" s="23"/>
    </row>
    <row r="33" spans="1:7" x14ac:dyDescent="0.35">
      <c r="A33" s="23"/>
      <c r="B33" s="23"/>
      <c r="C33" s="23"/>
      <c r="D33" s="23"/>
      <c r="E33" s="23"/>
      <c r="F33" s="23"/>
      <c r="G33" s="23"/>
    </row>
    <row r="34" spans="1:7" x14ac:dyDescent="0.35">
      <c r="A34" s="23"/>
      <c r="B34" s="23"/>
      <c r="C34" s="23"/>
      <c r="D34" s="23"/>
      <c r="E34" s="23"/>
      <c r="F34" s="23"/>
      <c r="G34" s="23"/>
    </row>
    <row r="35" spans="1:7" x14ac:dyDescent="0.35">
      <c r="A35" s="23"/>
      <c r="B35" s="23"/>
      <c r="C35" s="23"/>
      <c r="D35" s="23"/>
      <c r="E35" s="23"/>
      <c r="F35" s="23"/>
      <c r="G35" s="23"/>
    </row>
    <row r="36" spans="1:7" x14ac:dyDescent="0.35">
      <c r="A36" s="23"/>
      <c r="B36" s="23"/>
      <c r="C36" s="23"/>
      <c r="D36" s="23"/>
      <c r="E36" s="23"/>
      <c r="F36" s="23"/>
      <c r="G36" s="23"/>
    </row>
    <row r="37" spans="1:7" x14ac:dyDescent="0.35">
      <c r="A37" s="23"/>
      <c r="B37" s="23"/>
      <c r="C37" s="23"/>
      <c r="D37" s="23"/>
      <c r="E37" s="23"/>
      <c r="F37" s="23"/>
      <c r="G37" s="23"/>
    </row>
    <row r="38" spans="1:7" x14ac:dyDescent="0.35">
      <c r="A38" s="23"/>
      <c r="B38" s="23"/>
      <c r="C38" s="23"/>
      <c r="D38" s="23"/>
      <c r="E38" s="23"/>
      <c r="F38" s="23"/>
      <c r="G38" s="23"/>
    </row>
    <row r="39" spans="1:7" x14ac:dyDescent="0.35">
      <c r="A39" s="23"/>
      <c r="B39" s="23"/>
      <c r="C39" s="23"/>
      <c r="D39" s="23"/>
      <c r="E39" s="23"/>
      <c r="F39" s="23"/>
      <c r="G39" s="23"/>
    </row>
    <row r="40" spans="1:7" x14ac:dyDescent="0.35">
      <c r="A40" s="23"/>
      <c r="B40" s="23"/>
      <c r="C40" s="23"/>
      <c r="D40" s="23"/>
      <c r="E40" s="23"/>
      <c r="F40" s="23"/>
      <c r="G40" s="23"/>
    </row>
    <row r="41" spans="1:7" x14ac:dyDescent="0.35">
      <c r="A41" s="23"/>
      <c r="B41" s="23"/>
      <c r="C41" s="23"/>
      <c r="D41" s="23"/>
      <c r="E41" s="23"/>
      <c r="F41" s="23"/>
      <c r="G41" s="23"/>
    </row>
    <row r="42" spans="1:7" x14ac:dyDescent="0.35">
      <c r="A42" s="23"/>
      <c r="B42" s="23"/>
      <c r="C42" s="23"/>
      <c r="D42" s="23"/>
      <c r="E42" s="23"/>
      <c r="F42" s="23"/>
      <c r="G42" s="23"/>
    </row>
    <row r="43" spans="1:7" x14ac:dyDescent="0.35">
      <c r="A43" s="23"/>
      <c r="B43" s="23"/>
      <c r="C43" s="23"/>
      <c r="D43" s="23"/>
      <c r="E43" s="23"/>
      <c r="F43" s="23"/>
      <c r="G43" s="23"/>
    </row>
    <row r="44" spans="1:7" x14ac:dyDescent="0.35">
      <c r="A44" s="23"/>
      <c r="B44" s="23"/>
      <c r="C44" s="23"/>
      <c r="D44" s="23"/>
      <c r="E44" s="23"/>
      <c r="F44" s="23"/>
      <c r="G44" s="23"/>
    </row>
    <row r="45" spans="1:7" x14ac:dyDescent="0.35">
      <c r="A45" s="23"/>
      <c r="B45" s="23"/>
      <c r="C45" s="23"/>
      <c r="D45" s="23"/>
      <c r="E45" s="23"/>
      <c r="F45" s="23"/>
      <c r="G45" s="23"/>
    </row>
    <row r="46" spans="1:7" x14ac:dyDescent="0.35">
      <c r="A46" s="23"/>
      <c r="B46" s="23"/>
      <c r="C46" s="23"/>
      <c r="D46" s="23"/>
      <c r="E46" s="23"/>
      <c r="F46" s="23"/>
      <c r="G46" s="23"/>
    </row>
    <row r="47" spans="1:7" x14ac:dyDescent="0.35">
      <c r="A47" s="23"/>
      <c r="B47" s="23"/>
      <c r="C47" s="23"/>
      <c r="D47" s="23"/>
      <c r="E47" s="23"/>
      <c r="F47" s="23"/>
      <c r="G47" s="23"/>
    </row>
    <row r="48" spans="1:7" x14ac:dyDescent="0.35">
      <c r="A48" s="23"/>
      <c r="B48" s="23"/>
      <c r="C48" s="23"/>
      <c r="D48" s="23"/>
      <c r="E48" s="23"/>
      <c r="F48" s="23"/>
      <c r="G48" s="23"/>
    </row>
    <row r="49" spans="1:7" x14ac:dyDescent="0.35">
      <c r="A49" s="23"/>
      <c r="B49" s="23"/>
      <c r="C49" s="23"/>
      <c r="D49" s="23"/>
      <c r="E49" s="23"/>
      <c r="F49" s="23"/>
      <c r="G49" s="23"/>
    </row>
    <row r="50" spans="1:7" x14ac:dyDescent="0.35">
      <c r="A50" s="23"/>
      <c r="B50" s="23"/>
      <c r="C50" s="23"/>
      <c r="D50" s="23"/>
      <c r="E50" s="23"/>
      <c r="F50" s="23"/>
      <c r="G50" s="23"/>
    </row>
    <row r="51" spans="1:7" x14ac:dyDescent="0.35">
      <c r="A51" s="23"/>
      <c r="B51" s="23"/>
      <c r="C51" s="23"/>
      <c r="D51" s="23"/>
      <c r="E51" s="23"/>
      <c r="F51" s="23"/>
      <c r="G51" s="23"/>
    </row>
    <row r="52" spans="1:7" x14ac:dyDescent="0.35">
      <c r="A52" s="23"/>
      <c r="B52" s="23"/>
      <c r="C52" s="23"/>
      <c r="D52" s="23"/>
      <c r="E52" s="23"/>
      <c r="F52" s="23"/>
      <c r="G52" s="23"/>
    </row>
    <row r="53" spans="1:7" x14ac:dyDescent="0.35">
      <c r="A53" s="23"/>
      <c r="B53" s="23"/>
      <c r="C53" s="23"/>
      <c r="D53" s="23"/>
      <c r="E53" s="23"/>
      <c r="F53" s="23"/>
      <c r="G53" s="23"/>
    </row>
    <row r="54" spans="1:7" x14ac:dyDescent="0.35">
      <c r="A54" s="23"/>
      <c r="B54" s="23"/>
      <c r="C54" s="23"/>
      <c r="D54" s="23"/>
      <c r="E54" s="23"/>
      <c r="F54" s="23"/>
      <c r="G54" s="23"/>
    </row>
    <row r="55" spans="1:7" x14ac:dyDescent="0.35">
      <c r="A55" s="23"/>
      <c r="B55" s="23"/>
      <c r="C55" s="23"/>
      <c r="D55" s="23"/>
      <c r="E55" s="23"/>
      <c r="F55" s="23"/>
      <c r="G55" s="23"/>
    </row>
    <row r="56" spans="1:7" x14ac:dyDescent="0.35">
      <c r="A56" s="23"/>
      <c r="B56" s="23"/>
      <c r="C56" s="23"/>
      <c r="D56" s="23"/>
      <c r="E56" s="23"/>
      <c r="F56" s="23"/>
      <c r="G56" s="23"/>
    </row>
    <row r="57" spans="1:7" x14ac:dyDescent="0.35">
      <c r="A57" s="23"/>
      <c r="B57" s="23"/>
      <c r="C57" s="23"/>
      <c r="D57" s="23"/>
      <c r="E57" s="23"/>
      <c r="F57" s="23"/>
      <c r="G57" s="23"/>
    </row>
    <row r="58" spans="1:7" x14ac:dyDescent="0.35">
      <c r="A58" s="23"/>
      <c r="B58" s="23"/>
      <c r="C58" s="23"/>
      <c r="D58" s="23"/>
      <c r="E58" s="23"/>
      <c r="F58" s="23"/>
      <c r="G58" s="23"/>
    </row>
    <row r="59" spans="1:7" x14ac:dyDescent="0.35">
      <c r="A59" s="23"/>
      <c r="B59" s="23"/>
      <c r="C59" s="23"/>
      <c r="D59" s="23"/>
      <c r="E59" s="23"/>
      <c r="F59" s="23"/>
      <c r="G59" s="23"/>
    </row>
    <row r="60" spans="1:7" x14ac:dyDescent="0.35">
      <c r="A60" s="23"/>
      <c r="B60" s="23"/>
      <c r="C60" s="23"/>
      <c r="D60" s="23"/>
      <c r="E60" s="23"/>
      <c r="F60" s="23"/>
      <c r="G60" s="23"/>
    </row>
    <row r="61" spans="1:7" x14ac:dyDescent="0.35">
      <c r="A61" s="23"/>
      <c r="B61" s="23"/>
      <c r="C61" s="23"/>
      <c r="D61" s="23"/>
      <c r="E61" s="23"/>
      <c r="F61" s="23"/>
      <c r="G61" s="23"/>
    </row>
    <row r="62" spans="1:7" x14ac:dyDescent="0.35">
      <c r="A62" s="23"/>
      <c r="B62" s="23"/>
      <c r="C62" s="23"/>
      <c r="D62" s="23"/>
      <c r="E62" s="23"/>
      <c r="F62" s="23"/>
      <c r="G62" s="23"/>
    </row>
    <row r="63" spans="1:7" x14ac:dyDescent="0.35">
      <c r="A63" s="23"/>
      <c r="B63" s="23"/>
      <c r="C63" s="23"/>
      <c r="D63" s="23"/>
      <c r="E63" s="23"/>
      <c r="F63" s="23"/>
      <c r="G63" s="23"/>
    </row>
    <row r="64" spans="1:7" x14ac:dyDescent="0.35">
      <c r="A64" s="23"/>
      <c r="B64" s="23"/>
      <c r="C64" s="23"/>
      <c r="D64" s="23"/>
      <c r="E64" s="23"/>
      <c r="F64" s="23"/>
      <c r="G64" s="23"/>
    </row>
    <row r="65" spans="1:7" x14ac:dyDescent="0.35">
      <c r="A65" s="23"/>
      <c r="B65" s="23"/>
      <c r="C65" s="23"/>
      <c r="D65" s="23"/>
      <c r="E65" s="23"/>
      <c r="F65" s="23"/>
      <c r="G65" s="23"/>
    </row>
    <row r="66" spans="1:7" x14ac:dyDescent="0.35">
      <c r="A66" s="23"/>
      <c r="B66" s="23"/>
      <c r="C66" s="23"/>
      <c r="D66" s="23"/>
      <c r="E66" s="23"/>
      <c r="F66" s="23"/>
      <c r="G66" s="23"/>
    </row>
    <row r="67" spans="1:7" x14ac:dyDescent="0.35">
      <c r="A67" s="23"/>
      <c r="B67" s="23"/>
      <c r="C67" s="23"/>
      <c r="D67" s="23"/>
      <c r="E67" s="23"/>
      <c r="F67" s="23"/>
      <c r="G67" s="23"/>
    </row>
    <row r="68" spans="1:7" x14ac:dyDescent="0.35">
      <c r="A68" s="23"/>
      <c r="B68" s="23"/>
      <c r="C68" s="23"/>
      <c r="D68" s="23"/>
      <c r="E68" s="23"/>
      <c r="F68" s="23"/>
      <c r="G68" s="23"/>
    </row>
    <row r="69" spans="1:7" x14ac:dyDescent="0.35">
      <c r="A69" s="23"/>
      <c r="B69" s="23"/>
      <c r="C69" s="23"/>
      <c r="D69" s="23"/>
      <c r="E69" s="23"/>
      <c r="F69" s="23"/>
      <c r="G69" s="23"/>
    </row>
    <row r="70" spans="1:7" x14ac:dyDescent="0.35">
      <c r="A70" s="23"/>
      <c r="B70" s="23"/>
      <c r="C70" s="23"/>
      <c r="D70" s="23"/>
      <c r="E70" s="23"/>
      <c r="F70" s="23"/>
      <c r="G70" s="23"/>
    </row>
    <row r="71" spans="1:7" x14ac:dyDescent="0.35">
      <c r="A71" s="23"/>
      <c r="B71" s="23"/>
      <c r="C71" s="23"/>
      <c r="D71" s="23"/>
      <c r="E71" s="23"/>
      <c r="F71" s="23"/>
      <c r="G71" s="23"/>
    </row>
    <row r="72" spans="1:7" x14ac:dyDescent="0.35">
      <c r="A72" s="23"/>
      <c r="B72" s="23"/>
      <c r="C72" s="23"/>
      <c r="D72" s="23"/>
      <c r="E72" s="23"/>
      <c r="F72" s="23"/>
      <c r="G72" s="23"/>
    </row>
    <row r="73" spans="1:7" x14ac:dyDescent="0.35">
      <c r="A73" s="23"/>
      <c r="B73" s="23"/>
      <c r="C73" s="23"/>
      <c r="D73" s="23"/>
      <c r="E73" s="23"/>
      <c r="F73" s="23"/>
      <c r="G73" s="23"/>
    </row>
    <row r="74" spans="1:7" x14ac:dyDescent="0.35">
      <c r="A74" s="23"/>
      <c r="B74" s="23"/>
      <c r="C74" s="23"/>
      <c r="D74" s="23"/>
      <c r="E74" s="23"/>
      <c r="F74" s="23"/>
      <c r="G74" s="23"/>
    </row>
    <row r="75" spans="1:7" x14ac:dyDescent="0.35">
      <c r="A75" s="23"/>
      <c r="B75" s="23"/>
      <c r="C75" s="23"/>
      <c r="D75" s="23"/>
      <c r="E75" s="23"/>
      <c r="F75" s="23"/>
      <c r="G75" s="23"/>
    </row>
    <row r="76" spans="1:7" x14ac:dyDescent="0.35">
      <c r="A76" s="23"/>
      <c r="B76" s="23"/>
      <c r="C76" s="23"/>
      <c r="D76" s="23"/>
      <c r="E76" s="23"/>
      <c r="F76" s="23"/>
      <c r="G76" s="23"/>
    </row>
    <row r="77" spans="1:7" x14ac:dyDescent="0.35">
      <c r="A77" s="23"/>
      <c r="B77" s="23"/>
      <c r="C77" s="23"/>
      <c r="D77" s="23"/>
      <c r="E77" s="23"/>
      <c r="F77" s="23"/>
      <c r="G77" s="23"/>
    </row>
    <row r="78" spans="1:7" x14ac:dyDescent="0.35">
      <c r="A78" s="23"/>
      <c r="B78" s="23"/>
      <c r="C78" s="23"/>
      <c r="D78" s="23"/>
      <c r="E78" s="23"/>
      <c r="F78" s="23"/>
      <c r="G78" s="23"/>
    </row>
    <row r="79" spans="1:7" x14ac:dyDescent="0.35">
      <c r="A79" s="23"/>
      <c r="B79" s="23"/>
      <c r="C79" s="23"/>
      <c r="D79" s="23"/>
      <c r="E79" s="23"/>
      <c r="F79" s="23"/>
      <c r="G79" s="23"/>
    </row>
    <row r="80" spans="1:7" x14ac:dyDescent="0.35">
      <c r="A80" s="23"/>
      <c r="B80" s="23"/>
      <c r="C80" s="23"/>
      <c r="D80" s="23"/>
      <c r="E80" s="23"/>
      <c r="F80" s="23"/>
      <c r="G80" s="23"/>
    </row>
    <row r="81" spans="1:7" x14ac:dyDescent="0.35">
      <c r="A81" s="23"/>
      <c r="B81" s="23"/>
      <c r="C81" s="23"/>
      <c r="D81" s="23"/>
      <c r="E81" s="23"/>
      <c r="F81" s="23"/>
      <c r="G81" s="23"/>
    </row>
    <row r="82" spans="1:7" x14ac:dyDescent="0.35">
      <c r="A82" s="23"/>
      <c r="B82" s="23"/>
      <c r="C82" s="23"/>
      <c r="D82" s="23"/>
      <c r="E82" s="23"/>
      <c r="F82" s="23"/>
      <c r="G82" s="23"/>
    </row>
    <row r="83" spans="1:7" x14ac:dyDescent="0.35">
      <c r="A83" s="23"/>
      <c r="B83" s="23"/>
      <c r="C83" s="23"/>
      <c r="D83" s="23"/>
      <c r="E83" s="23"/>
      <c r="F83" s="23"/>
      <c r="G83" s="23"/>
    </row>
    <row r="84" spans="1:7" x14ac:dyDescent="0.35">
      <c r="A84" s="23"/>
      <c r="B84" s="23"/>
      <c r="C84" s="23"/>
      <c r="D84" s="23"/>
      <c r="E84" s="23"/>
      <c r="F84" s="23"/>
      <c r="G84" s="23"/>
    </row>
    <row r="85" spans="1:7" x14ac:dyDescent="0.35">
      <c r="A85" s="23"/>
      <c r="B85" s="23"/>
      <c r="C85" s="23"/>
      <c r="D85" s="23"/>
      <c r="E85" s="23"/>
      <c r="F85" s="23"/>
      <c r="G85" s="23"/>
    </row>
    <row r="86" spans="1:7" x14ac:dyDescent="0.35">
      <c r="A86" s="23"/>
      <c r="B86" s="23"/>
      <c r="C86" s="23"/>
      <c r="D86" s="23"/>
      <c r="E86" s="23"/>
      <c r="F86" s="23"/>
      <c r="G86" s="23"/>
    </row>
    <row r="87" spans="1:7" x14ac:dyDescent="0.35">
      <c r="A87" s="23"/>
      <c r="B87" s="23"/>
      <c r="C87" s="23"/>
      <c r="D87" s="23"/>
      <c r="E87" s="23"/>
      <c r="F87" s="23"/>
      <c r="G87" s="23"/>
    </row>
    <row r="88" spans="1:7" x14ac:dyDescent="0.35">
      <c r="A88" s="23"/>
      <c r="B88" s="23"/>
      <c r="C88" s="23"/>
      <c r="D88" s="23"/>
      <c r="E88" s="23"/>
      <c r="F88" s="23"/>
      <c r="G88" s="23"/>
    </row>
    <row r="89" spans="1:7" x14ac:dyDescent="0.35">
      <c r="A89" s="23"/>
      <c r="B89" s="23"/>
      <c r="C89" s="23"/>
      <c r="D89" s="23"/>
      <c r="E89" s="23"/>
      <c r="F89" s="23"/>
      <c r="G89" s="23"/>
    </row>
    <row r="90" spans="1:7" x14ac:dyDescent="0.35">
      <c r="A90" s="23"/>
      <c r="B90" s="23"/>
      <c r="C90" s="23"/>
      <c r="D90" s="23"/>
      <c r="E90" s="23"/>
      <c r="F90" s="23"/>
      <c r="G90" s="23"/>
    </row>
    <row r="91" spans="1:7" x14ac:dyDescent="0.35">
      <c r="A91" s="23"/>
      <c r="B91" s="23"/>
      <c r="C91" s="23"/>
      <c r="D91" s="23"/>
      <c r="E91" s="23"/>
      <c r="F91" s="23"/>
      <c r="G91" s="23"/>
    </row>
    <row r="92" spans="1:7" x14ac:dyDescent="0.35">
      <c r="A92" s="23"/>
      <c r="B92" s="23"/>
      <c r="C92" s="23"/>
      <c r="D92" s="23"/>
      <c r="E92" s="23"/>
      <c r="F92" s="23"/>
      <c r="G92" s="23"/>
    </row>
    <row r="93" spans="1:7" x14ac:dyDescent="0.35">
      <c r="A93" s="23"/>
      <c r="B93" s="23"/>
      <c r="C93" s="23"/>
      <c r="D93" s="23"/>
      <c r="E93" s="23"/>
      <c r="F93" s="23"/>
      <c r="G93" s="23"/>
    </row>
    <row r="94" spans="1:7" x14ac:dyDescent="0.35">
      <c r="A94" s="23"/>
      <c r="B94" s="23"/>
      <c r="C94" s="23"/>
      <c r="D94" s="23"/>
      <c r="E94" s="23"/>
      <c r="F94" s="23"/>
      <c r="G94" s="23"/>
    </row>
    <row r="95" spans="1:7" x14ac:dyDescent="0.35">
      <c r="A95" s="23"/>
      <c r="B95" s="23"/>
      <c r="C95" s="23"/>
      <c r="D95" s="23"/>
      <c r="E95" s="23"/>
      <c r="F95" s="23"/>
      <c r="G95" s="23"/>
    </row>
    <row r="96" spans="1:7" x14ac:dyDescent="0.35">
      <c r="A96" s="23"/>
      <c r="B96" s="23"/>
      <c r="C96" s="23"/>
      <c r="D96" s="23"/>
      <c r="E96" s="23"/>
      <c r="F96" s="23"/>
      <c r="G96" s="23"/>
    </row>
    <row r="97" spans="1:7" x14ac:dyDescent="0.35">
      <c r="A97" s="23"/>
      <c r="B97" s="23"/>
      <c r="C97" s="23"/>
      <c r="D97" s="23"/>
      <c r="E97" s="23"/>
      <c r="F97" s="23"/>
      <c r="G97" s="23"/>
    </row>
    <row r="98" spans="1:7" x14ac:dyDescent="0.35">
      <c r="A98" s="23"/>
      <c r="B98" s="23"/>
      <c r="C98" s="23"/>
      <c r="D98" s="23"/>
      <c r="E98" s="23"/>
      <c r="F98" s="23"/>
      <c r="G98" s="23"/>
    </row>
    <row r="99" spans="1:7" x14ac:dyDescent="0.35">
      <c r="A99" s="23"/>
      <c r="B99" s="23"/>
      <c r="C99" s="23"/>
      <c r="D99" s="23"/>
      <c r="E99" s="23"/>
      <c r="F99" s="23"/>
      <c r="G99" s="23"/>
    </row>
    <row r="100" spans="1:7" x14ac:dyDescent="0.35">
      <c r="A100" s="23"/>
      <c r="B100" s="23"/>
      <c r="C100" s="23"/>
      <c r="D100" s="23"/>
      <c r="E100" s="23"/>
      <c r="F100" s="23"/>
      <c r="G100" s="23"/>
    </row>
    <row r="101" spans="1:7" x14ac:dyDescent="0.35">
      <c r="A101" s="23"/>
      <c r="B101" s="23"/>
      <c r="C101" s="23"/>
      <c r="D101" s="23"/>
      <c r="E101" s="23"/>
      <c r="F101" s="23"/>
      <c r="G101" s="23"/>
    </row>
    <row r="102" spans="1:7" x14ac:dyDescent="0.35">
      <c r="A102" s="23"/>
      <c r="B102" s="23"/>
      <c r="C102" s="23"/>
      <c r="D102" s="23"/>
      <c r="E102" s="23"/>
      <c r="F102" s="23"/>
      <c r="G102" s="23"/>
    </row>
    <row r="103" spans="1:7" x14ac:dyDescent="0.35">
      <c r="A103" s="23"/>
      <c r="B103" s="23"/>
      <c r="C103" s="23"/>
      <c r="D103" s="23"/>
      <c r="E103" s="23"/>
      <c r="F103" s="23"/>
      <c r="G103" s="23"/>
    </row>
    <row r="104" spans="1:7" x14ac:dyDescent="0.35">
      <c r="A104" s="23"/>
      <c r="B104" s="23"/>
      <c r="C104" s="23"/>
      <c r="D104" s="23"/>
      <c r="E104" s="23"/>
      <c r="F104" s="23"/>
      <c r="G104" s="23"/>
    </row>
    <row r="105" spans="1:7" x14ac:dyDescent="0.35">
      <c r="A105" s="23"/>
      <c r="B105" s="23"/>
      <c r="C105" s="23"/>
      <c r="D105" s="23"/>
      <c r="E105" s="23"/>
      <c r="F105" s="23"/>
      <c r="G105" s="23"/>
    </row>
    <row r="106" spans="1:7" x14ac:dyDescent="0.35">
      <c r="A106" s="23"/>
      <c r="B106" s="23"/>
      <c r="C106" s="23"/>
      <c r="D106" s="23"/>
      <c r="E106" s="23"/>
      <c r="F106" s="23"/>
      <c r="G106" s="23"/>
    </row>
    <row r="107" spans="1:7" x14ac:dyDescent="0.35">
      <c r="A107" s="23"/>
      <c r="B107" s="23"/>
      <c r="C107" s="23"/>
      <c r="D107" s="23"/>
      <c r="E107" s="23"/>
      <c r="F107" s="23"/>
      <c r="G107" s="23"/>
    </row>
    <row r="108" spans="1:7" x14ac:dyDescent="0.35">
      <c r="A108" s="23"/>
      <c r="B108" s="23"/>
      <c r="C108" s="23"/>
      <c r="D108" s="23"/>
      <c r="E108" s="23"/>
      <c r="F108" s="23"/>
      <c r="G108" s="23"/>
    </row>
    <row r="109" spans="1:7" x14ac:dyDescent="0.35">
      <c r="A109" s="23"/>
      <c r="B109" s="23"/>
      <c r="C109" s="23"/>
      <c r="D109" s="23"/>
      <c r="E109" s="23"/>
      <c r="F109" s="23"/>
      <c r="G109" s="23"/>
    </row>
    <row r="110" spans="1:7" x14ac:dyDescent="0.35">
      <c r="A110" s="23"/>
      <c r="B110" s="23"/>
      <c r="C110" s="23"/>
      <c r="D110" s="23"/>
      <c r="E110" s="23"/>
      <c r="F110" s="23"/>
      <c r="G110" s="23"/>
    </row>
  </sheetData>
  <sheetProtection algorithmName="SHA-512" hashValue="hAmwMDDJ8L0Eq+TSKnUD/jt6urYv+ya2ZW8MsNrzj6F4VzFCeIoYwnoASSmNZvvsETXfife2GUXpEm5FDER6ag==" saltValue="109G0sywAC1/zBBDd8lbbQ==" spinCount="100000" sheet="1" selectLockedCells="1"/>
  <dataValidations count="3">
    <dataValidation type="custom" allowBlank="1" showInputMessage="1" showErrorMessage="1" errorTitle="Invalid Input" error="Please enter text" sqref="B18" xr:uid="{2ABEF237-5A26-4F94-8ABF-F42E3C77FA45}">
      <formula1>ISTEXT(B18)</formula1>
    </dataValidation>
    <dataValidation type="custom" allowBlank="1" showInputMessage="1" showErrorMessage="1" errorTitle="Invalid Input" error="Please enter a valid email address." sqref="B19" xr:uid="{63575D0A-B914-40E3-AEAE-A39B33A73294}">
      <formula1>FIND("@",B19)&gt;0</formula1>
    </dataValidation>
    <dataValidation type="custom" allowBlank="1" showInputMessage="1" showErrorMessage="1" error="Please enter a numeric value greater than or equal to 0._x000a__x000a_Please note 'administrative costs of fund' should not exceed £1,000." sqref="B29" xr:uid="{B5CE39CA-BBA6-4FC9-B3EE-44C61DB23DFD}">
      <formula1>AND(ISNUMBER(B29), B29&gt;=0, B29&lt;=1000)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BAF67217-ACDE-499B-89EC-C59DB70F6D9A}">
          <x14:formula1>
            <xm:f>'Source - LA list'!$A$2:$A$154</xm:f>
          </x14:formula1>
          <xm:sqref>B16</xm:sqref>
        </x14:dataValidation>
        <x14:dataValidation type="list" allowBlank="1" showInputMessage="1" showErrorMessage="1" xr:uid="{F051E1D0-2FE6-46E1-BBD0-D57CC97C4795}">
          <x14:formula1>
            <xm:f>'Source - Dropdowns'!$A$12:$A$13</xm:f>
          </x14:formula1>
          <xm:sqref>B24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DE984-2802-4BA8-BEF0-642D15FA4F4E}">
  <sheetPr codeName="Sheet13">
    <tabColor theme="7"/>
  </sheetPr>
  <dimension ref="A1:BI51"/>
  <sheetViews>
    <sheetView zoomScale="70" zoomScaleNormal="70" workbookViewId="0">
      <selection activeCell="A2" sqref="A2"/>
    </sheetView>
  </sheetViews>
  <sheetFormatPr defaultRowHeight="15.5" x14ac:dyDescent="0.35"/>
  <cols>
    <col min="1" max="1" width="122.1796875" style="3" customWidth="1"/>
    <col min="2" max="5" width="28.54296875" style="3" customWidth="1"/>
    <col min="6" max="61" width="9.1796875" style="3"/>
  </cols>
  <sheetData>
    <row r="1" spans="1:61" s="78" customFormat="1" x14ac:dyDescent="0.35">
      <c r="A1" s="11" t="s">
        <v>38</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row>
    <row r="2" spans="1:61" x14ac:dyDescent="0.35">
      <c r="A2" s="22"/>
      <c r="B2" s="23"/>
      <c r="C2" s="23"/>
      <c r="D2" s="23"/>
      <c r="E2" s="23"/>
      <c r="F2" s="23"/>
      <c r="G2" s="23"/>
      <c r="H2" s="23"/>
      <c r="I2" s="23"/>
      <c r="J2" s="23"/>
    </row>
    <row r="3" spans="1:61" x14ac:dyDescent="0.35">
      <c r="A3" s="11" t="s">
        <v>67</v>
      </c>
      <c r="B3" s="23"/>
      <c r="C3" s="23"/>
      <c r="D3" s="23"/>
      <c r="E3" s="23"/>
      <c r="F3" s="23"/>
      <c r="G3" s="23"/>
      <c r="H3" s="23"/>
      <c r="I3" s="23"/>
      <c r="J3" s="23"/>
    </row>
    <row r="4" spans="1:61" x14ac:dyDescent="0.35">
      <c r="A4" s="23"/>
      <c r="B4" s="23"/>
      <c r="C4" s="23"/>
      <c r="D4" s="23"/>
      <c r="E4" s="23"/>
      <c r="F4" s="23"/>
      <c r="G4" s="23"/>
      <c r="H4" s="23"/>
      <c r="I4" s="23"/>
      <c r="J4" s="23"/>
    </row>
    <row r="5" spans="1:61" x14ac:dyDescent="0.35">
      <c r="A5" s="30" t="s">
        <v>68</v>
      </c>
      <c r="B5" s="23"/>
      <c r="C5" s="23"/>
      <c r="D5" s="23"/>
      <c r="E5" s="23"/>
      <c r="F5" s="23"/>
      <c r="G5" s="23"/>
      <c r="H5" s="23"/>
      <c r="I5" s="23"/>
      <c r="J5" s="23"/>
    </row>
    <row r="6" spans="1:61" ht="62" x14ac:dyDescent="0.35">
      <c r="A6" s="30" t="s">
        <v>780</v>
      </c>
      <c r="B6" s="23"/>
      <c r="C6" s="23"/>
      <c r="D6" s="23"/>
      <c r="E6" s="23"/>
      <c r="F6" s="23"/>
      <c r="G6" s="23"/>
      <c r="H6" s="23"/>
      <c r="I6" s="23"/>
      <c r="J6" s="23"/>
    </row>
    <row r="7" spans="1:61" x14ac:dyDescent="0.35">
      <c r="A7" s="30" t="s">
        <v>69</v>
      </c>
      <c r="B7" s="23"/>
      <c r="C7" s="23"/>
      <c r="D7" s="23"/>
      <c r="E7" s="23"/>
      <c r="F7" s="23"/>
      <c r="G7" s="23"/>
      <c r="H7" s="23"/>
      <c r="I7" s="23"/>
      <c r="J7" s="23"/>
    </row>
    <row r="8" spans="1:61" x14ac:dyDescent="0.35">
      <c r="A8" s="23"/>
      <c r="B8" s="23"/>
      <c r="C8" s="23"/>
      <c r="D8" s="23"/>
      <c r="E8" s="23"/>
      <c r="F8" s="23"/>
      <c r="G8" s="23"/>
      <c r="H8" s="23"/>
      <c r="I8" s="23"/>
      <c r="J8" s="23"/>
    </row>
    <row r="9" spans="1:61" x14ac:dyDescent="0.35">
      <c r="A9" s="24" t="s">
        <v>70</v>
      </c>
      <c r="B9" s="23"/>
      <c r="C9" s="23"/>
      <c r="D9" s="23"/>
      <c r="E9" s="23"/>
      <c r="F9" s="23"/>
      <c r="G9" s="23"/>
      <c r="H9" s="23"/>
      <c r="I9" s="23"/>
      <c r="J9" s="23"/>
    </row>
    <row r="10" spans="1:61" ht="31" x14ac:dyDescent="0.35">
      <c r="A10" s="25" t="s">
        <v>71</v>
      </c>
      <c r="B10" s="23"/>
      <c r="C10" s="23"/>
      <c r="D10" s="23"/>
      <c r="E10" s="23"/>
      <c r="F10" s="23"/>
      <c r="G10" s="23"/>
      <c r="H10" s="23"/>
      <c r="I10" s="23"/>
      <c r="J10" s="23"/>
    </row>
    <row r="11" spans="1:61" ht="34" customHeight="1" x14ac:dyDescent="0.35">
      <c r="A11" s="131" t="s">
        <v>72</v>
      </c>
      <c r="B11" s="23"/>
      <c r="C11" s="23"/>
      <c r="D11" s="23"/>
      <c r="E11" s="23"/>
      <c r="F11" s="23"/>
      <c r="G11" s="23"/>
      <c r="H11" s="23"/>
      <c r="I11" s="23"/>
      <c r="J11" s="23"/>
    </row>
    <row r="12" spans="1:61" x14ac:dyDescent="0.35">
      <c r="A12" s="13"/>
      <c r="B12" s="23"/>
      <c r="C12" s="23"/>
      <c r="D12" s="23"/>
      <c r="E12" s="23"/>
      <c r="F12" s="23"/>
      <c r="G12" s="23"/>
      <c r="H12" s="23"/>
      <c r="I12" s="23"/>
      <c r="J12" s="23"/>
    </row>
    <row r="13" spans="1:61" ht="31" x14ac:dyDescent="0.35">
      <c r="A13" s="61" t="s">
        <v>73</v>
      </c>
      <c r="B13" s="23"/>
      <c r="C13" s="23"/>
      <c r="D13" s="23"/>
      <c r="E13" s="23"/>
      <c r="F13" s="23"/>
      <c r="G13" s="23"/>
      <c r="H13" s="23"/>
      <c r="I13" s="23"/>
      <c r="J13" s="23"/>
    </row>
    <row r="14" spans="1:61" x14ac:dyDescent="0.35">
      <c r="A14" s="50"/>
      <c r="B14" s="23"/>
      <c r="C14" s="23"/>
      <c r="D14" s="23"/>
      <c r="E14" s="23"/>
      <c r="F14" s="23"/>
      <c r="G14" s="23"/>
      <c r="H14" s="23"/>
      <c r="I14" s="23"/>
      <c r="J14" s="23"/>
    </row>
    <row r="15" spans="1:61" x14ac:dyDescent="0.35">
      <c r="A15" s="62" t="s">
        <v>74</v>
      </c>
      <c r="B15" s="23"/>
      <c r="C15" s="23"/>
      <c r="D15" s="23"/>
      <c r="E15" s="23"/>
      <c r="F15" s="23"/>
      <c r="G15" s="23"/>
      <c r="H15" s="23"/>
      <c r="I15" s="23"/>
      <c r="J15" s="23"/>
    </row>
    <row r="16" spans="1:61" x14ac:dyDescent="0.35">
      <c r="A16" s="63" t="s">
        <v>75</v>
      </c>
      <c r="B16" s="23"/>
      <c r="C16" s="23"/>
      <c r="D16" s="23"/>
      <c r="E16" s="23"/>
      <c r="F16" s="23"/>
      <c r="G16" s="23"/>
      <c r="H16" s="23"/>
      <c r="I16" s="23"/>
      <c r="J16" s="23"/>
    </row>
    <row r="17" spans="1:10" x14ac:dyDescent="0.35">
      <c r="A17" s="64" t="s">
        <v>76</v>
      </c>
      <c r="B17" s="23"/>
      <c r="C17" s="23"/>
      <c r="D17" s="23"/>
      <c r="E17" s="23"/>
      <c r="F17" s="23"/>
      <c r="G17" s="23"/>
      <c r="H17" s="23"/>
      <c r="I17" s="23"/>
      <c r="J17" s="23"/>
    </row>
    <row r="18" spans="1:10" ht="31" x14ac:dyDescent="0.35">
      <c r="A18" s="64" t="s">
        <v>77</v>
      </c>
      <c r="B18"/>
      <c r="C18" s="23"/>
      <c r="D18" s="23"/>
      <c r="E18" s="23"/>
      <c r="F18" s="23"/>
      <c r="G18" s="23"/>
      <c r="H18" s="23"/>
      <c r="I18" s="23"/>
      <c r="J18" s="23"/>
    </row>
    <row r="19" spans="1:10" ht="46.5" x14ac:dyDescent="0.35">
      <c r="A19" s="64" t="s">
        <v>838</v>
      </c>
      <c r="B19" s="23"/>
      <c r="C19" s="23"/>
      <c r="D19" s="23"/>
      <c r="E19" s="23"/>
      <c r="F19" s="23"/>
      <c r="G19" s="23"/>
      <c r="H19" s="23"/>
      <c r="I19" s="23"/>
      <c r="J19" s="23"/>
    </row>
    <row r="20" spans="1:10" x14ac:dyDescent="0.35">
      <c r="A20" s="63" t="s">
        <v>78</v>
      </c>
      <c r="B20" s="23"/>
      <c r="C20" s="23"/>
      <c r="D20" s="23"/>
      <c r="E20" s="23"/>
      <c r="F20" s="23"/>
      <c r="G20" s="23"/>
      <c r="H20" s="23"/>
      <c r="I20" s="23"/>
      <c r="J20" s="23"/>
    </row>
    <row r="21" spans="1:10" ht="62" x14ac:dyDescent="0.35">
      <c r="A21" s="64" t="s">
        <v>79</v>
      </c>
      <c r="B21" s="23"/>
      <c r="C21" s="23"/>
      <c r="D21" s="23"/>
      <c r="E21" s="23"/>
      <c r="F21" s="23"/>
      <c r="G21" s="23"/>
      <c r="H21" s="23"/>
      <c r="I21" s="23"/>
      <c r="J21" s="23"/>
    </row>
    <row r="22" spans="1:10" x14ac:dyDescent="0.35">
      <c r="A22" s="63"/>
      <c r="B22" s="23"/>
      <c r="C22" s="23"/>
      <c r="D22" s="23"/>
      <c r="E22" s="23"/>
      <c r="F22" s="23"/>
      <c r="G22" s="23"/>
      <c r="H22" s="23"/>
      <c r="I22" s="23"/>
      <c r="J22" s="23"/>
    </row>
    <row r="23" spans="1:10" x14ac:dyDescent="0.35">
      <c r="A23" s="65" t="s">
        <v>80</v>
      </c>
      <c r="B23" s="23"/>
      <c r="C23" s="23"/>
      <c r="D23" s="23"/>
      <c r="E23" s="23"/>
      <c r="F23" s="23"/>
      <c r="G23" s="23"/>
      <c r="H23" s="23"/>
      <c r="I23" s="23"/>
      <c r="J23" s="23"/>
    </row>
    <row r="24" spans="1:10" ht="15" customHeight="1" x14ac:dyDescent="0.35">
      <c r="A24" s="23"/>
      <c r="B24" s="23"/>
      <c r="C24" s="23"/>
      <c r="D24" s="23"/>
      <c r="E24" s="23"/>
      <c r="F24" s="23"/>
      <c r="G24" s="23"/>
      <c r="H24" s="23"/>
      <c r="I24" s="23"/>
      <c r="J24" s="23"/>
    </row>
    <row r="25" spans="1:10" x14ac:dyDescent="0.35">
      <c r="A25" s="23"/>
      <c r="B25" s="23"/>
      <c r="C25" s="23"/>
      <c r="D25" s="23"/>
      <c r="E25" s="23"/>
      <c r="F25" s="23"/>
      <c r="G25" s="23"/>
      <c r="H25" s="23"/>
      <c r="I25" s="23"/>
      <c r="J25" s="23"/>
    </row>
    <row r="26" spans="1:10" x14ac:dyDescent="0.35">
      <c r="A26" s="11" t="s">
        <v>81</v>
      </c>
      <c r="B26" s="23"/>
      <c r="C26" s="23"/>
      <c r="D26" s="23"/>
      <c r="E26" s="23"/>
      <c r="F26" s="23"/>
      <c r="G26" s="23"/>
      <c r="H26" s="23"/>
      <c r="I26" s="23"/>
      <c r="J26" s="23"/>
    </row>
    <row r="27" spans="1:10" ht="170.5" x14ac:dyDescent="0.35">
      <c r="A27" s="54" t="s">
        <v>57</v>
      </c>
      <c r="B27" s="66" t="s">
        <v>82</v>
      </c>
      <c r="C27" s="66" t="s">
        <v>83</v>
      </c>
      <c r="D27" s="66" t="s">
        <v>84</v>
      </c>
      <c r="E27" s="66" t="s">
        <v>85</v>
      </c>
      <c r="F27" s="23"/>
      <c r="G27" s="23"/>
      <c r="H27" s="23"/>
      <c r="I27" s="23"/>
      <c r="J27" s="23"/>
    </row>
    <row r="28" spans="1:10" x14ac:dyDescent="0.35">
      <c r="A28" s="57" t="s">
        <v>86</v>
      </c>
      <c r="B28" s="67" t="str">
        <f>IFERROR(INDEX('2025-26 Fee Rate Reporting'!D4:D156,MATCH('Spend return (2025 to 2026)'!$B$16,'2025-26 Fee Rate Reporting'!$B$4:$B$156,0)),"")</f>
        <v/>
      </c>
      <c r="C28" s="67" t="str">
        <f>IFERROR(INDEX('2025-26 Fee Rate Reporting'!E4:E156,MATCH('Spend return (2025 to 2026)'!$B$16,'2025-26 Fee Rate Reporting'!$B$4:$B$156,0)),"")</f>
        <v/>
      </c>
      <c r="D28" s="68"/>
      <c r="E28" s="69" t="str">
        <f>IF(D28="", "", IFERROR((D28-B28)/B28,""))</f>
        <v/>
      </c>
      <c r="F28" s="23"/>
      <c r="G28" s="23"/>
      <c r="H28" s="23"/>
      <c r="I28" s="23"/>
      <c r="J28" s="23"/>
    </row>
    <row r="29" spans="1:10" x14ac:dyDescent="0.35">
      <c r="A29" s="57" t="s">
        <v>87</v>
      </c>
      <c r="B29" s="67" t="str">
        <f>IFERROR(INDEX('2025-26 Fee Rate Reporting'!G4:G156,MATCH('Spend return (2025 to 2026)'!$B$16,'2025-26 Fee Rate Reporting'!$B$4:$B$156,0)),"")</f>
        <v/>
      </c>
      <c r="C29" s="67" t="str">
        <f>IFERROR(INDEX('2025-26 Fee Rate Reporting'!H4:H156,MATCH('Spend return (2025 to 2026)'!$B$16,'2025-26 Fee Rate Reporting'!$B$4:$B$156,0)),"")</f>
        <v/>
      </c>
      <c r="D29" s="68"/>
      <c r="E29" s="69" t="str">
        <f t="shared" ref="E29:E33" si="0">IF(D29="", "", IFERROR((D29-B29)/B29,""))</f>
        <v/>
      </c>
      <c r="F29" s="23"/>
      <c r="G29" s="23"/>
      <c r="H29" s="23"/>
      <c r="I29" s="23"/>
      <c r="J29" s="23"/>
    </row>
    <row r="30" spans="1:10" x14ac:dyDescent="0.35">
      <c r="A30" s="57" t="s">
        <v>88</v>
      </c>
      <c r="B30" s="67" t="str">
        <f>IFERROR(INDEX('2025-26 Fee Rate Reporting'!J4:J156,MATCH('Spend return (2025 to 2026)'!$B$16,'2025-26 Fee Rate Reporting'!$B$4:$B$156,0)),"")</f>
        <v/>
      </c>
      <c r="C30" s="67" t="str">
        <f>IFERROR(INDEX('2025-26 Fee Rate Reporting'!K4:K156,MATCH('Spend return (2025 to 2026)'!$B$16,'2025-26 Fee Rate Reporting'!$B$4:$B$156,0)),"")</f>
        <v/>
      </c>
      <c r="D30" s="68"/>
      <c r="E30" s="69" t="str">
        <f t="shared" si="0"/>
        <v/>
      </c>
      <c r="F30" s="82" t="str">
        <f>IFERROR(IF((D30-D29)&gt;150,"Reminder: nursing care fee rates should EXCLUDE Funded Nursing Care",""),"")</f>
        <v/>
      </c>
      <c r="G30" s="23"/>
      <c r="H30" s="23"/>
      <c r="I30" s="23"/>
      <c r="J30" s="23"/>
    </row>
    <row r="31" spans="1:10" x14ac:dyDescent="0.35">
      <c r="A31" s="57" t="s">
        <v>89</v>
      </c>
      <c r="B31" s="67" t="str">
        <f>IFERROR(INDEX('2025-26 Fee Rate Reporting'!P4:P156,MATCH('Spend return (2025 to 2026)'!$B$16,'2025-26 Fee Rate Reporting'!$B$4:$B$156,0)),"")</f>
        <v/>
      </c>
      <c r="C31" s="67" t="str">
        <f>IFERROR(INDEX('2025-26 Fee Rate Reporting'!Q4:Q156,MATCH('Spend return (2025 to 2026)'!$B$16,'2025-26 Fee Rate Reporting'!$B$4:$B$156,0)),"")</f>
        <v/>
      </c>
      <c r="D31" s="68"/>
      <c r="E31" s="69" t="str">
        <f t="shared" si="0"/>
        <v/>
      </c>
      <c r="F31" s="23"/>
      <c r="G31" s="23"/>
      <c r="H31" s="23"/>
      <c r="I31" s="23"/>
      <c r="J31" s="23"/>
    </row>
    <row r="32" spans="1:10" x14ac:dyDescent="0.35">
      <c r="A32" s="57" t="s">
        <v>90</v>
      </c>
      <c r="B32" s="67" t="str">
        <f>IFERROR(INDEX('2025-26 Fee Rate Reporting'!S4:S156,MATCH('Spend return (2025 to 2026)'!$B$16,'2025-26 Fee Rate Reporting'!$B$4:$B$156,0)),"")</f>
        <v/>
      </c>
      <c r="C32" s="67" t="str">
        <f>IFERROR(INDEX('2025-26 Fee Rate Reporting'!T4:T156,MATCH('Spend return (2025 to 2026)'!$B$16,'2025-26 Fee Rate Reporting'!$B$4:$B$156,0)),"")</f>
        <v/>
      </c>
      <c r="D32" s="68"/>
      <c r="E32" s="69" t="str">
        <f t="shared" si="0"/>
        <v/>
      </c>
      <c r="F32" s="82" t="str">
        <f>IFERROR(IF((D32-D31)&gt;150,"Reminder: nursing care fee rates should EXCLUDE Funded Nursing Care",""),"")</f>
        <v/>
      </c>
      <c r="G32" s="23"/>
      <c r="H32" s="23"/>
      <c r="I32" s="23"/>
      <c r="J32" s="23"/>
    </row>
    <row r="33" spans="1:10" ht="31" x14ac:dyDescent="0.35">
      <c r="A33" s="37" t="s">
        <v>91</v>
      </c>
      <c r="B33" s="67" t="str">
        <f>IFERROR(INDEX('2025-26 Fee Rate Reporting'!M4:M156,MATCH('Spend return (2025 to 2026)'!$B$16,'2025-26 Fee Rate Reporting'!$B$4:$B$156,0)),"")</f>
        <v/>
      </c>
      <c r="C33" s="67" t="str">
        <f>IFERROR(INDEX('2025-26 Fee Rate Reporting'!N4:N156,MATCH('Spend return (2025 to 2026)'!$B$16,'2025-26 Fee Rate Reporting'!$B$4:$B$156,0)),"")</f>
        <v/>
      </c>
      <c r="D33" s="68"/>
      <c r="E33" s="69" t="str">
        <f t="shared" si="0"/>
        <v/>
      </c>
      <c r="F33" s="23"/>
      <c r="G33" s="23"/>
      <c r="H33" s="23"/>
      <c r="I33" s="23"/>
      <c r="J33" s="23"/>
    </row>
    <row r="34" spans="1:10" x14ac:dyDescent="0.35">
      <c r="A34" s="23"/>
      <c r="B34" s="23"/>
      <c r="C34" s="23"/>
      <c r="D34" s="23"/>
      <c r="E34" s="23"/>
      <c r="F34" s="23"/>
      <c r="G34" s="23"/>
      <c r="H34" s="23"/>
      <c r="I34" s="23"/>
      <c r="J34" s="23"/>
    </row>
    <row r="35" spans="1:10" x14ac:dyDescent="0.35">
      <c r="A35" s="70" t="s">
        <v>92</v>
      </c>
      <c r="B35" s="23"/>
      <c r="C35" s="23"/>
      <c r="D35" s="23"/>
      <c r="E35" s="23"/>
      <c r="F35" s="23"/>
      <c r="G35" s="23"/>
      <c r="H35" s="23"/>
      <c r="I35" s="23"/>
      <c r="J35" s="23"/>
    </row>
    <row r="36" spans="1:10" x14ac:dyDescent="0.35">
      <c r="A36" s="70"/>
      <c r="B36" s="23"/>
      <c r="C36" s="23"/>
      <c r="D36" s="23"/>
      <c r="E36" s="23"/>
      <c r="F36" s="23"/>
      <c r="G36" s="23"/>
      <c r="H36" s="23"/>
      <c r="I36" s="23"/>
      <c r="J36" s="23"/>
    </row>
    <row r="37" spans="1:10" x14ac:dyDescent="0.35">
      <c r="A37" s="23"/>
      <c r="B37" s="23"/>
      <c r="C37" s="23"/>
      <c r="D37" s="23"/>
      <c r="E37" s="23"/>
      <c r="F37" s="23"/>
      <c r="G37" s="23"/>
      <c r="H37" s="23"/>
      <c r="I37" s="23"/>
      <c r="J37" s="23"/>
    </row>
    <row r="38" spans="1:10" ht="31" x14ac:dyDescent="0.35">
      <c r="A38" s="31" t="s">
        <v>93</v>
      </c>
      <c r="B38" s="23"/>
      <c r="C38" s="23"/>
      <c r="D38" s="23"/>
      <c r="E38" s="23"/>
      <c r="F38" s="23"/>
      <c r="G38" s="23"/>
      <c r="H38" s="23"/>
      <c r="I38" s="23"/>
      <c r="J38" s="23"/>
    </row>
    <row r="39" spans="1:10" ht="150" customHeight="1" x14ac:dyDescent="0.35">
      <c r="A39" s="60"/>
      <c r="B39" s="23"/>
      <c r="C39" s="23"/>
      <c r="D39" s="23"/>
      <c r="E39" s="23"/>
      <c r="F39" s="23"/>
      <c r="G39" s="23"/>
      <c r="H39" s="23"/>
      <c r="I39" s="23"/>
      <c r="J39" s="23"/>
    </row>
    <row r="40" spans="1:10" x14ac:dyDescent="0.35">
      <c r="A40" s="23"/>
      <c r="B40" s="23"/>
      <c r="C40" s="23"/>
      <c r="D40" s="23"/>
      <c r="E40" s="23"/>
      <c r="F40" s="23"/>
      <c r="G40" s="23"/>
      <c r="H40" s="23"/>
      <c r="I40" s="23"/>
      <c r="J40" s="23"/>
    </row>
    <row r="41" spans="1:10" x14ac:dyDescent="0.35">
      <c r="A41" s="23"/>
      <c r="B41" s="23"/>
      <c r="C41" s="23"/>
      <c r="D41" s="23"/>
      <c r="E41" s="23"/>
      <c r="F41" s="23"/>
      <c r="G41" s="23"/>
      <c r="H41" s="23"/>
      <c r="I41" s="23"/>
      <c r="J41" s="23"/>
    </row>
    <row r="42" spans="1:10" ht="46.5" x14ac:dyDescent="0.35">
      <c r="A42" s="31" t="s">
        <v>94</v>
      </c>
      <c r="B42" s="23"/>
      <c r="C42" s="23"/>
      <c r="D42" s="23"/>
      <c r="E42" s="23"/>
      <c r="F42" s="23"/>
      <c r="G42" s="23"/>
      <c r="H42" s="23"/>
      <c r="I42" s="23"/>
      <c r="J42" s="23"/>
    </row>
    <row r="43" spans="1:10" ht="300.75" customHeight="1" x14ac:dyDescent="0.35">
      <c r="A43" s="71"/>
      <c r="B43" s="23"/>
      <c r="C43" s="23"/>
      <c r="D43" s="23"/>
      <c r="E43" s="23"/>
      <c r="F43" s="23"/>
      <c r="G43" s="23"/>
      <c r="H43" s="23"/>
      <c r="I43" s="23"/>
      <c r="J43" s="23"/>
    </row>
    <row r="44" spans="1:10" x14ac:dyDescent="0.35">
      <c r="A44" s="23"/>
      <c r="B44" s="23"/>
      <c r="C44" s="23"/>
      <c r="D44" s="23"/>
      <c r="E44" s="23"/>
      <c r="F44" s="23"/>
      <c r="G44" s="23"/>
      <c r="H44" s="23"/>
      <c r="I44" s="23"/>
      <c r="J44" s="23"/>
    </row>
    <row r="45" spans="1:10" x14ac:dyDescent="0.35">
      <c r="A45" s="23"/>
      <c r="B45" s="23"/>
      <c r="C45" s="23"/>
      <c r="D45" s="23"/>
      <c r="E45" s="23"/>
      <c r="F45" s="23"/>
      <c r="G45" s="23"/>
      <c r="H45" s="23"/>
      <c r="I45" s="23"/>
      <c r="J45" s="23"/>
    </row>
    <row r="46" spans="1:10" x14ac:dyDescent="0.35">
      <c r="A46" s="23"/>
      <c r="B46" s="23"/>
      <c r="C46" s="23"/>
      <c r="D46" s="23"/>
      <c r="E46" s="23"/>
      <c r="F46" s="23"/>
      <c r="G46" s="23"/>
      <c r="H46" s="23"/>
      <c r="I46" s="23"/>
      <c r="J46" s="23"/>
    </row>
    <row r="47" spans="1:10" x14ac:dyDescent="0.35">
      <c r="A47" s="23"/>
      <c r="B47" s="23"/>
      <c r="C47" s="23"/>
      <c r="D47" s="23"/>
      <c r="E47" s="23"/>
      <c r="F47" s="23"/>
      <c r="G47" s="23"/>
      <c r="H47" s="23"/>
      <c r="I47" s="23"/>
      <c r="J47" s="23"/>
    </row>
    <row r="48" spans="1:10" x14ac:dyDescent="0.35">
      <c r="A48" s="23"/>
      <c r="B48" s="23"/>
      <c r="C48" s="23"/>
      <c r="D48" s="23"/>
      <c r="E48" s="23"/>
      <c r="F48" s="23"/>
      <c r="G48" s="23"/>
      <c r="H48" s="23"/>
      <c r="I48" s="23"/>
      <c r="J48" s="23"/>
    </row>
    <row r="49" spans="1:10" x14ac:dyDescent="0.35">
      <c r="A49" s="23"/>
      <c r="B49" s="23"/>
      <c r="C49" s="23"/>
      <c r="D49" s="23"/>
      <c r="E49" s="23"/>
      <c r="F49" s="23"/>
      <c r="G49" s="23"/>
      <c r="H49" s="23"/>
      <c r="I49" s="23"/>
      <c r="J49" s="23"/>
    </row>
    <row r="50" spans="1:10" x14ac:dyDescent="0.35">
      <c r="A50" s="23"/>
      <c r="B50" s="23"/>
      <c r="C50" s="23"/>
      <c r="D50" s="23"/>
      <c r="E50" s="23"/>
      <c r="F50" s="23"/>
      <c r="G50" s="23"/>
      <c r="H50" s="23"/>
      <c r="I50" s="23"/>
      <c r="J50" s="23"/>
    </row>
    <row r="51" spans="1:10" x14ac:dyDescent="0.35">
      <c r="A51" s="23"/>
      <c r="B51" s="23"/>
      <c r="C51" s="23"/>
      <c r="D51" s="23"/>
      <c r="E51" s="23"/>
      <c r="F51" s="23"/>
      <c r="G51" s="23"/>
      <c r="H51" s="23"/>
      <c r="I51" s="23"/>
      <c r="J51" s="23"/>
    </row>
  </sheetData>
  <sheetProtection algorithmName="SHA-512" hashValue="ADqBt75bdK0zO+3TqmCyn2Yr4YBYwLxEW5qf5qULdRw2TiDgirIKl/nj+/AeHxgBAoC22Mep0I66uAj185pCxw==" saltValue="KJ1AtynkW0GfIDm6vNtA9A==" spinCount="100000" sheet="1" selectLockedCells="1"/>
  <dataValidations count="3">
    <dataValidation type="custom" allowBlank="1" showInputMessage="1" showErrorMessage="1" errorTitle="Invalid Input" error="Please enter a numeric value greater than or equal to 0." sqref="D28:D33" xr:uid="{563EB017-FCF2-41CE-812D-8BD0176FE944}">
      <formula1>AND(ISNUMBER(D28),D28&gt;=0)</formula1>
    </dataValidation>
    <dataValidation type="textLength" errorStyle="warning" operator="lessThanOrEqual" allowBlank="1" showInputMessage="1" showErrorMessage="1" errorTitle="Invalid Input" error="Maximum character limit reached, please do not exceed 500 characters." sqref="A39" xr:uid="{E04658EC-E3D4-4FE8-BE48-21C5D6A52C9B}">
      <formula1>500</formula1>
    </dataValidation>
    <dataValidation type="textLength" errorStyle="warning" operator="lessThanOrEqual" allowBlank="1" showInputMessage="1" showErrorMessage="1" errorTitle="Invalid Input" error="Max character limit reached. Please do not exceed 1,000 characters." sqref="A43" xr:uid="{ABEFEA42-E32E-4D10-A4AE-18A24EA6C18E}">
      <formula1>1000</formula1>
    </dataValidation>
  </dataValidations>
  <hyperlinks>
    <hyperlink ref="A11" r:id="rId1" xr:uid="{5FD3D4AE-AFD4-4B35-AEF1-6E3E4BB2C683}"/>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534CE-9E04-43C2-81F0-2553E2F72B91}">
  <sheetPr codeName="Sheet14">
    <tabColor theme="7"/>
  </sheetPr>
  <dimension ref="A1:BN16"/>
  <sheetViews>
    <sheetView zoomScaleNormal="100" workbookViewId="0">
      <selection activeCell="A2" sqref="A2"/>
    </sheetView>
  </sheetViews>
  <sheetFormatPr defaultRowHeight="15.5" x14ac:dyDescent="0.35"/>
  <cols>
    <col min="1" max="1" width="122.1796875" style="23" customWidth="1"/>
    <col min="2" max="2" width="28.7265625" style="23" customWidth="1"/>
    <col min="3" max="4" width="9.1796875" style="23"/>
    <col min="5" max="66" width="9.1796875" style="3"/>
  </cols>
  <sheetData>
    <row r="1" spans="1:66" s="78" customFormat="1" x14ac:dyDescent="0.35">
      <c r="A1" s="11" t="s">
        <v>38</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row>
    <row r="2" spans="1:66" x14ac:dyDescent="0.35">
      <c r="A2" s="22"/>
    </row>
    <row r="3" spans="1:66" x14ac:dyDescent="0.35">
      <c r="A3" s="11" t="s">
        <v>95</v>
      </c>
    </row>
    <row r="5" spans="1:66" x14ac:dyDescent="0.35">
      <c r="A5" s="11" t="s">
        <v>51</v>
      </c>
    </row>
    <row r="6" spans="1:66" ht="31" x14ac:dyDescent="0.35">
      <c r="A6" s="25" t="s">
        <v>96</v>
      </c>
    </row>
    <row r="7" spans="1:66" ht="62" x14ac:dyDescent="0.35">
      <c r="A7" s="46" t="s">
        <v>97</v>
      </c>
    </row>
    <row r="8" spans="1:66" x14ac:dyDescent="0.35">
      <c r="A8" s="46" t="s">
        <v>98</v>
      </c>
    </row>
    <row r="9" spans="1:66" x14ac:dyDescent="0.35">
      <c r="A9" s="29"/>
    </row>
    <row r="10" spans="1:66" x14ac:dyDescent="0.35">
      <c r="A10" s="29" t="s">
        <v>99</v>
      </c>
    </row>
    <row r="11" spans="1:66" x14ac:dyDescent="0.35">
      <c r="A11" s="29"/>
    </row>
    <row r="12" spans="1:66" ht="31" x14ac:dyDescent="0.35">
      <c r="A12" s="26" t="s">
        <v>100</v>
      </c>
    </row>
    <row r="15" spans="1:66" ht="46.5" x14ac:dyDescent="0.35">
      <c r="A15" s="31" t="s">
        <v>101</v>
      </c>
    </row>
    <row r="16" spans="1:66" ht="149.25" customHeight="1" x14ac:dyDescent="0.35">
      <c r="A16" s="72"/>
    </row>
  </sheetData>
  <sheetProtection algorithmName="SHA-512" hashValue="2MG2vd8MjFJ/12RcQWgQp6KneradnvmXAN91ZL7AKpOE/w5EwmaV/tG1rJAz7fcLL1NIhP+rSoXY3B23S63SFQ==" saltValue="xftN2lZmCl7/enBCBqXdfg==" spinCount="100000" sheet="1" selectLockedCells="1"/>
  <dataValidations count="1">
    <dataValidation type="textLength" errorStyle="warning" operator="lessThanOrEqual" allowBlank="1" showInputMessage="1" showErrorMessage="1" error="Maximum character limit reached. Please do not exceed 500 characters" sqref="A16" xr:uid="{671EEBC6-86E1-4FFD-A5D5-856BB428AD18}">
      <formula1>500</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68005-737B-4CA1-9C94-54AB100FBE7F}">
  <sheetPr codeName="Sheet15">
    <tabColor theme="7"/>
  </sheetPr>
  <dimension ref="A1:BJ17"/>
  <sheetViews>
    <sheetView zoomScaleNormal="100" workbookViewId="0">
      <selection activeCell="A2" sqref="A2"/>
    </sheetView>
  </sheetViews>
  <sheetFormatPr defaultRowHeight="15.5" x14ac:dyDescent="0.35"/>
  <cols>
    <col min="1" max="1" width="122.1796875" style="23" customWidth="1"/>
    <col min="2" max="2" width="28.453125" style="23" customWidth="1"/>
    <col min="3" max="3" width="9.1796875" style="23"/>
    <col min="4" max="62" width="9.1796875" style="3"/>
  </cols>
  <sheetData>
    <row r="1" spans="1:62" s="78" customFormat="1" x14ac:dyDescent="0.35">
      <c r="A1" s="11" t="s">
        <v>38</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row>
    <row r="2" spans="1:62" x14ac:dyDescent="0.35">
      <c r="A2" s="22"/>
    </row>
    <row r="3" spans="1:62" x14ac:dyDescent="0.35">
      <c r="A3" s="11" t="s">
        <v>102</v>
      </c>
    </row>
    <row r="5" spans="1:62" x14ac:dyDescent="0.35">
      <c r="A5" s="11" t="s">
        <v>103</v>
      </c>
    </row>
    <row r="6" spans="1:62" ht="31" x14ac:dyDescent="0.35">
      <c r="A6" s="25" t="s">
        <v>104</v>
      </c>
    </row>
    <row r="7" spans="1:62" x14ac:dyDescent="0.35">
      <c r="A7" s="47" t="s">
        <v>105</v>
      </c>
    </row>
    <row r="8" spans="1:62" ht="36.65" customHeight="1" x14ac:dyDescent="0.35">
      <c r="A8" s="73" t="s">
        <v>106</v>
      </c>
    </row>
    <row r="9" spans="1:62" ht="31" x14ac:dyDescent="0.35">
      <c r="A9" s="46" t="s">
        <v>107</v>
      </c>
    </row>
    <row r="10" spans="1:62" x14ac:dyDescent="0.35">
      <c r="A10" s="74"/>
    </row>
    <row r="11" spans="1:62" x14ac:dyDescent="0.35">
      <c r="A11" s="29" t="s">
        <v>108</v>
      </c>
    </row>
    <row r="12" spans="1:62" x14ac:dyDescent="0.35">
      <c r="A12" s="74"/>
    </row>
    <row r="13" spans="1:62" ht="31" x14ac:dyDescent="0.35">
      <c r="A13" s="26" t="s">
        <v>109</v>
      </c>
    </row>
    <row r="16" spans="1:62" ht="31" x14ac:dyDescent="0.35">
      <c r="A16" s="28" t="s">
        <v>110</v>
      </c>
    </row>
    <row r="17" spans="1:1" ht="150.75" customHeight="1" x14ac:dyDescent="0.35">
      <c r="A17" s="75"/>
    </row>
  </sheetData>
  <sheetProtection algorithmName="SHA-512" hashValue="ylcBCEX5gru2M3XIlWSO5DCvVHjL2k6F0xzu8BN8TpRQxrh3poMRhwRHKgYn1k7M12dpdlAIyEJJVxr0DW0rXw==" saltValue="6817dh2kgtvm8Swo8Xbxtw==" spinCount="100000" sheet="1" selectLockedCells="1"/>
  <dataValidations count="1">
    <dataValidation type="textLength" errorStyle="warning" operator="lessThanOrEqual" allowBlank="1" showInputMessage="1" showErrorMessage="1" error="Maximum character limit reached. Please do not exceed 500 characters." sqref="A17" xr:uid="{E2647935-A4B1-4C61-83CC-0F9C7964E6AB}">
      <formula1>500</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31A92-A2E7-4DF8-BC2E-A7A3FEED01CF}">
  <sheetPr>
    <tabColor theme="2" tint="-9.9978637043366805E-2"/>
  </sheetPr>
  <dimension ref="A1:AW23"/>
  <sheetViews>
    <sheetView zoomScaleNormal="100" workbookViewId="0">
      <selection activeCell="A3" sqref="A3"/>
    </sheetView>
  </sheetViews>
  <sheetFormatPr defaultRowHeight="15.5" x14ac:dyDescent="0.35"/>
  <cols>
    <col min="1" max="1" width="122.1796875" style="3" customWidth="1"/>
    <col min="2" max="49" width="8.7265625" style="3"/>
  </cols>
  <sheetData>
    <row r="1" spans="1:49" s="78" customFormat="1" x14ac:dyDescent="0.35">
      <c r="A1" s="11" t="s">
        <v>38</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49" x14ac:dyDescent="0.35">
      <c r="A2" s="23"/>
      <c r="B2" s="23"/>
    </row>
    <row r="3" spans="1:49" x14ac:dyDescent="0.35">
      <c r="A3" s="22"/>
      <c r="B3" s="23"/>
    </row>
    <row r="4" spans="1:49" x14ac:dyDescent="0.35">
      <c r="A4" s="11" t="s">
        <v>111</v>
      </c>
      <c r="B4" s="23"/>
    </row>
    <row r="5" spans="1:49" ht="31" x14ac:dyDescent="0.35">
      <c r="A5" s="99" t="s">
        <v>112</v>
      </c>
      <c r="B5" s="23"/>
    </row>
    <row r="6" spans="1:49" ht="62" x14ac:dyDescent="0.35">
      <c r="A6" s="64" t="s">
        <v>822</v>
      </c>
      <c r="B6" s="23"/>
    </row>
    <row r="7" spans="1:49" ht="46.5" x14ac:dyDescent="0.35">
      <c r="A7" s="64" t="s">
        <v>823</v>
      </c>
      <c r="B7" s="23"/>
    </row>
    <row r="8" spans="1:49" ht="31" x14ac:dyDescent="0.35">
      <c r="A8" s="64" t="s">
        <v>824</v>
      </c>
      <c r="B8" s="23"/>
    </row>
    <row r="9" spans="1:49" ht="31" x14ac:dyDescent="0.35">
      <c r="A9" s="64" t="s">
        <v>825</v>
      </c>
      <c r="B9" s="23"/>
    </row>
    <row r="10" spans="1:49" x14ac:dyDescent="0.35">
      <c r="A10" s="23"/>
      <c r="B10" s="23"/>
    </row>
    <row r="11" spans="1:49" x14ac:dyDescent="0.35">
      <c r="A11" s="23"/>
      <c r="B11" s="23"/>
    </row>
    <row r="12" spans="1:49" x14ac:dyDescent="0.35">
      <c r="A12" s="48" t="s">
        <v>113</v>
      </c>
      <c r="B12" s="23"/>
    </row>
    <row r="13" spans="1:49" x14ac:dyDescent="0.35">
      <c r="A13" s="64" t="s">
        <v>826</v>
      </c>
      <c r="B13" s="23"/>
    </row>
    <row r="14" spans="1:49" ht="31" x14ac:dyDescent="0.35">
      <c r="A14" s="64" t="s">
        <v>827</v>
      </c>
      <c r="B14" s="23"/>
    </row>
    <row r="15" spans="1:49" x14ac:dyDescent="0.35">
      <c r="A15" s="64" t="s">
        <v>828</v>
      </c>
      <c r="B15" s="23"/>
    </row>
    <row r="16" spans="1:49" ht="31" x14ac:dyDescent="0.35">
      <c r="A16" s="64" t="s">
        <v>829</v>
      </c>
      <c r="B16" s="23"/>
    </row>
    <row r="17" spans="1:2" x14ac:dyDescent="0.35">
      <c r="A17" s="100" t="s">
        <v>830</v>
      </c>
      <c r="B17" s="23"/>
    </row>
    <row r="18" spans="1:2" s="3" customFormat="1" x14ac:dyDescent="0.35">
      <c r="A18" s="23"/>
      <c r="B18" s="23"/>
    </row>
    <row r="19" spans="1:2" s="3" customFormat="1" x14ac:dyDescent="0.35">
      <c r="A19" s="23"/>
      <c r="B19" s="23"/>
    </row>
    <row r="20" spans="1:2" s="3" customFormat="1" x14ac:dyDescent="0.35">
      <c r="A20" s="23"/>
      <c r="B20" s="23"/>
    </row>
    <row r="21" spans="1:2" s="3" customFormat="1" x14ac:dyDescent="0.35">
      <c r="A21" s="23"/>
      <c r="B21" s="23"/>
    </row>
    <row r="22" spans="1:2" s="3" customFormat="1" x14ac:dyDescent="0.35">
      <c r="A22" s="23"/>
      <c r="B22" s="23"/>
    </row>
    <row r="23" spans="1:2" s="3" customFormat="1" x14ac:dyDescent="0.35">
      <c r="A23" s="23"/>
      <c r="B23" s="23"/>
    </row>
  </sheetData>
  <sheetProtection algorithmName="SHA-512" hashValue="0uW9NWuenC4bNuJfnCqKLzHx2HTsRNuaHri+OTLhQTKjx8zCrbzkddhSB/qKegE81PoQ+JoktDrZPf3cUWr00Q==" saltValue="vpsXnbRZEBi3fZynK8XqPg==" spinCount="100000" sheet="1" selectLockedCells="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44735-235D-4D2A-8E54-50ED68E6BFEA}">
  <sheetPr>
    <tabColor theme="7"/>
  </sheetPr>
  <dimension ref="A1:BJ59"/>
  <sheetViews>
    <sheetView zoomScaleNormal="100" workbookViewId="0">
      <selection activeCell="A56" sqref="A56:B56"/>
    </sheetView>
  </sheetViews>
  <sheetFormatPr defaultRowHeight="15.5" x14ac:dyDescent="0.35"/>
  <cols>
    <col min="1" max="1" width="122.1796875" style="23" customWidth="1"/>
    <col min="2" max="2" width="28.453125" style="23" customWidth="1"/>
    <col min="3" max="3" width="8.7265625" style="23" hidden="1" customWidth="1"/>
    <col min="4" max="62" width="8.7265625" style="3"/>
  </cols>
  <sheetData>
    <row r="1" spans="1:62" s="78" customFormat="1" x14ac:dyDescent="0.35">
      <c r="A1" s="11" t="s">
        <v>38</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row>
    <row r="2" spans="1:62" x14ac:dyDescent="0.35">
      <c r="A2" s="22"/>
    </row>
    <row r="3" spans="1:62" x14ac:dyDescent="0.35">
      <c r="A3" s="11" t="s">
        <v>23</v>
      </c>
    </row>
    <row r="5" spans="1:62" x14ac:dyDescent="0.35">
      <c r="A5" s="11" t="s">
        <v>103</v>
      </c>
    </row>
    <row r="6" spans="1:62" ht="31" x14ac:dyDescent="0.35">
      <c r="A6" s="99" t="s">
        <v>114</v>
      </c>
    </row>
    <row r="7" spans="1:62" ht="31" x14ac:dyDescent="0.35">
      <c r="A7" s="64" t="s">
        <v>115</v>
      </c>
    </row>
    <row r="8" spans="1:62" x14ac:dyDescent="0.35">
      <c r="A8" s="64" t="s">
        <v>116</v>
      </c>
    </row>
    <row r="9" spans="1:62" x14ac:dyDescent="0.35">
      <c r="A9" s="100" t="s">
        <v>117</v>
      </c>
    </row>
    <row r="12" spans="1:62" x14ac:dyDescent="0.35">
      <c r="A12" s="31" t="s">
        <v>118</v>
      </c>
    </row>
    <row r="13" spans="1:62" s="23" customFormat="1" x14ac:dyDescent="0.35">
      <c r="A13" s="53" t="s">
        <v>57</v>
      </c>
      <c r="B13" s="54" t="s">
        <v>58</v>
      </c>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row>
    <row r="14" spans="1:62" x14ac:dyDescent="0.35">
      <c r="A14" s="57" t="s">
        <v>831</v>
      </c>
      <c r="B14" s="58"/>
    </row>
    <row r="17" spans="1:3" x14ac:dyDescent="0.35">
      <c r="A17" s="31" t="s">
        <v>119</v>
      </c>
    </row>
    <row r="18" spans="1:3" x14ac:dyDescent="0.35">
      <c r="A18" s="53" t="s">
        <v>57</v>
      </c>
      <c r="B18" s="54" t="s">
        <v>58</v>
      </c>
    </row>
    <row r="19" spans="1:3" x14ac:dyDescent="0.35">
      <c r="A19" s="109" t="s">
        <v>120</v>
      </c>
      <c r="B19" s="111" t="b">
        <v>0</v>
      </c>
      <c r="C19" s="23" t="b">
        <f>B19</f>
        <v>0</v>
      </c>
    </row>
    <row r="20" spans="1:3" x14ac:dyDescent="0.35">
      <c r="A20" s="101" t="s">
        <v>121</v>
      </c>
      <c r="B20" s="112" t="b">
        <v>0</v>
      </c>
      <c r="C20" s="23" t="b">
        <f t="shared" ref="C20:C28" si="0">B20</f>
        <v>0</v>
      </c>
    </row>
    <row r="21" spans="1:3" x14ac:dyDescent="0.35">
      <c r="A21" s="101" t="s">
        <v>122</v>
      </c>
      <c r="B21" s="112" t="b">
        <v>0</v>
      </c>
      <c r="C21" s="23" t="b">
        <f t="shared" si="0"/>
        <v>0</v>
      </c>
    </row>
    <row r="22" spans="1:3" x14ac:dyDescent="0.35">
      <c r="A22" s="101" t="s">
        <v>123</v>
      </c>
      <c r="B22" s="112" t="b">
        <v>0</v>
      </c>
      <c r="C22" s="23" t="b">
        <f t="shared" si="0"/>
        <v>0</v>
      </c>
    </row>
    <row r="23" spans="1:3" x14ac:dyDescent="0.35">
      <c r="A23" s="101" t="s">
        <v>124</v>
      </c>
      <c r="B23" s="112" t="b">
        <v>0</v>
      </c>
      <c r="C23" s="23" t="b">
        <f t="shared" si="0"/>
        <v>0</v>
      </c>
    </row>
    <row r="24" spans="1:3" x14ac:dyDescent="0.35">
      <c r="A24" s="101" t="s">
        <v>783</v>
      </c>
      <c r="B24" s="112"/>
      <c r="C24" s="23">
        <f t="shared" si="0"/>
        <v>0</v>
      </c>
    </row>
    <row r="25" spans="1:3" x14ac:dyDescent="0.35">
      <c r="A25" s="101" t="s">
        <v>125</v>
      </c>
      <c r="B25" s="112"/>
      <c r="C25" s="23">
        <f t="shared" si="0"/>
        <v>0</v>
      </c>
    </row>
    <row r="26" spans="1:3" x14ac:dyDescent="0.35">
      <c r="A26" s="101" t="s">
        <v>126</v>
      </c>
      <c r="B26" s="112"/>
      <c r="C26" s="23">
        <f t="shared" si="0"/>
        <v>0</v>
      </c>
    </row>
    <row r="27" spans="1:3" x14ac:dyDescent="0.35">
      <c r="A27" s="102" t="s">
        <v>127</v>
      </c>
      <c r="B27" s="112" t="b">
        <v>0</v>
      </c>
      <c r="C27" s="23" t="b">
        <f t="shared" si="0"/>
        <v>0</v>
      </c>
    </row>
    <row r="28" spans="1:3" x14ac:dyDescent="0.35">
      <c r="A28" s="103" t="s">
        <v>128</v>
      </c>
      <c r="B28" s="113" t="b">
        <v>0</v>
      </c>
      <c r="C28" s="23" t="b">
        <f t="shared" si="0"/>
        <v>0</v>
      </c>
    </row>
    <row r="29" spans="1:3" x14ac:dyDescent="0.35">
      <c r="A29" s="107" t="s">
        <v>129</v>
      </c>
      <c r="B29" s="108"/>
    </row>
    <row r="30" spans="1:3" ht="40.5" customHeight="1" x14ac:dyDescent="0.35">
      <c r="A30" s="151"/>
      <c r="B30" s="152"/>
      <c r="C30" s="23" t="str" cm="1">
        <f t="array" ref="C30">IF(COUNTIF(C19:C28,TRUE)=0,"",_xlfn.TEXTJOIN(", ",TRUE,_xlfn._xlws.FILTER(A19:A28,C19:C28=TRUE)))</f>
        <v/>
      </c>
    </row>
    <row r="31" spans="1:3" x14ac:dyDescent="0.35">
      <c r="A31" s="106"/>
      <c r="B31" s="106"/>
    </row>
    <row r="32" spans="1:3" x14ac:dyDescent="0.35">
      <c r="A32" s="106"/>
      <c r="B32" s="106"/>
    </row>
    <row r="33" spans="1:3" x14ac:dyDescent="0.35">
      <c r="A33" s="31" t="s">
        <v>130</v>
      </c>
    </row>
    <row r="34" spans="1:3" x14ac:dyDescent="0.35">
      <c r="A34" s="53" t="s">
        <v>57</v>
      </c>
      <c r="B34" s="54" t="s">
        <v>58</v>
      </c>
    </row>
    <row r="35" spans="1:3" x14ac:dyDescent="0.35">
      <c r="A35" s="57" t="s">
        <v>64</v>
      </c>
      <c r="B35" s="58"/>
    </row>
    <row r="38" spans="1:3" ht="31" x14ac:dyDescent="0.35">
      <c r="A38" s="31" t="s">
        <v>131</v>
      </c>
    </row>
    <row r="39" spans="1:3" x14ac:dyDescent="0.35">
      <c r="A39" s="53" t="s">
        <v>57</v>
      </c>
      <c r="B39" s="54" t="s">
        <v>58</v>
      </c>
    </row>
    <row r="40" spans="1:3" x14ac:dyDescent="0.35">
      <c r="A40" s="109" t="s">
        <v>132</v>
      </c>
      <c r="B40" s="111" t="b">
        <v>0</v>
      </c>
      <c r="C40" s="23" t="b">
        <f>B40</f>
        <v>0</v>
      </c>
    </row>
    <row r="41" spans="1:3" x14ac:dyDescent="0.35">
      <c r="A41" s="101" t="s">
        <v>133</v>
      </c>
      <c r="B41" s="112" t="b">
        <v>0</v>
      </c>
      <c r="C41" s="23" t="b">
        <f t="shared" ref="C41:C48" si="1">B41</f>
        <v>0</v>
      </c>
    </row>
    <row r="42" spans="1:3" x14ac:dyDescent="0.35">
      <c r="A42" s="101" t="s">
        <v>134</v>
      </c>
      <c r="B42" s="112" t="b">
        <v>0</v>
      </c>
      <c r="C42" s="23" t="b">
        <f t="shared" si="1"/>
        <v>0</v>
      </c>
    </row>
    <row r="43" spans="1:3" x14ac:dyDescent="0.35">
      <c r="A43" s="101" t="s">
        <v>135</v>
      </c>
      <c r="B43" s="112" t="b">
        <v>0</v>
      </c>
      <c r="C43" s="23" t="b">
        <f t="shared" si="1"/>
        <v>0</v>
      </c>
    </row>
    <row r="44" spans="1:3" x14ac:dyDescent="0.35">
      <c r="A44" s="101" t="s">
        <v>136</v>
      </c>
      <c r="B44" s="112" t="b">
        <v>0</v>
      </c>
      <c r="C44" s="23" t="b">
        <f t="shared" si="1"/>
        <v>0</v>
      </c>
    </row>
    <row r="45" spans="1:3" x14ac:dyDescent="0.35">
      <c r="A45" s="101" t="s">
        <v>820</v>
      </c>
      <c r="B45" s="112" t="b">
        <v>0</v>
      </c>
      <c r="C45" s="23" t="b">
        <f t="shared" si="1"/>
        <v>0</v>
      </c>
    </row>
    <row r="46" spans="1:3" x14ac:dyDescent="0.35">
      <c r="A46" s="101" t="s">
        <v>137</v>
      </c>
      <c r="B46" s="112" t="b">
        <v>0</v>
      </c>
      <c r="C46" s="23" t="b">
        <f t="shared" si="1"/>
        <v>0</v>
      </c>
    </row>
    <row r="47" spans="1:3" x14ac:dyDescent="0.35">
      <c r="A47" s="101" t="s">
        <v>138</v>
      </c>
      <c r="B47" s="112" t="b">
        <v>0</v>
      </c>
      <c r="C47" s="23" t="b">
        <f t="shared" si="1"/>
        <v>0</v>
      </c>
    </row>
    <row r="48" spans="1:3" x14ac:dyDescent="0.35">
      <c r="A48" s="110" t="s">
        <v>821</v>
      </c>
      <c r="B48" s="113" t="b">
        <v>0</v>
      </c>
      <c r="C48" s="23" t="b">
        <f t="shared" si="1"/>
        <v>0</v>
      </c>
    </row>
    <row r="49" spans="1:3" x14ac:dyDescent="0.35">
      <c r="A49" s="107" t="s">
        <v>129</v>
      </c>
      <c r="B49" s="108"/>
    </row>
    <row r="50" spans="1:3" ht="48.65" customHeight="1" x14ac:dyDescent="0.35">
      <c r="A50" s="153"/>
      <c r="B50" s="154"/>
      <c r="C50" s="23" t="str" cm="1">
        <f t="array" ref="C50">IF(COUNTIF(C40:C48,TRUE)=0,"",_xlfn.TEXTJOIN(", ",TRUE,_xlfn._xlws.FILTER(A40:A48,C40:C48=TRUE)))</f>
        <v/>
      </c>
    </row>
    <row r="51" spans="1:3" x14ac:dyDescent="0.35">
      <c r="A51" s="30"/>
    </row>
    <row r="54" spans="1:3" x14ac:dyDescent="0.35">
      <c r="A54" s="31" t="s">
        <v>835</v>
      </c>
      <c r="B54" s="31"/>
    </row>
    <row r="55" spans="1:3" x14ac:dyDescent="0.35">
      <c r="A55" s="149"/>
      <c r="B55" s="150"/>
    </row>
    <row r="56" spans="1:3" x14ac:dyDescent="0.35">
      <c r="A56" s="149"/>
      <c r="B56" s="150"/>
    </row>
    <row r="57" spans="1:3" x14ac:dyDescent="0.35">
      <c r="A57" s="149"/>
      <c r="B57" s="150"/>
    </row>
    <row r="58" spans="1:3" x14ac:dyDescent="0.35">
      <c r="A58" s="149"/>
      <c r="B58" s="150"/>
    </row>
    <row r="59" spans="1:3" x14ac:dyDescent="0.35">
      <c r="A59" s="149"/>
      <c r="B59" s="150"/>
    </row>
  </sheetData>
  <sheetProtection algorithmName="SHA-512" hashValue="Bgk/xozn8DN/nZRA57pJk/Uw6PuQhLT12FkNRFvKJKc5AqahvMl15uuZ0Bw8QtU28BQfqpVhKA4sg7hie5YYVw==" saltValue="Oy4/Fojcld4zQiTWBQew0A==" spinCount="100000" sheet="1" selectLockedCells="1"/>
  <mergeCells count="7">
    <mergeCell ref="A58:B58"/>
    <mergeCell ref="A59:B59"/>
    <mergeCell ref="A30:B30"/>
    <mergeCell ref="A50:B50"/>
    <mergeCell ref="A55:B55"/>
    <mergeCell ref="A56:B56"/>
    <mergeCell ref="A57:B57"/>
  </mergeCells>
  <dataValidations count="4">
    <dataValidation type="custom" allowBlank="1" showInputMessage="1" showErrorMessage="1" errorTitle="Explanation required" error="Please probide details when selecting &quot;Other&quot;" sqref="A32:B32 A30:B30 A50:B50" xr:uid="{4DB8F366-7846-49AE-BD42-E0F7A0B9931D}">
      <formula1>OR(C28=FALSE, LEN(A30)&gt;0)</formula1>
    </dataValidation>
    <dataValidation type="custom" allowBlank="1" showInputMessage="1" showErrorMessage="1" errorTitle="Explanation required" error="Please probide details when selecting &quot;Other&quot;" sqref="A31:B31" xr:uid="{2EEF01B5-F16F-41B9-AEE4-0DE5B22EAF82}">
      <formula1>OR(C30=FALSE, LEN(A31)&gt;0)</formula1>
    </dataValidation>
    <dataValidation type="custom" allowBlank="1" showInputMessage="1" showErrorMessage="1" sqref="C28" xr:uid="{4541FDE5-639A-4360-A736-ABBE55D5878C}">
      <formula1>IF(C28=TRUE,"Please specify below in the highlighted texbox","")</formula1>
    </dataValidation>
    <dataValidation type="custom" allowBlank="1" showInputMessage="1" showErrorMessage="1" error="Please enter a valid web address starting with http://, https://, or www." sqref="A55:B59" xr:uid="{9CCBCD86-8988-4E31-97B0-D4D6C75AD416}">
      <formula1>OR(LEFT(A55,7)="http://",LEFT(A55,8)="https://",LEFT(A55,4)="www.")</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F74AEAE0-F519-4EC5-99BF-2A8F20624FD6}">
          <x14:formula1>
            <xm:f>'Source - MPS Dropdowns'!$A$1:$A$8</xm:f>
          </x14:formula1>
          <xm:sqref>B14</xm:sqref>
        </x14:dataValidation>
        <x14:dataValidation type="list" allowBlank="1" showInputMessage="1" showErrorMessage="1" xr:uid="{E120B53F-9D6F-4CAD-8609-A9A04B6A0815}">
          <x14:formula1>
            <xm:f>'Source - MPS Dropdowns'!$A$21:$A$25</xm:f>
          </x14:formula1>
          <xm:sqref>B35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733dd27-db60-40e2-8fa1-8ddcdc226c7b">
      <Terms xmlns="http://schemas.microsoft.com/office/infopath/2007/PartnerControls"/>
    </lcf76f155ced4ddcb4097134ff3c332f>
    <_Flow_SignoffStatus xmlns="7733dd27-db60-40e2-8fa1-8ddcdc226c7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2069C7FE9ECC64F9757C4D3906D9A99" ma:contentTypeVersion="13" ma:contentTypeDescription="Create a new document." ma:contentTypeScope="" ma:versionID="2a534f807ea56874ce8ec27897ceec0c">
  <xsd:schema xmlns:xsd="http://www.w3.org/2001/XMLSchema" xmlns:xs="http://www.w3.org/2001/XMLSchema" xmlns:p="http://schemas.microsoft.com/office/2006/metadata/properties" xmlns:ns2="7733dd27-db60-40e2-8fa1-8ddcdc226c7b" xmlns:ns3="34f15714-548d-495f-a9b0-f58ce09e51d1" targetNamespace="http://schemas.microsoft.com/office/2006/metadata/properties" ma:root="true" ma:fieldsID="7af693cc2c9047d0e1e1f1b402787820" ns2:_="" ns3:_="">
    <xsd:import namespace="7733dd27-db60-40e2-8fa1-8ddcdc226c7b"/>
    <xsd:import namespace="34f15714-548d-495f-a9b0-f58ce09e51d1"/>
    <xsd:element name="properties">
      <xsd:complexType>
        <xsd:sequence>
          <xsd:element name="documentManagement">
            <xsd:complexType>
              <xsd:all>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_Flow_SignoffStatus" minOccurs="0"/>
                <xsd:element ref="ns2:MediaServiceLocation"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33dd27-db60-40e2-8fa1-8ddcdc226c7b" elementFormDefault="qualified">
    <xsd:import namespace="http://schemas.microsoft.com/office/2006/documentManagement/types"/>
    <xsd:import namespace="http://schemas.microsoft.com/office/infopath/2007/PartnerControls"/>
    <xsd:element name="MediaServiceAutoTags" ma:index="8" nillable="true" ma:displayName="Tags" ma:internalName="MediaServiceAutoTags" ma:readOnly="true">
      <xsd:simpleType>
        <xsd:restriction base="dms:Text"/>
      </xsd:simpleType>
    </xsd:element>
    <xsd:element name="MediaServiceOCR" ma:index="9" nillable="true" ma:displayName="Extracted Text" ma:internalName="MediaServiceOCR" ma:readOnly="true">
      <xsd:simpleType>
        <xsd:restriction base="dms:Note">
          <xsd:maxLength value="255"/>
        </xsd:restriction>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_Flow_SignoffStatus" ma:index="14" nillable="true" ma:displayName="Sign-off status" ma:internalName="Sign_x002d_off_x0020_status">
      <xsd:simpleType>
        <xsd:restriction base="dms:Text"/>
      </xsd:simpleType>
    </xsd:element>
    <xsd:element name="MediaServiceLocation" ma:index="15" nillable="true" ma:displayName="Location"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1caf2c84-180d-4652-98d8-3773f236d38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f15714-548d-495f-a9b0-f58ce09e51d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92157D1-E886-41FB-A7C2-CD11973F6168}">
  <ds:schemaRefs>
    <ds:schemaRef ds:uri="7733dd27-db60-40e2-8fa1-8ddcdc226c7b"/>
    <ds:schemaRef ds:uri="http://purl.org/dc/dcmitype/"/>
    <ds:schemaRef ds:uri="http://purl.org/dc/elements/1.1/"/>
    <ds:schemaRef ds:uri="34f15714-548d-495f-a9b0-f58ce09e51d1"/>
    <ds:schemaRef ds:uri="http://purl.org/dc/terms/"/>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5966B1A8-C3CB-4E41-AFDF-CF892E6DB6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33dd27-db60-40e2-8fa1-8ddcdc226c7b"/>
    <ds:schemaRef ds:uri="34f15714-548d-495f-a9b0-f58ce09e51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9D1CDA1-DE1B-409A-BF1A-3F5DA6FB7B1C}">
  <ds:schemaRefs>
    <ds:schemaRef ds:uri="http://schemas.microsoft.com/sharepoint/v3/contenttype/forms"/>
  </ds:schemaRefs>
</ds:datastoreItem>
</file>

<file path=docMetadata/LabelInfo.xml><?xml version="1.0" encoding="utf-8"?>
<clbl:labelList xmlns:clbl="http://schemas.microsoft.com/office/2020/mipLabelMetadata">
  <clbl:label id="{61278c30-91a8-4c31-8c1f-ef4de8973a1c}" enabled="0" method="" siteId="{61278c30-91a8-4c31-8c1f-ef4de8973a1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Final report (2025 to 2026) -&gt;</vt:lpstr>
      <vt:lpstr>Guidance (2025 to 2026)</vt:lpstr>
      <vt:lpstr>Spend return (2025 to 2026)</vt:lpstr>
      <vt:lpstr>Fee rates (2025 to 2026)</vt:lpstr>
      <vt:lpstr>Waiting times (2025 to 2026)</vt:lpstr>
      <vt:lpstr>Workforce (2025 to 2026)</vt:lpstr>
      <vt:lpstr>Market Guidance (2025 to 2026) </vt:lpstr>
      <vt:lpstr>Market Position Statements </vt:lpstr>
      <vt:lpstr>Market Strategy</vt:lpstr>
      <vt:lpstr>Outputs</vt:lpstr>
      <vt:lpstr>SDL (2025 to 2026) -&gt;</vt:lpstr>
      <vt:lpstr>Guidance (2026 to 2027)</vt:lpstr>
      <vt:lpstr>Fee rates (2026 to 2027)</vt:lpstr>
      <vt:lpstr>Source - Dropdowns</vt:lpstr>
      <vt:lpstr>Source - MPS Dropdowns</vt:lpstr>
      <vt:lpstr>2025-26 MSIF Allocations</vt:lpstr>
      <vt:lpstr>2025-26 Fee Rate Reporting</vt:lpstr>
      <vt:lpstr>Source - LA 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2024-02-06T15:10:58Z</dcterms:created>
  <dcterms:modified xsi:type="dcterms:W3CDTF">2026-04-14T14:50:34Z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0x01010072069C7FE9ECC64F9757C4D3906D9A99</vt:lpwstr>
  </property>
  <property fmtid="{D5CDD505-2E9C-101B-9397-08002B2CF9AE}" pid="3" name="MediaServiceImageTags">
    <vt:lpwstr/>
  </property>
  <property fmtid="{D5CDD505-2E9C-101B-9397-08002B2CF9AE}" pid="4" name="TaxCatchAll">
    <vt:lpwstr/>
  </property>
</Properties>
</file>