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C5776FAA-559B-4CD8-AA61-954E56DA507B}"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84" i="9" l="1"/>
  <c r="O384" i="9"/>
  <c r="N384" i="9"/>
  <c r="M384" i="9"/>
  <c r="L384" i="9"/>
  <c r="K384" i="9"/>
  <c r="J384" i="9"/>
  <c r="I384" i="9"/>
  <c r="H384" i="9"/>
  <c r="G384" i="9"/>
  <c r="F384" i="9"/>
  <c r="E384" i="9"/>
  <c r="D384" i="9"/>
  <c r="C384" i="9"/>
  <c r="C130" i="7" l="1"/>
  <c r="D130" i="7"/>
  <c r="E130" i="7"/>
  <c r="F130" i="7"/>
  <c r="G130" i="7"/>
  <c r="H130" i="7"/>
  <c r="I130" i="7"/>
  <c r="J130" i="7"/>
  <c r="K130" i="7"/>
  <c r="L130" i="7"/>
  <c r="M130" i="7"/>
  <c r="N130" i="7"/>
  <c r="O130" i="7"/>
  <c r="B130" i="7"/>
  <c r="R39" i="9" l="1"/>
  <c r="R40" i="9" s="1"/>
  <c r="C129" i="7"/>
  <c r="D129" i="7"/>
  <c r="E129" i="7"/>
  <c r="F129" i="7"/>
  <c r="G129" i="7"/>
  <c r="H129" i="7"/>
  <c r="I129" i="7"/>
  <c r="J129" i="7"/>
  <c r="K129" i="7"/>
  <c r="L129" i="7"/>
  <c r="M129" i="7"/>
  <c r="N129" i="7"/>
  <c r="O129" i="7"/>
  <c r="B129" i="7"/>
  <c r="C128" i="7"/>
  <c r="D128" i="7"/>
  <c r="E128" i="7"/>
  <c r="F128" i="7"/>
  <c r="G128" i="7"/>
  <c r="H128" i="7"/>
  <c r="I128" i="7"/>
  <c r="J128" i="7"/>
  <c r="K128" i="7"/>
  <c r="L128" i="7"/>
  <c r="M128" i="7"/>
  <c r="N128" i="7"/>
  <c r="O128" i="7"/>
  <c r="B128" i="7"/>
  <c r="C127" i="7" l="1"/>
  <c r="D127" i="7"/>
  <c r="E127" i="7"/>
  <c r="F127" i="7"/>
  <c r="G127" i="7"/>
  <c r="G37" i="6" s="1"/>
  <c r="H127" i="7"/>
  <c r="H37" i="6" s="1"/>
  <c r="I127" i="7"/>
  <c r="J127" i="7"/>
  <c r="K127" i="7"/>
  <c r="L127" i="7"/>
  <c r="M127" i="7"/>
  <c r="M37" i="6" s="1"/>
  <c r="N127" i="7"/>
  <c r="N37" i="6" s="1"/>
  <c r="O127" i="7"/>
  <c r="O37" i="6" s="1"/>
  <c r="B127" i="7"/>
  <c r="C126" i="7"/>
  <c r="D126" i="7"/>
  <c r="E126" i="7"/>
  <c r="F126" i="7"/>
  <c r="G126" i="7"/>
  <c r="H126" i="7"/>
  <c r="I126" i="7"/>
  <c r="J126" i="7"/>
  <c r="K126" i="7"/>
  <c r="L126" i="7"/>
  <c r="M126" i="7"/>
  <c r="N126" i="7"/>
  <c r="O126" i="7"/>
  <c r="B126" i="7"/>
  <c r="F37" i="6" l="1"/>
  <c r="L37" i="6"/>
  <c r="D37" i="6"/>
  <c r="K37" i="6"/>
  <c r="J37" i="6"/>
  <c r="E37" i="6"/>
  <c r="C37" i="6"/>
  <c r="I37" i="6"/>
  <c r="B37" i="6"/>
  <c r="D372" i="9"/>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J16" i="10"/>
  <c r="A13"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K16" i="10"/>
  <c r="E6" i="10"/>
  <c r="C7" i="10"/>
  <c r="F6" i="10"/>
  <c r="H6" i="10"/>
  <c r="I6" i="10"/>
  <c r="G7" i="10"/>
  <c r="J7" i="10"/>
  <c r="M6" i="10"/>
  <c r="L6" i="10"/>
  <c r="M16" i="10"/>
  <c r="F16" i="10"/>
  <c r="O16" i="10"/>
  <c r="I16" i="10"/>
  <c r="O6" i="10"/>
  <c r="K6" i="10"/>
  <c r="C6" i="10"/>
  <c r="D16" i="10"/>
  <c r="O7" i="10"/>
  <c r="A16" i="10"/>
  <c r="B6" i="10"/>
  <c r="M7" i="10"/>
  <c r="G6" i="10"/>
  <c r="H16" i="10"/>
  <c r="J6" i="10"/>
  <c r="A7" i="10"/>
  <c r="N6" i="10"/>
  <c r="H15" i="10"/>
  <c r="J15" i="10"/>
  <c r="E16" i="10"/>
  <c r="G16" i="10"/>
  <c r="D6" i="10"/>
  <c r="C16" i="10"/>
  <c r="L16" i="10"/>
  <c r="N16" i="10"/>
  <c r="N7" i="10"/>
  <c r="D7" i="10"/>
  <c r="B16" i="10"/>
  <c r="N15" i="10"/>
  <c r="M15"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M17" i="10"/>
  <c r="B17" i="10"/>
  <c r="D15" i="10"/>
  <c r="J17" i="10"/>
  <c r="O17" i="10"/>
  <c r="C15" i="10"/>
  <c r="L17" i="10"/>
  <c r="I15" i="10"/>
  <c r="K15" i="10"/>
  <c r="A17" i="10"/>
  <c r="O15" i="10"/>
  <c r="L15" i="10"/>
  <c r="D8" i="10"/>
  <c r="N8" i="10"/>
  <c r="G8" i="10"/>
  <c r="C17" i="10"/>
  <c r="B15" i="10"/>
  <c r="F17" i="10"/>
  <c r="D17" i="10"/>
  <c r="A8" i="10"/>
  <c r="J8" i="10"/>
  <c r="G15" i="10"/>
  <c r="E15" i="10"/>
  <c r="M8" i="10"/>
  <c r="A15" i="10"/>
  <c r="K17" i="10"/>
  <c r="F15" i="10"/>
  <c r="C8" i="10"/>
  <c r="N17" i="10"/>
  <c r="E17" i="10"/>
  <c r="H17" i="10"/>
  <c r="I17" i="10"/>
  <c r="O8" i="10"/>
  <c r="G17"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J9" i="10"/>
  <c r="C9" i="10"/>
  <c r="A9" i="10"/>
  <c r="M9" i="10"/>
  <c r="G12" i="10"/>
  <c r="O9" i="10"/>
  <c r="D12" i="10"/>
  <c r="G9" i="10"/>
  <c r="J12" i="10"/>
  <c r="C12" i="10"/>
  <c r="O12" i="10"/>
  <c r="N9" i="10"/>
  <c r="N12" i="10"/>
  <c r="M12" i="10"/>
  <c r="D9"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O10" i="10"/>
  <c r="C10" i="10"/>
  <c r="N10" i="10"/>
  <c r="D10" i="10"/>
  <c r="M10" i="10"/>
  <c r="G10" i="10"/>
  <c r="J10" i="10"/>
  <c r="A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M19" i="10"/>
  <c r="C19" i="10"/>
  <c r="K19" i="10"/>
  <c r="D19" i="10"/>
  <c r="G19" i="10"/>
  <c r="J19" i="10"/>
  <c r="A19" i="10"/>
  <c r="O19" i="10"/>
  <c r="N19" i="10"/>
  <c r="AA33" i="9" l="1"/>
  <c r="S33" i="9"/>
  <c r="Z33" i="9"/>
  <c r="AF33" i="9"/>
  <c r="V33" i="9"/>
  <c r="AE33" i="9"/>
  <c r="AB33" i="9"/>
  <c r="R34" i="9"/>
  <c r="Y33" i="9"/>
  <c r="AG33" i="9"/>
  <c r="AD33" i="9"/>
  <c r="AC33" i="9"/>
  <c r="X33" i="9"/>
  <c r="T33" i="9"/>
  <c r="W33" i="9"/>
  <c r="U33" i="9"/>
  <c r="C20" i="10"/>
  <c r="A20" i="10"/>
  <c r="D20" i="10"/>
  <c r="N20" i="10"/>
  <c r="O20" i="10"/>
  <c r="M20" i="10"/>
  <c r="J20" i="10"/>
  <c r="G20" i="10"/>
  <c r="AF34" i="9" l="1"/>
  <c r="X34" i="9"/>
  <c r="AE34" i="9"/>
  <c r="W34" i="9"/>
  <c r="Y34" i="9"/>
  <c r="V34" i="9"/>
  <c r="AC34" i="9"/>
  <c r="S34" i="9"/>
  <c r="AB34" i="9"/>
  <c r="AG34" i="9"/>
  <c r="AD34" i="9"/>
  <c r="AA34" i="9"/>
  <c r="Z34" i="9"/>
  <c r="T34" i="9"/>
  <c r="U34" i="9"/>
  <c r="C21" i="10"/>
  <c r="N21" i="10"/>
  <c r="M21" i="10"/>
  <c r="D21" i="10"/>
  <c r="G21" i="10"/>
  <c r="O21" i="10"/>
  <c r="A21" i="10"/>
  <c r="J21" i="10"/>
  <c r="N22" i="10" l="1"/>
  <c r="J22" i="10"/>
  <c r="C22" i="10"/>
  <c r="D22" i="10"/>
  <c r="G22" i="10"/>
  <c r="O22" i="10"/>
  <c r="M22" i="10"/>
  <c r="AA40" i="9"/>
  <c r="Z40" i="9"/>
  <c r="AD40" i="9"/>
  <c r="AC40" i="9"/>
  <c r="X40" i="9"/>
  <c r="AG40" i="9"/>
  <c r="W40" i="9"/>
  <c r="U40" i="9"/>
  <c r="AF40" i="9"/>
  <c r="Y40" i="9"/>
  <c r="V40" i="9"/>
  <c r="AE40" i="9"/>
  <c r="AB40" i="9"/>
  <c r="G13" i="10"/>
  <c r="J13" i="10"/>
  <c r="C13" i="10"/>
  <c r="D13" i="10"/>
  <c r="M13" i="10"/>
  <c r="N13" i="10"/>
  <c r="O13" i="10"/>
  <c r="N23" i="10" l="1"/>
  <c r="D23" i="10"/>
  <c r="O23" i="10"/>
  <c r="C23" i="10"/>
  <c r="J23" i="10"/>
  <c r="G23" i="10"/>
  <c r="M23" i="10"/>
  <c r="O14" i="10"/>
  <c r="J14" i="10"/>
  <c r="C14" i="10"/>
  <c r="M14" i="10"/>
  <c r="D14" i="10"/>
  <c r="N14" i="10"/>
  <c r="G14" i="10"/>
  <c r="L116" i="7" l="1"/>
  <c r="L115" i="7"/>
  <c r="M336" i="9"/>
  <c r="B116" i="7"/>
  <c r="K116" i="7"/>
  <c r="F336" i="9"/>
  <c r="E115" i="7"/>
  <c r="L336" i="9"/>
  <c r="K115" i="7"/>
  <c r="K20" i="10"/>
  <c r="K21" i="10"/>
  <c r="B21" i="10"/>
  <c r="E21" i="10"/>
  <c r="H21" i="10"/>
  <c r="E19" i="10"/>
  <c r="L21" i="10"/>
  <c r="I21" i="10"/>
  <c r="E20" i="10"/>
  <c r="L20" i="10"/>
  <c r="L19" i="10"/>
  <c r="B20" i="10"/>
  <c r="B19" i="10"/>
  <c r="L337" i="9" l="1"/>
  <c r="F337" i="9"/>
  <c r="M337" i="9"/>
  <c r="L34" i="6"/>
  <c r="K34" i="6"/>
  <c r="L22" i="10"/>
  <c r="E22" i="10"/>
  <c r="K22" i="10"/>
  <c r="B22" i="10"/>
  <c r="E116" i="7"/>
  <c r="E34" i="6" s="1"/>
  <c r="B115" i="7"/>
  <c r="C336" i="9"/>
  <c r="J336" i="9"/>
  <c r="I19" i="10"/>
  <c r="F21" i="10"/>
  <c r="K8" i="10"/>
  <c r="L7" i="10"/>
  <c r="E10" i="10"/>
  <c r="E13" i="10"/>
  <c r="L9" i="10"/>
  <c r="E9" i="10"/>
  <c r="B10" i="10"/>
  <c r="E8" i="10"/>
  <c r="K7" i="10"/>
  <c r="L8" i="10"/>
  <c r="K9" i="10"/>
  <c r="K10" i="10"/>
  <c r="L10" i="10"/>
  <c r="H20" i="10"/>
  <c r="I20" i="10"/>
  <c r="E7" i="10"/>
  <c r="E23" i="10" l="1"/>
  <c r="B34" i="6"/>
  <c r="K23" i="10"/>
  <c r="L23" i="10"/>
  <c r="M338" i="9"/>
  <c r="F338" i="9"/>
  <c r="L338" i="9"/>
  <c r="B23" i="10"/>
  <c r="J337" i="9"/>
  <c r="C337" i="9"/>
  <c r="L11" i="10"/>
  <c r="E11" i="10"/>
  <c r="K11" i="10"/>
  <c r="I22" i="10"/>
  <c r="I115" i="7"/>
  <c r="I116" i="7"/>
  <c r="H19" i="10"/>
  <c r="F19" i="10"/>
  <c r="B7" i="10"/>
  <c r="B9" i="10"/>
  <c r="B8" i="10"/>
  <c r="F20" i="10"/>
  <c r="B11" i="10" l="1"/>
  <c r="L339" i="9"/>
  <c r="F339" i="9"/>
  <c r="M339" i="9"/>
  <c r="C338" i="9"/>
  <c r="J338" i="9"/>
  <c r="I23" i="10"/>
  <c r="I34" i="6"/>
  <c r="H22" i="10"/>
  <c r="F22" i="10"/>
  <c r="G336" i="9"/>
  <c r="F115" i="7"/>
  <c r="H116" i="7"/>
  <c r="F116" i="7"/>
  <c r="I336" i="9"/>
  <c r="H115" i="7"/>
  <c r="I9" i="10"/>
  <c r="I10" i="10"/>
  <c r="I7" i="10"/>
  <c r="I8" i="10"/>
  <c r="F23" i="10" l="1"/>
  <c r="M340" i="9"/>
  <c r="F340" i="9"/>
  <c r="L340" i="9"/>
  <c r="J339" i="9"/>
  <c r="C339" i="9"/>
  <c r="H23" i="10"/>
  <c r="G337" i="9"/>
  <c r="I337" i="9"/>
  <c r="H34" i="6"/>
  <c r="I11" i="10"/>
  <c r="F34" i="6"/>
  <c r="F8" i="10"/>
  <c r="H8" i="10"/>
  <c r="H7" i="10"/>
  <c r="F9" i="10"/>
  <c r="H9" i="10"/>
  <c r="F7" i="10"/>
  <c r="H10" i="10"/>
  <c r="F10" i="10"/>
  <c r="L341" i="9" l="1"/>
  <c r="F341" i="9"/>
  <c r="M341" i="9"/>
  <c r="C340" i="9"/>
  <c r="J340" i="9"/>
  <c r="I338" i="9"/>
  <c r="G338" i="9"/>
  <c r="H11" i="10"/>
  <c r="F11" i="10"/>
  <c r="L13" i="10"/>
  <c r="M342" i="9" l="1"/>
  <c r="F342" i="9"/>
  <c r="L342" i="9"/>
  <c r="J341" i="9"/>
  <c r="C341" i="9"/>
  <c r="G339" i="9"/>
  <c r="I339" i="9"/>
  <c r="I13" i="10"/>
  <c r="K13" i="10"/>
  <c r="B13" i="10"/>
  <c r="F343" i="9" l="1"/>
  <c r="M343" i="9"/>
  <c r="L343" i="9"/>
  <c r="J342" i="9"/>
  <c r="C342" i="9"/>
  <c r="I340" i="9"/>
  <c r="G340" i="9"/>
  <c r="L344" i="9" l="1"/>
  <c r="M344" i="9"/>
  <c r="F344" i="9"/>
  <c r="C343" i="9"/>
  <c r="J343" i="9"/>
  <c r="G341" i="9"/>
  <c r="I341" i="9"/>
  <c r="F13" i="10"/>
  <c r="H13" i="10"/>
  <c r="L345" i="9" l="1"/>
  <c r="F345" i="9"/>
  <c r="M345" i="9"/>
  <c r="C344" i="9"/>
  <c r="J344" i="9"/>
  <c r="I342" i="9"/>
  <c r="G342" i="9"/>
  <c r="F346" i="9" l="1"/>
  <c r="M346" i="9"/>
  <c r="L346" i="9"/>
  <c r="C345" i="9"/>
  <c r="J345" i="9"/>
  <c r="G343" i="9"/>
  <c r="I343" i="9"/>
  <c r="L347" i="9" l="1"/>
  <c r="M347" i="9"/>
  <c r="F347" i="9"/>
  <c r="J346" i="9"/>
  <c r="C346" i="9"/>
  <c r="I344" i="9"/>
  <c r="G344" i="9"/>
  <c r="E12" i="10"/>
  <c r="K12" i="10"/>
  <c r="L12" i="10"/>
  <c r="E14" i="10" l="1"/>
  <c r="L14" i="10"/>
  <c r="K14" i="10"/>
  <c r="J347" i="9"/>
  <c r="C347" i="9"/>
  <c r="G345" i="9"/>
  <c r="I345" i="9"/>
  <c r="I12" i="10"/>
  <c r="B12" i="10"/>
  <c r="I14" i="10" l="1"/>
  <c r="B14" i="10"/>
  <c r="G346" i="9"/>
  <c r="I346" i="9"/>
  <c r="I347" i="9" l="1"/>
  <c r="G347" i="9"/>
  <c r="H12" i="10"/>
  <c r="F12" i="10"/>
  <c r="H14" i="10" l="1"/>
  <c r="F14" i="10"/>
</calcChain>
</file>

<file path=xl/sharedStrings.xml><?xml version="1.0" encoding="utf-8"?>
<sst xmlns="http://schemas.openxmlformats.org/spreadsheetml/2006/main" count="1124" uniqueCount="737">
  <si>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</si>
  <si>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</si>
  <si>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</si>
  <si>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</si>
  <si>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</si>
  <si>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</si>
  <si>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</si>
  <si>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</si>
  <si>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</si>
  <si>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</si>
  <si>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</si>
  <si>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</si>
  <si>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</si>
  <si>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</si>
  <si>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</si>
  <si>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</si>
  <si>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</si>
  <si>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</si>
  <si>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</si>
  <si>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</si>
  <si>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</si>
  <si>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</si>
  <si>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</si>
  <si>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</si>
  <si>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</si>
  <si>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</si>
  <si>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</si>
  <si>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</si>
  <si>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</si>
  <si>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</si>
  <si>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</si>
  <si>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</si>
  <si>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</si>
  <si>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</si>
  <si>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</si>
  <si>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</si>
  <si>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</si>
  <si>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</si>
  <si>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</si>
  <si>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</si>
  <si>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</si>
  <si>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</si>
  <si>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</si>
  <si>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</si>
  <si>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</si>
  <si>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</si>
  <si>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</si>
  <si>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</si>
  <si>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</si>
  <si>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</si>
  <si>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</si>
  <si>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</si>
  <si>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</si>
  <si>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</si>
  <si>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</si>
  <si>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</si>
  <si>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</si>
  <si>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</si>
  <si>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</si>
  <si>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</si>
  <si>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</si>
  <si>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</si>
  <si>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</si>
  <si>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</si>
  <si>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</si>
  <si>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</si>
  <si>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</si>
  <si>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</si>
  <si>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</si>
  <si>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</si>
  <si>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</si>
  <si>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</si>
  <si>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</si>
  <si>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</si>
  <si>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</si>
  <si>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</si>
  <si>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</si>
  <si>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</si>
  <si>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</si>
  <si>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</si>
  <si>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</si>
  <si>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</si>
  <si>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</si>
  <si>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</si>
  <si>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</si>
  <si>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</si>
  <si>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</si>
  <si>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</si>
  <si>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</si>
  <si>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</si>
  <si>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</si>
  <si>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</si>
  <si>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</si>
  <si>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</si>
  <si>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</si>
  <si>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</si>
  <si>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</si>
  <si>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</si>
  <si>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</si>
  <si>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</si>
  <si>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</si>
  <si>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</si>
  <si>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</si>
  <si>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</si>
  <si>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</si>
  <si>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</si>
  <si>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</si>
  <si>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</si>
  <si>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</si>
  <si>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</si>
  <si>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</si>
  <si>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</si>
  <si>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</si>
  <si>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</si>
  <si>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</si>
  <si>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</si>
  <si>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</si>
  <si>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</si>
  <si>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</si>
  <si>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</si>
  <si>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</si>
  <si>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</si>
  <si>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</si>
  <si>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</si>
  <si>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</si>
  <si>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</si>
  <si>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</si>
  <si>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</si>
  <si>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</si>
  <si>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</si>
  <si>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</si>
  <si>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</si>
  <si>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</si>
  <si>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</si>
  <si>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</si>
  <si>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</si>
  <si>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</si>
  <si>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</si>
  <si>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</si>
  <si>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</si>
  <si>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</si>
  <si>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</si>
  <si>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</si>
  <si>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</si>
  <si>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</si>
  <si>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</si>
  <si>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</si>
  <si>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</si>
  <si>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</si>
  <si>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</si>
  <si>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</si>
  <si>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</si>
  <si>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</si>
  <si>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</si>
  <si>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</si>
  <si>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</si>
  <si>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</si>
  <si>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</si>
  <si>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</si>
  <si>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</si>
  <si>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</si>
  <si>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</si>
  <si>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</si>
  <si>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</si>
  <si>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</si>
  <si>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</si>
  <si>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</si>
  <si>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</si>
  <si>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</si>
  <si>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</si>
  <si>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</si>
  <si>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</si>
  <si>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</si>
  <si>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</si>
  <si>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</si>
  <si>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</si>
  <si>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</si>
  <si>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</si>
  <si>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</si>
  <si>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</si>
  <si>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</si>
  <si>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</si>
  <si>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</si>
  <si>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</si>
  <si>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</si>
  <si>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</si>
  <si>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</si>
  <si>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</si>
  <si>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</si>
  <si>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</si>
  <si>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</si>
  <si>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</si>
  <si>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</si>
  <si>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</si>
  <si>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</si>
  <si>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</si>
  <si>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</si>
  <si>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</si>
  <si>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</si>
  <si>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</si>
  <si>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</si>
  <si>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</si>
  <si>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</si>
  <si>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</si>
  <si>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</si>
  <si>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</si>
  <si>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</si>
  <si>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</si>
  <si>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</si>
  <si>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</si>
  <si>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</si>
  <si>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</si>
  <si>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</si>
  <si>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</si>
  <si>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</si>
  <si>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</si>
  <si>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</si>
  <si>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</si>
  <si>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</si>
  <si>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</si>
  <si>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</si>
  <si>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</si>
  <si>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</si>
  <si>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</si>
  <si>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</si>
  <si>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</si>
  <si>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</si>
  <si>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</si>
  <si>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</si>
  <si>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</si>
  <si>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</si>
  <si>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</si>
  <si>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</si>
  <si>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</si>
  <si>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</si>
  <si>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</si>
  <si>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</si>
  <si>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</si>
  <si>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</si>
  <si>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</si>
  <si>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</si>
  <si>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</si>
  <si>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</si>
  <si>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</si>
  <si>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</si>
  <si>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</si>
  <si>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</si>
  <si>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</si>
  <si>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</si>
  <si>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</si>
  <si>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</si>
  <si>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</si>
  <si>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</si>
  <si>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</si>
  <si>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</si>
  <si>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</si>
  <si>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</si>
  <si>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</si>
  <si>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</si>
  <si>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</si>
  <si>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</si>
  <si>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</si>
  <si>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</si>
  <si>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</si>
  <si>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</si>
  <si>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</si>
  <si>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</si>
  <si>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</si>
  <si>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</si>
  <si>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</si>
  <si>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</si>
  <si>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</si>
  <si>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</si>
  <si>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</si>
  <si>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</si>
  <si>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</si>
  <si>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</si>
  <si>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</si>
  <si>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</si>
  <si>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</si>
  <si>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</si>
  <si>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</si>
  <si>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</si>
  <si>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</si>
  <si>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</si>
  <si>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</si>
  <si>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</si>
  <si>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</si>
  <si>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</si>
  <si>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</si>
  <si>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</si>
  <si>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</si>
  <si>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</si>
  <si>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</si>
  <si>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</si>
  <si>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</si>
  <si>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</si>
  <si>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</si>
  <si>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</si>
  <si>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</si>
  <si>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</si>
  <si>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</si>
  <si>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</si>
  <si>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</si>
  <si>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</si>
  <si>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</si>
  <si>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</si>
  <si>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</si>
  <si>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</si>
  <si>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</si>
  <si>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</si>
  <si>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</si>
  <si>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</si>
  <si>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</si>
  <si>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</si>
  <si>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</si>
  <si>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</si>
  <si>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</si>
  <si>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</si>
  <si>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</si>
  <si>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</si>
  <si>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</si>
  <si>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</si>
  <si>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</si>
  <si>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</si>
  <si>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</si>
  <si>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</si>
  <si>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</si>
  <si>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</si>
  <si>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</si>
  <si>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</si>
  <si>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</si>
  <si>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</si>
  <si>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</si>
  <si>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</si>
  <si>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</si>
  <si>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</si>
  <si>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</si>
  <si>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</si>
  <si>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</si>
  <si>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</si>
  <si>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</si>
  <si>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</si>
  <si>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</si>
  <si>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</si>
  <si>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</si>
  <si>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</si>
  <si>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</si>
  <si>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</si>
  <si>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</si>
  <si>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</si>
  <si>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</si>
  <si>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</si>
  <si>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</si>
  <si>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</si>
  <si>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</si>
  <si>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</si>
  <si>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</si>
  <si>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</si>
  <si>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</si>
  <si>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</si>
  <si>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</si>
  <si>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</si>
  <si>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</si>
  <si>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</si>
  <si>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</si>
  <si>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</si>
  <si>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</si>
  <si>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</si>
  <si>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</si>
  <si>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</si>
  <si>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</si>
  <si>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</si>
  <si>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</si>
  <si>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</si>
  <si>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</si>
  <si>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</si>
  <si>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</si>
  <si>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</si>
  <si>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</si>
  <si>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</si>
  <si>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</si>
  <si>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</si>
  <si>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</si>
  <si>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</si>
  <si>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</si>
  <si>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</si>
  <si>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</si>
  <si>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</si>
  <si>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</si>
  <si>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</si>
  <si>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</si>
  <si>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</si>
  <si>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</si>
  <si>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</si>
  <si>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</si>
  <si>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</si>
  <si>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</si>
  <si>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</si>
  <si>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</si>
  <si>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</si>
  <si>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</si>
  <si>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</si>
  <si>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</si>
  <si>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</si>
  <si>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</si>
  <si>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</si>
  <si>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</si>
  <si>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</si>
  <si>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</si>
  <si>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</si>
  <si>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</si>
  <si>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</si>
  <si>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</si>
  <si>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</si>
  <si>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</si>
  <si>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</si>
  <si>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</si>
  <si>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</si>
  <si>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</si>
  <si>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</si>
  <si>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</si>
  <si>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</si>
  <si>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</si>
  <si>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</si>
  <si>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</si>
  <si>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</si>
  <si>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</si>
  <si>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</si>
  <si>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</si>
  <si>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</si>
  <si>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</si>
  <si>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</si>
  <si>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</si>
  <si>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</si>
  <si>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</si>
  <si>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</si>
  <si>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</si>
  <si>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</si>
  <si>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</si>
  <si>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</si>
  <si>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</si>
  <si>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</si>
  <si>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</si>
  <si>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</si>
  <si>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</si>
  <si>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</si>
  <si>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</si>
  <si>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</si>
  <si>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</si>
  <si>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</si>
  <si>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</si>
  <si>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</si>
  <si>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</si>
  <si>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</si>
  <si>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</si>
  <si>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</si>
  <si>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</si>
  <si>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</si>
  <si>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</si>
  <si>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</si>
  <si>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</si>
  <si>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</si>
  <si>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</si>
  <si>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</si>
  <si>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</si>
  <si>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</si>
  <si>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</si>
  <si>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</si>
  <si>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</si>
  <si>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</si>
  <si>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</si>
  <si>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</si>
  <si>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</si>
  <si>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</si>
  <si>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</si>
  <si>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</si>
  <si>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</si>
  <si>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</si>
  <si>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</si>
  <si>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</si>
  <si>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</si>
  <si>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</si>
  <si>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</si>
  <si>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</si>
  <si>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</si>
  <si>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</si>
  <si>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</si>
  <si>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</si>
  <si>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</si>
  <si>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</si>
  <si>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</si>
  <si>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</si>
  <si>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</si>
  <si>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</si>
  <si>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</si>
  <si>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</si>
  <si>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</si>
  <si>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</si>
  <si>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</si>
  <si>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</si>
  <si>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</si>
  <si>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</si>
  <si>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</si>
  <si>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</si>
  <si>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</si>
  <si>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</si>
  <si>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</si>
  <si>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</si>
  <si>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</si>
  <si>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</si>
  <si>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</si>
  <si>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</si>
  <si>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</si>
  <si>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</si>
  <si>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</si>
  <si>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</si>
  <si>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</si>
  <si>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</si>
  <si>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</si>
  <si>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</si>
  <si>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</si>
  <si>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</si>
  <si>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</si>
  <si>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</si>
  <si>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</si>
  <si>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</si>
  <si>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</si>
  <si>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</si>
  <si>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</si>
  <si>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</si>
  <si>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</si>
  <si>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</si>
  <si>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</si>
  <si>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</si>
  <si>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</si>
  <si>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</si>
  <si>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</si>
  <si>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</si>
  <si>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</si>
  <si>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</si>
  <si>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</si>
  <si>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</si>
  <si>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</si>
  <si>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</si>
  <si>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</si>
  <si>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</si>
  <si>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</si>
  <si>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</si>
  <si>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</si>
  <si>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</si>
  <si>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</si>
  <si>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</si>
  <si>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</si>
  <si>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</si>
  <si>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</si>
  <si>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</si>
  <si>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</si>
  <si>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</si>
  <si>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</si>
  <si>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</si>
  <si>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</si>
  <si>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</si>
  <si>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</si>
  <si>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</si>
  <si>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</si>
  <si>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</si>
  <si>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</si>
  <si>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</si>
  <si>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</si>
  <si>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</si>
  <si>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</si>
  <si>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</si>
  <si>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</si>
  <si>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</si>
  <si>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</si>
  <si>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</si>
  <si>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</si>
  <si>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</si>
  <si>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</si>
  <si>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</si>
  <si>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</si>
  <si>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</si>
  <si>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</si>
  <si>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</si>
  <si>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</si>
  <si>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</si>
  <si>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</si>
  <si>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</si>
  <si>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</si>
  <si>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</si>
  <si>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</si>
  <si>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</si>
  <si>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</si>
  <si>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</si>
  <si>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</si>
  <si>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</si>
  <si>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</si>
  <si>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</si>
  <si>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</si>
  <si>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</si>
  <si>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</si>
  <si>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</si>
  <si>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</si>
  <si>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</si>
  <si>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</si>
  <si>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</si>
  <si>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</si>
  <si>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</si>
  <si>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</si>
  <si>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</si>
  <si>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</si>
  <si>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</si>
  <si>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</si>
  <si>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</si>
  <si>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</si>
  <si>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</si>
  <si>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</si>
  <si>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</si>
  <si>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</si>
  <si>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</si>
  <si>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</si>
  <si>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</si>
  <si>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</si>
  <si>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</si>
  <si>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</si>
  <si>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</si>
  <si>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</si>
  <si>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</si>
  <si>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</si>
  <si>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</si>
  <si>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</si>
  <si>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</si>
  <si>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</si>
  <si>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</si>
  <si>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</si>
  <si>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</si>
  <si>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</si>
  <si>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</si>
  <si>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</si>
  <si>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</si>
  <si>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</si>
  <si>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</si>
  <si>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</si>
  <si>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</si>
  <si>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</si>
  <si>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</si>
  <si>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</si>
  <si>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</si>
  <si>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</si>
  <si>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</si>
  <si>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</si>
  <si>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</si>
  <si>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</si>
  <si>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</si>
  <si>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</si>
  <si>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</si>
  <si>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</si>
  <si>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</si>
  <si>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</si>
  <si>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</si>
  <si>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</si>
  <si>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</si>
  <si>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</si>
  <si>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</si>
  <si>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</si>
  <si>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</si>
  <si>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</si>
  <si>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</si>
  <si>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</si>
  <si>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</si>
  <si>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</si>
  <si>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</si>
  <si>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</si>
  <si>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</si>
  <si>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</si>
  <si>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</si>
  <si>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</si>
  <si>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</si>
  <si>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</si>
  <si>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</si>
  <si>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</si>
  <si>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</si>
  <si>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</si>
  <si>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</si>
  <si>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</si>
  <si>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</si>
  <si>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</si>
  <si>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</si>
  <si>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</si>
  <si>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</si>
  <si>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</si>
  <si>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</si>
  <si>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</si>
  <si>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</si>
  <si>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</si>
  <si>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</si>
  <si>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</si>
  <si>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</si>
  <si>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</si>
  <si>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</si>
  <si>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</si>
  <si>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</si>
  <si>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</si>
  <si>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</si>
  <si>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</si>
  <si>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</si>
  <si>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</si>
  <si>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</si>
  <si>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</si>
  <si>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</si>
  <si>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</si>
  <si>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</si>
  <si>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</si>
  <si>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</si>
  <si>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</si>
  <si>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September 2025</t>
  </si>
  <si>
    <t>October 2025</t>
  </si>
  <si>
    <t>In the latest year</t>
  </si>
  <si>
    <t>November 2025</t>
  </si>
  <si>
    <t>Quarter 3 2025</t>
  </si>
  <si>
    <t>Quarter 4 2025 [provisional]</t>
  </si>
  <si>
    <t>Product exports fell following refinery closures in 2025</t>
  </si>
  <si>
    <t>Exports reached a record low</t>
  </si>
  <si>
    <t>2025 [provisional]</t>
  </si>
  <si>
    <t>December 2025</t>
  </si>
  <si>
    <t>January 2026 [provisional]</t>
  </si>
  <si>
    <t>Crude oil production down on last year</t>
  </si>
  <si>
    <r>
      <t xml:space="preserve">This spreadsheet contains monthly, quarterly and annual data including </t>
    </r>
    <r>
      <rPr>
        <b/>
        <sz val="12"/>
        <rFont val="Calibri"/>
        <family val="2"/>
        <scheme val="minor"/>
      </rPr>
      <t>new data for January 2026</t>
    </r>
  </si>
  <si>
    <t>Primary oils production slightly up on last year's record low</t>
  </si>
  <si>
    <t>UK production of primary oils in 2025 was slightly up on 2024 when production was at a record low of 31 million tonnes. Since the most recent peak of 53 million tonnes in 2019, production has dropped year-on-year and in 2025 had fallen by  41 per cent compared to 2019.</t>
  </si>
  <si>
    <t xml:space="preserve">Exports of crude oil and natural gas liquids (NGLs) have also been  decreasing since 2019, and in 2025 were down 2.2 per cent on the previous year. Exports have been falling in line with reduced production, and at 25 million tonnes in 2025 were the lowest on record and 41 per cent below the levels seen in 2019. Imports of crude oil and NGLs fluctuate with refinery demand and were down by 9.2 per cent on the previous year in line with a 7.8 per cent fall in refinery receipts. </t>
  </si>
  <si>
    <t xml:space="preserve">Indigenous production of crude oil, at around 7.1 million tonnes, was down by 6.1 per cent in the three months to January 2026 compared to the previous year. 
Net imports of crude oil and NGLs were down 34 per cent ( 1.9 million tonnes) over the same period due to a large drop in imports of 2.5 million tonnes and a 14 per cent fall in refinery demand. 
</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</si>
  <si>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Thursday 30th April 2026</t>
    </r>
  </si>
  <si>
    <t>Product imports rose by 3.8 per cent in 2025 compared to 2024 but exports fell by 7.1 per cent due in part to reduced refinery production. Refinery production was down following the transition of the Grangemouth refinery to an import terminal and the closure of the Lindsey oil refinery during 2025.</t>
  </si>
  <si>
    <t>Total net imports were down by 3.4 per cent compared to 2024. For further details on refinery intake and production see Table 3.12.</t>
  </si>
  <si>
    <t>The revision period is January 2025 to December 2025
Revisions are due to updates from data suppliers or the receipt of data replacing estimates unless otherwise 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</si>
</sst>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b/>
      <sz val="10"/>
      <color theme="0"/>
      <name val="MS Sans Serif"/>
    </font>
    <font>
      <sz val="12"/>
      <color rgb="FFC00000"/>
      <name val="Calibri"/>
      <family val="2"/>
      <scheme val="minor"/>
    </font>
    <font>
      <b/>
      <sz val="14"/>
      <color rgb="FFC00000"/>
      <name val="Calibri"/>
      <family val="2"/>
      <scheme val="minor"/>
    </font>
    <font>
      <b/>
      <sz val="16"/>
      <color rgb="FFC00000"/>
      <name val="Calibri"/>
      <family val="2"/>
      <scheme val="minor"/>
    </font>
    <font>
      <b/>
      <sz val="20"/>
      <name val="Calibri"/>
      <family val="2"/>
      <scheme val="minor"/>
    </font>
    <font>
      <b/>
      <sz val="18"/>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72">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43" fontId="2" fillId="0" borderId="0" xfId="5" applyNumberFormat="1">
      <alignment vertical="center" wrapText="1"/>
    </xf>
    <xf numFmtId="9" fontId="26" fillId="0" borderId="0" xfId="13" applyFont="1" applyAlignment="1">
      <alignment vertical="center" wrapText="1"/>
    </xf>
    <xf numFmtId="174" fontId="2" fillId="0" borderId="0" xfId="5" applyNumberFormat="1">
      <alignment vertical="center"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0" fillId="6" borderId="18" xfId="9" applyFont="1" applyFill="1" applyBorder="1"/>
    <xf numFmtId="0" fontId="30" fillId="5" borderId="15" xfId="9" applyFont="1" applyFill="1" applyBorder="1"/>
    <xf numFmtId="0" fontId="30" fillId="5" borderId="16" xfId="9" applyFont="1" applyFill="1" applyBorder="1"/>
    <xf numFmtId="0" fontId="30"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167" fontId="26" fillId="0" borderId="6" xfId="7" applyNumberFormat="1" applyFont="1" applyBorder="1" applyAlignment="1">
      <alignment vertical="center" wrapText="1"/>
    </xf>
    <xf numFmtId="1" fontId="10" fillId="0" borderId="8" xfId="9" applyNumberFormat="1" applyBorder="1"/>
    <xf numFmtId="172" fontId="2" fillId="0" borderId="0" xfId="13" applyNumberFormat="1" applyFont="1" applyAlignment="1">
      <alignment vertical="center" wrapText="1"/>
    </xf>
    <xf numFmtId="0" fontId="31" fillId="0" borderId="0" xfId="5" applyFont="1">
      <alignment vertical="center" wrapText="1"/>
    </xf>
    <xf numFmtId="0" fontId="31" fillId="0" borderId="0" xfId="0" applyFont="1" applyAlignment="1">
      <alignment vertical="top" wrapText="1"/>
    </xf>
    <xf numFmtId="0" fontId="33" fillId="0" borderId="0" xfId="2" applyFont="1"/>
    <xf numFmtId="0" fontId="32" fillId="0" borderId="0" xfId="3" applyFont="1" applyAlignment="1">
      <alignment wrapText="1"/>
    </xf>
    <xf numFmtId="0" fontId="31" fillId="0" borderId="0" xfId="5" applyFont="1" applyAlignment="1">
      <alignment horizontal="left" vertical="top" wrapText="1"/>
    </xf>
    <xf numFmtId="0" fontId="31" fillId="0" borderId="0" xfId="5" applyFont="1" applyAlignment="1">
      <alignment vertical="top" wrapText="1"/>
    </xf>
    <xf numFmtId="37" fontId="31" fillId="0" borderId="0" xfId="5" applyNumberFormat="1" applyFont="1">
      <alignment vertical="center" wrapText="1"/>
    </xf>
    <xf numFmtId="0" fontId="34" fillId="0" borderId="0" xfId="2" applyFont="1"/>
    <xf numFmtId="0" fontId="3" fillId="0" borderId="0" xfId="0" applyFont="1"/>
    <xf numFmtId="0" fontId="7" fillId="0" borderId="0" xfId="0" applyFont="1" applyAlignment="1">
      <alignment wrapText="1"/>
    </xf>
    <xf numFmtId="0" fontId="26" fillId="0" borderId="0" xfId="0" applyFont="1" applyAlignment="1">
      <alignment vertical="top" wrapText="1"/>
    </xf>
    <xf numFmtId="0" fontId="7" fillId="0" borderId="0" xfId="0" applyFont="1" applyAlignment="1">
      <alignment vertical="center" wrapText="1"/>
    </xf>
    <xf numFmtId="0" fontId="35" fillId="0" borderId="0" xfId="0" applyFont="1" applyAlignment="1">
      <alignment horizontal="left"/>
    </xf>
    <xf numFmtId="167" fontId="0" fillId="0" borderId="0" xfId="0" applyNumberFormat="1"/>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7"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30"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9"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8"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19"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1" t="s">
        <v>733</v>
      </c>
    </row>
    <row r="5" spans="1:257" s="3" customFormat="1" ht="30" customHeight="1" x14ac:dyDescent="0.5">
      <c r="A5" s="127"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728</v>
      </c>
    </row>
    <row r="7" spans="1:257" s="2" customFormat="1" ht="30" customHeight="1" x14ac:dyDescent="0.5">
      <c r="A7" s="127"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28" t="s">
        <v>736</v>
      </c>
    </row>
    <row r="9" spans="1:257" s="2" customFormat="1" ht="30" customHeight="1" x14ac:dyDescent="0.55000000000000004">
      <c r="A9" s="120"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0"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6"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0"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1" t="s">
        <v>11</v>
      </c>
    </row>
    <row r="21" spans="1:257" s="2" customFormat="1" ht="20.25" customHeight="1" x14ac:dyDescent="0.35">
      <c r="A21" s="1" t="s">
        <v>645</v>
      </c>
    </row>
    <row r="22" spans="1:257" s="2" customFormat="1" ht="20.25" customHeight="1" x14ac:dyDescent="0.35">
      <c r="A22" s="110" t="s">
        <v>650</v>
      </c>
    </row>
    <row r="23" spans="1:257" s="2" customFormat="1" ht="20.25" customHeight="1" x14ac:dyDescent="0.35">
      <c r="A23" s="117" t="s">
        <v>646</v>
      </c>
    </row>
    <row r="24" spans="1:257" s="2" customFormat="1" ht="20.25" customHeight="1" x14ac:dyDescent="0.5">
      <c r="A24" s="121"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3" t="s">
        <v>28</v>
      </c>
      <c r="B4" s="116"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4"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5" t="s">
        <v>23</v>
      </c>
      <c r="B4" s="113"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16"/>
  <sheetViews>
    <sheetView showGridLines="0" zoomScaleNormal="100" workbookViewId="0"/>
  </sheetViews>
  <sheetFormatPr defaultColWidth="9.453125" defaultRowHeight="15.5" x14ac:dyDescent="0.35"/>
  <cols>
    <col min="1" max="1" width="129" style="156" customWidth="1"/>
    <col min="2" max="2" width="15.453125" style="156" customWidth="1"/>
    <col min="3" max="16384" width="9.453125" style="156"/>
  </cols>
  <sheetData>
    <row r="1" spans="1:2" ht="26" x14ac:dyDescent="0.6">
      <c r="A1" s="163" t="s">
        <v>26</v>
      </c>
    </row>
    <row r="2" spans="1:2" ht="23.5" x14ac:dyDescent="0.55000000000000004">
      <c r="A2" s="164" t="s">
        <v>718</v>
      </c>
    </row>
    <row r="3" spans="1:2" ht="27.65" customHeight="1" x14ac:dyDescent="0.45">
      <c r="A3" s="165" t="s">
        <v>729</v>
      </c>
    </row>
    <row r="4" spans="1:2" ht="31" x14ac:dyDescent="0.35">
      <c r="A4" s="166" t="s">
        <v>730</v>
      </c>
    </row>
    <row r="5" spans="1:2" ht="23.15" customHeight="1" x14ac:dyDescent="0.35">
      <c r="A5" s="167" t="s">
        <v>723</v>
      </c>
    </row>
    <row r="6" spans="1:2" ht="70.5" customHeight="1" x14ac:dyDescent="0.35">
      <c r="A6" s="166" t="s">
        <v>731</v>
      </c>
      <c r="B6" s="157"/>
    </row>
    <row r="7" spans="1:2" ht="23.15" customHeight="1" x14ac:dyDescent="0.35">
      <c r="A7" s="167" t="s">
        <v>722</v>
      </c>
    </row>
    <row r="8" spans="1:2" ht="56.15" customHeight="1" x14ac:dyDescent="0.35">
      <c r="A8" s="166" t="s">
        <v>734</v>
      </c>
    </row>
    <row r="9" spans="1:2" x14ac:dyDescent="0.35">
      <c r="A9" s="166" t="s">
        <v>735</v>
      </c>
    </row>
    <row r="10" spans="1:2" ht="33" customHeight="1" x14ac:dyDescent="0.55000000000000004">
      <c r="A10" s="168" t="s">
        <v>678</v>
      </c>
    </row>
    <row r="11" spans="1:2" s="158" customFormat="1" ht="26.5" customHeight="1" x14ac:dyDescent="0.5">
      <c r="A11" s="113" t="s">
        <v>727</v>
      </c>
    </row>
    <row r="12" spans="1:2" ht="83.5" customHeight="1" x14ac:dyDescent="0.45">
      <c r="A12" s="166" t="s">
        <v>732</v>
      </c>
      <c r="B12" s="159"/>
    </row>
    <row r="13" spans="1:2" x14ac:dyDescent="0.35">
      <c r="A13" s="94" t="s">
        <v>699</v>
      </c>
      <c r="B13" s="160"/>
    </row>
    <row r="15" spans="1:2" x14ac:dyDescent="0.35">
      <c r="A15" s="161"/>
    </row>
    <row r="16" spans="1:2" x14ac:dyDescent="0.35">
      <c r="A16" s="16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9" width="13" style="1" bestFit="1" customWidth="1"/>
    <col min="20" max="16384" width="9.54296875" style="1"/>
  </cols>
  <sheetData>
    <row r="1" spans="1:23" ht="28.5" x14ac:dyDescent="0.35">
      <c r="A1" s="7" t="s">
        <v>559</v>
      </c>
    </row>
    <row r="2" spans="1:23" x14ac:dyDescent="0.35">
      <c r="A2" s="2" t="s">
        <v>19</v>
      </c>
    </row>
    <row r="3" spans="1:23" x14ac:dyDescent="0.35">
      <c r="A3" s="2" t="s">
        <v>104</v>
      </c>
      <c r="J3" s="122"/>
    </row>
    <row r="4" spans="1:23" s="2" customFormat="1" ht="20.25" customHeight="1" x14ac:dyDescent="0.35">
      <c r="A4" s="47"/>
      <c r="B4" s="132" t="s">
        <v>100</v>
      </c>
      <c r="C4" s="108"/>
      <c r="D4" s="108"/>
      <c r="E4" s="109"/>
      <c r="F4" s="107" t="s">
        <v>34</v>
      </c>
      <c r="G4" s="109"/>
      <c r="H4" s="107" t="s">
        <v>555</v>
      </c>
      <c r="I4" s="108"/>
      <c r="J4" s="108"/>
      <c r="K4" s="108"/>
      <c r="L4" s="108"/>
      <c r="M4" s="108"/>
      <c r="N4" s="108"/>
      <c r="O4" s="109"/>
    </row>
    <row r="5" spans="1:23" s="48" customFormat="1" ht="75" customHeight="1" x14ac:dyDescent="0.35">
      <c r="A5" s="66" t="s">
        <v>105</v>
      </c>
      <c r="B5" s="133"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c r="R5" s="96"/>
    </row>
    <row r="6" spans="1:23" ht="20.25" customHeight="1" x14ac:dyDescent="0.35">
      <c r="A6" s="91">
        <f ca="1">INDIRECT(calculation_hide!R9)</f>
        <v>2021</v>
      </c>
      <c r="B6" s="134">
        <f ca="1">INDIRECT(calculation_hide!S9)</f>
        <v>41164.759999999995</v>
      </c>
      <c r="C6" s="89">
        <f ca="1">INDIRECT(calculation_hide!T9)</f>
        <v>38240.789999999994</v>
      </c>
      <c r="D6" s="89">
        <f ca="1">INDIRECT(calculation_hide!U9)</f>
        <v>2625.21</v>
      </c>
      <c r="E6" s="89">
        <f ca="1">INDIRECT(calculation_hide!V9)</f>
        <v>298.74</v>
      </c>
      <c r="F6" s="49">
        <f ca="1">INDIRECT(calculation_hide!W9)</f>
        <v>48498.149999999994</v>
      </c>
      <c r="G6" s="51">
        <f ca="1">INDIRECT(calculation_hide!X9)</f>
        <v>6765.9400000000005</v>
      </c>
      <c r="H6" s="51">
        <f ca="1">INDIRECT(calculation_hide!Y9)</f>
        <v>14137.080000000002</v>
      </c>
      <c r="I6" s="50">
        <f ca="1">INDIRECT(calculation_hide!Z9)</f>
        <v>38060.81</v>
      </c>
      <c r="J6" s="51">
        <f ca="1">INDIRECT(calculation_hide!AA9)</f>
        <v>32806.46</v>
      </c>
      <c r="K6" s="50">
        <f ca="1">INDIRECT(calculation_hide!AB9)</f>
        <v>3671.3899999999994</v>
      </c>
      <c r="L6" s="51">
        <f ca="1">INDIRECT(calculation_hide!AC9)</f>
        <v>1796.27</v>
      </c>
      <c r="M6" s="50">
        <f ca="1">INDIRECT(calculation_hide!AD9)</f>
        <v>25246.14</v>
      </c>
      <c r="N6" s="50">
        <f ca="1">INDIRECT(calculation_hide!AE9)</f>
        <v>18238.54</v>
      </c>
      <c r="O6" s="50">
        <f ca="1">INDIRECT(calculation_hide!AF9)</f>
        <v>1928.83</v>
      </c>
      <c r="Q6" s="96"/>
      <c r="R6" s="96"/>
    </row>
    <row r="7" spans="1:23" ht="20.25" customHeight="1" x14ac:dyDescent="0.35">
      <c r="A7" s="53">
        <f ca="1">INDIRECT(calculation_hide!R10)</f>
        <v>2022</v>
      </c>
      <c r="B7" s="134">
        <f ca="1">INDIRECT(calculation_hide!S10)</f>
        <v>38450.19</v>
      </c>
      <c r="C7" s="50">
        <f ca="1">INDIRECT(calculation_hide!T10)</f>
        <v>35348.32</v>
      </c>
      <c r="D7" s="50">
        <f ca="1">INDIRECT(calculation_hide!U10)</f>
        <v>2817.2799999999997</v>
      </c>
      <c r="E7" s="50">
        <f ca="1">INDIRECT(calculation_hide!V10)</f>
        <v>284.60000000000002</v>
      </c>
      <c r="F7" s="49">
        <f ca="1">INDIRECT(calculation_hide!W10)</f>
        <v>53736.44</v>
      </c>
      <c r="G7" s="51">
        <f ca="1">INDIRECT(calculation_hide!X10)</f>
        <v>7220.47</v>
      </c>
      <c r="H7" s="51">
        <f ca="1">INDIRECT(calculation_hide!Y10)</f>
        <v>22393.980000000003</v>
      </c>
      <c r="I7" s="50">
        <f ca="1">INDIRECT(calculation_hide!Z10)</f>
        <v>43018.92</v>
      </c>
      <c r="J7" s="51">
        <f ca="1">INDIRECT(calculation_hide!AA10)</f>
        <v>28603.89</v>
      </c>
      <c r="K7" s="50">
        <f ca="1">INDIRECT(calculation_hide!AB10)</f>
        <v>3497.06</v>
      </c>
      <c r="L7" s="51">
        <f ca="1">INDIRECT(calculation_hide!AC10)</f>
        <v>2324.87</v>
      </c>
      <c r="M7" s="50">
        <f ca="1">INDIRECT(calculation_hide!AD10)</f>
        <v>27949.5</v>
      </c>
      <c r="N7" s="50">
        <f ca="1">INDIRECT(calculation_hide!AE10)</f>
        <v>21142.73</v>
      </c>
      <c r="O7" s="50">
        <f ca="1">INDIRECT(calculation_hide!AF10)</f>
        <v>1955.27</v>
      </c>
      <c r="Q7" s="96"/>
      <c r="R7" s="96"/>
    </row>
    <row r="8" spans="1:23" ht="20.25" customHeight="1" x14ac:dyDescent="0.35">
      <c r="A8" s="53">
        <f ca="1">INDIRECT(calculation_hide!R11)</f>
        <v>2023</v>
      </c>
      <c r="B8" s="134">
        <f ca="1">INDIRECT(calculation_hide!S11)</f>
        <v>33670.15</v>
      </c>
      <c r="C8" s="50">
        <f ca="1">INDIRECT(calculation_hide!T11)</f>
        <v>31102.37</v>
      </c>
      <c r="D8" s="50">
        <f ca="1">INDIRECT(calculation_hide!U11)</f>
        <v>2259.04</v>
      </c>
      <c r="E8" s="50">
        <f ca="1">INDIRECT(calculation_hide!V11)</f>
        <v>308.76</v>
      </c>
      <c r="F8" s="49">
        <f ca="1">INDIRECT(calculation_hide!W11)</f>
        <v>51840.11</v>
      </c>
      <c r="G8" s="51">
        <f ca="1">INDIRECT(calculation_hide!X11)</f>
        <v>6753.5300000000007</v>
      </c>
      <c r="H8" s="51">
        <f ca="1">INDIRECT(calculation_hide!Y11)</f>
        <v>28824.04</v>
      </c>
      <c r="I8" s="50">
        <f ca="1">INDIRECT(calculation_hide!Z11)</f>
        <v>41388.89</v>
      </c>
      <c r="J8" s="51">
        <f ca="1">INDIRECT(calculation_hide!AA11)</f>
        <v>25261.129999999997</v>
      </c>
      <c r="K8" s="50">
        <f ca="1">INDIRECT(calculation_hide!AB11)</f>
        <v>3697.6800000000003</v>
      </c>
      <c r="L8" s="51">
        <f ca="1">INDIRECT(calculation_hide!AC11)</f>
        <v>2213.88</v>
      </c>
      <c r="M8" s="50">
        <f ca="1">INDIRECT(calculation_hide!AD11)</f>
        <v>30147.96</v>
      </c>
      <c r="N8" s="50">
        <f ca="1">INDIRECT(calculation_hide!AE11)</f>
        <v>18935.5</v>
      </c>
      <c r="O8" s="50">
        <f ca="1">INDIRECT(calculation_hide!AF11)</f>
        <v>1943.0499999999997</v>
      </c>
      <c r="Q8" s="96"/>
      <c r="R8" s="96"/>
    </row>
    <row r="9" spans="1:23" ht="20.25" customHeight="1" x14ac:dyDescent="0.35">
      <c r="A9" s="53">
        <f ca="1">INDIRECT(calculation_hide!R12)</f>
        <v>2024</v>
      </c>
      <c r="B9" s="134">
        <f ca="1">INDIRECT(calculation_hide!S12)</f>
        <v>30657.810000000005</v>
      </c>
      <c r="C9" s="50">
        <f ca="1">INDIRECT(calculation_hide!T12)</f>
        <v>28019.32</v>
      </c>
      <c r="D9" s="50">
        <f ca="1">INDIRECT(calculation_hide!U12)</f>
        <v>2368.29</v>
      </c>
      <c r="E9" s="50">
        <f ca="1">INDIRECT(calculation_hide!V12)</f>
        <v>270.18</v>
      </c>
      <c r="F9" s="49">
        <f ca="1">INDIRECT(calculation_hide!W12)</f>
        <v>51960.25</v>
      </c>
      <c r="G9" s="51">
        <f ca="1">INDIRECT(calculation_hide!X12)</f>
        <v>4002.4900000000007</v>
      </c>
      <c r="H9" s="51">
        <f ca="1">INDIRECT(calculation_hide!Y12)</f>
        <v>32645.559999999998</v>
      </c>
      <c r="I9" s="50">
        <f ca="1">INDIRECT(calculation_hide!Z12)</f>
        <v>44573.4</v>
      </c>
      <c r="J9" s="51">
        <f ca="1">INDIRECT(calculation_hide!AA12)</f>
        <v>25781.89</v>
      </c>
      <c r="K9" s="50">
        <f ca="1">INDIRECT(calculation_hide!AB12)</f>
        <v>3384.3500000000004</v>
      </c>
      <c r="L9" s="51">
        <f ca="1">INDIRECT(calculation_hide!AC12)</f>
        <v>2498.23</v>
      </c>
      <c r="M9" s="50">
        <f ca="1">INDIRECT(calculation_hide!AD12)</f>
        <v>31930.46</v>
      </c>
      <c r="N9" s="50">
        <f ca="1">INDIRECT(calculation_hide!AE12)</f>
        <v>18962.519999999997</v>
      </c>
      <c r="O9" s="50">
        <f ca="1">INDIRECT(calculation_hide!AF12)</f>
        <v>1918.03</v>
      </c>
      <c r="Q9" s="129"/>
      <c r="R9" s="96"/>
      <c r="S9" s="98"/>
      <c r="U9" s="98"/>
      <c r="W9" s="98"/>
    </row>
    <row r="10" spans="1:23" ht="20.25" customHeight="1" x14ac:dyDescent="0.35">
      <c r="A10" s="53" t="str">
        <f ca="1">INDIRECT(calculation_hide!R13)</f>
        <v>2025 [provisional]</v>
      </c>
      <c r="B10" s="134">
        <f ca="1">INDIRECT(calculation_hide!S13)</f>
        <v>31406.04</v>
      </c>
      <c r="C10" s="50">
        <f ca="1">INDIRECT(calculation_hide!T13)</f>
        <v>28826.729999999996</v>
      </c>
      <c r="D10" s="50">
        <f ca="1">INDIRECT(calculation_hide!U13)</f>
        <v>2353.1699999999996</v>
      </c>
      <c r="E10" s="50">
        <f ca="1">INDIRECT(calculation_hide!V13)</f>
        <v>226.14000000000004</v>
      </c>
      <c r="F10" s="49">
        <f ca="1">INDIRECT(calculation_hide!W13)</f>
        <v>48175.09</v>
      </c>
      <c r="G10" s="51">
        <f ca="1">INDIRECT(calculation_hide!X13)</f>
        <v>4690.7999999999993</v>
      </c>
      <c r="H10" s="51">
        <f ca="1">INDIRECT(calculation_hide!Y13)</f>
        <v>31527.979999999996</v>
      </c>
      <c r="I10" s="50">
        <f ca="1">INDIRECT(calculation_hide!Z13)</f>
        <v>40492.89</v>
      </c>
      <c r="J10" s="51">
        <f ca="1">INDIRECT(calculation_hide!AA13)</f>
        <v>25215.829999999998</v>
      </c>
      <c r="K10" s="50">
        <f ca="1">INDIRECT(calculation_hide!AB13)</f>
        <v>2991.4</v>
      </c>
      <c r="L10" s="51">
        <f ca="1">INDIRECT(calculation_hide!AC13)</f>
        <v>2267.46</v>
      </c>
      <c r="M10" s="50">
        <f ca="1">INDIRECT(calculation_hide!AD13)</f>
        <v>33138.65</v>
      </c>
      <c r="N10" s="50">
        <f ca="1">INDIRECT(calculation_hide!AE13)</f>
        <v>17611.72</v>
      </c>
      <c r="O10" s="50">
        <f ca="1">INDIRECT(calculation_hide!AF13)</f>
        <v>1794.4099999999999</v>
      </c>
      <c r="Q10" s="129"/>
      <c r="R10" s="96"/>
      <c r="S10" s="98"/>
      <c r="U10" s="98"/>
      <c r="W10" s="98"/>
    </row>
    <row r="11" spans="1:23" ht="20.25" customHeight="1" x14ac:dyDescent="0.35">
      <c r="A11" s="54" t="s">
        <v>556</v>
      </c>
      <c r="B11" s="135" t="str">
        <f t="shared" ref="B11:O11" ca="1" si="0">IF(((B10-B9)/B9*100)&gt;100,"(+) ",IF(((B10-B9)/B9*100)&lt;-100,"(-) ",IF(ROUND(((B10-B9)/B9*100),1)=0,"- ",IF(((B10-B9)/B9*100)&gt;0,TEXT(((B10-B9)/B9*100),"+0.0 "),TEXT(((B10-B9)/B9*100),"0.0 ")))))</f>
        <v xml:space="preserve">+2.4 </v>
      </c>
      <c r="C11" s="56" t="str">
        <f t="shared" ca="1" si="0"/>
        <v xml:space="preserve">+2.9 </v>
      </c>
      <c r="D11" s="56" t="str">
        <f t="shared" ca="1" si="0"/>
        <v xml:space="preserve">-0.6 </v>
      </c>
      <c r="E11" s="57" t="str">
        <f t="shared" ca="1" si="0"/>
        <v xml:space="preserve">-16.3 </v>
      </c>
      <c r="F11" s="55" t="str">
        <f t="shared" ca="1" si="0"/>
        <v xml:space="preserve">-7.3 </v>
      </c>
      <c r="G11" s="57" t="str">
        <f t="shared" ca="1" si="0"/>
        <v xml:space="preserve">+17.2 </v>
      </c>
      <c r="H11" s="58" t="str">
        <f t="shared" ca="1" si="0"/>
        <v xml:space="preserve">-3.4 </v>
      </c>
      <c r="I11" s="56" t="str">
        <f t="shared" ca="1" si="0"/>
        <v xml:space="preserve">-9.2 </v>
      </c>
      <c r="J11" s="57" t="str">
        <f t="shared" ca="1" si="0"/>
        <v xml:space="preserve">-2.2 </v>
      </c>
      <c r="K11" s="56" t="str">
        <f t="shared" ca="1" si="0"/>
        <v xml:space="preserve">-11.6 </v>
      </c>
      <c r="L11" s="57" t="str">
        <f t="shared" ca="1" si="0"/>
        <v xml:space="preserve">-9.2 </v>
      </c>
      <c r="M11" s="56" t="str">
        <f t="shared" ca="1" si="0"/>
        <v xml:space="preserve">+3.8 </v>
      </c>
      <c r="N11" s="56" t="str">
        <f t="shared" ca="1" si="0"/>
        <v xml:space="preserve">-7.1 </v>
      </c>
      <c r="O11" s="56" t="str">
        <f t="shared" ca="1" si="0"/>
        <v xml:space="preserve">-6.4 </v>
      </c>
      <c r="Q11" s="96"/>
      <c r="R11" s="96"/>
      <c r="S11" s="101"/>
      <c r="U11" s="98"/>
      <c r="W11" s="98"/>
    </row>
    <row r="12" spans="1:23" ht="20.25" customHeight="1" x14ac:dyDescent="0.35">
      <c r="A12" s="92" t="str">
        <f ca="1">INDIRECT(calculation_hide!S39)</f>
        <v>January 2025 [provisional]</v>
      </c>
      <c r="B12" s="136">
        <f ca="1">INDIRECT(calculation_hide!T39)</f>
        <v>2881.47</v>
      </c>
      <c r="C12" s="50">
        <f ca="1">INDIRECT(calculation_hide!U39)</f>
        <v>2628.72</v>
      </c>
      <c r="D12" s="50">
        <f ca="1">INDIRECT(calculation_hide!V39)</f>
        <v>227.85</v>
      </c>
      <c r="E12" s="51">
        <f ca="1">INDIRECT(calculation_hide!W39)</f>
        <v>24.9</v>
      </c>
      <c r="F12" s="49">
        <f ca="1">INDIRECT(calculation_hide!X39)</f>
        <v>4482.04</v>
      </c>
      <c r="G12" s="51">
        <f ca="1">INDIRECT(calculation_hide!Y39)</f>
        <v>320.32</v>
      </c>
      <c r="H12" s="52">
        <f ca="1">INDIRECT(calculation_hide!Z39)</f>
        <v>1962.79</v>
      </c>
      <c r="I12" s="50">
        <f ca="1">INDIRECT(calculation_hide!AA39)</f>
        <v>3901.1</v>
      </c>
      <c r="J12" s="51">
        <f ca="1">INDIRECT(calculation_hide!AB39)</f>
        <v>2357.2600000000002</v>
      </c>
      <c r="K12" s="50">
        <f ca="1">INDIRECT(calculation_hide!AC39)</f>
        <v>260.62</v>
      </c>
      <c r="L12" s="51">
        <f ca="1">INDIRECT(calculation_hide!AD39)</f>
        <v>170.42</v>
      </c>
      <c r="M12" s="50">
        <f ca="1">INDIRECT(calculation_hide!AE39)</f>
        <v>2111.25</v>
      </c>
      <c r="N12" s="50">
        <f ca="1">INDIRECT(calculation_hide!AF39)</f>
        <v>1782.51</v>
      </c>
      <c r="O12" s="50">
        <f ca="1">INDIRECT(calculation_hide!AG39)</f>
        <v>98.1</v>
      </c>
      <c r="Q12" s="96"/>
      <c r="R12" s="96"/>
    </row>
    <row r="13" spans="1:23" ht="20.25" customHeight="1" x14ac:dyDescent="0.35">
      <c r="A13" s="92" t="str">
        <f ca="1">INDIRECT(calculation_hide!S40)</f>
        <v>January 2026 [provisional]</v>
      </c>
      <c r="B13" s="136">
        <f ca="1">INDIRECT(calculation_hide!T40)</f>
        <v>2482.67</v>
      </c>
      <c r="C13" s="50">
        <f ca="1">INDIRECT(calculation_hide!U40)</f>
        <v>2260.2399999999998</v>
      </c>
      <c r="D13" s="50">
        <f ca="1">INDIRECT(calculation_hide!V40)</f>
        <v>196.34</v>
      </c>
      <c r="E13" s="51">
        <f ca="1">INDIRECT(calculation_hide!W40)</f>
        <v>26.1</v>
      </c>
      <c r="F13" s="49">
        <f ca="1">INDIRECT(calculation_hide!X40)</f>
        <v>4197.34</v>
      </c>
      <c r="G13" s="51">
        <f ca="1">INDIRECT(calculation_hide!Y40)</f>
        <v>503.29</v>
      </c>
      <c r="H13" s="52">
        <f ca="1">INDIRECT(calculation_hide!Z40)</f>
        <v>2479.48</v>
      </c>
      <c r="I13" s="50">
        <f ca="1">INDIRECT(calculation_hide!AA40)</f>
        <v>3412.78</v>
      </c>
      <c r="J13" s="51">
        <f ca="1">INDIRECT(calculation_hide!AB40)</f>
        <v>2075.9899999999998</v>
      </c>
      <c r="K13" s="50">
        <f ca="1">INDIRECT(calculation_hide!AC40)</f>
        <v>281.27</v>
      </c>
      <c r="L13" s="51">
        <f ca="1">INDIRECT(calculation_hide!AD40)</f>
        <v>102.43</v>
      </c>
      <c r="M13" s="50">
        <f ca="1">INDIRECT(calculation_hide!AE40)</f>
        <v>2212.9</v>
      </c>
      <c r="N13" s="50">
        <f ca="1">INDIRECT(calculation_hide!AF40)</f>
        <v>1279.05</v>
      </c>
      <c r="O13" s="50">
        <f ca="1">INDIRECT(calculation_hide!AG40)</f>
        <v>99.59</v>
      </c>
      <c r="Q13" s="96"/>
      <c r="R13" s="96"/>
    </row>
    <row r="14" spans="1:23" ht="20.25" customHeight="1" x14ac:dyDescent="0.35">
      <c r="A14" s="54" t="s">
        <v>583</v>
      </c>
      <c r="B14" s="135" t="str">
        <f ca="1">IF(((B13-B12)/B12*100)&gt;100,"(+) ",IF(((B13-B12)/B12*100)&lt;-100,"(-) ",IF(ROUND(((B13-B12)/B12*100),1)=0,"- ",IF(((B13-B12)/B12*100)&gt;0,TEXT(((B13-B12)/B12*100),"+0.0 "),TEXT(((B13-B12)/B12*100),"0.0 ")))))</f>
        <v xml:space="preserve">-13.8 </v>
      </c>
      <c r="C14" s="56" t="str">
        <f t="shared" ref="C14:O14" ca="1" si="1">IF(((C13-C12)/C12*100)&gt;100,"(+) ",IF(((C13-C12)/C12*100)&lt;-100,"(-) ",IF(ROUND(((C13-C12)/C12*100),1)=0,"- ",IF(((C13-C12)/C12*100)&gt;0,TEXT(((C13-C12)/C12*100),"+0.0 "),TEXT(((C13-C12)/C12*100),"0.0 ")))))</f>
        <v xml:space="preserve">-14.0 </v>
      </c>
      <c r="D14" s="56" t="str">
        <f t="shared" ca="1" si="1"/>
        <v xml:space="preserve">-13.8 </v>
      </c>
      <c r="E14" s="57" t="str">
        <f ca="1">IF(((E13-E12)/E12*100)&gt;100,"(+) ",IF(((E13-E12)/E12*100)&lt;-100,"(-) ",IF(ROUND(((E13-E12)/E12*100),1)=0,"- ",IF(((E13-E12)/E12*100)&gt;0,TEXT(((E13-E12)/E12*100),"+0.0 "),TEXT(((E13-E12)/E12*100),"0.0 ")))))</f>
        <v xml:space="preserve">+4.8 </v>
      </c>
      <c r="F14" s="55" t="str">
        <f t="shared" ca="1" si="1"/>
        <v xml:space="preserve">-6.4 </v>
      </c>
      <c r="G14" s="57" t="str">
        <f t="shared" ca="1" si="1"/>
        <v xml:space="preserve">+57.1 </v>
      </c>
      <c r="H14" s="58" t="str">
        <f t="shared" ca="1" si="1"/>
        <v xml:space="preserve">+26.3 </v>
      </c>
      <c r="I14" s="56" t="str">
        <f t="shared" ca="1" si="1"/>
        <v xml:space="preserve">-12.5 </v>
      </c>
      <c r="J14" s="57" t="str">
        <f t="shared" ca="1" si="1"/>
        <v xml:space="preserve">-11.9 </v>
      </c>
      <c r="K14" s="56" t="str">
        <f t="shared" ca="1" si="1"/>
        <v xml:space="preserve">+7.9 </v>
      </c>
      <c r="L14" s="57" t="str">
        <f t="shared" ca="1" si="1"/>
        <v xml:space="preserve">-39.9 </v>
      </c>
      <c r="M14" s="56" t="str">
        <f t="shared" ca="1" si="1"/>
        <v xml:space="preserve">+4.8 </v>
      </c>
      <c r="N14" s="56" t="str">
        <f t="shared" ca="1" si="1"/>
        <v xml:space="preserve">-28.2 </v>
      </c>
      <c r="O14" s="56" t="str">
        <f t="shared" ca="1" si="1"/>
        <v xml:space="preserve">+1.5 </v>
      </c>
      <c r="Q14" s="96"/>
      <c r="R14" s="96"/>
    </row>
    <row r="15" spans="1:23" ht="20.25" customHeight="1" x14ac:dyDescent="0.35">
      <c r="A15" s="92" t="str">
        <f ca="1">INDIRECT(calculation_hide!S20)</f>
        <v>November 2024</v>
      </c>
      <c r="B15" s="134">
        <f ca="1">INDIRECT(calculation_hide!T20)</f>
        <v>2484.0700000000002</v>
      </c>
      <c r="C15" s="50">
        <f ca="1">INDIRECT(calculation_hide!U20)</f>
        <v>2262.1</v>
      </c>
      <c r="D15" s="50">
        <f ca="1">INDIRECT(calculation_hide!V20)</f>
        <v>213.71</v>
      </c>
      <c r="E15" s="51">
        <f ca="1">INDIRECT(calculation_hide!W20)</f>
        <v>8.26</v>
      </c>
      <c r="F15" s="49">
        <f ca="1">INDIRECT(calculation_hide!X20)</f>
        <v>4773.67</v>
      </c>
      <c r="G15" s="51">
        <f ca="1">INDIRECT(calculation_hide!Y20)</f>
        <v>330.95</v>
      </c>
      <c r="H15" s="52">
        <f ca="1">INDIRECT(calculation_hide!Z20)</f>
        <v>2609.17</v>
      </c>
      <c r="I15" s="50">
        <f ca="1">INDIRECT(calculation_hide!AA20)</f>
        <v>4219.5</v>
      </c>
      <c r="J15" s="51">
        <f ca="1">INDIRECT(calculation_hide!AB20)</f>
        <v>2054.73</v>
      </c>
      <c r="K15" s="50">
        <f ca="1">INDIRECT(calculation_hide!AC20)</f>
        <v>223.22</v>
      </c>
      <c r="L15" s="51">
        <f ca="1">INDIRECT(calculation_hide!AD20)</f>
        <v>337.59</v>
      </c>
      <c r="M15" s="50">
        <f ca="1">INDIRECT(calculation_hide!AE20)</f>
        <v>2064.1999999999998</v>
      </c>
      <c r="N15" s="50">
        <f ca="1">INDIRECT(calculation_hide!AF20)</f>
        <v>1505.44</v>
      </c>
      <c r="O15" s="50">
        <f ca="1">INDIRECT(calculation_hide!AG20)</f>
        <v>140.47999999999999</v>
      </c>
      <c r="Q15" s="96"/>
      <c r="R15" s="96"/>
    </row>
    <row r="16" spans="1:23" ht="20.25" customHeight="1" x14ac:dyDescent="0.35">
      <c r="A16" s="92" t="str">
        <f ca="1">INDIRECT(calculation_hide!S21)</f>
        <v>December 2024</v>
      </c>
      <c r="B16" s="134">
        <f ca="1">INDIRECT(calculation_hide!T21)</f>
        <v>2890.91</v>
      </c>
      <c r="C16" s="50">
        <f ca="1">INDIRECT(calculation_hide!U21)</f>
        <v>2655.34</v>
      </c>
      <c r="D16" s="50">
        <f ca="1">INDIRECT(calculation_hide!V21)</f>
        <v>212.36</v>
      </c>
      <c r="E16" s="51">
        <f ca="1">INDIRECT(calculation_hide!W21)</f>
        <v>23.21</v>
      </c>
      <c r="F16" s="49">
        <f ca="1">INDIRECT(calculation_hide!X21)</f>
        <v>4672</v>
      </c>
      <c r="G16" s="51">
        <f ca="1">INDIRECT(calculation_hide!Y21)</f>
        <v>400.87</v>
      </c>
      <c r="H16" s="52">
        <f ca="1">INDIRECT(calculation_hide!Z21)</f>
        <v>2167.12</v>
      </c>
      <c r="I16" s="50">
        <f ca="1">INDIRECT(calculation_hide!AA21)</f>
        <v>4139.24</v>
      </c>
      <c r="J16" s="51">
        <f ca="1">INDIRECT(calculation_hide!AB21)</f>
        <v>2338.6799999999998</v>
      </c>
      <c r="K16" s="50">
        <f ca="1">INDIRECT(calculation_hide!AC21)</f>
        <v>131.88</v>
      </c>
      <c r="L16" s="51">
        <f ca="1">INDIRECT(calculation_hide!AD21)</f>
        <v>219.09</v>
      </c>
      <c r="M16" s="50">
        <f ca="1">INDIRECT(calculation_hide!AE21)</f>
        <v>2200.67</v>
      </c>
      <c r="N16" s="50">
        <f ca="1">INDIRECT(calculation_hide!AF21)</f>
        <v>1746.9</v>
      </c>
      <c r="O16" s="50">
        <f ca="1">INDIRECT(calculation_hide!AG21)</f>
        <v>127.26</v>
      </c>
      <c r="Q16" s="96"/>
      <c r="R16" s="96"/>
    </row>
    <row r="17" spans="1:18" ht="20.25" customHeight="1" x14ac:dyDescent="0.35">
      <c r="A17" s="92" t="str">
        <f ca="1">INDIRECT(calculation_hide!S22)</f>
        <v>January 2025</v>
      </c>
      <c r="B17" s="134">
        <f ca="1">INDIRECT(calculation_hide!T22)</f>
        <v>2881.47</v>
      </c>
      <c r="C17" s="50">
        <f ca="1">INDIRECT(calculation_hide!U22)</f>
        <v>2628.72</v>
      </c>
      <c r="D17" s="50">
        <f ca="1">INDIRECT(calculation_hide!V22)</f>
        <v>227.85</v>
      </c>
      <c r="E17" s="51">
        <f ca="1">INDIRECT(calculation_hide!W22)</f>
        <v>24.9</v>
      </c>
      <c r="F17" s="49">
        <f ca="1">INDIRECT(calculation_hide!X22)</f>
        <v>4482.04</v>
      </c>
      <c r="G17" s="51">
        <f ca="1">INDIRECT(calculation_hide!Y22)</f>
        <v>320.32</v>
      </c>
      <c r="H17" s="52">
        <f ca="1">INDIRECT(calculation_hide!Z22)</f>
        <v>1962.79</v>
      </c>
      <c r="I17" s="50">
        <f ca="1">INDIRECT(calculation_hide!AA22)</f>
        <v>3901.1</v>
      </c>
      <c r="J17" s="51">
        <f ca="1">INDIRECT(calculation_hide!AB22)</f>
        <v>2357.2600000000002</v>
      </c>
      <c r="K17" s="50">
        <f ca="1">INDIRECT(calculation_hide!AC22)</f>
        <v>260.62</v>
      </c>
      <c r="L17" s="51">
        <f ca="1">INDIRECT(calculation_hide!AD22)</f>
        <v>170.42</v>
      </c>
      <c r="M17" s="50">
        <f ca="1">INDIRECT(calculation_hide!AE22)</f>
        <v>2111.25</v>
      </c>
      <c r="N17" s="50">
        <f ca="1">INDIRECT(calculation_hide!AF22)</f>
        <v>1782.51</v>
      </c>
      <c r="O17" s="50">
        <f ca="1">INDIRECT(calculation_hide!AG22)</f>
        <v>98.1</v>
      </c>
      <c r="Q17" s="96"/>
      <c r="R17" s="96"/>
    </row>
    <row r="18" spans="1:18" ht="20.25" customHeight="1" x14ac:dyDescent="0.35">
      <c r="A18" s="67" t="s">
        <v>40</v>
      </c>
      <c r="B18" s="137">
        <f t="shared" ref="B18:O18" ca="1" si="2">SUM(B15:B17)</f>
        <v>8256.4499999999989</v>
      </c>
      <c r="C18" s="69">
        <f t="shared" ca="1" si="2"/>
        <v>7546.16</v>
      </c>
      <c r="D18" s="69">
        <f t="shared" ca="1" si="2"/>
        <v>653.92000000000007</v>
      </c>
      <c r="E18" s="70">
        <f t="shared" ca="1" si="2"/>
        <v>56.37</v>
      </c>
      <c r="F18" s="68">
        <f t="shared" ca="1" si="2"/>
        <v>13927.71</v>
      </c>
      <c r="G18" s="70">
        <f t="shared" ca="1" si="2"/>
        <v>1052.1399999999999</v>
      </c>
      <c r="H18" s="71">
        <f t="shared" ca="1" si="2"/>
        <v>6739.08</v>
      </c>
      <c r="I18" s="69">
        <f t="shared" ca="1" si="2"/>
        <v>12259.84</v>
      </c>
      <c r="J18" s="70">
        <f t="shared" ca="1" si="2"/>
        <v>6750.67</v>
      </c>
      <c r="K18" s="69">
        <f t="shared" ca="1" si="2"/>
        <v>615.72</v>
      </c>
      <c r="L18" s="70">
        <f t="shared" ca="1" si="2"/>
        <v>727.09999999999991</v>
      </c>
      <c r="M18" s="69">
        <f t="shared" ca="1" si="2"/>
        <v>6376.12</v>
      </c>
      <c r="N18" s="69">
        <f t="shared" ca="1" si="2"/>
        <v>5034.8500000000004</v>
      </c>
      <c r="O18" s="69">
        <f t="shared" ca="1" si="2"/>
        <v>365.84000000000003</v>
      </c>
      <c r="P18" s="98"/>
      <c r="Q18" s="96"/>
      <c r="R18" s="96"/>
    </row>
    <row r="19" spans="1:18" ht="20.25" customHeight="1" x14ac:dyDescent="0.35">
      <c r="A19" s="92" t="str">
        <f ca="1">INDIRECT(calculation_hide!S32)</f>
        <v>November 2025</v>
      </c>
      <c r="B19" s="134">
        <f ca="1">INDIRECT(calculation_hide!T32)</f>
        <v>2498.31</v>
      </c>
      <c r="C19" s="50">
        <f ca="1">INDIRECT(calculation_hide!U32)</f>
        <v>2270.7399999999998</v>
      </c>
      <c r="D19" s="50">
        <f ca="1">INDIRECT(calculation_hide!V32)</f>
        <v>205.94</v>
      </c>
      <c r="E19" s="51">
        <f ca="1">INDIRECT(calculation_hide!W32)</f>
        <v>21.63</v>
      </c>
      <c r="F19" s="49">
        <f ca="1">INDIRECT(calculation_hide!X32)</f>
        <v>4021.65</v>
      </c>
      <c r="G19" s="51">
        <f ca="1">INDIRECT(calculation_hide!Y32)</f>
        <v>551.4</v>
      </c>
      <c r="H19" s="52">
        <f ca="1">INDIRECT(calculation_hide!Z32)</f>
        <v>2705.84</v>
      </c>
      <c r="I19" s="50">
        <f ca="1">INDIRECT(calculation_hide!AA32)</f>
        <v>3268.78</v>
      </c>
      <c r="J19" s="51">
        <f ca="1">INDIRECT(calculation_hide!AB32)</f>
        <v>2166.2600000000002</v>
      </c>
      <c r="K19" s="50">
        <f ca="1">INDIRECT(calculation_hide!AC32)</f>
        <v>201.46</v>
      </c>
      <c r="L19" s="51">
        <f ca="1">INDIRECT(calculation_hide!AD32)</f>
        <v>81.95</v>
      </c>
      <c r="M19" s="50">
        <f ca="1">INDIRECT(calculation_hide!AE32)</f>
        <v>2660.06</v>
      </c>
      <c r="N19" s="50">
        <f ca="1">INDIRECT(calculation_hide!AF32)</f>
        <v>1176.25</v>
      </c>
      <c r="O19" s="50">
        <f ca="1">INDIRECT(calculation_hide!AG32)</f>
        <v>116.19</v>
      </c>
      <c r="Q19" s="96"/>
      <c r="R19" s="96"/>
    </row>
    <row r="20" spans="1:18" ht="20.25" customHeight="1" x14ac:dyDescent="0.35">
      <c r="A20" s="92" t="str">
        <f ca="1">INDIRECT(calculation_hide!S33)</f>
        <v>December 2025</v>
      </c>
      <c r="B20" s="134">
        <f ca="1">INDIRECT(calculation_hide!T33)</f>
        <v>2809.29</v>
      </c>
      <c r="C20" s="50">
        <f ca="1">INDIRECT(calculation_hide!U33)</f>
        <v>2552.36</v>
      </c>
      <c r="D20" s="50">
        <f ca="1">INDIRECT(calculation_hide!V33)</f>
        <v>234.19</v>
      </c>
      <c r="E20" s="51">
        <f ca="1">INDIRECT(calculation_hide!W33)</f>
        <v>22.74</v>
      </c>
      <c r="F20" s="49">
        <f ca="1">INDIRECT(calculation_hide!X33)</f>
        <v>3987.55</v>
      </c>
      <c r="G20" s="51">
        <f ca="1">INDIRECT(calculation_hide!Y33)</f>
        <v>527.4</v>
      </c>
      <c r="H20" s="52">
        <f ca="1">INDIRECT(calculation_hide!Z33)</f>
        <v>2780.48</v>
      </c>
      <c r="I20" s="50">
        <f ca="1">INDIRECT(calculation_hide!AA33)</f>
        <v>3081.16</v>
      </c>
      <c r="J20" s="51">
        <f ca="1">INDIRECT(calculation_hide!AB33)</f>
        <v>1903.65</v>
      </c>
      <c r="K20" s="50">
        <f ca="1">INDIRECT(calculation_hide!AC33)</f>
        <v>378.99</v>
      </c>
      <c r="L20" s="51">
        <f ca="1">INDIRECT(calculation_hide!AD33)</f>
        <v>94.47</v>
      </c>
      <c r="M20" s="50">
        <f ca="1">INDIRECT(calculation_hide!AE33)</f>
        <v>2810.79</v>
      </c>
      <c r="N20" s="50">
        <f ca="1">INDIRECT(calculation_hide!AF33)</f>
        <v>1492.34</v>
      </c>
      <c r="O20" s="50">
        <f ca="1">INDIRECT(calculation_hide!AG33)</f>
        <v>114.45</v>
      </c>
      <c r="Q20" s="96"/>
      <c r="R20" s="96"/>
    </row>
    <row r="21" spans="1:18" ht="20.25" customHeight="1" x14ac:dyDescent="0.35">
      <c r="A21" s="92" t="str">
        <f ca="1">INDIRECT(calculation_hide!S34)</f>
        <v>January 2026 [provisional]</v>
      </c>
      <c r="B21" s="134">
        <f ca="1">INDIRECT(calculation_hide!T34)</f>
        <v>2482.67</v>
      </c>
      <c r="C21" s="50">
        <f ca="1">INDIRECT(calculation_hide!U34)</f>
        <v>2260.2399999999998</v>
      </c>
      <c r="D21" s="50">
        <f ca="1">INDIRECT(calculation_hide!V34)</f>
        <v>196.34</v>
      </c>
      <c r="E21" s="51">
        <f ca="1">INDIRECT(calculation_hide!W34)</f>
        <v>26.1</v>
      </c>
      <c r="F21" s="49">
        <f ca="1">INDIRECT(calculation_hide!X34)</f>
        <v>4197.34</v>
      </c>
      <c r="G21" s="105">
        <f ca="1">INDIRECT(calculation_hide!Y34)</f>
        <v>503.29</v>
      </c>
      <c r="H21" s="52">
        <f ca="1">INDIRECT(calculation_hide!Z34)</f>
        <v>2479.48</v>
      </c>
      <c r="I21" s="50">
        <f ca="1">INDIRECT(calculation_hide!AA34)</f>
        <v>3412.78</v>
      </c>
      <c r="J21" s="51">
        <f ca="1">INDIRECT(calculation_hide!AB34)</f>
        <v>2075.9899999999998</v>
      </c>
      <c r="K21" s="50">
        <f ca="1">INDIRECT(calculation_hide!AC34)</f>
        <v>281.27</v>
      </c>
      <c r="L21" s="51">
        <f ca="1">INDIRECT(calculation_hide!AD34)</f>
        <v>102.43</v>
      </c>
      <c r="M21" s="50">
        <f ca="1">INDIRECT(calculation_hide!AE34)</f>
        <v>2212.9</v>
      </c>
      <c r="N21" s="50">
        <f ca="1">INDIRECT(calculation_hide!AF34)</f>
        <v>1279.05</v>
      </c>
      <c r="O21" s="50">
        <f ca="1">INDIRECT(calculation_hide!AG34)</f>
        <v>99.59</v>
      </c>
      <c r="Q21" s="96"/>
      <c r="R21" s="96"/>
    </row>
    <row r="22" spans="1:18" ht="20.25" customHeight="1" x14ac:dyDescent="0.35">
      <c r="A22" s="67" t="s">
        <v>40</v>
      </c>
      <c r="B22" s="137">
        <f t="shared" ref="B22:O22" ca="1" si="3">SUM(B19:B21)</f>
        <v>7790.27</v>
      </c>
      <c r="C22" s="69">
        <f t="shared" ca="1" si="3"/>
        <v>7083.34</v>
      </c>
      <c r="D22" s="69">
        <f t="shared" ca="1" si="3"/>
        <v>636.47</v>
      </c>
      <c r="E22" s="70">
        <f t="shared" ca="1" si="3"/>
        <v>70.47</v>
      </c>
      <c r="F22" s="68">
        <f t="shared" ca="1" si="3"/>
        <v>12206.54</v>
      </c>
      <c r="G22" s="70">
        <f t="shared" ca="1" si="3"/>
        <v>1582.09</v>
      </c>
      <c r="H22" s="71">
        <f t="shared" ca="1" si="3"/>
        <v>7965.7999999999993</v>
      </c>
      <c r="I22" s="69">
        <f t="shared" ca="1" si="3"/>
        <v>9762.7200000000012</v>
      </c>
      <c r="J22" s="70">
        <f t="shared" ca="1" si="3"/>
        <v>6145.9</v>
      </c>
      <c r="K22" s="69">
        <f t="shared" ca="1" si="3"/>
        <v>861.72</v>
      </c>
      <c r="L22" s="70">
        <f t="shared" ca="1" si="3"/>
        <v>278.85000000000002</v>
      </c>
      <c r="M22" s="69">
        <f t="shared" ca="1" si="3"/>
        <v>7683.75</v>
      </c>
      <c r="N22" s="69">
        <f t="shared" ca="1" si="3"/>
        <v>3947.6400000000003</v>
      </c>
      <c r="O22" s="69">
        <f t="shared" ca="1" si="3"/>
        <v>330.23</v>
      </c>
      <c r="P22" s="98"/>
      <c r="Q22" s="96"/>
      <c r="R22" s="129"/>
    </row>
    <row r="23" spans="1:18" ht="20.25" customHeight="1" x14ac:dyDescent="0.35">
      <c r="A23" s="62" t="s">
        <v>581</v>
      </c>
      <c r="B23" s="138" t="str">
        <f ca="1">IF(((B22-B18)/B18*100)&gt;100,"(+) ",IF(((B22-B18)/B18*100)&lt;-100,"(-) ",IF(ROUND(((B22-B18)/B18*100),1)=0,"- ",IF(((B22-B18)/B18*100)&gt;0,TEXT(((B22-B18)/B18*100),"+0.0 "),TEXT(((B22-B18)/B18*100),"0.0 ")))))</f>
        <v xml:space="preserve">-5.6 </v>
      </c>
      <c r="C23" s="99" t="str">
        <f t="shared" ref="C23:H23" ca="1" si="4">IF(((C22-C18)/C18*100)&gt;100,"(+) ",IF(((C22-C18)/C18*100)&lt;-100,"(-) ",IF(ROUND(((C22-C18)/C18*100),1)=0,"- ",IF(((C22-C18)/C18*100)&gt;0,TEXT(((C22-C18)/C18*100),"+0.0 "),TEXT(((C22-C18)/C18*100),"0.0 ")))))</f>
        <v xml:space="preserve">-6.1 </v>
      </c>
      <c r="D23" s="63" t="str">
        <f t="shared" ca="1" si="4"/>
        <v xml:space="preserve">-2.7 </v>
      </c>
      <c r="E23" s="64" t="str">
        <f t="shared" ca="1" si="4"/>
        <v xml:space="preserve">+25.0 </v>
      </c>
      <c r="F23" s="111" t="str">
        <f t="shared" ca="1" si="4"/>
        <v xml:space="preserve">-12.4 </v>
      </c>
      <c r="G23" s="64" t="str">
        <f t="shared" ca="1" si="4"/>
        <v xml:space="preserve">+50.4 </v>
      </c>
      <c r="H23" s="65" t="str">
        <f t="shared" ca="1" si="4"/>
        <v xml:space="preserve">+18.2 </v>
      </c>
      <c r="I23" s="63" t="str">
        <f t="shared" ref="I23:O23" ca="1" si="5">IF(((I22-I18)/I18*100)&gt;100,"(+) ",IF(((I22-I18)/I18*100)&lt;-100,"(-) ",IF(ROUND(((I22-I18)/I18*100),1)=0,"- ",IF(((I22-I18)/I18*100)&gt;0,TEXT(((I22-I18)/I18*100),"+0.0 "),TEXT(((I22-I18)/I18*100),"0.0 ")))))</f>
        <v xml:space="preserve">-20.4 </v>
      </c>
      <c r="J23" s="64" t="str">
        <f ca="1">IF(((J22-J18)/J18*100)&gt;100,"(+) ",IF(((J22-J18)/J18*100)&lt;-100,"(-) ",IF(ROUND(((J22-J18)/J18*100),1)=0,"- ",IF(((J22-J18)/J18*100)&gt;0,TEXT(((J22-J18)/J18*100),"+0.0 "),TEXT(((J22-J18)/J18*100),"0.0 ")))))</f>
        <v xml:space="preserve">-9.0 </v>
      </c>
      <c r="K23" s="63" t="str">
        <f t="shared" ca="1" si="5"/>
        <v xml:space="preserve">+40.0 </v>
      </c>
      <c r="L23" s="64" t="str">
        <f t="shared" ca="1" si="5"/>
        <v xml:space="preserve">-61.6 </v>
      </c>
      <c r="M23" s="63" t="str">
        <f t="shared" ca="1" si="5"/>
        <v xml:space="preserve">+20.5 </v>
      </c>
      <c r="N23" s="144" t="str">
        <f ca="1">IF(((N22-N18)/N18*100)&gt;100,"(+) ",IF(((N22-N18)/N18*100)&lt;-100,"(-) ",IF(ROUND(((N22-N18)/N18*100),1)=0,"- ",IF(((N22-N18)/N18*100)&gt;0,TEXT(((N22-N18)/N18*100),"+0.0 "),TEXT(((N22-N18)/N18*100),"0.0 ")))))</f>
        <v xml:space="preserve">-21.6 </v>
      </c>
      <c r="O23" s="63" t="str">
        <f t="shared" ca="1" si="5"/>
        <v xml:space="preserve">-9.7 </v>
      </c>
      <c r="P23" s="98"/>
      <c r="Q23" s="96"/>
      <c r="R23" s="101"/>
    </row>
    <row r="24" spans="1:18" x14ac:dyDescent="0.35">
      <c r="B24" s="139"/>
      <c r="C24" s="104"/>
      <c r="G24" s="98"/>
      <c r="I24" s="112"/>
      <c r="J24" s="112"/>
      <c r="K24" s="112"/>
      <c r="L24" s="112"/>
      <c r="M24" s="112"/>
      <c r="N24" s="112"/>
      <c r="O24" s="112"/>
      <c r="Q24" s="96"/>
      <c r="R24" s="101"/>
    </row>
    <row r="25" spans="1:18" x14ac:dyDescent="0.35">
      <c r="B25" s="141"/>
      <c r="C25" s="98"/>
      <c r="D25" s="98"/>
      <c r="E25" s="98"/>
      <c r="F25" s="142"/>
      <c r="H25" s="142"/>
      <c r="I25" s="98"/>
      <c r="J25" s="155"/>
      <c r="K25" s="98"/>
      <c r="L25" s="98"/>
      <c r="M25" s="98"/>
      <c r="N25" s="98"/>
      <c r="O25" s="129"/>
    </row>
    <row r="26" spans="1:18" x14ac:dyDescent="0.35">
      <c r="B26" s="98"/>
      <c r="C26" s="98"/>
      <c r="D26" s="98"/>
      <c r="E26" s="98"/>
      <c r="F26" s="98"/>
      <c r="H26" s="98"/>
      <c r="I26" s="98"/>
      <c r="J26" s="96"/>
      <c r="K26" s="98"/>
      <c r="L26" s="98"/>
      <c r="M26" s="98"/>
      <c r="N26" s="98"/>
      <c r="O26" s="98"/>
      <c r="R26" s="98"/>
    </row>
    <row r="27" spans="1:18" x14ac:dyDescent="0.35">
      <c r="B27" s="139"/>
      <c r="C27" s="139"/>
      <c r="D27" s="139"/>
      <c r="E27" s="139"/>
      <c r="F27" s="139"/>
      <c r="G27" s="139"/>
      <c r="H27" s="98"/>
      <c r="I27" s="98"/>
      <c r="J27" s="98"/>
      <c r="K27" s="139"/>
      <c r="L27" s="149"/>
      <c r="M27" s="139"/>
      <c r="N27" s="149"/>
      <c r="O27" s="139"/>
    </row>
    <row r="28" spans="1:18" x14ac:dyDescent="0.35">
      <c r="H28" s="143"/>
      <c r="I28" s="143"/>
      <c r="J28" s="143"/>
      <c r="K28" s="143"/>
      <c r="M28" s="98"/>
    </row>
    <row r="29" spans="1:18" x14ac:dyDescent="0.35">
      <c r="H29" s="98"/>
      <c r="I29" s="129"/>
      <c r="L29" s="98"/>
      <c r="M29" s="98"/>
    </row>
    <row r="30" spans="1:18" x14ac:dyDescent="0.35">
      <c r="I30" s="98"/>
      <c r="J30" s="98"/>
      <c r="L30" s="98"/>
      <c r="M30" s="98"/>
    </row>
    <row r="31" spans="1:18" x14ac:dyDescent="0.35">
      <c r="L31" s="140"/>
      <c r="M31" s="98"/>
      <c r="N31" s="122"/>
    </row>
    <row r="32" spans="1:18" x14ac:dyDescent="0.35">
      <c r="I32" s="96"/>
      <c r="L32" s="143"/>
      <c r="N32" s="141"/>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S41"/>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18" width="8.54296875" style="1"/>
    <col min="19" max="19" width="11.81640625" style="1" bestFit="1" customWidth="1"/>
    <col min="20"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9"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9"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9"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9"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9"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9"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9"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9"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9"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9"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9"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9"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9"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9"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9"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9"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c r="S32" s="96"/>
    </row>
    <row r="33" spans="1:19"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c r="S33" s="96"/>
    </row>
    <row r="34" spans="1:19"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c r="S34" s="96"/>
    </row>
    <row r="35" spans="1:19"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c r="S35" s="96"/>
    </row>
    <row r="36" spans="1:19" ht="15" customHeight="1" x14ac:dyDescent="0.35">
      <c r="A36" s="84">
        <v>2024</v>
      </c>
      <c r="B36" s="45">
        <f>SUM(Quarter!B123:B126)</f>
        <v>30657.810000000005</v>
      </c>
      <c r="C36" s="45">
        <f>SUM(Quarter!C123:C126)</f>
        <v>28019.32</v>
      </c>
      <c r="D36" s="45">
        <f>SUM(Quarter!D123:D126)</f>
        <v>2368.29</v>
      </c>
      <c r="E36" s="51">
        <f>SUM(Quarter!E123:E126)</f>
        <v>270.18</v>
      </c>
      <c r="F36" s="45">
        <f>SUM(Quarter!F123:F126)</f>
        <v>51960.25</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c r="S36" s="96"/>
    </row>
    <row r="37" spans="1:19" ht="15" customHeight="1" x14ac:dyDescent="0.35">
      <c r="A37" s="53" t="s">
        <v>724</v>
      </c>
      <c r="B37" s="45">
        <f>SUM(Quarter!B127:B130)</f>
        <v>31406.04</v>
      </c>
      <c r="C37" s="45">
        <f>SUM(Quarter!C127:C130)</f>
        <v>28826.729999999996</v>
      </c>
      <c r="D37" s="45">
        <f>SUM(Quarter!D127:D130)</f>
        <v>2353.1699999999996</v>
      </c>
      <c r="E37" s="51">
        <f>SUM(Quarter!E127:E130)</f>
        <v>226.14000000000004</v>
      </c>
      <c r="F37" s="45">
        <f>SUM(Quarter!F127:F130)</f>
        <v>48175.09</v>
      </c>
      <c r="G37" s="51">
        <f>SUM(Quarter!G127:G130)</f>
        <v>4690.7999999999993</v>
      </c>
      <c r="H37" s="76">
        <f>SUM(Quarter!H127:H130)</f>
        <v>31527.979999999996</v>
      </c>
      <c r="I37" s="45">
        <f>SUM(Quarter!I127:I130)</f>
        <v>40492.89</v>
      </c>
      <c r="J37" s="51">
        <f>SUM(Quarter!J127:J130)</f>
        <v>25215.829999999998</v>
      </c>
      <c r="K37" s="45">
        <f>SUM(Quarter!K127:K130)</f>
        <v>2991.4</v>
      </c>
      <c r="L37" s="51">
        <f>SUM(Quarter!L127:L130)</f>
        <v>2267.46</v>
      </c>
      <c r="M37" s="45">
        <f>SUM(Quarter!M127:M130)</f>
        <v>33138.65</v>
      </c>
      <c r="N37" s="50">
        <f>SUM(Quarter!N127:N130)</f>
        <v>17611.72</v>
      </c>
      <c r="O37" s="50">
        <f>SUM(Quarter!O127:O130)</f>
        <v>1794.4099999999999</v>
      </c>
      <c r="S37" s="96"/>
    </row>
    <row r="38" spans="1:19" x14ac:dyDescent="0.35">
      <c r="I38" s="123"/>
      <c r="J38" s="123"/>
    </row>
    <row r="39" spans="1:19" x14ac:dyDescent="0.35">
      <c r="B39" s="96"/>
      <c r="C39" s="96"/>
      <c r="D39" s="96"/>
      <c r="E39" s="96"/>
      <c r="F39" s="96"/>
      <c r="G39" s="101"/>
      <c r="H39" s="96"/>
      <c r="I39" s="129"/>
      <c r="J39" s="96"/>
      <c r="K39" s="96"/>
      <c r="L39" s="96"/>
      <c r="M39" s="96"/>
      <c r="N39" s="96"/>
      <c r="O39" s="96"/>
    </row>
    <row r="40" spans="1:19" x14ac:dyDescent="0.35">
      <c r="B40" s="101"/>
      <c r="C40" s="101"/>
      <c r="D40" s="101"/>
      <c r="E40" s="101"/>
      <c r="F40" s="101"/>
      <c r="G40" s="101"/>
      <c r="H40" s="101"/>
      <c r="I40" s="101"/>
      <c r="J40" s="101"/>
      <c r="K40" s="101"/>
      <c r="L40" s="101"/>
      <c r="M40" s="101"/>
      <c r="N40" s="101"/>
      <c r="O40" s="101"/>
    </row>
    <row r="41" spans="1:19" x14ac:dyDescent="0.35">
      <c r="B41" s="96"/>
      <c r="C41" s="96"/>
      <c r="D41" s="96"/>
      <c r="E41" s="96"/>
      <c r="F41" s="96"/>
      <c r="G41" s="96"/>
      <c r="H41" s="96"/>
      <c r="I41" s="96"/>
      <c r="J41" s="96"/>
      <c r="K41" s="96"/>
      <c r="L41" s="96"/>
      <c r="M41" s="96"/>
      <c r="N41" s="96"/>
      <c r="O41" s="96"/>
    </row>
  </sheetData>
  <conditionalFormatting sqref="B38:F38 H38:O38 B39:O39">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43"/>
  <sheetViews>
    <sheetView showGridLines="0" zoomScaleNormal="100" workbookViewId="0">
      <pane xSplit="1" ySplit="6" topLeftCell="B126" activePane="bottomRight" state="frozen"/>
      <selection pane="topRight" activeCell="B1" sqref="B1"/>
      <selection pane="bottomLeft" activeCell="A7" sqref="A7"/>
      <selection pane="bottomRight" activeCell="B126" sqref="B126"/>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12953.970000000001</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13109.45</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630.81000000000006</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8310.380000000001</v>
      </c>
      <c r="C127" s="45">
        <f>SUM(Month!C367:C369)</f>
        <v>7614.49</v>
      </c>
      <c r="D127" s="45">
        <f>SUM(Month!D367:D369)</f>
        <v>626.74</v>
      </c>
      <c r="E127" s="51">
        <f>SUM(Month!E367:E369)</f>
        <v>69.14</v>
      </c>
      <c r="F127" s="45">
        <f>SUM(Month!F367:F369)</f>
        <v>11675.42</v>
      </c>
      <c r="G127" s="51">
        <f>SUM(Month!G367:G369)</f>
        <v>1230.3899999999999</v>
      </c>
      <c r="H127" s="79">
        <f>SUM(Month!H367:H369)</f>
        <v>6388.82</v>
      </c>
      <c r="I127" s="45">
        <f>SUM(Month!I367:I369)</f>
        <v>9753.84</v>
      </c>
      <c r="J127" s="51">
        <f>SUM(Month!J367:J369)</f>
        <v>6727.91</v>
      </c>
      <c r="K127" s="45">
        <f>SUM(Month!K367:K369)</f>
        <v>691.2</v>
      </c>
      <c r="L127" s="51">
        <f>SUM(Month!L367:L369)</f>
        <v>539.20999999999992</v>
      </c>
      <c r="M127" s="50">
        <f>SUM(Month!M367:M369)</f>
        <v>7782.97</v>
      </c>
      <c r="N127" s="50">
        <f>SUM(Month!N367:N369)</f>
        <v>4572.09</v>
      </c>
      <c r="O127" s="51">
        <f>SUM(Month!O367:O369)</f>
        <v>415.13</v>
      </c>
      <c r="T127" s="98"/>
    </row>
    <row r="128" spans="1:20" x14ac:dyDescent="0.35">
      <c r="A128" s="80" t="s">
        <v>715</v>
      </c>
      <c r="B128" s="45">
        <f>SUM(Month!B370:B372)</f>
        <v>7946.76</v>
      </c>
      <c r="C128" s="45">
        <f>SUM(Month!C370:C372)</f>
        <v>7333.23</v>
      </c>
      <c r="D128" s="45">
        <f>SUM(Month!D370:D372)</f>
        <v>583.15</v>
      </c>
      <c r="E128" s="51">
        <f>SUM(Month!E370:E372)</f>
        <v>30.380000000000003</v>
      </c>
      <c r="F128" s="45">
        <f>SUM(Month!F370:F372)</f>
        <v>12778.830000000002</v>
      </c>
      <c r="G128" s="51">
        <f>SUM(Month!G370:G372)</f>
        <v>831.18999999999994</v>
      </c>
      <c r="H128" s="79">
        <f>SUM(Month!H370:H372)</f>
        <v>7852.5399999999991</v>
      </c>
      <c r="I128" s="45">
        <f>SUM(Month!I370:I372)</f>
        <v>11140.39</v>
      </c>
      <c r="J128" s="51">
        <f>SUM(Month!J370:J372)</f>
        <v>6459.17</v>
      </c>
      <c r="K128" s="45">
        <f>SUM(Month!K370:K372)</f>
        <v>807.25</v>
      </c>
      <c r="L128" s="51">
        <f>SUM(Month!L370:L372)</f>
        <v>845.7700000000001</v>
      </c>
      <c r="M128" s="50">
        <f>SUM(Month!M370:M372)</f>
        <v>8118.17</v>
      </c>
      <c r="N128" s="50">
        <f>SUM(Month!N370:N372)</f>
        <v>4908.34</v>
      </c>
      <c r="O128" s="51">
        <f>SUM(Month!O370:O372)</f>
        <v>444.06</v>
      </c>
      <c r="T128" s="98"/>
    </row>
    <row r="129" spans="1:20" x14ac:dyDescent="0.35">
      <c r="A129" s="80" t="s">
        <v>720</v>
      </c>
      <c r="B129" s="45">
        <f>SUM(Month!B373:B375)</f>
        <v>7153.9299999999994</v>
      </c>
      <c r="C129" s="45">
        <f>SUM(Month!C373:C375)</f>
        <v>6586.77</v>
      </c>
      <c r="D129" s="45">
        <f>SUM(Month!D373:D375)</f>
        <v>512.96999999999991</v>
      </c>
      <c r="E129" s="51">
        <f>SUM(Month!E373:E375)</f>
        <v>54.2</v>
      </c>
      <c r="F129" s="45">
        <f>SUM(Month!F373:F375)</f>
        <v>11914.15</v>
      </c>
      <c r="G129" s="51">
        <f>SUM(Month!G373:G375)</f>
        <v>1109.06</v>
      </c>
      <c r="H129" s="79">
        <f>SUM(Month!H373:H375)</f>
        <v>9434.81</v>
      </c>
      <c r="I129" s="45">
        <f>SUM(Month!I373:I375)</f>
        <v>10130.11</v>
      </c>
      <c r="J129" s="51">
        <f>SUM(Month!J373:J375)</f>
        <v>5820.4299999999994</v>
      </c>
      <c r="K129" s="45">
        <f>SUM(Month!K373:K375)</f>
        <v>674.99</v>
      </c>
      <c r="L129" s="51">
        <f>SUM(Month!L373:L375)</f>
        <v>621.96</v>
      </c>
      <c r="M129" s="50">
        <f>SUM(Month!M373:M375)</f>
        <v>9178.09</v>
      </c>
      <c r="N129" s="50">
        <f>SUM(Month!N373:N375)</f>
        <v>4106</v>
      </c>
      <c r="O129" s="51">
        <f>SUM(Month!O373:O375)</f>
        <v>552.33999999999992</v>
      </c>
      <c r="T129" s="98"/>
    </row>
    <row r="130" spans="1:20" x14ac:dyDescent="0.35">
      <c r="A130" s="80" t="s">
        <v>721</v>
      </c>
      <c r="B130" s="45">
        <f>SUM(Month!B376:B378)</f>
        <v>7994.97</v>
      </c>
      <c r="C130" s="45">
        <f>SUM(Month!C376:C378)</f>
        <v>7292.24</v>
      </c>
      <c r="D130" s="45">
        <f>SUM(Month!D376:D378)</f>
        <v>630.30999999999995</v>
      </c>
      <c r="E130" s="51">
        <f>SUM(Month!E376:E378)</f>
        <v>72.42</v>
      </c>
      <c r="F130" s="45">
        <f>SUM(Month!F376:F378)</f>
        <v>11806.689999999999</v>
      </c>
      <c r="G130" s="51">
        <f>SUM(Month!G376:G378)</f>
        <v>1520.1599999999999</v>
      </c>
      <c r="H130" s="79">
        <f>SUM(Month!H376:H378)</f>
        <v>7851.8099999999995</v>
      </c>
      <c r="I130" s="45">
        <f>SUM(Month!I376:I378)</f>
        <v>9468.5499999999993</v>
      </c>
      <c r="J130" s="51">
        <f>SUM(Month!J376:J378)</f>
        <v>6208.32</v>
      </c>
      <c r="K130" s="45">
        <f>SUM(Month!K376:K378)</f>
        <v>817.96</v>
      </c>
      <c r="L130" s="51">
        <f>SUM(Month!L376:L378)</f>
        <v>260.52</v>
      </c>
      <c r="M130" s="50">
        <f>SUM(Month!M376:M378)</f>
        <v>8059.42</v>
      </c>
      <c r="N130" s="50">
        <f>SUM(Month!N376:N378)</f>
        <v>4025.29</v>
      </c>
      <c r="O130" s="51">
        <f>SUM(Month!O376:O378)</f>
        <v>382.88</v>
      </c>
      <c r="T130" s="98"/>
    </row>
    <row r="131" spans="1:20" x14ac:dyDescent="0.35">
      <c r="B131" s="98"/>
      <c r="C131" s="98"/>
      <c r="D131" s="98"/>
      <c r="E131" s="98"/>
      <c r="F131" s="98"/>
      <c r="G131" s="98"/>
      <c r="H131" s="112"/>
      <c r="I131" s="98"/>
      <c r="J131" s="98"/>
      <c r="K131" s="98"/>
      <c r="L131" s="98"/>
      <c r="M131" s="112"/>
      <c r="N131" s="112"/>
      <c r="O131" s="98"/>
    </row>
    <row r="132" spans="1:20" x14ac:dyDescent="0.35">
      <c r="F132" s="98"/>
      <c r="H132" s="101"/>
      <c r="I132" s="98"/>
      <c r="J132" s="98"/>
      <c r="K132" s="98"/>
      <c r="M132" s="101"/>
      <c r="N132" s="101"/>
    </row>
    <row r="133" spans="1:20" x14ac:dyDescent="0.35">
      <c r="B133" s="96"/>
      <c r="C133" s="96"/>
      <c r="D133" s="96"/>
      <c r="E133" s="96"/>
      <c r="F133" s="98"/>
      <c r="G133" s="96"/>
      <c r="H133" s="129"/>
      <c r="I133" s="98"/>
      <c r="J133" s="98"/>
      <c r="K133" s="98"/>
      <c r="L133" s="96"/>
      <c r="M133" s="129"/>
      <c r="N133" s="129"/>
      <c r="O133" s="96"/>
    </row>
    <row r="134" spans="1:20" x14ac:dyDescent="0.35">
      <c r="F134" s="96"/>
      <c r="H134" s="129"/>
      <c r="I134" s="96"/>
      <c r="J134" s="96"/>
      <c r="K134" s="96"/>
      <c r="M134" s="98"/>
    </row>
    <row r="135" spans="1:20" x14ac:dyDescent="0.35">
      <c r="H135" s="101"/>
      <c r="I135" s="96"/>
      <c r="K135" s="96"/>
      <c r="M135" s="96"/>
    </row>
    <row r="137" spans="1:20" x14ac:dyDescent="0.35">
      <c r="I137" s="98"/>
    </row>
    <row r="138" spans="1:20" x14ac:dyDescent="0.35">
      <c r="I138" s="98"/>
    </row>
    <row r="139" spans="1:20" x14ac:dyDescent="0.35">
      <c r="I139" s="96"/>
    </row>
    <row r="141" spans="1:20" x14ac:dyDescent="0.35">
      <c r="I141" s="98"/>
    </row>
    <row r="142" spans="1:20" x14ac:dyDescent="0.35">
      <c r="I142" s="98"/>
    </row>
    <row r="143" spans="1:20" x14ac:dyDescent="0.35">
      <c r="I143" s="96"/>
    </row>
  </sheetData>
  <conditionalFormatting sqref="B178:O250">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8"/>
  <sheetViews>
    <sheetView showGridLines="0" zoomScaleNormal="100" workbookViewId="0">
      <pane xSplit="1" ySplit="6" topLeftCell="B373" activePane="bottomRight" state="frozen"/>
      <selection pane="topRight" activeCell="B1" sqref="B1"/>
      <selection pane="bottomLeft" activeCell="A7" sqref="A7"/>
      <selection pane="bottomRight" activeCell="B373" sqref="B373"/>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0"/>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0"/>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0"/>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0"/>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0"/>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0"/>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0"/>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0"/>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0"/>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0"/>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0"/>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0"/>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0"/>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0"/>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0"/>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0"/>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0"/>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0"/>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0"/>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0"/>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0"/>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0"/>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0"/>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0"/>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0"/>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0"/>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0"/>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0"/>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0"/>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0"/>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0"/>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0"/>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0"/>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0"/>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0"/>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0"/>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0"/>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0"/>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0"/>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0"/>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0"/>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0"/>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0"/>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0"/>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0"/>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0"/>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0"/>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0"/>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0"/>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0"/>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0"/>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0"/>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0"/>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0"/>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0"/>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0"/>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0"/>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0"/>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0"/>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0"/>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0"/>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0"/>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0"/>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0"/>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0"/>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0"/>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0"/>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0"/>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0"/>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0"/>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0"/>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0"/>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0"/>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0"/>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0"/>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0"/>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0"/>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0"/>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0"/>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0"/>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0"/>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0"/>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0"/>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0"/>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0"/>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0"/>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0"/>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0"/>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0"/>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0"/>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0"/>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0"/>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0"/>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0"/>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0"/>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0"/>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0"/>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0"/>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0"/>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0"/>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0"/>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0"/>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0"/>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0"/>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0"/>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0"/>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0"/>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0"/>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0"/>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0"/>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0"/>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0"/>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0"/>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0"/>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0"/>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0"/>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0"/>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0"/>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0"/>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0"/>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0"/>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0"/>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0"/>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0"/>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0"/>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0"/>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0"/>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0"/>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0"/>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0"/>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0"/>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0"/>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0"/>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0"/>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0"/>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0"/>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0"/>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0"/>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0"/>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0"/>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0"/>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0"/>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0"/>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0"/>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0"/>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0"/>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0"/>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0"/>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0"/>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0"/>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0"/>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0"/>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0"/>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0"/>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0"/>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0"/>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0"/>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0"/>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0"/>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0"/>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0"/>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0"/>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0"/>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0"/>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0"/>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0"/>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0"/>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0"/>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0"/>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0"/>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0"/>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0"/>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0"/>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0"/>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0"/>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0"/>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0"/>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0"/>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0"/>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0"/>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0"/>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0"/>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0"/>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0"/>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0"/>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0"/>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0"/>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0"/>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0"/>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0"/>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0"/>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0"/>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0"/>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0"/>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0"/>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0"/>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0"/>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0"/>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0"/>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0"/>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0"/>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0"/>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0"/>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0"/>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0"/>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0"/>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0"/>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0"/>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0"/>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0"/>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0"/>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0"/>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0"/>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0"/>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0"/>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0"/>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0"/>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0"/>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0"/>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0"/>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0"/>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0"/>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0"/>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0"/>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0"/>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0"/>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0"/>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0"/>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0"/>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0"/>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0"/>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0"/>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0"/>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0"/>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0"/>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0"/>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0"/>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0"/>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0"/>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0"/>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0"/>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0"/>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0"/>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0"/>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0"/>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0"/>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0"/>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0"/>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0"/>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0"/>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0"/>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0"/>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0"/>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0"/>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0"/>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0"/>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0"/>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0"/>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0"/>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0"/>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0"/>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0"/>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0"/>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0"/>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0"/>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0"/>
    </row>
    <row r="273" spans="1:18"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0"/>
    </row>
    <row r="274" spans="1:18"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0"/>
    </row>
    <row r="275" spans="1:18"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0"/>
    </row>
    <row r="276" spans="1:18"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0"/>
    </row>
    <row r="277" spans="1:18"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0"/>
    </row>
    <row r="278" spans="1:18"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0"/>
    </row>
    <row r="279" spans="1:18"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0"/>
    </row>
    <row r="280" spans="1:18"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0"/>
    </row>
    <row r="281" spans="1:18"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0"/>
    </row>
    <row r="282" spans="1:18"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0"/>
    </row>
    <row r="283" spans="1:18"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0"/>
    </row>
    <row r="284" spans="1:18"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0"/>
    </row>
    <row r="285" spans="1:18"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0"/>
      <c r="R285" s="169"/>
    </row>
    <row r="286" spans="1:18"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0"/>
      <c r="R286" s="169"/>
    </row>
    <row r="287" spans="1:18"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0"/>
      <c r="R287" s="169"/>
    </row>
    <row r="288" spans="1:18"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0"/>
      <c r="R288" s="169"/>
    </row>
    <row r="289" spans="1:18"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0"/>
      <c r="R289" s="169"/>
    </row>
    <row r="290" spans="1:18"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0"/>
      <c r="R290" s="169"/>
    </row>
    <row r="291" spans="1:18"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0"/>
      <c r="R291" s="169"/>
    </row>
    <row r="292" spans="1:18"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0"/>
      <c r="R292" s="169"/>
    </row>
    <row r="293" spans="1:18"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0"/>
      <c r="R293" s="169"/>
    </row>
    <row r="294" spans="1:18"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0"/>
      <c r="R294" s="169"/>
    </row>
    <row r="295" spans="1:18"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0"/>
      <c r="R295" s="169"/>
    </row>
    <row r="296" spans="1:18"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0"/>
      <c r="R296" s="169"/>
    </row>
    <row r="297" spans="1:18"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0"/>
      <c r="R297" s="169"/>
    </row>
    <row r="298" spans="1:18"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0"/>
      <c r="R298" s="169"/>
    </row>
    <row r="299" spans="1:18"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0"/>
      <c r="R299" s="169"/>
    </row>
    <row r="300" spans="1:18"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0"/>
      <c r="R300" s="169"/>
    </row>
    <row r="301" spans="1:18"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0"/>
      <c r="R301" s="169"/>
    </row>
    <row r="302" spans="1:18"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0"/>
      <c r="R302" s="169"/>
    </row>
    <row r="303" spans="1:18"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0"/>
      <c r="R303" s="169"/>
    </row>
    <row r="304" spans="1:18"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0"/>
      <c r="R304" s="169"/>
    </row>
    <row r="305" spans="1:18"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0"/>
      <c r="R305" s="169"/>
    </row>
    <row r="306" spans="1:18"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0"/>
      <c r="R306" s="169"/>
    </row>
    <row r="307" spans="1:18"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0"/>
      <c r="R307" s="169"/>
    </row>
    <row r="308" spans="1:18"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0"/>
      <c r="R308" s="169"/>
    </row>
    <row r="309" spans="1:18"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0"/>
      <c r="R309" s="169"/>
    </row>
    <row r="310" spans="1:18"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0"/>
      <c r="R310" s="169"/>
    </row>
    <row r="311" spans="1:18"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0"/>
      <c r="R311" s="169"/>
    </row>
    <row r="312" spans="1:18"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0"/>
      <c r="R312" s="169"/>
    </row>
    <row r="313" spans="1:18"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0"/>
      <c r="R313" s="169"/>
    </row>
    <row r="314" spans="1:18"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0"/>
      <c r="R314" s="169"/>
    </row>
    <row r="315" spans="1:18"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0"/>
      <c r="R315" s="169"/>
    </row>
    <row r="316" spans="1:18"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0"/>
      <c r="R316" s="169"/>
    </row>
    <row r="317" spans="1:18"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0"/>
      <c r="R317" s="169"/>
    </row>
    <row r="318" spans="1:18"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0"/>
      <c r="R318" s="169"/>
    </row>
    <row r="319" spans="1:18"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0"/>
      <c r="R319" s="169"/>
    </row>
    <row r="320" spans="1:18"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0"/>
      <c r="R320" s="169"/>
    </row>
    <row r="321" spans="1:18"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0"/>
      <c r="R321" s="169"/>
    </row>
    <row r="322" spans="1:18"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0"/>
      <c r="R322" s="169"/>
    </row>
    <row r="323" spans="1:18"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0"/>
      <c r="R323" s="169"/>
    </row>
    <row r="324" spans="1:18"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0"/>
      <c r="R324" s="169"/>
    </row>
    <row r="325" spans="1:18"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0"/>
      <c r="R325" s="169"/>
    </row>
    <row r="326" spans="1:18"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0"/>
      <c r="R326" s="169"/>
    </row>
    <row r="327" spans="1:18"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0"/>
      <c r="R327" s="169"/>
    </row>
    <row r="328" spans="1:18"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0"/>
      <c r="R328" s="169"/>
    </row>
    <row r="329" spans="1:18"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0"/>
      <c r="R329" s="169"/>
    </row>
    <row r="330" spans="1:18"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0"/>
      <c r="R330" s="169"/>
    </row>
    <row r="331" spans="1:18" x14ac:dyDescent="0.35">
      <c r="A331" s="95" t="s">
        <v>596</v>
      </c>
      <c r="B331" s="102">
        <v>3618.5</v>
      </c>
      <c r="C331" s="102">
        <v>3342.74</v>
      </c>
      <c r="D331" s="102">
        <v>249.15</v>
      </c>
      <c r="E331" s="103">
        <v>26.6</v>
      </c>
      <c r="F331" s="45">
        <v>4295.97</v>
      </c>
      <c r="G331" s="51">
        <v>631.08000000000004</v>
      </c>
      <c r="H331" s="79">
        <v>418.18</v>
      </c>
      <c r="I331" s="45">
        <v>3321.81</v>
      </c>
      <c r="J331" s="51">
        <v>2883.55</v>
      </c>
      <c r="K331" s="45">
        <v>343.08</v>
      </c>
      <c r="L331" s="51">
        <v>223.86</v>
      </c>
      <c r="M331" s="45">
        <v>1769.37</v>
      </c>
      <c r="N331" s="50">
        <v>1908.68</v>
      </c>
      <c r="O331" s="50">
        <v>131.47999999999999</v>
      </c>
      <c r="Q331" s="130"/>
      <c r="R331" s="169"/>
    </row>
    <row r="332" spans="1:18" x14ac:dyDescent="0.35">
      <c r="A332" s="95" t="s">
        <v>597</v>
      </c>
      <c r="B332" s="102">
        <v>3507.7</v>
      </c>
      <c r="C332" s="102">
        <v>3249.9</v>
      </c>
      <c r="D332" s="102">
        <v>235.35</v>
      </c>
      <c r="E332" s="103">
        <v>22.46</v>
      </c>
      <c r="F332" s="45">
        <v>4320.2700000000004</v>
      </c>
      <c r="G332" s="51">
        <v>733.68</v>
      </c>
      <c r="H332" s="79">
        <v>1999.96</v>
      </c>
      <c r="I332" s="45">
        <v>3237.78</v>
      </c>
      <c r="J332" s="51">
        <v>1994.67</v>
      </c>
      <c r="K332" s="45">
        <v>348.81</v>
      </c>
      <c r="L332" s="51">
        <v>98.6</v>
      </c>
      <c r="M332" s="45">
        <v>2149.85</v>
      </c>
      <c r="N332" s="50">
        <v>1643.22</v>
      </c>
      <c r="O332" s="50">
        <v>122.42</v>
      </c>
      <c r="Q332" s="130"/>
      <c r="R332" s="169"/>
    </row>
    <row r="333" spans="1:18" x14ac:dyDescent="0.35">
      <c r="A333" s="97" t="s">
        <v>599</v>
      </c>
      <c r="B333" s="102">
        <v>3308</v>
      </c>
      <c r="C333" s="102">
        <v>3024.53</v>
      </c>
      <c r="D333" s="102">
        <v>258.85000000000002</v>
      </c>
      <c r="E333" s="103">
        <v>24.62</v>
      </c>
      <c r="F333" s="45">
        <v>5201.03</v>
      </c>
      <c r="G333" s="51">
        <v>530.54999999999995</v>
      </c>
      <c r="H333" s="79">
        <v>1252.45</v>
      </c>
      <c r="I333" s="45">
        <v>4322.57</v>
      </c>
      <c r="J333" s="51">
        <v>3269.57</v>
      </c>
      <c r="K333" s="45">
        <v>347.92</v>
      </c>
      <c r="L333" s="51">
        <v>157.71</v>
      </c>
      <c r="M333" s="45">
        <v>1772.24</v>
      </c>
      <c r="N333" s="50">
        <v>1762.99</v>
      </c>
      <c r="O333" s="50">
        <v>135.11000000000001</v>
      </c>
      <c r="Q333" s="130"/>
      <c r="R333" s="169"/>
    </row>
    <row r="334" spans="1:18" x14ac:dyDescent="0.35">
      <c r="A334" s="97" t="s">
        <v>600</v>
      </c>
      <c r="B334" s="102">
        <v>3515.48</v>
      </c>
      <c r="C334" s="102">
        <v>3250.96</v>
      </c>
      <c r="D334" s="102">
        <v>238.62</v>
      </c>
      <c r="E334" s="103">
        <v>25.9</v>
      </c>
      <c r="F334" s="45">
        <v>4452</v>
      </c>
      <c r="G334" s="51">
        <v>963.96</v>
      </c>
      <c r="H334" s="79">
        <v>2061.15</v>
      </c>
      <c r="I334" s="45">
        <v>3191.54</v>
      </c>
      <c r="J334" s="51">
        <v>2077.92</v>
      </c>
      <c r="K334" s="45">
        <v>296.51</v>
      </c>
      <c r="L334" s="51">
        <v>100.51</v>
      </c>
      <c r="M334" s="45">
        <v>2456.62</v>
      </c>
      <c r="N334" s="50">
        <v>1705.08</v>
      </c>
      <c r="O334" s="50">
        <v>169.75</v>
      </c>
      <c r="Q334" s="130"/>
      <c r="R334" s="169"/>
    </row>
    <row r="335" spans="1:18" x14ac:dyDescent="0.35">
      <c r="A335" s="97" t="s">
        <v>601</v>
      </c>
      <c r="B335" s="102">
        <v>3164.19</v>
      </c>
      <c r="C335" s="102">
        <v>2892.16</v>
      </c>
      <c r="D335" s="102">
        <v>247.66</v>
      </c>
      <c r="E335" s="103">
        <v>24.36</v>
      </c>
      <c r="F335" s="45">
        <v>4687.71</v>
      </c>
      <c r="G335" s="51">
        <v>396.42</v>
      </c>
      <c r="H335" s="79">
        <v>1723.76</v>
      </c>
      <c r="I335" s="45">
        <v>3923.53</v>
      </c>
      <c r="J335" s="51">
        <v>2695.33</v>
      </c>
      <c r="K335" s="45">
        <v>367.76</v>
      </c>
      <c r="L335" s="51">
        <v>182.38</v>
      </c>
      <c r="M335" s="45">
        <v>2241.0700000000002</v>
      </c>
      <c r="N335" s="50">
        <v>1930.89</v>
      </c>
      <c r="O335" s="50">
        <v>187.72</v>
      </c>
      <c r="Q335" s="130"/>
      <c r="R335" s="169"/>
    </row>
    <row r="336" spans="1:18" x14ac:dyDescent="0.35">
      <c r="A336" s="97" t="s">
        <v>604</v>
      </c>
      <c r="B336" s="102">
        <v>3003.62</v>
      </c>
      <c r="C336" s="102">
        <v>2761.48</v>
      </c>
      <c r="D336" s="102">
        <v>224.99</v>
      </c>
      <c r="E336" s="103">
        <v>17.149999999999999</v>
      </c>
      <c r="F336" s="45">
        <v>4378.66</v>
      </c>
      <c r="G336" s="51">
        <v>943.94</v>
      </c>
      <c r="H336" s="79">
        <v>1916.85</v>
      </c>
      <c r="I336" s="45">
        <v>3234.63</v>
      </c>
      <c r="J336" s="51">
        <v>2171.94</v>
      </c>
      <c r="K336" s="45">
        <v>200.1</v>
      </c>
      <c r="L336" s="51">
        <v>126.89</v>
      </c>
      <c r="M336" s="45">
        <v>2396.79</v>
      </c>
      <c r="N336" s="50">
        <v>1615.83</v>
      </c>
      <c r="O336" s="50">
        <v>189.97</v>
      </c>
      <c r="Q336" s="130"/>
      <c r="R336" s="169"/>
    </row>
    <row r="337" spans="1:18" x14ac:dyDescent="0.35">
      <c r="A337" s="97" t="s">
        <v>605</v>
      </c>
      <c r="B337" s="102">
        <v>3484.56</v>
      </c>
      <c r="C337" s="102">
        <v>3225.23</v>
      </c>
      <c r="D337" s="102">
        <v>234.08</v>
      </c>
      <c r="E337" s="103">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0"/>
      <c r="R337" s="169"/>
    </row>
    <row r="338" spans="1:18" x14ac:dyDescent="0.35">
      <c r="A338" s="97" t="s">
        <v>606</v>
      </c>
      <c r="B338" s="102">
        <v>2570.5300000000002</v>
      </c>
      <c r="C338" s="102">
        <v>2334.98</v>
      </c>
      <c r="D338" s="102">
        <v>211.34</v>
      </c>
      <c r="E338" s="103">
        <v>24.21</v>
      </c>
      <c r="F338" s="45">
        <v>4302.01</v>
      </c>
      <c r="G338" s="51">
        <v>608.28</v>
      </c>
      <c r="H338" s="79">
        <v>2505.7399999999998</v>
      </c>
      <c r="I338" s="45">
        <v>3543.29</v>
      </c>
      <c r="J338" s="51">
        <v>1813.16</v>
      </c>
      <c r="K338" s="45">
        <v>150.43</v>
      </c>
      <c r="L338" s="51">
        <v>144.29</v>
      </c>
      <c r="M338" s="45">
        <v>2627.38</v>
      </c>
      <c r="N338" s="50">
        <v>1857.91</v>
      </c>
      <c r="O338" s="50">
        <v>195.42</v>
      </c>
      <c r="Q338" s="130"/>
      <c r="R338" s="169"/>
    </row>
    <row r="339" spans="1:18" x14ac:dyDescent="0.35">
      <c r="A339" s="97" t="s">
        <v>608</v>
      </c>
      <c r="B339" s="102">
        <v>2583.1999999999998</v>
      </c>
      <c r="C339" s="102">
        <v>2333.67</v>
      </c>
      <c r="D339" s="102">
        <v>225.43</v>
      </c>
      <c r="E339" s="103">
        <v>24.1</v>
      </c>
      <c r="F339" s="45">
        <v>4597.07</v>
      </c>
      <c r="G339" s="51">
        <v>227.69</v>
      </c>
      <c r="H339" s="79">
        <v>2925.24</v>
      </c>
      <c r="I339" s="45">
        <v>4139.71</v>
      </c>
      <c r="J339" s="51">
        <v>2056.9299999999998</v>
      </c>
      <c r="K339" s="45">
        <v>229.67</v>
      </c>
      <c r="L339" s="51">
        <v>156.71</v>
      </c>
      <c r="M339" s="45">
        <v>2438.56</v>
      </c>
      <c r="N339" s="50">
        <v>1669.07</v>
      </c>
      <c r="O339" s="50">
        <v>164.46</v>
      </c>
      <c r="Q339" s="130"/>
      <c r="R339" s="169"/>
    </row>
    <row r="340" spans="1:18" x14ac:dyDescent="0.35">
      <c r="A340" s="97" t="s">
        <v>609</v>
      </c>
      <c r="B340" s="102">
        <v>3300.78</v>
      </c>
      <c r="C340" s="102">
        <v>3039.59</v>
      </c>
      <c r="D340" s="102">
        <v>234.7</v>
      </c>
      <c r="E340" s="103">
        <v>26.49</v>
      </c>
      <c r="F340" s="45">
        <v>4207.38</v>
      </c>
      <c r="G340" s="51">
        <v>510.1</v>
      </c>
      <c r="H340" s="79">
        <v>1283.24</v>
      </c>
      <c r="I340" s="45">
        <v>3305.71</v>
      </c>
      <c r="J340" s="51">
        <v>2586.63</v>
      </c>
      <c r="K340" s="45">
        <v>391.57</v>
      </c>
      <c r="L340" s="51">
        <v>262.98</v>
      </c>
      <c r="M340" s="45">
        <v>2252.5100000000002</v>
      </c>
      <c r="N340" s="50">
        <v>1816.93</v>
      </c>
      <c r="O340" s="50">
        <v>149.44</v>
      </c>
      <c r="Q340" s="130"/>
      <c r="R340" s="169"/>
    </row>
    <row r="341" spans="1:18" x14ac:dyDescent="0.35">
      <c r="A341" s="97" t="s">
        <v>610</v>
      </c>
      <c r="B341" s="102">
        <v>2913.22</v>
      </c>
      <c r="C341" s="102">
        <v>2668.55</v>
      </c>
      <c r="D341" s="102">
        <v>231.02</v>
      </c>
      <c r="E341" s="103">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0"/>
      <c r="R341" s="169"/>
    </row>
    <row r="342" spans="1:18" x14ac:dyDescent="0.35">
      <c r="A342" s="97" t="s">
        <v>623</v>
      </c>
      <c r="B342" s="102">
        <v>3480.41</v>
      </c>
      <c r="C342" s="102">
        <v>3224.53</v>
      </c>
      <c r="D342" s="102">
        <v>226.09</v>
      </c>
      <c r="E342" s="103">
        <v>29.8</v>
      </c>
      <c r="F342" s="45">
        <v>4526.5</v>
      </c>
      <c r="G342" s="51">
        <v>321</v>
      </c>
      <c r="H342" s="79">
        <v>2127.5</v>
      </c>
      <c r="I342" s="45">
        <v>3894.68</v>
      </c>
      <c r="J342" s="51">
        <v>2421.23</v>
      </c>
      <c r="K342" s="45">
        <v>310.82</v>
      </c>
      <c r="L342" s="51">
        <v>428.8</v>
      </c>
      <c r="M342" s="45">
        <v>2638.59</v>
      </c>
      <c r="N342" s="50">
        <v>1866.56</v>
      </c>
      <c r="O342" s="50">
        <v>150.75</v>
      </c>
      <c r="Q342" s="130"/>
      <c r="R342" s="169"/>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0"/>
      <c r="R343" s="169"/>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0"/>
      <c r="R344" s="169"/>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0"/>
      <c r="R345" s="169"/>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0"/>
      <c r="R346" s="169"/>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0"/>
      <c r="R347" s="169"/>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0"/>
      <c r="R348" s="169"/>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0"/>
      <c r="R349" s="169"/>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0"/>
      <c r="R350" s="169"/>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0"/>
      <c r="R351" s="169"/>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0"/>
      <c r="R352" s="169"/>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0"/>
      <c r="R353" s="169"/>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0"/>
      <c r="R354" s="169"/>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0"/>
      <c r="R355" s="169"/>
    </row>
    <row r="356" spans="1:18" x14ac:dyDescent="0.35">
      <c r="A356" s="97" t="s">
        <v>664</v>
      </c>
      <c r="B356" s="45">
        <v>2470.04</v>
      </c>
      <c r="C356" s="45">
        <v>2249</v>
      </c>
      <c r="D356" s="45">
        <v>197.33</v>
      </c>
      <c r="E356" s="51">
        <v>23.72</v>
      </c>
      <c r="F356" s="45">
        <v>4441.5200000000004</v>
      </c>
      <c r="G356" s="51">
        <v>931.83</v>
      </c>
      <c r="H356" s="79">
        <v>2534.5</v>
      </c>
      <c r="I356" s="45">
        <v>3239.53</v>
      </c>
      <c r="J356" s="51">
        <v>1758.61</v>
      </c>
      <c r="K356" s="45">
        <v>270.16000000000003</v>
      </c>
      <c r="L356" s="51">
        <v>121.79</v>
      </c>
      <c r="M356" s="45">
        <v>2495.84</v>
      </c>
      <c r="N356" s="45">
        <v>1590.63</v>
      </c>
      <c r="O356" s="45">
        <v>115.19</v>
      </c>
      <c r="Q356" s="130"/>
      <c r="R356" s="169"/>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0"/>
      <c r="R357" s="169"/>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0"/>
      <c r="R358" s="169"/>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0"/>
      <c r="R359" s="169"/>
    </row>
    <row r="360" spans="1:18" x14ac:dyDescent="0.35">
      <c r="A360" s="97" t="s">
        <v>670</v>
      </c>
      <c r="B360" s="45">
        <v>2197.09</v>
      </c>
      <c r="C360" s="45">
        <v>2005.66</v>
      </c>
      <c r="D360" s="45">
        <v>169.81</v>
      </c>
      <c r="E360" s="51">
        <v>21.61</v>
      </c>
      <c r="F360" s="45">
        <v>4015.87</v>
      </c>
      <c r="G360" s="51">
        <v>151.21</v>
      </c>
      <c r="H360" s="79">
        <v>2836.81</v>
      </c>
      <c r="I360" s="45">
        <v>3619.64</v>
      </c>
      <c r="J360" s="51">
        <v>2079.0300000000002</v>
      </c>
      <c r="K360" s="45">
        <v>245.03</v>
      </c>
      <c r="L360" s="51">
        <v>247.03</v>
      </c>
      <c r="M360" s="45">
        <v>2723.22</v>
      </c>
      <c r="N360" s="45">
        <v>1425.02</v>
      </c>
      <c r="O360" s="45">
        <v>182.15</v>
      </c>
      <c r="Q360" s="130"/>
      <c r="R360" s="169"/>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0"/>
      <c r="R361" s="169"/>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0"/>
      <c r="R362" s="169"/>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0"/>
      <c r="R363" s="169"/>
    </row>
    <row r="364" spans="1:18" x14ac:dyDescent="0.35">
      <c r="A364" s="97" t="s">
        <v>675</v>
      </c>
      <c r="B364" s="45">
        <v>2594.1</v>
      </c>
      <c r="C364" s="45">
        <v>2385.89</v>
      </c>
      <c r="D364" s="45">
        <v>204.74</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0"/>
      <c r="R364" s="169"/>
    </row>
    <row r="365" spans="1:18" x14ac:dyDescent="0.35">
      <c r="A365" s="97" t="s">
        <v>676</v>
      </c>
      <c r="B365" s="45">
        <v>2484.0700000000002</v>
      </c>
      <c r="C365" s="45">
        <v>2262.1</v>
      </c>
      <c r="D365" s="45">
        <v>213.71</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0"/>
      <c r="R365" s="169"/>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0"/>
      <c r="R366" s="169"/>
    </row>
    <row r="367" spans="1:18" x14ac:dyDescent="0.35">
      <c r="A367" s="97" t="s">
        <v>692</v>
      </c>
      <c r="B367" s="102">
        <v>2881.47</v>
      </c>
      <c r="C367" s="102">
        <v>2628.72</v>
      </c>
      <c r="D367" s="102">
        <v>227.85</v>
      </c>
      <c r="E367" s="103">
        <v>24.9</v>
      </c>
      <c r="F367" s="102">
        <v>4482.04</v>
      </c>
      <c r="G367" s="103">
        <v>320.32</v>
      </c>
      <c r="H367" s="153">
        <v>1962.79</v>
      </c>
      <c r="I367" s="102">
        <v>3901.1</v>
      </c>
      <c r="J367" s="103">
        <v>2357.2600000000002</v>
      </c>
      <c r="K367" s="102">
        <v>260.62</v>
      </c>
      <c r="L367" s="103">
        <v>170.42</v>
      </c>
      <c r="M367" s="102">
        <v>2111.25</v>
      </c>
      <c r="N367" s="102">
        <v>1782.51</v>
      </c>
      <c r="O367" s="102">
        <v>98.1</v>
      </c>
      <c r="Q367" s="130"/>
      <c r="R367" s="169"/>
    </row>
    <row r="368" spans="1:18" x14ac:dyDescent="0.35">
      <c r="A368" s="97" t="s">
        <v>693</v>
      </c>
      <c r="B368" s="102">
        <v>2592.36</v>
      </c>
      <c r="C368" s="102">
        <v>2373.62</v>
      </c>
      <c r="D368" s="102">
        <v>195.09</v>
      </c>
      <c r="E368" s="103">
        <v>23.64</v>
      </c>
      <c r="F368" s="102">
        <v>3652.38</v>
      </c>
      <c r="G368" s="103">
        <v>531.53</v>
      </c>
      <c r="H368" s="153">
        <v>2535.34</v>
      </c>
      <c r="I368" s="102">
        <v>2941.4</v>
      </c>
      <c r="J368" s="103">
        <v>1707.96</v>
      </c>
      <c r="K368" s="102">
        <v>179.45</v>
      </c>
      <c r="L368" s="103">
        <v>168.76</v>
      </c>
      <c r="M368" s="102">
        <v>2742.93</v>
      </c>
      <c r="N368" s="102">
        <v>1451.73</v>
      </c>
      <c r="O368" s="102">
        <v>106.34</v>
      </c>
      <c r="Q368" s="130"/>
      <c r="R368" s="169"/>
    </row>
    <row r="369" spans="1:18" x14ac:dyDescent="0.35">
      <c r="A369" s="97" t="s">
        <v>695</v>
      </c>
      <c r="B369" s="102">
        <v>2836.55</v>
      </c>
      <c r="C369" s="102">
        <v>2612.15</v>
      </c>
      <c r="D369" s="102">
        <v>203.8</v>
      </c>
      <c r="E369" s="103">
        <v>20.6</v>
      </c>
      <c r="F369" s="102">
        <v>3541</v>
      </c>
      <c r="G369" s="103">
        <v>378.54</v>
      </c>
      <c r="H369" s="153">
        <v>1890.69</v>
      </c>
      <c r="I369" s="102">
        <v>2911.34</v>
      </c>
      <c r="J369" s="103">
        <v>2662.69</v>
      </c>
      <c r="K369" s="102">
        <v>251.13</v>
      </c>
      <c r="L369" s="103">
        <v>200.03</v>
      </c>
      <c r="M369" s="102">
        <v>2928.79</v>
      </c>
      <c r="N369" s="102">
        <v>1337.85</v>
      </c>
      <c r="O369" s="102">
        <v>210.69</v>
      </c>
      <c r="Q369" s="130"/>
      <c r="R369" s="169"/>
    </row>
    <row r="370" spans="1:18" x14ac:dyDescent="0.35">
      <c r="A370" s="97" t="s">
        <v>696</v>
      </c>
      <c r="B370" s="102">
        <v>2799.26</v>
      </c>
      <c r="C370" s="102">
        <v>2587.3000000000002</v>
      </c>
      <c r="D370" s="102">
        <v>201.94</v>
      </c>
      <c r="E370" s="103">
        <v>10.02</v>
      </c>
      <c r="F370" s="102">
        <v>4189.8999999999996</v>
      </c>
      <c r="G370" s="103">
        <v>279.45999999999998</v>
      </c>
      <c r="H370" s="153">
        <v>2716.48</v>
      </c>
      <c r="I370" s="102">
        <v>3704.07</v>
      </c>
      <c r="J370" s="103">
        <v>2125.9</v>
      </c>
      <c r="K370" s="102">
        <v>206.37</v>
      </c>
      <c r="L370" s="103">
        <v>351.81</v>
      </c>
      <c r="M370" s="102">
        <v>2646.54</v>
      </c>
      <c r="N370" s="102">
        <v>1362.8</v>
      </c>
      <c r="O370" s="102">
        <v>140.82</v>
      </c>
      <c r="Q370" s="130"/>
      <c r="R370" s="169"/>
    </row>
    <row r="371" spans="1:18" x14ac:dyDescent="0.35">
      <c r="A371" s="97" t="s">
        <v>697</v>
      </c>
      <c r="B371" s="102">
        <v>2786.95</v>
      </c>
      <c r="C371" s="102">
        <v>2571.2800000000002</v>
      </c>
      <c r="D371" s="102">
        <v>208.56</v>
      </c>
      <c r="E371" s="103">
        <v>7.12</v>
      </c>
      <c r="F371" s="102">
        <v>4354.8900000000003</v>
      </c>
      <c r="G371" s="103">
        <v>334.88</v>
      </c>
      <c r="H371" s="153">
        <v>2777.58</v>
      </c>
      <c r="I371" s="102">
        <v>3751.42</v>
      </c>
      <c r="J371" s="103">
        <v>2255.88</v>
      </c>
      <c r="K371" s="102">
        <v>268.58999999999997</v>
      </c>
      <c r="L371" s="103">
        <v>242.38</v>
      </c>
      <c r="M371" s="102">
        <v>2948.66</v>
      </c>
      <c r="N371" s="102">
        <v>1692.83</v>
      </c>
      <c r="O371" s="102">
        <v>145.37</v>
      </c>
      <c r="Q371" s="130"/>
      <c r="R371" s="169"/>
    </row>
    <row r="372" spans="1:18" x14ac:dyDescent="0.35">
      <c r="A372" s="97" t="s">
        <v>712</v>
      </c>
      <c r="B372" s="102">
        <v>2360.5500000000002</v>
      </c>
      <c r="C372" s="102">
        <v>2174.65</v>
      </c>
      <c r="D372" s="102">
        <v>172.65</v>
      </c>
      <c r="E372" s="103">
        <v>13.24</v>
      </c>
      <c r="F372" s="102">
        <v>4234.04</v>
      </c>
      <c r="G372" s="103">
        <v>216.85</v>
      </c>
      <c r="H372" s="153">
        <v>2358.48</v>
      </c>
      <c r="I372" s="102">
        <v>3684.9</v>
      </c>
      <c r="J372" s="103">
        <v>2077.39</v>
      </c>
      <c r="K372" s="102">
        <v>332.29</v>
      </c>
      <c r="L372" s="103">
        <v>251.58</v>
      </c>
      <c r="M372" s="102">
        <v>2522.9699999999998</v>
      </c>
      <c r="N372" s="102">
        <v>1852.71</v>
      </c>
      <c r="O372" s="102">
        <v>157.87</v>
      </c>
      <c r="Q372" s="130"/>
      <c r="R372" s="169"/>
    </row>
    <row r="373" spans="1:18" x14ac:dyDescent="0.35">
      <c r="A373" s="97" t="s">
        <v>713</v>
      </c>
      <c r="B373" s="102">
        <v>2816.77</v>
      </c>
      <c r="C373" s="102">
        <v>2595.23</v>
      </c>
      <c r="D373" s="102">
        <v>209.1</v>
      </c>
      <c r="E373" s="103">
        <v>12.45</v>
      </c>
      <c r="F373" s="102">
        <v>4099.1099999999997</v>
      </c>
      <c r="G373" s="103">
        <v>479.15</v>
      </c>
      <c r="H373" s="153">
        <v>2594.86</v>
      </c>
      <c r="I373" s="102">
        <v>3479.79</v>
      </c>
      <c r="J373" s="103">
        <v>2241.69</v>
      </c>
      <c r="K373" s="102">
        <v>140.16999999999999</v>
      </c>
      <c r="L373" s="103">
        <v>275.39</v>
      </c>
      <c r="M373" s="102">
        <v>2902.92</v>
      </c>
      <c r="N373" s="102">
        <v>1410.94</v>
      </c>
      <c r="O373" s="102">
        <v>255.07</v>
      </c>
      <c r="Q373" s="130"/>
      <c r="R373" s="169"/>
    </row>
    <row r="374" spans="1:18" x14ac:dyDescent="0.35">
      <c r="A374" s="97" t="s">
        <v>714</v>
      </c>
      <c r="B374" s="102">
        <v>2320.8000000000002</v>
      </c>
      <c r="C374" s="102">
        <v>2155.87</v>
      </c>
      <c r="D374" s="102">
        <v>148.69999999999999</v>
      </c>
      <c r="E374" s="103">
        <v>16.23</v>
      </c>
      <c r="F374" s="102">
        <v>3832.21</v>
      </c>
      <c r="G374" s="103">
        <v>496.54</v>
      </c>
      <c r="H374" s="153">
        <v>3048.56</v>
      </c>
      <c r="I374" s="102">
        <v>3113.04</v>
      </c>
      <c r="J374" s="103">
        <v>2020.21</v>
      </c>
      <c r="K374" s="102">
        <v>222.63</v>
      </c>
      <c r="L374" s="103">
        <v>181.08</v>
      </c>
      <c r="M374" s="102">
        <v>3294.42</v>
      </c>
      <c r="N374" s="102">
        <v>1380.25</v>
      </c>
      <c r="O374" s="102">
        <v>154.88</v>
      </c>
      <c r="Q374" s="130"/>
      <c r="R374" s="169"/>
    </row>
    <row r="375" spans="1:18" x14ac:dyDescent="0.35">
      <c r="A375" s="97" t="s">
        <v>716</v>
      </c>
      <c r="B375" s="102">
        <v>2016.36</v>
      </c>
      <c r="C375" s="102">
        <v>1835.67</v>
      </c>
      <c r="D375" s="102">
        <v>155.16999999999999</v>
      </c>
      <c r="E375" s="103">
        <v>25.52</v>
      </c>
      <c r="F375" s="102">
        <v>3982.83</v>
      </c>
      <c r="G375" s="103">
        <v>133.37</v>
      </c>
      <c r="H375" s="153">
        <v>3791.39</v>
      </c>
      <c r="I375" s="102">
        <v>3537.28</v>
      </c>
      <c r="J375" s="103">
        <v>1558.53</v>
      </c>
      <c r="K375" s="102">
        <v>312.19</v>
      </c>
      <c r="L375" s="103">
        <v>165.49</v>
      </c>
      <c r="M375" s="102">
        <v>2980.75</v>
      </c>
      <c r="N375" s="102">
        <v>1314.81</v>
      </c>
      <c r="O375" s="102">
        <v>142.38999999999999</v>
      </c>
      <c r="Q375" s="130"/>
      <c r="R375" s="169"/>
    </row>
    <row r="376" spans="1:18" x14ac:dyDescent="0.35">
      <c r="A376" s="97" t="s">
        <v>717</v>
      </c>
      <c r="B376" s="102">
        <v>2687.37</v>
      </c>
      <c r="C376" s="102">
        <v>2469.14</v>
      </c>
      <c r="D376" s="102">
        <v>190.18</v>
      </c>
      <c r="E376" s="103">
        <v>28.05</v>
      </c>
      <c r="F376" s="102">
        <v>3797.49</v>
      </c>
      <c r="G376" s="103">
        <v>441.36</v>
      </c>
      <c r="H376" s="153">
        <v>2365.4899999999998</v>
      </c>
      <c r="I376" s="102">
        <v>3118.61</v>
      </c>
      <c r="J376" s="103">
        <v>2138.41</v>
      </c>
      <c r="K376" s="102">
        <v>237.51</v>
      </c>
      <c r="L376" s="103">
        <v>84.1</v>
      </c>
      <c r="M376" s="102">
        <v>2588.5700000000002</v>
      </c>
      <c r="N376" s="102">
        <v>1356.7</v>
      </c>
      <c r="O376" s="102">
        <v>152.24</v>
      </c>
      <c r="Q376" s="130"/>
      <c r="R376" s="169"/>
    </row>
    <row r="377" spans="1:18" x14ac:dyDescent="0.35">
      <c r="A377" s="97" t="s">
        <v>719</v>
      </c>
      <c r="B377" s="102">
        <v>2498.31</v>
      </c>
      <c r="C377" s="102">
        <v>2270.7399999999998</v>
      </c>
      <c r="D377" s="102">
        <v>205.94</v>
      </c>
      <c r="E377" s="103">
        <v>21.63</v>
      </c>
      <c r="F377" s="102">
        <v>4021.65</v>
      </c>
      <c r="G377" s="103">
        <v>551.4</v>
      </c>
      <c r="H377" s="153">
        <v>2705.84</v>
      </c>
      <c r="I377" s="102">
        <v>3268.78</v>
      </c>
      <c r="J377" s="103">
        <v>2166.2600000000002</v>
      </c>
      <c r="K377" s="102">
        <v>201.46</v>
      </c>
      <c r="L377" s="103">
        <v>81.95</v>
      </c>
      <c r="M377" s="102">
        <v>2660.06</v>
      </c>
      <c r="N377" s="102">
        <v>1176.25</v>
      </c>
      <c r="O377" s="102">
        <v>116.19</v>
      </c>
      <c r="Q377" s="130"/>
      <c r="R377" s="169"/>
    </row>
    <row r="378" spans="1:18" x14ac:dyDescent="0.35">
      <c r="A378" s="97" t="s">
        <v>725</v>
      </c>
      <c r="B378" s="102">
        <v>2809.29</v>
      </c>
      <c r="C378" s="102">
        <v>2552.36</v>
      </c>
      <c r="D378" s="102">
        <v>234.19</v>
      </c>
      <c r="E378" s="103">
        <v>22.74</v>
      </c>
      <c r="F378" s="102">
        <v>3987.55</v>
      </c>
      <c r="G378" s="103">
        <v>527.4</v>
      </c>
      <c r="H378" s="153">
        <v>2780.48</v>
      </c>
      <c r="I378" s="102">
        <v>3081.16</v>
      </c>
      <c r="J378" s="103">
        <v>1903.65</v>
      </c>
      <c r="K378" s="102">
        <v>378.99</v>
      </c>
      <c r="L378" s="103">
        <v>94.47</v>
      </c>
      <c r="M378" s="102">
        <v>2810.79</v>
      </c>
      <c r="N378" s="102">
        <v>1492.34</v>
      </c>
      <c r="O378" s="102">
        <v>114.45</v>
      </c>
      <c r="Q378" s="130"/>
      <c r="R378" s="169"/>
    </row>
    <row r="379" spans="1:18" x14ac:dyDescent="0.35">
      <c r="A379" s="97" t="s">
        <v>726</v>
      </c>
      <c r="B379" s="102">
        <v>2482.67</v>
      </c>
      <c r="C379" s="102">
        <v>2260.2399999999998</v>
      </c>
      <c r="D379" s="102">
        <v>196.34</v>
      </c>
      <c r="E379" s="103">
        <v>26.1</v>
      </c>
      <c r="F379" s="102">
        <v>4197.34</v>
      </c>
      <c r="G379" s="103">
        <v>503.29</v>
      </c>
      <c r="H379" s="153">
        <v>2479.48</v>
      </c>
      <c r="I379" s="102">
        <v>3412.78</v>
      </c>
      <c r="J379" s="103">
        <v>2075.9899999999998</v>
      </c>
      <c r="K379" s="102">
        <v>281.27</v>
      </c>
      <c r="L379" s="103">
        <v>102.43</v>
      </c>
      <c r="M379" s="102">
        <v>2212.9</v>
      </c>
      <c r="N379" s="102">
        <v>1279.05</v>
      </c>
      <c r="O379" s="102">
        <v>99.59</v>
      </c>
      <c r="Q379" s="130"/>
      <c r="R379" s="169"/>
    </row>
    <row r="380" spans="1:18" x14ac:dyDescent="0.35">
      <c r="B380" s="98"/>
      <c r="C380" s="96"/>
      <c r="Q380" s="130"/>
      <c r="R380" s="169"/>
    </row>
    <row r="381" spans="1:18" x14ac:dyDescent="0.35">
      <c r="B381" s="96"/>
      <c r="C381" s="101"/>
      <c r="I381" s="140"/>
      <c r="J381" s="140"/>
    </row>
    <row r="382" spans="1:18" x14ac:dyDescent="0.35">
      <c r="B382" s="98"/>
    </row>
    <row r="383" spans="1:18" x14ac:dyDescent="0.35">
      <c r="B383" s="98"/>
    </row>
    <row r="385" spans="2:2" x14ac:dyDescent="0.35">
      <c r="B385" s="96"/>
    </row>
    <row r="1048558" spans="2:2" x14ac:dyDescent="0.35">
      <c r="B1048558"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4"/>
  <sheetViews>
    <sheetView topLeftCell="A365" zoomScale="80" zoomScaleNormal="80" workbookViewId="0">
      <selection activeCell="B385" sqref="B385"/>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46" t="s">
        <v>67</v>
      </c>
      <c r="R5" s="147">
        <v>2026</v>
      </c>
      <c r="T5" s="9" t="s">
        <v>68</v>
      </c>
    </row>
    <row r="6" spans="1:32" ht="13.5" thickBot="1" x14ac:dyDescent="0.35">
      <c r="C6" s="11"/>
      <c r="D6" s="11"/>
      <c r="E6" s="11"/>
      <c r="F6" s="11"/>
      <c r="G6" s="11"/>
      <c r="H6" s="11"/>
      <c r="I6" s="11"/>
      <c r="J6" s="11"/>
      <c r="K6" s="11"/>
      <c r="L6" s="11"/>
      <c r="M6" s="11"/>
      <c r="N6" s="11"/>
      <c r="O6" s="11"/>
      <c r="P6" s="11"/>
      <c r="Q6" s="148" t="s">
        <v>69</v>
      </c>
      <c r="R6" s="131">
        <v>1</v>
      </c>
    </row>
    <row r="7" spans="1:32" x14ac:dyDescent="0.3">
      <c r="C7" s="170" t="s">
        <v>70</v>
      </c>
      <c r="D7" s="170"/>
      <c r="E7" s="170"/>
      <c r="F7" s="170"/>
      <c r="G7" s="171" t="s">
        <v>34</v>
      </c>
      <c r="H7" s="171"/>
      <c r="I7" s="171" t="s">
        <v>71</v>
      </c>
      <c r="J7" s="171"/>
      <c r="K7" s="171"/>
      <c r="L7" s="171"/>
      <c r="M7" s="171"/>
      <c r="N7" s="171"/>
      <c r="O7" s="171"/>
      <c r="P7" s="171"/>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1">
        <v>33</v>
      </c>
      <c r="R9" s="18" t="str">
        <f>$T$5&amp;R$8&amp;$Q9</f>
        <v>Annual!A33</v>
      </c>
      <c r="S9" s="18" t="str">
        <f t="shared" ref="S9:AF10" si="0">$T$5&amp;S$8&amp;$Q9</f>
        <v>Annual!B33</v>
      </c>
      <c r="T9" s="18" t="str">
        <f t="shared" si="0"/>
        <v>Annual!C33</v>
      </c>
      <c r="U9" s="18" t="str">
        <f t="shared" si="0"/>
        <v>Annual!D33</v>
      </c>
      <c r="V9" s="18" t="str">
        <f t="shared" si="0"/>
        <v>Annual!E33</v>
      </c>
      <c r="W9" s="18" t="str">
        <f t="shared" si="0"/>
        <v>Annual!F33</v>
      </c>
      <c r="X9" s="18" t="str">
        <f t="shared" si="0"/>
        <v>Annual!G33</v>
      </c>
      <c r="Y9" s="18" t="str">
        <f t="shared" si="0"/>
        <v>Annual!H33</v>
      </c>
      <c r="Z9" s="18" t="str">
        <f t="shared" si="0"/>
        <v>Annual!I33</v>
      </c>
      <c r="AA9" s="18" t="str">
        <f t="shared" si="0"/>
        <v>Annual!J33</v>
      </c>
      <c r="AB9" s="18" t="str">
        <f t="shared" si="0"/>
        <v>Annual!K33</v>
      </c>
      <c r="AC9" s="18" t="str">
        <f t="shared" si="0"/>
        <v>Annual!L33</v>
      </c>
      <c r="AD9" s="18" t="str">
        <f t="shared" si="0"/>
        <v>Annual!M33</v>
      </c>
      <c r="AE9" s="18" t="str">
        <f t="shared" si="0"/>
        <v>Annual!N33</v>
      </c>
      <c r="AF9" s="18" t="str">
        <f t="shared" si="0"/>
        <v>Annual!O33</v>
      </c>
    </row>
    <row r="10" spans="1:32" x14ac:dyDescent="0.3">
      <c r="C10" s="19" t="s">
        <v>96</v>
      </c>
      <c r="D10" s="11"/>
      <c r="E10" s="11"/>
      <c r="F10" s="11"/>
      <c r="G10" s="20" t="s">
        <v>33</v>
      </c>
      <c r="H10" s="11"/>
      <c r="I10" s="11"/>
      <c r="J10" s="21"/>
      <c r="K10" s="21"/>
      <c r="L10" s="21"/>
      <c r="M10" s="21"/>
      <c r="N10" s="21"/>
      <c r="O10" s="21"/>
      <c r="P10" s="22"/>
      <c r="Q10" s="9">
        <f>Q9+1</f>
        <v>34</v>
      </c>
      <c r="R10" s="18" t="str">
        <f t="shared" ref="R10:AF13" si="1">$T$5&amp;R$8&amp;$Q10</f>
        <v>Annual!A34</v>
      </c>
      <c r="S10" s="18" t="str">
        <f t="shared" si="0"/>
        <v>Annual!B34</v>
      </c>
      <c r="T10" s="18" t="str">
        <f t="shared" si="0"/>
        <v>Annual!C34</v>
      </c>
      <c r="U10" s="18" t="str">
        <f t="shared" si="0"/>
        <v>Annual!D34</v>
      </c>
      <c r="V10" s="18" t="str">
        <f t="shared" si="0"/>
        <v>Annual!E34</v>
      </c>
      <c r="W10" s="18" t="str">
        <f t="shared" si="0"/>
        <v>Annual!F34</v>
      </c>
      <c r="X10" s="18" t="str">
        <f t="shared" si="0"/>
        <v>Annual!G34</v>
      </c>
      <c r="Y10" s="18" t="str">
        <f t="shared" si="0"/>
        <v>Annual!H34</v>
      </c>
      <c r="Z10" s="18" t="str">
        <f t="shared" si="0"/>
        <v>Annual!I34</v>
      </c>
      <c r="AA10" s="18" t="str">
        <f t="shared" si="0"/>
        <v>Annual!J34</v>
      </c>
      <c r="AB10" s="18" t="str">
        <f t="shared" si="0"/>
        <v>Annual!K34</v>
      </c>
      <c r="AC10" s="18" t="str">
        <f t="shared" si="0"/>
        <v>Annual!L34</v>
      </c>
      <c r="AD10" s="18" t="str">
        <f t="shared" si="0"/>
        <v>Annual!M34</v>
      </c>
      <c r="AE10" s="18" t="str">
        <f t="shared" si="0"/>
        <v>Annual!N34</v>
      </c>
      <c r="AF10" s="18" t="str">
        <f t="shared" si="0"/>
        <v>Annual!O34</v>
      </c>
    </row>
    <row r="11" spans="1:32" x14ac:dyDescent="0.3">
      <c r="B11" s="23"/>
      <c r="C11" s="24"/>
      <c r="D11" s="24"/>
      <c r="E11" s="23"/>
      <c r="F11" s="23"/>
      <c r="G11" s="24"/>
      <c r="H11" s="24"/>
      <c r="I11" s="25"/>
      <c r="J11" s="25"/>
      <c r="K11" s="25"/>
      <c r="L11" s="25"/>
      <c r="M11" s="25"/>
      <c r="N11" s="25"/>
      <c r="O11" s="25"/>
      <c r="Q11" s="9">
        <f>Q10+1</f>
        <v>35</v>
      </c>
      <c r="R11" s="18" t="str">
        <f t="shared" si="1"/>
        <v>Annual!A35</v>
      </c>
      <c r="S11" s="18" t="str">
        <f t="shared" si="1"/>
        <v>Annual!B35</v>
      </c>
      <c r="T11" s="18" t="str">
        <f t="shared" si="1"/>
        <v>Annual!C35</v>
      </c>
      <c r="U11" s="18" t="str">
        <f t="shared" si="1"/>
        <v>Annual!D35</v>
      </c>
      <c r="V11" s="18" t="str">
        <f t="shared" si="1"/>
        <v>Annual!E35</v>
      </c>
      <c r="W11" s="18" t="str">
        <f t="shared" si="1"/>
        <v>Annual!F35</v>
      </c>
      <c r="X11" s="18" t="str">
        <f t="shared" si="1"/>
        <v>Annual!G35</v>
      </c>
      <c r="Y11" s="18" t="str">
        <f t="shared" si="1"/>
        <v>Annual!H35</v>
      </c>
      <c r="Z11" s="18" t="str">
        <f t="shared" si="1"/>
        <v>Annual!I35</v>
      </c>
      <c r="AA11" s="18" t="str">
        <f t="shared" si="1"/>
        <v>Annual!J35</v>
      </c>
      <c r="AB11" s="18" t="str">
        <f t="shared" si="1"/>
        <v>Annual!K35</v>
      </c>
      <c r="AC11" s="18" t="str">
        <f t="shared" si="1"/>
        <v>Annual!L35</v>
      </c>
      <c r="AD11" s="18" t="str">
        <f t="shared" si="1"/>
        <v>Annual!M35</v>
      </c>
      <c r="AE11" s="18" t="str">
        <f t="shared" si="1"/>
        <v>Annual!N35</v>
      </c>
      <c r="AF11" s="18" t="str">
        <f t="shared" si="1"/>
        <v>Annual!O35</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36</v>
      </c>
      <c r="R12" s="18" t="str">
        <f t="shared" si="1"/>
        <v>Annual!A36</v>
      </c>
      <c r="S12" s="18" t="str">
        <f t="shared" si="1"/>
        <v>Annual!B36</v>
      </c>
      <c r="T12" s="18" t="str">
        <f t="shared" si="1"/>
        <v>Annual!C36</v>
      </c>
      <c r="U12" s="18" t="str">
        <f t="shared" si="1"/>
        <v>Annual!D36</v>
      </c>
      <c r="V12" s="18" t="str">
        <f t="shared" si="1"/>
        <v>Annual!E36</v>
      </c>
      <c r="W12" s="18" t="str">
        <f t="shared" si="1"/>
        <v>Annual!F36</v>
      </c>
      <c r="X12" s="18" t="str">
        <f t="shared" si="1"/>
        <v>Annual!G36</v>
      </c>
      <c r="Y12" s="18" t="str">
        <f t="shared" si="1"/>
        <v>Annual!H36</v>
      </c>
      <c r="Z12" s="18" t="str">
        <f t="shared" si="1"/>
        <v>Annual!I36</v>
      </c>
      <c r="AA12" s="18" t="str">
        <f t="shared" si="1"/>
        <v>Annual!J36</v>
      </c>
      <c r="AB12" s="18" t="str">
        <f t="shared" si="1"/>
        <v>Annual!K36</v>
      </c>
      <c r="AC12" s="18" t="str">
        <f t="shared" si="1"/>
        <v>Annual!L36</v>
      </c>
      <c r="AD12" s="18" t="str">
        <f t="shared" si="1"/>
        <v>Annual!M36</v>
      </c>
      <c r="AE12" s="18" t="str">
        <f t="shared" si="1"/>
        <v>Annual!N36</v>
      </c>
      <c r="AF12" s="18" t="str">
        <f t="shared" si="1"/>
        <v>Annual!O36</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37</v>
      </c>
      <c r="R13" s="18" t="str">
        <f t="shared" si="1"/>
        <v>Annual!A37</v>
      </c>
      <c r="S13" s="18" t="str">
        <f t="shared" si="1"/>
        <v>Annual!B37</v>
      </c>
      <c r="T13" s="18" t="str">
        <f t="shared" si="1"/>
        <v>Annual!C37</v>
      </c>
      <c r="U13" s="18" t="str">
        <f t="shared" si="1"/>
        <v>Annual!D37</v>
      </c>
      <c r="V13" s="18" t="str">
        <f t="shared" si="1"/>
        <v>Annual!E37</v>
      </c>
      <c r="W13" s="18" t="str">
        <f t="shared" si="1"/>
        <v>Annual!F37</v>
      </c>
      <c r="X13" s="18" t="str">
        <f t="shared" si="1"/>
        <v>Annual!G37</v>
      </c>
      <c r="Y13" s="18" t="str">
        <f t="shared" si="1"/>
        <v>Annual!H37</v>
      </c>
      <c r="Z13" s="18" t="str">
        <f t="shared" si="1"/>
        <v>Annual!I37</v>
      </c>
      <c r="AA13" s="18" t="str">
        <f t="shared" si="1"/>
        <v>Annual!J37</v>
      </c>
      <c r="AB13" s="18" t="str">
        <f t="shared" si="1"/>
        <v>Annual!K37</v>
      </c>
      <c r="AC13" s="18" t="str">
        <f t="shared" si="1"/>
        <v>Annual!L37</v>
      </c>
      <c r="AD13" s="18" t="str">
        <f t="shared" si="1"/>
        <v>Annual!M37</v>
      </c>
      <c r="AE13" s="18" t="str">
        <f t="shared" si="1"/>
        <v>Annual!N37</v>
      </c>
      <c r="AF13" s="18" t="str">
        <f t="shared" si="1"/>
        <v>Annual!O37</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1">
        <v>365</v>
      </c>
      <c r="S20" s="18" t="str">
        <f t="shared" ref="S20:AG34" si="2">$T$16&amp;S$19&amp;$R20</f>
        <v>Month!A365</v>
      </c>
      <c r="T20" s="18" t="str">
        <f t="shared" si="2"/>
        <v>Month!B365</v>
      </c>
      <c r="U20" s="18" t="str">
        <f t="shared" si="2"/>
        <v>Month!C365</v>
      </c>
      <c r="V20" s="18" t="str">
        <f t="shared" si="2"/>
        <v>Month!D365</v>
      </c>
      <c r="W20" s="18" t="str">
        <f t="shared" si="2"/>
        <v>Month!E365</v>
      </c>
      <c r="X20" s="18" t="str">
        <f t="shared" si="2"/>
        <v>Month!F365</v>
      </c>
      <c r="Y20" s="18" t="str">
        <f t="shared" si="2"/>
        <v>Month!G365</v>
      </c>
      <c r="Z20" s="18" t="str">
        <f t="shared" si="2"/>
        <v>Month!H365</v>
      </c>
      <c r="AA20" s="18" t="str">
        <f t="shared" si="2"/>
        <v>Month!I365</v>
      </c>
      <c r="AB20" s="18" t="str">
        <f t="shared" si="2"/>
        <v>Month!J365</v>
      </c>
      <c r="AC20" s="18" t="str">
        <f t="shared" si="2"/>
        <v>Month!K365</v>
      </c>
      <c r="AD20" s="18" t="str">
        <f t="shared" si="2"/>
        <v>Month!L365</v>
      </c>
      <c r="AE20" s="18" t="str">
        <f t="shared" si="2"/>
        <v>Month!M365</v>
      </c>
      <c r="AF20" s="18" t="str">
        <f t="shared" si="2"/>
        <v>Month!N365</v>
      </c>
      <c r="AG20" s="18" t="str">
        <f t="shared" si="2"/>
        <v>Month!O365</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366</v>
      </c>
      <c r="S21" s="18" t="str">
        <f t="shared" si="2"/>
        <v>Month!A366</v>
      </c>
      <c r="T21" s="18" t="str">
        <f t="shared" si="2"/>
        <v>Month!B366</v>
      </c>
      <c r="U21" s="18" t="str">
        <f t="shared" si="2"/>
        <v>Month!C366</v>
      </c>
      <c r="V21" s="18" t="str">
        <f t="shared" si="2"/>
        <v>Month!D366</v>
      </c>
      <c r="W21" s="18" t="str">
        <f t="shared" si="2"/>
        <v>Month!E366</v>
      </c>
      <c r="X21" s="18" t="str">
        <f t="shared" si="2"/>
        <v>Month!F366</v>
      </c>
      <c r="Y21" s="18" t="str">
        <f t="shared" si="2"/>
        <v>Month!G366</v>
      </c>
      <c r="Z21" s="18" t="str">
        <f t="shared" si="2"/>
        <v>Month!H366</v>
      </c>
      <c r="AA21" s="18" t="str">
        <f t="shared" si="2"/>
        <v>Month!I366</v>
      </c>
      <c r="AB21" s="18" t="str">
        <f t="shared" si="2"/>
        <v>Month!J366</v>
      </c>
      <c r="AC21" s="18" t="str">
        <f t="shared" ref="AC21:AG34" si="3">$T$16&amp;AC$19&amp;$R21</f>
        <v>Month!K366</v>
      </c>
      <c r="AD21" s="18" t="str">
        <f t="shared" si="3"/>
        <v>Month!L366</v>
      </c>
      <c r="AE21" s="18" t="str">
        <f t="shared" si="3"/>
        <v>Month!M366</v>
      </c>
      <c r="AF21" s="18" t="str">
        <f t="shared" si="3"/>
        <v>Month!N366</v>
      </c>
      <c r="AG21" s="18" t="str">
        <f t="shared" si="3"/>
        <v>Month!O366</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367</v>
      </c>
      <c r="S22" s="18" t="str">
        <f t="shared" si="2"/>
        <v>Month!A367</v>
      </c>
      <c r="T22" s="18" t="str">
        <f t="shared" si="2"/>
        <v>Month!B367</v>
      </c>
      <c r="U22" s="18" t="str">
        <f t="shared" si="2"/>
        <v>Month!C367</v>
      </c>
      <c r="V22" s="18" t="str">
        <f t="shared" si="2"/>
        <v>Month!D367</v>
      </c>
      <c r="W22" s="18" t="str">
        <f t="shared" si="2"/>
        <v>Month!E367</v>
      </c>
      <c r="X22" s="18" t="str">
        <f t="shared" si="2"/>
        <v>Month!F367</v>
      </c>
      <c r="Y22" s="18" t="str">
        <f t="shared" si="2"/>
        <v>Month!G367</v>
      </c>
      <c r="Z22" s="18" t="str">
        <f t="shared" si="2"/>
        <v>Month!H367</v>
      </c>
      <c r="AA22" s="18" t="str">
        <f t="shared" si="2"/>
        <v>Month!I367</v>
      </c>
      <c r="AB22" s="18" t="str">
        <f t="shared" si="2"/>
        <v>Month!J367</v>
      </c>
      <c r="AC22" s="18" t="str">
        <f t="shared" si="3"/>
        <v>Month!K367</v>
      </c>
      <c r="AD22" s="18" t="str">
        <f t="shared" si="3"/>
        <v>Month!L367</v>
      </c>
      <c r="AE22" s="18" t="str">
        <f t="shared" si="3"/>
        <v>Month!M367</v>
      </c>
      <c r="AF22" s="18" t="str">
        <f t="shared" si="3"/>
        <v>Month!N367</v>
      </c>
      <c r="AG22" s="18" t="str">
        <f t="shared" si="3"/>
        <v>Month!O367</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368</v>
      </c>
      <c r="S23" s="18" t="str">
        <f t="shared" si="2"/>
        <v>Month!A368</v>
      </c>
      <c r="T23" s="18" t="str">
        <f t="shared" si="2"/>
        <v>Month!B368</v>
      </c>
      <c r="U23" s="18" t="str">
        <f t="shared" si="2"/>
        <v>Month!C368</v>
      </c>
      <c r="V23" s="18" t="str">
        <f t="shared" si="2"/>
        <v>Month!D368</v>
      </c>
      <c r="W23" s="18" t="str">
        <f t="shared" si="2"/>
        <v>Month!E368</v>
      </c>
      <c r="X23" s="18" t="str">
        <f t="shared" si="2"/>
        <v>Month!F368</v>
      </c>
      <c r="Y23" s="18" t="str">
        <f t="shared" si="2"/>
        <v>Month!G368</v>
      </c>
      <c r="Z23" s="18" t="str">
        <f t="shared" si="2"/>
        <v>Month!H368</v>
      </c>
      <c r="AA23" s="18" t="str">
        <f t="shared" si="2"/>
        <v>Month!I368</v>
      </c>
      <c r="AB23" s="18" t="str">
        <f t="shared" si="2"/>
        <v>Month!J368</v>
      </c>
      <c r="AC23" s="18" t="str">
        <f t="shared" si="3"/>
        <v>Month!K368</v>
      </c>
      <c r="AD23" s="18" t="str">
        <f t="shared" si="3"/>
        <v>Month!L368</v>
      </c>
      <c r="AE23" s="18" t="str">
        <f t="shared" si="3"/>
        <v>Month!M368</v>
      </c>
      <c r="AF23" s="18" t="str">
        <f t="shared" si="3"/>
        <v>Month!N368</v>
      </c>
      <c r="AG23" s="18" t="str">
        <f t="shared" si="3"/>
        <v>Month!O368</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369</v>
      </c>
      <c r="S24" s="18" t="str">
        <f t="shared" si="2"/>
        <v>Month!A369</v>
      </c>
      <c r="T24" s="18" t="str">
        <f t="shared" si="2"/>
        <v>Month!B369</v>
      </c>
      <c r="U24" s="18" t="str">
        <f t="shared" si="2"/>
        <v>Month!C369</v>
      </c>
      <c r="V24" s="18" t="str">
        <f t="shared" si="2"/>
        <v>Month!D369</v>
      </c>
      <c r="W24" s="18" t="str">
        <f t="shared" si="2"/>
        <v>Month!E369</v>
      </c>
      <c r="X24" s="18" t="str">
        <f t="shared" si="2"/>
        <v>Month!F369</v>
      </c>
      <c r="Y24" s="18" t="str">
        <f t="shared" si="2"/>
        <v>Month!G369</v>
      </c>
      <c r="Z24" s="18" t="str">
        <f t="shared" si="2"/>
        <v>Month!H369</v>
      </c>
      <c r="AA24" s="18" t="str">
        <f t="shared" si="2"/>
        <v>Month!I369</v>
      </c>
      <c r="AB24" s="18" t="str">
        <f t="shared" si="2"/>
        <v>Month!J369</v>
      </c>
      <c r="AC24" s="18" t="str">
        <f t="shared" si="3"/>
        <v>Month!K369</v>
      </c>
      <c r="AD24" s="18" t="str">
        <f t="shared" si="3"/>
        <v>Month!L369</v>
      </c>
      <c r="AE24" s="18" t="str">
        <f t="shared" si="3"/>
        <v>Month!M369</v>
      </c>
      <c r="AF24" s="18" t="str">
        <f t="shared" si="3"/>
        <v>Month!N369</v>
      </c>
      <c r="AG24" s="18" t="str">
        <f t="shared" si="3"/>
        <v>Month!O369</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370</v>
      </c>
      <c r="S25" s="18" t="str">
        <f t="shared" si="2"/>
        <v>Month!A370</v>
      </c>
      <c r="T25" s="18" t="str">
        <f t="shared" si="2"/>
        <v>Month!B370</v>
      </c>
      <c r="U25" s="18" t="str">
        <f t="shared" si="2"/>
        <v>Month!C370</v>
      </c>
      <c r="V25" s="18" t="str">
        <f t="shared" si="2"/>
        <v>Month!D370</v>
      </c>
      <c r="W25" s="18" t="str">
        <f t="shared" si="2"/>
        <v>Month!E370</v>
      </c>
      <c r="X25" s="18" t="str">
        <f t="shared" si="2"/>
        <v>Month!F370</v>
      </c>
      <c r="Y25" s="18" t="str">
        <f t="shared" si="2"/>
        <v>Month!G370</v>
      </c>
      <c r="Z25" s="18" t="str">
        <f t="shared" si="2"/>
        <v>Month!H370</v>
      </c>
      <c r="AA25" s="18" t="str">
        <f t="shared" si="2"/>
        <v>Month!I370</v>
      </c>
      <c r="AB25" s="18" t="str">
        <f t="shared" si="2"/>
        <v>Month!J370</v>
      </c>
      <c r="AC25" s="18" t="str">
        <f t="shared" si="3"/>
        <v>Month!K370</v>
      </c>
      <c r="AD25" s="18" t="str">
        <f t="shared" si="3"/>
        <v>Month!L370</v>
      </c>
      <c r="AE25" s="18" t="str">
        <f t="shared" si="3"/>
        <v>Month!M370</v>
      </c>
      <c r="AF25" s="18" t="str">
        <f t="shared" si="3"/>
        <v>Month!N370</v>
      </c>
      <c r="AG25" s="18" t="str">
        <f t="shared" si="3"/>
        <v>Month!O370</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371</v>
      </c>
      <c r="S26" s="18" t="str">
        <f t="shared" si="2"/>
        <v>Month!A371</v>
      </c>
      <c r="T26" s="18" t="str">
        <f t="shared" si="2"/>
        <v>Month!B371</v>
      </c>
      <c r="U26" s="18" t="str">
        <f t="shared" si="2"/>
        <v>Month!C371</v>
      </c>
      <c r="V26" s="18" t="str">
        <f t="shared" si="2"/>
        <v>Month!D371</v>
      </c>
      <c r="W26" s="18" t="str">
        <f t="shared" si="2"/>
        <v>Month!E371</v>
      </c>
      <c r="X26" s="18" t="str">
        <f t="shared" si="2"/>
        <v>Month!F371</v>
      </c>
      <c r="Y26" s="18" t="str">
        <f t="shared" si="2"/>
        <v>Month!G371</v>
      </c>
      <c r="Z26" s="18" t="str">
        <f t="shared" si="2"/>
        <v>Month!H371</v>
      </c>
      <c r="AA26" s="18" t="str">
        <f t="shared" si="2"/>
        <v>Month!I371</v>
      </c>
      <c r="AB26" s="18" t="str">
        <f t="shared" si="2"/>
        <v>Month!J371</v>
      </c>
      <c r="AC26" s="18" t="str">
        <f t="shared" si="3"/>
        <v>Month!K371</v>
      </c>
      <c r="AD26" s="18" t="str">
        <f t="shared" si="3"/>
        <v>Month!L371</v>
      </c>
      <c r="AE26" s="18" t="str">
        <f t="shared" si="3"/>
        <v>Month!M371</v>
      </c>
      <c r="AF26" s="18" t="str">
        <f t="shared" si="3"/>
        <v>Month!N371</v>
      </c>
      <c r="AG26" s="18" t="str">
        <f t="shared" si="3"/>
        <v>Month!O371</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372</v>
      </c>
      <c r="S27" s="18" t="str">
        <f t="shared" si="2"/>
        <v>Month!A372</v>
      </c>
      <c r="T27" s="18" t="str">
        <f t="shared" si="2"/>
        <v>Month!B372</v>
      </c>
      <c r="U27" s="18" t="str">
        <f t="shared" si="2"/>
        <v>Month!C372</v>
      </c>
      <c r="V27" s="18" t="str">
        <f t="shared" si="2"/>
        <v>Month!D372</v>
      </c>
      <c r="W27" s="18" t="str">
        <f t="shared" si="2"/>
        <v>Month!E372</v>
      </c>
      <c r="X27" s="18" t="str">
        <f t="shared" si="2"/>
        <v>Month!F372</v>
      </c>
      <c r="Y27" s="18" t="str">
        <f t="shared" si="2"/>
        <v>Month!G372</v>
      </c>
      <c r="Z27" s="18" t="str">
        <f t="shared" si="2"/>
        <v>Month!H372</v>
      </c>
      <c r="AA27" s="18" t="str">
        <f t="shared" si="2"/>
        <v>Month!I372</v>
      </c>
      <c r="AB27" s="18" t="str">
        <f t="shared" si="2"/>
        <v>Month!J372</v>
      </c>
      <c r="AC27" s="18" t="str">
        <f t="shared" si="3"/>
        <v>Month!K372</v>
      </c>
      <c r="AD27" s="18" t="str">
        <f t="shared" si="3"/>
        <v>Month!L372</v>
      </c>
      <c r="AE27" s="18" t="str">
        <f t="shared" si="3"/>
        <v>Month!M372</v>
      </c>
      <c r="AF27" s="18" t="str">
        <f t="shared" si="3"/>
        <v>Month!N372</v>
      </c>
      <c r="AG27" s="18" t="str">
        <f t="shared" si="3"/>
        <v>Month!O372</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373</v>
      </c>
      <c r="S28" s="18" t="str">
        <f t="shared" si="2"/>
        <v>Month!A373</v>
      </c>
      <c r="T28" s="18" t="str">
        <f t="shared" si="2"/>
        <v>Month!B373</v>
      </c>
      <c r="U28" s="18" t="str">
        <f t="shared" si="2"/>
        <v>Month!C373</v>
      </c>
      <c r="V28" s="18" t="str">
        <f t="shared" si="2"/>
        <v>Month!D373</v>
      </c>
      <c r="W28" s="18" t="str">
        <f t="shared" si="2"/>
        <v>Month!E373</v>
      </c>
      <c r="X28" s="18" t="str">
        <f t="shared" si="2"/>
        <v>Month!F373</v>
      </c>
      <c r="Y28" s="18" t="str">
        <f t="shared" si="2"/>
        <v>Month!G373</v>
      </c>
      <c r="Z28" s="18" t="str">
        <f t="shared" si="2"/>
        <v>Month!H373</v>
      </c>
      <c r="AA28" s="18" t="str">
        <f t="shared" si="2"/>
        <v>Month!I373</v>
      </c>
      <c r="AB28" s="18" t="str">
        <f t="shared" si="2"/>
        <v>Month!J373</v>
      </c>
      <c r="AC28" s="18" t="str">
        <f t="shared" si="3"/>
        <v>Month!K373</v>
      </c>
      <c r="AD28" s="18" t="str">
        <f t="shared" si="3"/>
        <v>Month!L373</v>
      </c>
      <c r="AE28" s="18" t="str">
        <f t="shared" si="3"/>
        <v>Month!M373</v>
      </c>
      <c r="AF28" s="18" t="str">
        <f t="shared" si="3"/>
        <v>Month!N373</v>
      </c>
      <c r="AG28" s="18" t="str">
        <f t="shared" si="3"/>
        <v>Month!O373</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374</v>
      </c>
      <c r="S29" s="18" t="str">
        <f t="shared" si="2"/>
        <v>Month!A374</v>
      </c>
      <c r="T29" s="18" t="str">
        <f t="shared" si="2"/>
        <v>Month!B374</v>
      </c>
      <c r="U29" s="18" t="str">
        <f t="shared" si="2"/>
        <v>Month!C374</v>
      </c>
      <c r="V29" s="18" t="str">
        <f t="shared" si="2"/>
        <v>Month!D374</v>
      </c>
      <c r="W29" s="18" t="str">
        <f t="shared" si="2"/>
        <v>Month!E374</v>
      </c>
      <c r="X29" s="18" t="str">
        <f t="shared" si="2"/>
        <v>Month!F374</v>
      </c>
      <c r="Y29" s="18" t="str">
        <f t="shared" si="2"/>
        <v>Month!G374</v>
      </c>
      <c r="Z29" s="18" t="str">
        <f t="shared" si="2"/>
        <v>Month!H374</v>
      </c>
      <c r="AA29" s="18" t="str">
        <f t="shared" si="2"/>
        <v>Month!I374</v>
      </c>
      <c r="AB29" s="18" t="str">
        <f t="shared" si="2"/>
        <v>Month!J374</v>
      </c>
      <c r="AC29" s="18" t="str">
        <f t="shared" si="3"/>
        <v>Month!K374</v>
      </c>
      <c r="AD29" s="18" t="str">
        <f t="shared" si="3"/>
        <v>Month!L374</v>
      </c>
      <c r="AE29" s="18" t="str">
        <f t="shared" si="3"/>
        <v>Month!M374</v>
      </c>
      <c r="AF29" s="18" t="str">
        <f t="shared" si="3"/>
        <v>Month!N374</v>
      </c>
      <c r="AG29" s="18" t="str">
        <f t="shared" si="3"/>
        <v>Month!O374</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375</v>
      </c>
      <c r="S30" s="18" t="str">
        <f t="shared" si="2"/>
        <v>Month!A375</v>
      </c>
      <c r="T30" s="18" t="str">
        <f t="shared" si="2"/>
        <v>Month!B375</v>
      </c>
      <c r="U30" s="18" t="str">
        <f t="shared" si="2"/>
        <v>Month!C375</v>
      </c>
      <c r="V30" s="18" t="str">
        <f t="shared" si="2"/>
        <v>Month!D375</v>
      </c>
      <c r="W30" s="18" t="str">
        <f t="shared" si="2"/>
        <v>Month!E375</v>
      </c>
      <c r="X30" s="18" t="str">
        <f t="shared" si="2"/>
        <v>Month!F375</v>
      </c>
      <c r="Y30" s="18" t="str">
        <f t="shared" si="2"/>
        <v>Month!G375</v>
      </c>
      <c r="Z30" s="18" t="str">
        <f t="shared" si="2"/>
        <v>Month!H375</v>
      </c>
      <c r="AA30" s="18" t="str">
        <f t="shared" si="2"/>
        <v>Month!I375</v>
      </c>
      <c r="AB30" s="18" t="str">
        <f t="shared" si="2"/>
        <v>Month!J375</v>
      </c>
      <c r="AC30" s="18" t="str">
        <f t="shared" si="3"/>
        <v>Month!K375</v>
      </c>
      <c r="AD30" s="18" t="str">
        <f t="shared" si="3"/>
        <v>Month!L375</v>
      </c>
      <c r="AE30" s="18" t="str">
        <f t="shared" si="3"/>
        <v>Month!M375</v>
      </c>
      <c r="AF30" s="18" t="str">
        <f t="shared" si="3"/>
        <v>Month!N375</v>
      </c>
      <c r="AG30" s="18" t="str">
        <f t="shared" si="3"/>
        <v>Month!O375</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376</v>
      </c>
      <c r="S31" s="18" t="str">
        <f t="shared" si="2"/>
        <v>Month!A376</v>
      </c>
      <c r="T31" s="18" t="str">
        <f t="shared" si="2"/>
        <v>Month!B376</v>
      </c>
      <c r="U31" s="18" t="str">
        <f t="shared" si="2"/>
        <v>Month!C376</v>
      </c>
      <c r="V31" s="18" t="str">
        <f t="shared" si="2"/>
        <v>Month!D376</v>
      </c>
      <c r="W31" s="18" t="str">
        <f t="shared" si="2"/>
        <v>Month!E376</v>
      </c>
      <c r="X31" s="18" t="str">
        <f t="shared" si="2"/>
        <v>Month!F376</v>
      </c>
      <c r="Y31" s="18" t="str">
        <f t="shared" si="2"/>
        <v>Month!G376</v>
      </c>
      <c r="Z31" s="18" t="str">
        <f t="shared" si="2"/>
        <v>Month!H376</v>
      </c>
      <c r="AA31" s="18" t="str">
        <f t="shared" si="2"/>
        <v>Month!I376</v>
      </c>
      <c r="AB31" s="18" t="str">
        <f t="shared" si="2"/>
        <v>Month!J376</v>
      </c>
      <c r="AC31" s="18" t="str">
        <f t="shared" si="3"/>
        <v>Month!K376</v>
      </c>
      <c r="AD31" s="18" t="str">
        <f t="shared" si="3"/>
        <v>Month!L376</v>
      </c>
      <c r="AE31" s="18" t="str">
        <f t="shared" si="3"/>
        <v>Month!M376</v>
      </c>
      <c r="AF31" s="18" t="str">
        <f t="shared" si="3"/>
        <v>Month!N376</v>
      </c>
      <c r="AG31" s="18" t="str">
        <f t="shared" si="3"/>
        <v>Month!O376</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377</v>
      </c>
      <c r="S32" s="18" t="str">
        <f t="shared" si="2"/>
        <v>Month!A377</v>
      </c>
      <c r="T32" s="18" t="str">
        <f t="shared" si="2"/>
        <v>Month!B377</v>
      </c>
      <c r="U32" s="18" t="str">
        <f t="shared" si="2"/>
        <v>Month!C377</v>
      </c>
      <c r="V32" s="18" t="str">
        <f t="shared" si="2"/>
        <v>Month!D377</v>
      </c>
      <c r="W32" s="18" t="str">
        <f t="shared" si="2"/>
        <v>Month!E377</v>
      </c>
      <c r="X32" s="18" t="str">
        <f t="shared" si="2"/>
        <v>Month!F377</v>
      </c>
      <c r="Y32" s="18" t="str">
        <f t="shared" si="2"/>
        <v>Month!G377</v>
      </c>
      <c r="Z32" s="18" t="str">
        <f t="shared" si="2"/>
        <v>Month!H377</v>
      </c>
      <c r="AA32" s="18" t="str">
        <f t="shared" si="2"/>
        <v>Month!I377</v>
      </c>
      <c r="AB32" s="18" t="str">
        <f t="shared" si="2"/>
        <v>Month!J377</v>
      </c>
      <c r="AC32" s="18" t="str">
        <f t="shared" si="3"/>
        <v>Month!K377</v>
      </c>
      <c r="AD32" s="18" t="str">
        <f t="shared" si="3"/>
        <v>Month!L377</v>
      </c>
      <c r="AE32" s="18" t="str">
        <f t="shared" si="3"/>
        <v>Month!M377</v>
      </c>
      <c r="AF32" s="18" t="str">
        <f t="shared" si="3"/>
        <v>Month!N377</v>
      </c>
      <c r="AG32" s="18" t="str">
        <f t="shared" si="3"/>
        <v>Month!O377</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378</v>
      </c>
      <c r="S33" s="18" t="str">
        <f t="shared" si="2"/>
        <v>Month!A378</v>
      </c>
      <c r="T33" s="18" t="str">
        <f t="shared" si="2"/>
        <v>Month!B378</v>
      </c>
      <c r="U33" s="18" t="str">
        <f t="shared" si="2"/>
        <v>Month!C378</v>
      </c>
      <c r="V33" s="18" t="str">
        <f t="shared" si="2"/>
        <v>Month!D378</v>
      </c>
      <c r="W33" s="18" t="str">
        <f t="shared" si="2"/>
        <v>Month!E378</v>
      </c>
      <c r="X33" s="18" t="str">
        <f t="shared" si="2"/>
        <v>Month!F378</v>
      </c>
      <c r="Y33" s="18" t="str">
        <f t="shared" si="2"/>
        <v>Month!G378</v>
      </c>
      <c r="Z33" s="18" t="str">
        <f t="shared" si="2"/>
        <v>Month!H378</v>
      </c>
      <c r="AA33" s="18" t="str">
        <f t="shared" si="2"/>
        <v>Month!I378</v>
      </c>
      <c r="AB33" s="18" t="str">
        <f t="shared" si="2"/>
        <v>Month!J378</v>
      </c>
      <c r="AC33" s="18" t="str">
        <f t="shared" si="3"/>
        <v>Month!K378</v>
      </c>
      <c r="AD33" s="18" t="str">
        <f t="shared" si="3"/>
        <v>Month!L378</v>
      </c>
      <c r="AE33" s="18" t="str">
        <f t="shared" si="3"/>
        <v>Month!M378</v>
      </c>
      <c r="AF33" s="18" t="str">
        <f t="shared" si="3"/>
        <v>Month!N378</v>
      </c>
      <c r="AG33" s="18" t="str">
        <f t="shared" si="3"/>
        <v>Month!O378</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379</v>
      </c>
      <c r="S34" s="18" t="str">
        <f t="shared" si="2"/>
        <v>Month!A379</v>
      </c>
      <c r="T34" s="18" t="str">
        <f t="shared" si="2"/>
        <v>Month!B379</v>
      </c>
      <c r="U34" s="18" t="str">
        <f t="shared" si="2"/>
        <v>Month!C379</v>
      </c>
      <c r="V34" s="18" t="str">
        <f t="shared" si="2"/>
        <v>Month!D379</v>
      </c>
      <c r="W34" s="18" t="str">
        <f t="shared" si="2"/>
        <v>Month!E379</v>
      </c>
      <c r="X34" s="18" t="str">
        <f t="shared" si="2"/>
        <v>Month!F379</v>
      </c>
      <c r="Y34" s="18" t="str">
        <f t="shared" si="2"/>
        <v>Month!G379</v>
      </c>
      <c r="Z34" s="18" t="str">
        <f t="shared" si="2"/>
        <v>Month!H379</v>
      </c>
      <c r="AA34" s="18" t="str">
        <f t="shared" si="2"/>
        <v>Month!I379</v>
      </c>
      <c r="AB34" s="18" t="str">
        <f t="shared" si="2"/>
        <v>Month!J379</v>
      </c>
      <c r="AC34" s="18" t="str">
        <f t="shared" si="3"/>
        <v>Month!K379</v>
      </c>
      <c r="AD34" s="18" t="str">
        <f t="shared" si="3"/>
        <v>Month!L379</v>
      </c>
      <c r="AE34" s="18" t="str">
        <f t="shared" si="3"/>
        <v>Month!M379</v>
      </c>
      <c r="AF34" s="18" t="str">
        <f t="shared" si="3"/>
        <v>Month!N379</v>
      </c>
      <c r="AG34" s="18" t="str">
        <f t="shared" si="3"/>
        <v>Month!O379</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45">
        <f>R20+7</f>
        <v>372</v>
      </c>
      <c r="S39" s="18" t="str">
        <f>$T$37&amp;S$38&amp;$R39</f>
        <v>calculation_hide!B372</v>
      </c>
      <c r="T39" s="18" t="str">
        <f t="shared" ref="T39:AG40" si="5">$T$37&amp;T$38&amp;$R39</f>
        <v>calculation_hide!C372</v>
      </c>
      <c r="U39" s="18" t="str">
        <f t="shared" si="5"/>
        <v>calculation_hide!D372</v>
      </c>
      <c r="V39" s="18" t="str">
        <f t="shared" si="5"/>
        <v>calculation_hide!E372</v>
      </c>
      <c r="W39" s="18" t="str">
        <f>$T$37&amp;W$38&amp;$R39</f>
        <v>calculation_hide!F372</v>
      </c>
      <c r="X39" s="18" t="str">
        <f t="shared" si="5"/>
        <v>calculation_hide!G372</v>
      </c>
      <c r="Y39" s="18" t="str">
        <f t="shared" si="5"/>
        <v>calculation_hide!H372</v>
      </c>
      <c r="Z39" s="18" t="str">
        <f t="shared" si="5"/>
        <v>calculation_hide!I372</v>
      </c>
      <c r="AA39" s="18" t="str">
        <f t="shared" si="5"/>
        <v>calculation_hide!J372</v>
      </c>
      <c r="AB39" s="18" t="str">
        <f t="shared" si="5"/>
        <v>calculation_hide!K372</v>
      </c>
      <c r="AC39" s="18" t="str">
        <f t="shared" si="5"/>
        <v>calculation_hide!L372</v>
      </c>
      <c r="AD39" s="18" t="str">
        <f t="shared" si="5"/>
        <v>calculation_hide!M372</v>
      </c>
      <c r="AE39" s="18" t="str">
        <f t="shared" si="5"/>
        <v>calculation_hide!N372</v>
      </c>
      <c r="AF39" s="18" t="str">
        <f t="shared" si="5"/>
        <v>calculation_hide!O372</v>
      </c>
      <c r="AG39" s="18" t="str">
        <f t="shared" si="5"/>
        <v>calculation_hide!P372</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384</v>
      </c>
      <c r="S40" s="18" t="str">
        <f>$T$37&amp;S$38&amp;$R40</f>
        <v>calculation_hide!B384</v>
      </c>
      <c r="T40" s="18" t="str">
        <f>$T$37&amp;T$38&amp;$R40</f>
        <v>calculation_hide!C384</v>
      </c>
      <c r="U40" s="18" t="str">
        <f t="shared" si="5"/>
        <v>calculation_hide!D384</v>
      </c>
      <c r="V40" s="18" t="str">
        <f t="shared" si="5"/>
        <v>calculation_hide!E384</v>
      </c>
      <c r="W40" s="18" t="str">
        <f t="shared" si="5"/>
        <v>calculation_hide!F384</v>
      </c>
      <c r="X40" s="18" t="str">
        <f t="shared" si="5"/>
        <v>calculation_hide!G384</v>
      </c>
      <c r="Y40" s="18" t="str">
        <f t="shared" si="5"/>
        <v>calculation_hide!H384</v>
      </c>
      <c r="Z40" s="18" t="str">
        <f t="shared" si="5"/>
        <v>calculation_hide!I384</v>
      </c>
      <c r="AA40" s="18" t="str">
        <f t="shared" si="5"/>
        <v>calculation_hide!J384</v>
      </c>
      <c r="AB40" s="18" t="str">
        <f t="shared" si="5"/>
        <v>calculation_hide!K384</v>
      </c>
      <c r="AC40" s="18" t="str">
        <f t="shared" si="5"/>
        <v>calculation_hide!L384</v>
      </c>
      <c r="AD40" s="18" t="str">
        <f t="shared" si="5"/>
        <v>calculation_hide!M384</v>
      </c>
      <c r="AE40" s="18" t="str">
        <f t="shared" si="5"/>
        <v>calculation_hide!N384</v>
      </c>
      <c r="AF40" s="18" t="str">
        <f t="shared" si="5"/>
        <v>calculation_hide!O384</v>
      </c>
      <c r="AG40" s="18" t="str">
        <f t="shared" si="5"/>
        <v>calculation_hide!P384</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4">
        <f t="shared" si="12"/>
        <v>2022</v>
      </c>
      <c r="B347" s="125" t="s">
        <v>622</v>
      </c>
      <c r="C347" s="126">
        <f>Month!B342+C346</f>
        <v>38450.19</v>
      </c>
      <c r="D347" s="126">
        <f>Month!C342+D346</f>
        <v>35348.32</v>
      </c>
      <c r="E347" s="126">
        <f>Month!D342+E346</f>
        <v>2817.2799999999997</v>
      </c>
      <c r="F347" s="126">
        <f>Month!E342+F346</f>
        <v>284.60000000000002</v>
      </c>
      <c r="G347" s="126">
        <f>Month!F342+G346</f>
        <v>53736.439999999995</v>
      </c>
      <c r="H347" s="126">
        <f>Month!G342+H346</f>
        <v>7220.4699999999993</v>
      </c>
      <c r="I347" s="126">
        <f>Month!H342+I346</f>
        <v>22393.980000000003</v>
      </c>
      <c r="J347" s="126">
        <f>Month!I342+J346</f>
        <v>43018.92</v>
      </c>
      <c r="K347" s="126">
        <f>Month!J342+K346</f>
        <v>28603.890000000003</v>
      </c>
      <c r="L347" s="126">
        <f>Month!K342+L346</f>
        <v>3497.0600000000004</v>
      </c>
      <c r="M347" s="126">
        <f>Month!L342+M346</f>
        <v>2324.8700000000003</v>
      </c>
      <c r="N347" s="126">
        <f>Month!M342+N346</f>
        <v>27949.500000000004</v>
      </c>
      <c r="O347" s="126">
        <f>Month!N342+O346</f>
        <v>21142.73</v>
      </c>
      <c r="P347" s="126">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4">
        <f t="shared" si="13"/>
        <v>2023</v>
      </c>
      <c r="B359" s="125" t="s">
        <v>662</v>
      </c>
      <c r="C359" s="126">
        <f>Month!B354+C358</f>
        <v>33670.15</v>
      </c>
      <c r="D359" s="126">
        <f>Month!C354+D358</f>
        <v>31102.370000000006</v>
      </c>
      <c r="E359" s="126">
        <f>Month!D354+E358</f>
        <v>2259.04</v>
      </c>
      <c r="F359" s="126">
        <f>Month!E354+F358</f>
        <v>308.76</v>
      </c>
      <c r="G359" s="126">
        <f>Month!F354+G358</f>
        <v>51840.11</v>
      </c>
      <c r="H359" s="126">
        <f>Month!G354+H358</f>
        <v>6753.53</v>
      </c>
      <c r="I359" s="126">
        <f>Month!H354+I358</f>
        <v>28824.04</v>
      </c>
      <c r="J359" s="126">
        <f>Month!I354+J358</f>
        <v>41388.89</v>
      </c>
      <c r="K359" s="126">
        <f>Month!J354+K358</f>
        <v>25261.129999999997</v>
      </c>
      <c r="L359" s="126">
        <f>Month!K354+L358</f>
        <v>3697.68</v>
      </c>
      <c r="M359" s="126">
        <f>Month!L354+M358</f>
        <v>2213.88</v>
      </c>
      <c r="N359" s="126">
        <f>Month!M354+N358</f>
        <v>30147.96</v>
      </c>
      <c r="O359" s="126">
        <f>Month!N354+O358</f>
        <v>18935.5</v>
      </c>
      <c r="P359" s="126">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12953.970000000001</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17167.690000000002</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22047.550000000003</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26063.420000000002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30502.170000000002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34783.64</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38192.36</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25282.83</v>
      </c>
      <c r="D369" s="29">
        <f>Month!C364+D368</f>
        <v>23101.879999999997</v>
      </c>
      <c r="E369" s="29">
        <f>Month!D364+E368</f>
        <v>1942.2200000000003</v>
      </c>
      <c r="F369" s="29">
        <f>Month!E364+F368</f>
        <v>238.70999999999998</v>
      </c>
      <c r="G369" s="29">
        <f>Month!F364+G368</f>
        <v>42514.58</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v>
      </c>
      <c r="D370" s="29">
        <f>Month!C365+D369</f>
        <v>25363.979999999996</v>
      </c>
      <c r="E370" s="29">
        <f>Month!D365+E369</f>
        <v>2155.9300000000003</v>
      </c>
      <c r="F370" s="29">
        <f>Month!E365+F369</f>
        <v>246.96999999999997</v>
      </c>
      <c r="G370" s="29">
        <f>Month!F365+G369</f>
        <v>47288.25</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4">
        <f t="shared" si="14"/>
        <v>2024</v>
      </c>
      <c r="B371" s="125" t="s">
        <v>710</v>
      </c>
      <c r="C371" s="126">
        <f>Month!B366+C370</f>
        <v>30657.81</v>
      </c>
      <c r="D371" s="126">
        <f>Month!C366+D370</f>
        <v>28019.319999999996</v>
      </c>
      <c r="E371" s="126">
        <f>Month!D366+E370</f>
        <v>2368.2900000000004</v>
      </c>
      <c r="F371" s="126">
        <f>Month!E366+F370</f>
        <v>270.17999999999995</v>
      </c>
      <c r="G371" s="126">
        <f>Month!F366+G370</f>
        <v>51960.25</v>
      </c>
      <c r="H371" s="126">
        <f>Month!G366+H370</f>
        <v>4002.49</v>
      </c>
      <c r="I371" s="126">
        <f>Month!H366+I370</f>
        <v>32645.559999999994</v>
      </c>
      <c r="J371" s="126">
        <f>Month!I366+J370</f>
        <v>44573.399999999994</v>
      </c>
      <c r="K371" s="126">
        <f>Month!J366+K370</f>
        <v>25781.89</v>
      </c>
      <c r="L371" s="126">
        <f>Month!K366+L370</f>
        <v>3384.35</v>
      </c>
      <c r="M371" s="126">
        <f>Month!L366+M370</f>
        <v>2498.23</v>
      </c>
      <c r="N371" s="126">
        <f>Month!M366+N370</f>
        <v>31930.46</v>
      </c>
      <c r="O371" s="126">
        <f>Month!N366+O370</f>
        <v>18962.52</v>
      </c>
      <c r="P371" s="126">
        <f>Month!O366+P370</f>
        <v>1918.03</v>
      </c>
    </row>
    <row r="372" spans="1:16" x14ac:dyDescent="0.3">
      <c r="A372" s="26">
        <v>2025</v>
      </c>
      <c r="B372" s="41" t="s">
        <v>679</v>
      </c>
      <c r="C372" s="44">
        <f>Month!B367</f>
        <v>2881.47</v>
      </c>
      <c r="D372" s="44">
        <f>Month!C367</f>
        <v>2628.72</v>
      </c>
      <c r="E372" s="44">
        <f>Month!D367</f>
        <v>227.85</v>
      </c>
      <c r="F372" s="44">
        <f>Month!E367</f>
        <v>24.9</v>
      </c>
      <c r="G372" s="44">
        <f>Month!F367</f>
        <v>4482.04</v>
      </c>
      <c r="H372" s="44">
        <f>Month!G367</f>
        <v>320.32</v>
      </c>
      <c r="I372" s="44">
        <f>Month!H367</f>
        <v>1962.79</v>
      </c>
      <c r="J372" s="44">
        <f>Month!I367</f>
        <v>3901.1</v>
      </c>
      <c r="K372" s="44">
        <f>Month!J367</f>
        <v>2357.2600000000002</v>
      </c>
      <c r="L372" s="44">
        <f>Month!K367</f>
        <v>260.62</v>
      </c>
      <c r="M372" s="44">
        <f>Month!L367</f>
        <v>170.42</v>
      </c>
      <c r="N372" s="44">
        <f>Month!M367</f>
        <v>2111.25</v>
      </c>
      <c r="O372" s="44">
        <f>Month!N367</f>
        <v>1782.51</v>
      </c>
      <c r="P372" s="44">
        <f>Month!O367</f>
        <v>98.1</v>
      </c>
    </row>
    <row r="373" spans="1:16" x14ac:dyDescent="0.3">
      <c r="A373" s="26">
        <f>A372</f>
        <v>2025</v>
      </c>
      <c r="B373" s="41" t="s">
        <v>680</v>
      </c>
      <c r="C373" s="44">
        <f>Month!B368+C372</f>
        <v>5473.83</v>
      </c>
      <c r="D373" s="44">
        <f>Month!C368+D372</f>
        <v>5002.34</v>
      </c>
      <c r="E373" s="44">
        <f>Month!D368+E372</f>
        <v>422.94</v>
      </c>
      <c r="F373" s="44">
        <f>Month!E368+F372</f>
        <v>48.54</v>
      </c>
      <c r="G373" s="44">
        <f>Month!F368+G372</f>
        <v>8134.42</v>
      </c>
      <c r="H373" s="44">
        <f>Month!G368+H372</f>
        <v>851.84999999999991</v>
      </c>
      <c r="I373" s="44">
        <f>Month!H368+I372</f>
        <v>4498.13</v>
      </c>
      <c r="J373" s="44">
        <f>Month!I368+J372</f>
        <v>6842.5</v>
      </c>
      <c r="K373" s="44">
        <f>Month!J368+K372</f>
        <v>4065.2200000000003</v>
      </c>
      <c r="L373" s="44">
        <f>Month!K368+L372</f>
        <v>440.07</v>
      </c>
      <c r="M373" s="44">
        <f>Month!L368+M372</f>
        <v>339.17999999999995</v>
      </c>
      <c r="N373" s="44">
        <f>Month!M368+N372</f>
        <v>4854.18</v>
      </c>
      <c r="O373" s="44">
        <f>Month!N368+O372</f>
        <v>3234.24</v>
      </c>
      <c r="P373" s="44">
        <f>Month!O368+P372</f>
        <v>204.44</v>
      </c>
    </row>
    <row r="374" spans="1:16" x14ac:dyDescent="0.3">
      <c r="A374" s="26">
        <f t="shared" ref="A374:A383" si="15">A373</f>
        <v>2025</v>
      </c>
      <c r="B374" s="41" t="s">
        <v>681</v>
      </c>
      <c r="C374" s="44">
        <f>Month!B369+C373</f>
        <v>8310.380000000001</v>
      </c>
      <c r="D374" s="44">
        <f>Month!C369+D373</f>
        <v>7614.49</v>
      </c>
      <c r="E374" s="44">
        <f>Month!D369+E373</f>
        <v>626.74</v>
      </c>
      <c r="F374" s="44">
        <f>Month!E369+F373</f>
        <v>69.14</v>
      </c>
      <c r="G374" s="44">
        <f>Month!F369+G373</f>
        <v>11675.42</v>
      </c>
      <c r="H374" s="44">
        <f>Month!G369+H373</f>
        <v>1230.3899999999999</v>
      </c>
      <c r="I374" s="44">
        <f>Month!H369+I373</f>
        <v>6388.82</v>
      </c>
      <c r="J374" s="44">
        <f>Month!I369+J373</f>
        <v>9753.84</v>
      </c>
      <c r="K374" s="44">
        <f>Month!J369+K373</f>
        <v>6727.91</v>
      </c>
      <c r="L374" s="44">
        <f>Month!K369+L373</f>
        <v>691.2</v>
      </c>
      <c r="M374" s="44">
        <f>Month!L369+M373</f>
        <v>539.20999999999992</v>
      </c>
      <c r="N374" s="44">
        <f>Month!M369+N373</f>
        <v>7782.97</v>
      </c>
      <c r="O374" s="44">
        <f>Month!N369+O373</f>
        <v>4572.09</v>
      </c>
      <c r="P374" s="44">
        <f>Month!O369+P373</f>
        <v>415.13</v>
      </c>
    </row>
    <row r="375" spans="1:16" x14ac:dyDescent="0.3">
      <c r="A375" s="26">
        <f t="shared" si="15"/>
        <v>2025</v>
      </c>
      <c r="B375" s="41" t="s">
        <v>682</v>
      </c>
      <c r="C375" s="44">
        <f>Month!B370+C374</f>
        <v>11109.640000000001</v>
      </c>
      <c r="D375" s="44">
        <f>Month!C370+D374</f>
        <v>10201.790000000001</v>
      </c>
      <c r="E375" s="44">
        <f>Month!D370+E374</f>
        <v>828.68000000000006</v>
      </c>
      <c r="F375" s="44">
        <f>Month!E370+F374</f>
        <v>79.16</v>
      </c>
      <c r="G375" s="44">
        <f>Month!F370+G374</f>
        <v>15865.32</v>
      </c>
      <c r="H375" s="44">
        <f>Month!G370+H374</f>
        <v>1509.85</v>
      </c>
      <c r="I375" s="44">
        <f>Month!H370+I374</f>
        <v>9105.2999999999993</v>
      </c>
      <c r="J375" s="44">
        <f>Month!I370+J374</f>
        <v>13457.91</v>
      </c>
      <c r="K375" s="44">
        <f>Month!J370+K374</f>
        <v>8853.81</v>
      </c>
      <c r="L375" s="44">
        <f>Month!K370+L374</f>
        <v>897.57</v>
      </c>
      <c r="M375" s="44">
        <f>Month!L370+M374</f>
        <v>891.02</v>
      </c>
      <c r="N375" s="44">
        <f>Month!M370+N374</f>
        <v>10429.51</v>
      </c>
      <c r="O375" s="44">
        <f>Month!N370+O374</f>
        <v>5934.89</v>
      </c>
      <c r="P375" s="44">
        <f>Month!O370+P374</f>
        <v>555.95000000000005</v>
      </c>
    </row>
    <row r="376" spans="1:16" x14ac:dyDescent="0.3">
      <c r="A376" s="26">
        <f t="shared" si="15"/>
        <v>2025</v>
      </c>
      <c r="B376" s="41" t="s">
        <v>683</v>
      </c>
      <c r="C376" s="44">
        <f>Month!B371+C375</f>
        <v>13896.59</v>
      </c>
      <c r="D376" s="44">
        <f>Month!C371+D375</f>
        <v>12773.070000000002</v>
      </c>
      <c r="E376" s="44">
        <f>Month!D371+E375</f>
        <v>1037.24</v>
      </c>
      <c r="F376" s="44">
        <f>Month!E371+F375</f>
        <v>86.28</v>
      </c>
      <c r="G376" s="44">
        <f>Month!F371+G375</f>
        <v>20220.21</v>
      </c>
      <c r="H376" s="44">
        <f>Month!G371+H375</f>
        <v>1844.73</v>
      </c>
      <c r="I376" s="44">
        <f>Month!H371+I375</f>
        <v>11882.88</v>
      </c>
      <c r="J376" s="44">
        <f>Month!I371+J375</f>
        <v>17209.330000000002</v>
      </c>
      <c r="K376" s="44">
        <f>Month!J371+K375</f>
        <v>11109.689999999999</v>
      </c>
      <c r="L376" s="44">
        <f>Month!K371+L375</f>
        <v>1166.1600000000001</v>
      </c>
      <c r="M376" s="44">
        <f>Month!L371+M375</f>
        <v>1133.4000000000001</v>
      </c>
      <c r="N376" s="44">
        <f>Month!M371+N375</f>
        <v>13378.17</v>
      </c>
      <c r="O376" s="44">
        <f>Month!N371+O375</f>
        <v>7627.72</v>
      </c>
      <c r="P376" s="44">
        <f>Month!O371+P375</f>
        <v>701.32</v>
      </c>
    </row>
    <row r="377" spans="1:16" x14ac:dyDescent="0.3">
      <c r="A377" s="26">
        <f t="shared" si="15"/>
        <v>2025</v>
      </c>
      <c r="B377" s="41" t="s">
        <v>684</v>
      </c>
      <c r="C377" s="44">
        <f>Month!B372+C376</f>
        <v>16257.14</v>
      </c>
      <c r="D377" s="44">
        <f>Month!C372+D376</f>
        <v>14947.720000000001</v>
      </c>
      <c r="E377" s="44">
        <f>Month!D372+E376</f>
        <v>1209.8900000000001</v>
      </c>
      <c r="F377" s="44">
        <f>Month!E372+F376</f>
        <v>99.52</v>
      </c>
      <c r="G377" s="44">
        <f>Month!F372+G376</f>
        <v>24454.25</v>
      </c>
      <c r="H377" s="44">
        <f>Month!G372+H376</f>
        <v>2061.58</v>
      </c>
      <c r="I377" s="44">
        <f>Month!H372+I376</f>
        <v>14241.359999999999</v>
      </c>
      <c r="J377" s="44">
        <f>Month!I372+J376</f>
        <v>20894.230000000003</v>
      </c>
      <c r="K377" s="44">
        <f>Month!J372+K376</f>
        <v>13187.079999999998</v>
      </c>
      <c r="L377" s="44">
        <f>Month!K372+L376</f>
        <v>1498.45</v>
      </c>
      <c r="M377" s="44">
        <f>Month!L372+M376</f>
        <v>1384.98</v>
      </c>
      <c r="N377" s="44">
        <f>Month!M372+N376</f>
        <v>15901.14</v>
      </c>
      <c r="O377" s="44">
        <f>Month!N372+O376</f>
        <v>9480.43</v>
      </c>
      <c r="P377" s="44">
        <f>Month!O372+P376</f>
        <v>859.19</v>
      </c>
    </row>
    <row r="378" spans="1:16" x14ac:dyDescent="0.3">
      <c r="A378" s="26">
        <f t="shared" si="15"/>
        <v>2025</v>
      </c>
      <c r="B378" s="41" t="s">
        <v>685</v>
      </c>
      <c r="C378" s="44">
        <f>Month!B373+C377</f>
        <v>19073.91</v>
      </c>
      <c r="D378" s="44">
        <f>Month!C373+D377</f>
        <v>17542.95</v>
      </c>
      <c r="E378" s="44">
        <f>Month!D373+E377</f>
        <v>1418.99</v>
      </c>
      <c r="F378" s="44">
        <f>Month!E373+F377</f>
        <v>111.97</v>
      </c>
      <c r="G378" s="44">
        <f>Month!F373+G377</f>
        <v>28553.360000000001</v>
      </c>
      <c r="H378" s="44">
        <f>Month!G373+H377</f>
        <v>2540.73</v>
      </c>
      <c r="I378" s="44">
        <f>Month!H373+I377</f>
        <v>16836.219999999998</v>
      </c>
      <c r="J378" s="44">
        <f>Month!I373+J377</f>
        <v>24374.020000000004</v>
      </c>
      <c r="K378" s="44">
        <f>Month!J373+K377</f>
        <v>15428.769999999999</v>
      </c>
      <c r="L378" s="44">
        <f>Month!K373+L377</f>
        <v>1638.6200000000001</v>
      </c>
      <c r="M378" s="44">
        <f>Month!L373+M377</f>
        <v>1660.37</v>
      </c>
      <c r="N378" s="44">
        <f>Month!M373+N377</f>
        <v>18804.059999999998</v>
      </c>
      <c r="O378" s="44">
        <f>Month!N373+O377</f>
        <v>10891.37</v>
      </c>
      <c r="P378" s="44">
        <f>Month!O373+P377</f>
        <v>1114.26</v>
      </c>
    </row>
    <row r="379" spans="1:16" x14ac:dyDescent="0.3">
      <c r="A379" s="26">
        <f t="shared" si="15"/>
        <v>2025</v>
      </c>
      <c r="B379" s="41" t="s">
        <v>686</v>
      </c>
      <c r="C379" s="44">
        <f>Month!B374+C378</f>
        <v>21394.71</v>
      </c>
      <c r="D379" s="44">
        <f>Month!C374+D378</f>
        <v>19698.82</v>
      </c>
      <c r="E379" s="44">
        <f>Month!D374+E378</f>
        <v>1567.69</v>
      </c>
      <c r="F379" s="44">
        <f>Month!E374+F378</f>
        <v>128.19999999999999</v>
      </c>
      <c r="G379" s="44">
        <f>Month!F374+G378</f>
        <v>32385.57</v>
      </c>
      <c r="H379" s="44">
        <f>Month!G374+H378</f>
        <v>3037.27</v>
      </c>
      <c r="I379" s="44">
        <f>Month!H374+I378</f>
        <v>19884.78</v>
      </c>
      <c r="J379" s="44">
        <f>Month!I374+J378</f>
        <v>27487.060000000005</v>
      </c>
      <c r="K379" s="44">
        <f>Month!J374+K378</f>
        <v>17448.98</v>
      </c>
      <c r="L379" s="44">
        <f>Month!K374+L378</f>
        <v>1861.25</v>
      </c>
      <c r="M379" s="44">
        <f>Month!L374+M378</f>
        <v>1841.4499999999998</v>
      </c>
      <c r="N379" s="44">
        <f>Month!M374+N378</f>
        <v>22098.479999999996</v>
      </c>
      <c r="O379" s="44">
        <f>Month!N374+O378</f>
        <v>12271.62</v>
      </c>
      <c r="P379" s="44">
        <f>Month!O374+P378</f>
        <v>1269.1399999999999</v>
      </c>
    </row>
    <row r="380" spans="1:16" x14ac:dyDescent="0.3">
      <c r="A380" s="26">
        <f t="shared" si="15"/>
        <v>2025</v>
      </c>
      <c r="B380" s="41" t="s">
        <v>687</v>
      </c>
      <c r="C380" s="44">
        <f>Month!B375+C379</f>
        <v>23411.07</v>
      </c>
      <c r="D380" s="44">
        <f>Month!C375+D379</f>
        <v>21534.489999999998</v>
      </c>
      <c r="E380" s="44">
        <f>Month!D375+E379</f>
        <v>1722.8600000000001</v>
      </c>
      <c r="F380" s="44">
        <f>Month!E375+F379</f>
        <v>153.72</v>
      </c>
      <c r="G380" s="44">
        <f>Month!F375+G379</f>
        <v>36368.400000000001</v>
      </c>
      <c r="H380" s="44">
        <f>Month!G375+H379</f>
        <v>3170.64</v>
      </c>
      <c r="I380" s="44">
        <f>Month!H375+I379</f>
        <v>23676.17</v>
      </c>
      <c r="J380" s="44">
        <f>Month!I375+J379</f>
        <v>31024.340000000004</v>
      </c>
      <c r="K380" s="44">
        <f>Month!J375+K379</f>
        <v>19007.509999999998</v>
      </c>
      <c r="L380" s="44">
        <f>Month!K375+L379</f>
        <v>2173.44</v>
      </c>
      <c r="M380" s="44">
        <f>Month!L375+M379</f>
        <v>2006.9399999999998</v>
      </c>
      <c r="N380" s="44">
        <f>Month!M375+N379</f>
        <v>25079.229999999996</v>
      </c>
      <c r="O380" s="44">
        <f>Month!N375+O379</f>
        <v>13586.43</v>
      </c>
      <c r="P380" s="44">
        <f>Month!O375+P379</f>
        <v>1411.5299999999997</v>
      </c>
    </row>
    <row r="381" spans="1:16" x14ac:dyDescent="0.3">
      <c r="A381" s="26">
        <f t="shared" si="15"/>
        <v>2025</v>
      </c>
      <c r="B381" s="41" t="s">
        <v>688</v>
      </c>
      <c r="C381" s="44">
        <f>Month!B376+C380</f>
        <v>26098.44</v>
      </c>
      <c r="D381" s="44">
        <f>Month!C376+D380</f>
        <v>24003.629999999997</v>
      </c>
      <c r="E381" s="44">
        <f>Month!D376+E380</f>
        <v>1913.0400000000002</v>
      </c>
      <c r="F381" s="44">
        <f>Month!E376+F380</f>
        <v>181.77</v>
      </c>
      <c r="G381" s="44">
        <f>Month!F376+G380</f>
        <v>40165.89</v>
      </c>
      <c r="H381" s="44">
        <f>Month!G376+H380</f>
        <v>3612</v>
      </c>
      <c r="I381" s="44">
        <f>Month!H376+I380</f>
        <v>26041.659999999996</v>
      </c>
      <c r="J381" s="44">
        <f>Month!I376+J380</f>
        <v>34142.950000000004</v>
      </c>
      <c r="K381" s="44">
        <f>Month!J376+K380</f>
        <v>21145.919999999998</v>
      </c>
      <c r="L381" s="44">
        <f>Month!K376+L380</f>
        <v>2410.9499999999998</v>
      </c>
      <c r="M381" s="44">
        <f>Month!L376+M380</f>
        <v>2091.04</v>
      </c>
      <c r="N381" s="44">
        <f>Month!M376+N380</f>
        <v>27667.799999999996</v>
      </c>
      <c r="O381" s="44">
        <f>Month!N376+O380</f>
        <v>14943.130000000001</v>
      </c>
      <c r="P381" s="44">
        <f>Month!O376+P380</f>
        <v>1563.7699999999998</v>
      </c>
    </row>
    <row r="382" spans="1:16" x14ac:dyDescent="0.3">
      <c r="A382" s="26">
        <f t="shared" si="15"/>
        <v>2025</v>
      </c>
      <c r="B382" s="41" t="s">
        <v>689</v>
      </c>
      <c r="C382" s="44">
        <f>Month!B377+C381</f>
        <v>28596.75</v>
      </c>
      <c r="D382" s="44">
        <f>Month!C377+D381</f>
        <v>26274.369999999995</v>
      </c>
      <c r="E382" s="44">
        <f>Month!D377+E381</f>
        <v>2118.98</v>
      </c>
      <c r="F382" s="44">
        <f>Month!E377+F381</f>
        <v>203.4</v>
      </c>
      <c r="G382" s="44">
        <f>Month!F377+G381</f>
        <v>44187.54</v>
      </c>
      <c r="H382" s="44">
        <f>Month!G377+H381</f>
        <v>4163.3999999999996</v>
      </c>
      <c r="I382" s="44">
        <f>Month!H377+I381</f>
        <v>28747.499999999996</v>
      </c>
      <c r="J382" s="44">
        <f>Month!I377+J381</f>
        <v>37411.730000000003</v>
      </c>
      <c r="K382" s="44">
        <f>Month!J377+K381</f>
        <v>23312.18</v>
      </c>
      <c r="L382" s="44">
        <f>Month!K377+L381</f>
        <v>2612.41</v>
      </c>
      <c r="M382" s="44">
        <f>Month!L377+M381</f>
        <v>2172.9899999999998</v>
      </c>
      <c r="N382" s="44">
        <f>Month!M377+N381</f>
        <v>30327.859999999997</v>
      </c>
      <c r="O382" s="44">
        <f>Month!N377+O381</f>
        <v>16119.380000000001</v>
      </c>
      <c r="P382" s="44">
        <f>Month!O377+P381</f>
        <v>1679.9599999999998</v>
      </c>
    </row>
    <row r="383" spans="1:16" x14ac:dyDescent="0.3">
      <c r="A383" s="124">
        <f t="shared" si="15"/>
        <v>2025</v>
      </c>
      <c r="B383" s="125" t="s">
        <v>690</v>
      </c>
      <c r="C383" s="154">
        <f>Month!B379+C382</f>
        <v>31079.42</v>
      </c>
      <c r="D383" s="154">
        <f>Month!C379+D382</f>
        <v>28534.609999999993</v>
      </c>
      <c r="E383" s="154">
        <f>Month!D379+E382</f>
        <v>2315.3200000000002</v>
      </c>
      <c r="F383" s="154">
        <f>Month!E379+F382</f>
        <v>229.5</v>
      </c>
      <c r="G383" s="154">
        <f>Month!F379+G382</f>
        <v>48384.880000000005</v>
      </c>
      <c r="H383" s="154">
        <f>Month!G379+H382</f>
        <v>4666.6899999999996</v>
      </c>
      <c r="I383" s="154">
        <f>Month!H379+I382</f>
        <v>31226.979999999996</v>
      </c>
      <c r="J383" s="154">
        <f>Month!I379+J382</f>
        <v>40824.51</v>
      </c>
      <c r="K383" s="154">
        <f>Month!J379+K382</f>
        <v>25388.17</v>
      </c>
      <c r="L383" s="154">
        <f>Month!K379+L382</f>
        <v>2893.68</v>
      </c>
      <c r="M383" s="154">
        <f>Month!L379+M382</f>
        <v>2275.4199999999996</v>
      </c>
      <c r="N383" s="154">
        <f>Month!M379+N382</f>
        <v>32540.76</v>
      </c>
      <c r="O383" s="154">
        <f>Month!N379+O382</f>
        <v>17398.43</v>
      </c>
      <c r="P383" s="154">
        <f>Month!O379+P382</f>
        <v>1779.5499999999997</v>
      </c>
    </row>
    <row r="384" spans="1:16" x14ac:dyDescent="0.3">
      <c r="A384" s="150">
        <v>2026</v>
      </c>
      <c r="B384" s="151" t="s">
        <v>726</v>
      </c>
      <c r="C384" s="152">
        <f>Month!B379</f>
        <v>2482.67</v>
      </c>
      <c r="D384" s="152">
        <f>Month!C379</f>
        <v>2260.2399999999998</v>
      </c>
      <c r="E384" s="152">
        <f>Month!D379</f>
        <v>196.34</v>
      </c>
      <c r="F384" s="152">
        <f>Month!E379</f>
        <v>26.1</v>
      </c>
      <c r="G384" s="152">
        <f>Month!F379</f>
        <v>4197.34</v>
      </c>
      <c r="H384" s="152">
        <f>Month!G379</f>
        <v>503.29</v>
      </c>
      <c r="I384" s="152">
        <f>Month!H379</f>
        <v>2479.48</v>
      </c>
      <c r="J384" s="152">
        <f>Month!I379</f>
        <v>3412.78</v>
      </c>
      <c r="K384" s="152">
        <f>Month!J379</f>
        <v>2075.9899999999998</v>
      </c>
      <c r="L384" s="152">
        <f>Month!K379</f>
        <v>281.27</v>
      </c>
      <c r="M384" s="152">
        <f>Month!L379</f>
        <v>102.43</v>
      </c>
      <c r="N384" s="152">
        <f>Month!M379</f>
        <v>2212.9</v>
      </c>
      <c r="O384" s="152">
        <f>Month!N379</f>
        <v>1279.05</v>
      </c>
      <c r="P384" s="152">
        <f>Month!O379</f>
        <v>99.59</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2026-04-01T10:11:06Z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