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434" documentId="8_{97B1954A-11F8-4AD3-A11B-9169306DD7DA}" xr6:coauthVersionLast="47" xr6:coauthVersionMax="47" xr10:uidLastSave="{619FC122-29B0-492F-AE26-53F1CE274C68}"/>
  <bookViews>
    <workbookView xWindow="-110" yWindow="-110" windowWidth="25180" windowHeight="16140" xr2:uid="{00000000-000D-0000-FFFF-FFFF00000000}"/>
  </bookViews>
  <sheets>
    <sheet name="Cover" sheetId="1" r:id="rId1"/>
    <sheet name="Contents" sheetId="2" r:id="rId2"/>
    <sheet name="Notes" sheetId="3" r:id="rId3"/>
    <sheet name="Supplementary_table_1" sheetId="4" r:id="rId4"/>
    <sheet name="Supplementary_table_2" sheetId="5" r:id="rId5"/>
    <sheet name="Supplementary_table_3" sheetId="6" r:id="rId6"/>
    <sheet name="Supplementary_table_4" sheetId="8" r:id="rId7"/>
    <sheet name="Supplementary_table_5" sheetId="7" r:id="rId8"/>
    <sheet name="Supplementary_table_6" sheetId="9" r:id="rId9"/>
    <sheet name="Supplementary_table_7" sheetId="10" r:id="rId10"/>
    <sheet name="Supplementary_table_8" sheetId="11" r:id="rId11"/>
    <sheet name="Supplementary_table_9" sheetId="12" r:id="rId12"/>
    <sheet name="Supplementary_table_10" sheetId="13" r:id="rId13"/>
    <sheet name="Supplementary_table_11" sheetId="14" r:id="rId14"/>
    <sheet name="Supplementary_table_12" sheetId="16" r:id="rId15"/>
    <sheet name="Supplementary_table_13" sheetId="17" r:id="rId16"/>
    <sheet name="Supplementary_table_14" sheetId="18" r:id="rId17"/>
    <sheet name="Supplementary_table_15" sheetId="19" r:id="rId18"/>
    <sheet name="Supplementary_table_16" sheetId="20" r:id="rId19"/>
    <sheet name="Supplementary_table_17" sheetId="21" r:id="rId20"/>
    <sheet name="Supplementary_table_18" sheetId="22" r:id="rId21"/>
    <sheet name="Supplementary_table_19" sheetId="23" r:id="rId22"/>
    <sheet name="Supplementary_table_20" sheetId="24" r:id="rId23"/>
    <sheet name="Supplementary_table_21" sheetId="25" r:id="rId24"/>
    <sheet name="Supplementary_table_22" sheetId="26" r:id="rId25"/>
    <sheet name="Supplementary_table_23" sheetId="28" r:id="rId26"/>
    <sheet name="Supplementary_table_24" sheetId="29" r:id="rId27"/>
    <sheet name="Supplementary_table_25" sheetId="30" r:id="rId28"/>
    <sheet name="Supplementary_table_26" sheetId="32" r:id="rId29"/>
    <sheet name="Supplementary_table_27" sheetId="31" r:id="rId30"/>
    <sheet name="Supplementary_table_28" sheetId="33" r:id="rId31"/>
    <sheet name="Supplementary_table_29" sheetId="34" r:id="rId32"/>
    <sheet name="Supplementary_table_30" sheetId="35" r:id="rId33"/>
    <sheet name="Supplementary_table_31" sheetId="37" r:id="rId34"/>
    <sheet name="Supplementary_table_32" sheetId="38" r:id="rId35"/>
    <sheet name="Supplementary_table_33" sheetId="39" r:id="rId36"/>
    <sheet name="Supplementary_table_34" sheetId="40" r:id="rId37"/>
    <sheet name="Supplementary_table_35" sheetId="41" r:id="rId38"/>
    <sheet name="Supplementary_table_36" sheetId="42"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9" i="2" l="1"/>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alcChain>
</file>

<file path=xl/sharedStrings.xml><?xml version="1.0" encoding="utf-8"?>
<sst xmlns="http://schemas.openxmlformats.org/spreadsheetml/2006/main" count="3521" uniqueCount="445">
  <si>
    <t>Tuberculosis annual regional report</t>
  </si>
  <si>
    <t>This report from the UK Health Security Agency (UKHSA) presents people with TB disease notified to the National Tuberculosis Surveillance System (NTBS). It aims to describe the epidemiology of TB in Yorkshire and the Humber region up to the end of 2024.</t>
  </si>
  <si>
    <t>This report covers data from 2001 to 2024.</t>
  </si>
  <si>
    <t>Rates were calculated using the Office for National Statistics mid-year population estimates.</t>
  </si>
  <si>
    <t>Publication date</t>
  </si>
  <si>
    <t>Authors</t>
  </si>
  <si>
    <t>Notes</t>
  </si>
  <si>
    <t>Some tables refer to notes. When notes are mentioned the note marker is presented in square brackets. The note text can be found in the notes table and next to the notes marker as the note applies to the entire table.</t>
  </si>
  <si>
    <t>Contents</t>
  </si>
  <si>
    <t>This worksheet contains one table.</t>
  </si>
  <si>
    <t>Sheet name</t>
  </si>
  <si>
    <t>Sheet title</t>
  </si>
  <si>
    <t>Supplementary Table 1. Number of TB notifications per year, Yorkshire and the Humber, 2001 to 2024</t>
  </si>
  <si>
    <t>This data refers to figure 1 in the Yorkshire and the Humber TB report for 2024</t>
  </si>
  <si>
    <t>Supplementary Table 2. TB notification rates per 100,000 population per year, Yorkshire and the Humber, 2001 to 2024</t>
  </si>
  <si>
    <t>This data refers to figure 2 in the Yorkshire and the Humber TB report for 2024</t>
  </si>
  <si>
    <t>This data refers to figure 3 in the Yorkshire and the Humber TB report for 2024</t>
  </si>
  <si>
    <t>This data refers to figure 4 in the Yorkshire and the Humber TB report for 2024</t>
  </si>
  <si>
    <t>This data refers to figure 5 in the Yorkshire and the Humber TB report for 2024</t>
  </si>
  <si>
    <t>This data refers to figure 6 in the Yorkshire and the Humber TB report for 2024</t>
  </si>
  <si>
    <t>This data refers to figure 7 in the Yorkshire and the Humber TB report for 2024</t>
  </si>
  <si>
    <t>This data refers to figure 8 in the Yorkshire and the Humber TB report for 2024</t>
  </si>
  <si>
    <t>This data refers to figure 9 in the Yorkshire and the Humber TB report for 2024</t>
  </si>
  <si>
    <t>This data refers to figure 10 in the Yorkshire and the Humber TB report for 2024</t>
  </si>
  <si>
    <t>Supplementary Table 11. Numbers of TB notifications for the most common countries of birth for people with TB born outside the UK, Yorkshire and the Humber, 2014 to 2024</t>
  </si>
  <si>
    <t>This data refers to figure 11 in the Yorkshire and the Humber TB report for 2024</t>
  </si>
  <si>
    <t>This data refers to figure 12 in the Yorkshire and the Humber TB report for 2024</t>
  </si>
  <si>
    <t>This data refers to figure 13 in the Yorkshire and the Humber TB report for 2024</t>
  </si>
  <si>
    <t>This data refers to figure 14 in the Yorkshire and the Humber TB report for 2024</t>
  </si>
  <si>
    <t>This data refers to figure 15 in the Yorkshire and the Humber TB report for 2024</t>
  </si>
  <si>
    <t>This data refers to figure 16 in the Yorkshire and the Humber TB report for 2024</t>
  </si>
  <si>
    <t>This data refers to figure 17 in the Yorkshire and the Humber TB report for 2024</t>
  </si>
  <si>
    <t>This data refers to figure 18 in the Yorkshire and the Humber TB report for 2024</t>
  </si>
  <si>
    <t>This data refers to figure 19 in the Yorkshire and the Humber TB report for 2024</t>
  </si>
  <si>
    <t>This data refers to figure 20 in the Yorkshire and the Humber TB report for 2024</t>
  </si>
  <si>
    <t>This data refers to figure 21 in the Yorkshire and the Humber TB report for 2024</t>
  </si>
  <si>
    <t>This data refers to figure 22 in the Yorkshire and the Humber TB report for 2024</t>
  </si>
  <si>
    <t>This data refers to figure 23 in the Yorkshire and the Humber TB report for 2024</t>
  </si>
  <si>
    <t>This data refers to figure 24 in the Yorkshire and the Humber TB report for 2024</t>
  </si>
  <si>
    <t>This data refers to figure 25 in the Yorkshire and the Humber TB report for 2024</t>
  </si>
  <si>
    <t>This data refers to figure 26 in the Yorkshire and the Humber TB report for 2024</t>
  </si>
  <si>
    <t>This data refers to figure 27 in the Yorkshire and the Humber TB report for 2024</t>
  </si>
  <si>
    <t>This data refers to figure 28 in the Yorkshire and the Humber TB report for 2024</t>
  </si>
  <si>
    <t>This data refers to figure 29 in the Yorkshire and the Humber TB report for 2024</t>
  </si>
  <si>
    <t>This data refers to figure 30 in the Yorkshire and the Humber TB report for 2024</t>
  </si>
  <si>
    <t>This data refers to figure 31 in the Yorkshire and the Humber TB report for 2024</t>
  </si>
  <si>
    <t>This data is not included in the Yorkshire and the Humber TB report for 2024 and is an additional table</t>
  </si>
  <si>
    <t>Note number</t>
  </si>
  <si>
    <t>Note text</t>
  </si>
  <si>
    <t>[note 1]</t>
  </si>
  <si>
    <t>CI denotes confidence interval.</t>
  </si>
  <si>
    <t>[note 2]</t>
  </si>
  <si>
    <t>[note 3]</t>
  </si>
  <si>
    <t>[note 4]</t>
  </si>
  <si>
    <t>[note 5]</t>
  </si>
  <si>
    <t>Delay to treatment is defined by when treatment was started from symptom onset.</t>
  </si>
  <si>
    <t>[note 6]</t>
  </si>
  <si>
    <t>Cases where delay to treatment was recorded as being greater than 730 days have been removed.</t>
  </si>
  <si>
    <t>[note 7]</t>
  </si>
  <si>
    <t>All people included in this table are people with pulmonary TB who did not have a postmortem diagnosis and it was known that they had started treatment.</t>
  </si>
  <si>
    <t>[note 8]</t>
  </si>
  <si>
    <t>[note 9]</t>
  </si>
  <si>
    <t>Death could be due to TB or any other cause.</t>
  </si>
  <si>
    <t>[note 10]</t>
  </si>
  <si>
    <t>Individuals with more than 65 contacts were excluded as indicative of a large outbreak investigation and therefore not representative of the routine contact tracing.</t>
  </si>
  <si>
    <t>Year</t>
  </si>
  <si>
    <t>Number of TB notifications</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</si>
  <si>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</si>
  <si>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</si>
  <si>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</si>
  <si>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</si>
  <si>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</si>
  <si>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</si>
  <si>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</si>
  <si>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</si>
  <si>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</si>
  <si>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</si>
  <si>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</si>
  <si>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</si>
  <si>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</si>
  <si>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</si>
  <si>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</si>
  <si>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</si>
  <si>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</si>
  <si>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</si>
  <si>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</si>
  <si>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</si>
  <si>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</si>
  <si>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</si>
  <si>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</si>
  <si>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</si>
  <si>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[note 1] CI denotes confidence interval.</t>
  </si>
  <si>
    <t>Area</t>
  </si>
  <si>
    <t>Total population</t>
  </si>
  <si>
    <t>TB notification rate per 
100,000 population</t>
  </si>
  <si>
    <t>Lower 95% CI</t>
  </si>
  <si>
    <t>Upper 95% CI</t>
  </si>
  <si>
    <t>Yorkshire and the Humber</t>
  </si>
  <si>
    <t>England</t>
  </si>
  <si>
    <t>[x] denotes that this data is not calculable.</t>
  </si>
  <si>
    <t>Required or observed TB notification rate</t>
  </si>
  <si>
    <t>TB notification rate 
per 100,000 population</t>
  </si>
  <si>
    <t>TB notification rate</t>
  </si>
  <si>
    <t>7.4</t>
  </si>
  <si>
    <t>8.9</t>
  </si>
  <si>
    <t>Required rate</t>
  </si>
  <si>
    <t>[x]</t>
  </si>
  <si>
    <t>7.0</t>
  </si>
  <si>
    <t>8.5</t>
  </si>
  <si>
    <t>5.7</t>
  </si>
  <si>
    <t>5.8</t>
  </si>
  <si>
    <t>7.2</t>
  </si>
  <si>
    <t>4.6</t>
  </si>
  <si>
    <t>5.9</t>
  </si>
  <si>
    <t>5.3</t>
  </si>
  <si>
    <t>6.6</t>
  </si>
  <si>
    <t>4.8</t>
  </si>
  <si>
    <t>6.1</t>
  </si>
  <si>
    <t>6.7</t>
  </si>
  <si>
    <t>8.2</t>
  </si>
  <si>
    <t>Upper tier local authority</t>
  </si>
  <si>
    <t>Barnsley</t>
  </si>
  <si>
    <t>Bradford</t>
  </si>
  <si>
    <t>Calderdale</t>
  </si>
  <si>
    <t>Doncaster</t>
  </si>
  <si>
    <t>East Riding of Yorkshire</t>
  </si>
  <si>
    <t>Kingston upon Hull</t>
  </si>
  <si>
    <t>Kirklees</t>
  </si>
  <si>
    <t>Leeds</t>
  </si>
  <si>
    <t>North East Lincolnshire</t>
  </si>
  <si>
    <t>North Lincolnshire</t>
  </si>
  <si>
    <t>North Yorkshire</t>
  </si>
  <si>
    <t>Rotherham</t>
  </si>
  <si>
    <t>Sheffield</t>
  </si>
  <si>
    <t>Wakefield</t>
  </si>
  <si>
    <t>York</t>
  </si>
  <si>
    <t>TB notification rate by upper tier local authority of residence</t>
  </si>
  <si>
    <t>Sex</t>
  </si>
  <si>
    <t>Age group (years)</t>
  </si>
  <si>
    <t>Female</t>
  </si>
  <si>
    <t>0 to 9</t>
  </si>
  <si>
    <t>10 to 19</t>
  </si>
  <si>
    <t>Male</t>
  </si>
  <si>
    <t>20 to 29</t>
  </si>
  <si>
    <t>30 to 39</t>
  </si>
  <si>
    <t>40 to 49</t>
  </si>
  <si>
    <t>50 to 59</t>
  </si>
  <si>
    <t>60 to 69</t>
  </si>
  <si>
    <t>70 to 79</t>
  </si>
  <si>
    <t>80 and over</t>
  </si>
  <si>
    <t>TB notification rate (per 100,000)</t>
  </si>
  <si>
    <t>0.7</t>
  </si>
  <si>
    <t>0.1</t>
  </si>
  <si>
    <t>2.4</t>
  </si>
  <si>
    <t>3.2</t>
  </si>
  <si>
    <t>1.6</t>
  </si>
  <si>
    <t>4.2</t>
  </si>
  <si>
    <t>2.3</t>
  </si>
  <si>
    <t>6.9</t>
  </si>
  <si>
    <t>13.1</t>
  </si>
  <si>
    <t>9.7</t>
  </si>
  <si>
    <t>17.5</t>
  </si>
  <si>
    <t>15.0</t>
  </si>
  <si>
    <t>11.3</t>
  </si>
  <si>
    <t>19.6</t>
  </si>
  <si>
    <t>9.3</t>
  </si>
  <si>
    <t>12.9</t>
  </si>
  <si>
    <t>17.1</t>
  </si>
  <si>
    <t>13.2</t>
  </si>
  <si>
    <t>21.8</t>
  </si>
  <si>
    <t>4.3</t>
  </si>
  <si>
    <t>10.1</t>
  </si>
  <si>
    <t>13.0</t>
  </si>
  <si>
    <t>9.4</t>
  </si>
  <si>
    <t>6.4</t>
  </si>
  <si>
    <t>4.1</t>
  </si>
  <si>
    <t>9.5</t>
  </si>
  <si>
    <t>10.8</t>
  </si>
  <si>
    <t>7.6</t>
  </si>
  <si>
    <t>14.7</t>
  </si>
  <si>
    <t>1.0</t>
  </si>
  <si>
    <t>4.7</t>
  </si>
  <si>
    <t>6.3</t>
  </si>
  <si>
    <t>3.8</t>
  </si>
  <si>
    <t>2.1</t>
  </si>
  <si>
    <t>5.4</t>
  </si>
  <si>
    <t>2.9</t>
  </si>
  <si>
    <t>0.9</t>
  </si>
  <si>
    <t>6.8</t>
  </si>
  <si>
    <t>4.9</t>
  </si>
  <si>
    <t>1.8</t>
  </si>
  <si>
    <t>Place of birth</t>
  </si>
  <si>
    <t>Non UK-born</t>
  </si>
  <si>
    <t>UK-born</t>
  </si>
  <si>
    <t>0 to 14</t>
  </si>
  <si>
    <t>Non-UK born</t>
  </si>
  <si>
    <t>UK born</t>
  </si>
  <si>
    <t>All places of birth</t>
  </si>
  <si>
    <t>15 to 44</t>
  </si>
  <si>
    <t>45 to 64</t>
  </si>
  <si>
    <t>65 and older</t>
  </si>
  <si>
    <t>Time since entry</t>
  </si>
  <si>
    <t>Total number of TB notifications in year</t>
  </si>
  <si>
    <t>Proportion of TB notifications</t>
  </si>
  <si>
    <t>Less than 2 years</t>
  </si>
  <si>
    <t>33.8</t>
  </si>
  <si>
    <t>2 to 5 years</t>
  </si>
  <si>
    <t>18.9</t>
  </si>
  <si>
    <t>6 to 10 years</t>
  </si>
  <si>
    <t>11 or more years</t>
  </si>
  <si>
    <t>37.3</t>
  </si>
  <si>
    <t>30.0</t>
  </si>
  <si>
    <t>7.3</t>
  </si>
  <si>
    <t>43.8</t>
  </si>
  <si>
    <t>29.0</t>
  </si>
  <si>
    <t>27.2</t>
  </si>
  <si>
    <t>37.2</t>
  </si>
  <si>
    <t>40.1</t>
  </si>
  <si>
    <t>21.6</t>
  </si>
  <si>
    <t>5.0</t>
  </si>
  <si>
    <t>33.3</t>
  </si>
  <si>
    <t>30.2</t>
  </si>
  <si>
    <t>35.4</t>
  </si>
  <si>
    <t>7.9</t>
  </si>
  <si>
    <t>26.5</t>
  </si>
  <si>
    <t>28.5</t>
  </si>
  <si>
    <t>31.3</t>
  </si>
  <si>
    <t>12.6</t>
  </si>
  <si>
    <t>27.7</t>
  </si>
  <si>
    <t>26.2</t>
  </si>
  <si>
    <t>31.4</t>
  </si>
  <si>
    <t>13.9</t>
  </si>
  <si>
    <t>26.0</t>
  </si>
  <si>
    <t>32.1</t>
  </si>
  <si>
    <t>13.4</t>
  </si>
  <si>
    <t>24.6</t>
  </si>
  <si>
    <t>19.9</t>
  </si>
  <si>
    <t>29.6</t>
  </si>
  <si>
    <t>21.3</t>
  </si>
  <si>
    <t>18.8</t>
  </si>
  <si>
    <t>30.3</t>
  </si>
  <si>
    <t>23.5</t>
  </si>
  <si>
    <t>26.7</t>
  </si>
  <si>
    <t>18.3</t>
  </si>
  <si>
    <t>31.6</t>
  </si>
  <si>
    <t>21.7</t>
  </si>
  <si>
    <t>23.6</t>
  </si>
  <si>
    <t>20.4</t>
  </si>
  <si>
    <t>34.4</t>
  </si>
  <si>
    <t>18.6</t>
  </si>
  <si>
    <t>23.7</t>
  </si>
  <si>
    <t>36.5</t>
  </si>
  <si>
    <t>19.5</t>
  </si>
  <si>
    <t>20.6</t>
  </si>
  <si>
    <t>39.4</t>
  </si>
  <si>
    <t>20.9</t>
  </si>
  <si>
    <t>15.9</t>
  </si>
  <si>
    <t>44.4</t>
  </si>
  <si>
    <t>23.8</t>
  </si>
  <si>
    <t>15.4</t>
  </si>
  <si>
    <t>42.5</t>
  </si>
  <si>
    <t>24.8</t>
  </si>
  <si>
    <t>20.1</t>
  </si>
  <si>
    <t>41.9</t>
  </si>
  <si>
    <t>23.3</t>
  </si>
  <si>
    <t>18.5</t>
  </si>
  <si>
    <t>43.2</t>
  </si>
  <si>
    <t>27.8</t>
  </si>
  <si>
    <t>18.0</t>
  </si>
  <si>
    <t>16.6</t>
  </si>
  <si>
    <t>37.6</t>
  </si>
  <si>
    <t>20.7</t>
  </si>
  <si>
    <t>11.4</t>
  </si>
  <si>
    <t>40.2</t>
  </si>
  <si>
    <t>17.8</t>
  </si>
  <si>
    <t>30.6</t>
  </si>
  <si>
    <t>13.7</t>
  </si>
  <si>
    <t>37.9</t>
  </si>
  <si>
    <t>32.3</t>
  </si>
  <si>
    <t>21.0</t>
  </si>
  <si>
    <t>34.1</t>
  </si>
  <si>
    <t>39.8</t>
  </si>
  <si>
    <t>10.0</t>
  </si>
  <si>
    <t>29.4</t>
  </si>
  <si>
    <t>39.7</t>
  </si>
  <si>
    <t>19.8</t>
  </si>
  <si>
    <t>31.0</t>
  </si>
  <si>
    <t>Country of birth</t>
  </si>
  <si>
    <t>Eritrea</t>
  </si>
  <si>
    <t>India</t>
  </si>
  <si>
    <t>Nigeria</t>
  </si>
  <si>
    <t>Pakistan</t>
  </si>
  <si>
    <t>Romania</t>
  </si>
  <si>
    <t>Ethnic group</t>
  </si>
  <si>
    <t>White</t>
  </si>
  <si>
    <t>Mixed/Other</t>
  </si>
  <si>
    <t>Black</t>
  </si>
  <si>
    <t>South Asian</t>
  </si>
  <si>
    <t>Number of TB notifications with pulmonary TB</t>
  </si>
  <si>
    <t>Total number of TB notifications</t>
  </si>
  <si>
    <t>Proportion of people notified with pulmonary TB</t>
  </si>
  <si>
    <t>Number of TB notifications offered an HIV test</t>
  </si>
  <si>
    <t>Proportion of people notified with TB offered an HIV test (%)</t>
  </si>
  <si>
    <t>Number of TB notifications aged 15 years or over with at least one social risk factor</t>
  </si>
  <si>
    <t>Total number of TB notifications aged 15 years or over</t>
  </si>
  <si>
    <t>Proportion of people with TB aged 15 years or over with at least one social risk factor (%)</t>
  </si>
  <si>
    <t>IMD 2025 deprivation decile</t>
  </si>
  <si>
    <t>TB notification rate per 100,000 population</t>
  </si>
  <si>
    <t>1</t>
  </si>
  <si>
    <t>2</t>
  </si>
  <si>
    <t>3</t>
  </si>
  <si>
    <t>4</t>
  </si>
  <si>
    <t>5</t>
  </si>
  <si>
    <t>6</t>
  </si>
  <si>
    <t>7</t>
  </si>
  <si>
    <t>8</t>
  </si>
  <si>
    <t>9</t>
  </si>
  <si>
    <t>10</t>
  </si>
  <si>
    <t>Number of TB notifications with pulmonary TB who were culture confirmed</t>
  </si>
  <si>
    <t>Total number of TB notifications with pulmonary TB</t>
  </si>
  <si>
    <t>Proportion of people notified with pulmonary TB who were culture confirmed (%)</t>
  </si>
  <si>
    <t>Number of people with culture confirmed TB with first line drug results</t>
  </si>
  <si>
    <t>Total number of people with culture confirmed TB</t>
  </si>
  <si>
    <t>Proportion of people with culture confirmed TB with first line drug results (%)</t>
  </si>
  <si>
    <t>Number of people with culture confirmed TB with initial resistance to any first line drug</t>
  </si>
  <si>
    <t>Total number of people culture confirmed TB</t>
  </si>
  <si>
    <t>Proportion of people notified with culture confirmed TB with initial resistance to any first line drug (%)</t>
  </si>
  <si>
    <t>Number of TB notifications in children aged under 18 years</t>
  </si>
  <si>
    <t>Total population of children aged under 18 years</t>
  </si>
  <si>
    <t>TB notification rate per 100,000 population in children aged under 18 years</t>
  </si>
  <si>
    <t>[note 5] Delay to treatment is defined by when treatment was started from symptom onset.</t>
  </si>
  <si>
    <t>[note 6] Cases where delay to treatment was recorded as being greater than 730 days have been removed.</t>
  </si>
  <si>
    <t>Number of people notified with pulmonary TB with a treatment delay over 2 months</t>
  </si>
  <si>
    <t>Total number of people notified with pulmonary TB</t>
  </si>
  <si>
    <t>Proportion of people notified with pulmonary TB with a treatment delay over 2 months (%)</t>
  </si>
  <si>
    <t>Number of people notified with extra-pulmonary TB with a treatment delay over 2 months</t>
  </si>
  <si>
    <t>Total number of people notified with extra-pulmonary TB</t>
  </si>
  <si>
    <t>Proportion of people notified with extra-pulmonary TB with a treatment delay over 2 months (%)</t>
  </si>
  <si>
    <t>[note 7] All people included in this table are people with pulmonary TB who did not have a postmortem diagnosis and it was known that they had started treatment.</t>
  </si>
  <si>
    <t>Median</t>
  </si>
  <si>
    <t>Lower quartile</t>
  </si>
  <si>
    <t>Upper quartile</t>
  </si>
  <si>
    <t>Interquartile range</t>
  </si>
  <si>
    <t>Lower limit</t>
  </si>
  <si>
    <t>Upper limit</t>
  </si>
  <si>
    <t>Number of people with non-severe TB treated for non-MDR or non-RR TB with one or more social risk factors who completed treatment within 12 months</t>
  </si>
  <si>
    <t>Total number of people with non-severe TB treated for non-MDR or non-RR TB with one or more social risk factors</t>
  </si>
  <si>
    <t>Proportion of people with non-severe TB treated for non-MDR or non-RR TB with one or more social risk factors who completed treatment within 12 months (%)</t>
  </si>
  <si>
    <t>Number of people with non-severe TB treated for non-MDR or non-RR TB who completed treatment within 12 months</t>
  </si>
  <si>
    <t>Total number of people with non-severe TB treated for non-MDR or non-RR TB</t>
  </si>
  <si>
    <t>Proportion of people with non-severe TB treated for non-MDR or non-RR TB who completed treatment within 12 months compared with the target of 90% Region (%)</t>
  </si>
  <si>
    <t>Outcome</t>
  </si>
  <si>
    <t>Number of people evaluated with non-severe TB treated for non-MDR and non-RR TB who did not complete treatment at 12 months by outcome</t>
  </si>
  <si>
    <t>Total number of people evaluated with non-severe TB treated for non-MDR and non-RR TB</t>
  </si>
  <si>
    <t>Proportion of people evaluated with non-severe TB treated for non-MDR and non-RR TB who did not complete treatment at 12 months (%)</t>
  </si>
  <si>
    <t>Died</t>
  </si>
  <si>
    <t>Lost to follow-up</t>
  </si>
  <si>
    <t>2.6</t>
  </si>
  <si>
    <t>Still on treatment</t>
  </si>
  <si>
    <t>1.1</t>
  </si>
  <si>
    <t>Treatment stopped</t>
  </si>
  <si>
    <t>1.5</t>
  </si>
  <si>
    <t>4.5</t>
  </si>
  <si>
    <t>0.3</t>
  </si>
  <si>
    <t>3.3</t>
  </si>
  <si>
    <t>1.4</t>
  </si>
  <si>
    <t>4.0</t>
  </si>
  <si>
    <t>1.3</t>
  </si>
  <si>
    <t>2.2</t>
  </si>
  <si>
    <t>1.2</t>
  </si>
  <si>
    <t>1.9</t>
  </si>
  <si>
    <t>0.8</t>
  </si>
  <si>
    <t>3.7</t>
  </si>
  <si>
    <t>0.0</t>
  </si>
  <si>
    <t>3.4</t>
  </si>
  <si>
    <t>3.0</t>
  </si>
  <si>
    <t>3.6</t>
  </si>
  <si>
    <t>3.9</t>
  </si>
  <si>
    <t>[note 9] Death could be due to TB or any other cause.</t>
  </si>
  <si>
    <t>Number of people with non-severe TB treated for non-MDR or non-RR TB who died at their last recorded treatment outcome</t>
  </si>
  <si>
    <t>Proportion of people with non-severe TB treated for non-MDR or non-RR TB who died at their last recorded treatment outcome (%)</t>
  </si>
  <si>
    <t>[note 10] Individuals with more than 65 contacts were excluded as indicative of a large outbreak investigation and therefore not representative of the routine contact tracing.</t>
  </si>
  <si>
    <t>Total number of TB notifications occuring for all countries of birth outside of the UK</t>
  </si>
  <si>
    <t>Lower tier local authority</t>
  </si>
  <si>
    <t>Kingston upon Hull, City of</t>
  </si>
  <si>
    <t>NHS ICB</t>
  </si>
  <si>
    <t>NHS Humber and North Yorkshire Integrated Care Board</t>
  </si>
  <si>
    <t>NHS South Yorkshire Integrated Care Board</t>
  </si>
  <si>
    <t>NHS West Yorkshire Integrated Care Board</t>
  </si>
  <si>
    <t>Supplementary Table 27. Proportion of people with non-severe TB treated for non-MDR or non-RR TB with one or more social risk factors who completed treatment within 12 months, Yorkshire and the Humber, 2019 to 2023</t>
  </si>
  <si>
    <t>Less than 5</t>
  </si>
  <si>
    <t>Supplementary Table 8. Number of TB notifications in non-UK born and UK born people by place of birth, Yorkshire and the Humber, 2001 to 2024</t>
  </si>
  <si>
    <t>Supplementary Table 9. Number of TB notifications in non-UK born and UK born people by place of birth and age group, Yorkshire and the Humber, 2001 to 2024</t>
  </si>
  <si>
    <t>Supplementary Table 10. Proportion of TB notifications by time since entry for people born outside the UK, Yorkshire and the Humber, 2001 to 2024</t>
  </si>
  <si>
    <t>Supplementary Table 12. Number of TB notifications in ethnic groups by place of birth (UK and non-UK born), Yorkshire and the Humber, 2001 to 2024</t>
  </si>
  <si>
    <t>Supplementary Table 13. Proportion of people notified with pulmonary TB, Yorkshire and the Humber, 2014 to 2024</t>
  </si>
  <si>
    <t>Supplementary Table 14. Proportion of people with TB offered an HIV test by year, Yorkshire and the Humber, 2019 to 2024</t>
  </si>
  <si>
    <t>Supplementary Table 15. Proportion of people with TB aged 15 years or over with at least one social risk factor (SRF), Yorkshire and the Humber, 2019 to 2024</t>
  </si>
  <si>
    <t>Supplementary Table 16. TB notification rate per 100,000 population by deprivation decile, Yorkshire and the Humber, 2024</t>
  </si>
  <si>
    <t>Supplementary Table 17. Proportion of people notified with pulmonary TB who were culture confirmed, Yorkshire and the Humber, 2018 to 2024</t>
  </si>
  <si>
    <t>Supplementary Table 18. Proportion of people culture confirmed with TB with first line drug results, Yorkshire and the Humber, 2018 to 2024</t>
  </si>
  <si>
    <t>Supplementary Table 19. Proportion of people notified with culture confirmed TB with initial resistance to any first line drug, Yorkshire and the Humber, 2018 to 2024</t>
  </si>
  <si>
    <t>Supplementary Table 20. Number of TB notifications in children aged under 18 years, Yorkshire and the Humber, 2001 to 2024</t>
  </si>
  <si>
    <t>Supplementary Table 21. TB notification rate per 100,000 population in children aged under 18 years, Yorkshire and the Humber, 2001 to 2024</t>
  </si>
  <si>
    <t>Supplementary Table 22. Number of TB notifications in UK born children aged under 18 years, Yorkshire and the Humber, 2001 to 2024</t>
  </si>
  <si>
    <t>Supplementary Table 23. Proportion of people notified with pulmonary TB with a treatment delay over 2 months, Yorkshire and the Humber, 2019 to 2024</t>
  </si>
  <si>
    <t>Supplementary Table 24. Proportion of people notified with extra-pulmonary TB with a treatment delay over 2 months, Yorkshire and the Humber, 2019 to 2024</t>
  </si>
  <si>
    <t>Supplementary Table 25. Median treatment delays among people notified with pulmonary TB, Yorkshire and the Humber, 2019 to 2024</t>
  </si>
  <si>
    <t>Supplementary Table 26. Proportion of people with non-severe TB treated for non-MDR or non-RR TB who completed treatment within 12 months compared with the target of 90%, Yorkshire and the Humber, 2019 to 2023</t>
  </si>
  <si>
    <t>Supplementary Table 28. Outcomes of people evaluated who did not complete treatment by 12 months for people with non-severe TB treated for non-MDR or non-RR TB, Yorkshire and the Humber, 2014 to 2023</t>
  </si>
  <si>
    <t>Supplementary Table 29. Proportion of people with non-severe TB treated for non-MDR or non-RR TB who died at their last recorded treatment outcome, Yorkshire and the Humber, 2018 to 2023</t>
  </si>
  <si>
    <t>Supplementary Table 30. Proportion of people notified with pulmonary TB with at least 5 contacts identified and screened for active and latent TB by year, Yorkshire and the Humber, 2019 to 2024</t>
  </si>
  <si>
    <t>Supplementary Table 31. Proportion of TB notifications occurring within 5 years of entry to the UK for all countries of birth outside of the UK, Yorkshire and the Humber, 2018 to 2024</t>
  </si>
  <si>
    <t>[note 4] Additional social risk factors have been captured since 2021.</t>
  </si>
  <si>
    <t>ICB counts and rates only include cases resident in Yorkshire and the Humber.</t>
  </si>
  <si>
    <t>0 cases have been excluded due to missing age and/or sex data.</t>
  </si>
  <si>
    <t>Additional social risk factors have been captured since 2021.</t>
  </si>
  <si>
    <t>[note 2] 0 cases have been excluded due to missing age and/or sex data.</t>
  </si>
  <si>
    <t>[note 3] The Mixed/Other ethnic group comprises people of Mixed/Other, Chinese and Asian-Other ethnicities.</t>
  </si>
  <si>
    <t>[note 6] Delay to treatment is defined by when treatment was started from symptom onset.</t>
  </si>
  <si>
    <t>[note 11] ICB counts and rates only include cases resident in Yorkshire and the Humber.</t>
  </si>
  <si>
    <t>[note 11]</t>
  </si>
  <si>
    <t>The Mixed/Other ethnic group comprises people of Mixed/Other, Chinese and Asian-Other ethnicities.</t>
  </si>
  <si>
    <t>[note 8] Does not include individuals with CNS, spinal, cryptic or miliary TB among adults, and TB meningitis, miliary or cryptic disseminated disease among children aged 0 to 14 years.</t>
  </si>
  <si>
    <t>Does not include individuals with CNS, spinal, cryptic or miliary TB among adults, and TB meningitis, miliary or cryptic disseminated disease among children aged 0 to 14 years.</t>
  </si>
  <si>
    <t>Supplementary Table 3. Observed TB notification rate compared with required TB notification rates to meet the WHO End TB 2035 goal of 90% reduction in incidence by 2035, Yorkshire and the Humber, 2015 to 2024</t>
  </si>
  <si>
    <t>Supplementary Table 4. TB notification rate per 100,000 population by upper tier local authority of residence, Yorkshire and the Humber, 2024</t>
  </si>
  <si>
    <t>Supplementary Table 5. TB notification rate per 100,000 population by upper tier local authority of residence, Yorkshire and the Humber, 2001 to 2024</t>
  </si>
  <si>
    <t>Supplementary Table 6. Number of TB notifications by age and sex, Yorkshire and the Humber, 2024</t>
  </si>
  <si>
    <t>Supplementary Table 7. TB notification rate per 100,000 population by age and sex, Yorkshire and the Humber, 2024</t>
  </si>
  <si>
    <t>Supplementary Table 27. Proportion of people with non-severe TB treated for non-MDR or non-RR TB and with one or more social risk factors who completed treatment within 12 months, Yorkshire and the Humber, 2019 to 2023</t>
  </si>
  <si>
    <t>Supplementary Table 32. Number of TB notifications by lower tier local authority, Yorkshire and the Humber, 2001 to 2024</t>
  </si>
  <si>
    <t>Supplementary Table 33. TB rate per 100,000 population by lower tier local authority, Yorkshire and the Humber, 2001 to 2024</t>
  </si>
  <si>
    <t>Supplementary Table 34. Number of TB notifications by NHS Integrated Care Board of residence, Yorkshire and the Humber, 2001 to 2024</t>
  </si>
  <si>
    <t>Supplementary Table 35. TB rate per 100,000 population by NHS Integrated Care Board of residence, Yorkshire and the Humber, 2001 to 2024</t>
  </si>
  <si>
    <t>Supplementary Table 36. Number of TB notifications by upper tier local authority, Yorkshire and the Humber, 2001 to 2024</t>
  </si>
  <si>
    <t>Tuberculosis in Yorkshire and the Humber 2024 report: supplementary data tables</t>
  </si>
  <si>
    <t>23 March 2026</t>
  </si>
  <si>
    <t>UK Health Security Agency</t>
  </si>
  <si>
    <t>Number of people notified with pulmonary TB with at least 5 contacts identified and screened for active and latent TB</t>
  </si>
  <si>
    <t>Proportion of people notified with pulmonary TB with at least 5 contacts identified and screened for active and latent TB by year (%)</t>
  </si>
  <si>
    <t>Number of TB notifications occurring within 5 years of entry to the UK for all countries of birth outside of the UK</t>
  </si>
  <si>
    <t>Proportion of TB notifications occurring within 5 years of entry to the UK for all countries of birth outside of the UK (%)</t>
  </si>
  <si>
    <t>Supplementary Table 34. Number of TB notifications by NHS integrated care board of residence, Yorkshire and the Humber, 2001 to 2024</t>
  </si>
  <si>
    <t>Supplementary Table 35. TB rate per 100,000 population by NHS integrated care board of residence, Yorkshire and the Humber, 2001 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</si>
</sst>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rgb="FF000000"/>
      <name val="Arial"/>
    </font>
    <font>
      <b/>
      <sz val="16"/>
      <color rgb="FF000000"/>
      <name val="Arial"/>
    </font>
    <font>
      <b/>
      <sz val="14"/>
      <color rgb="FF000000"/>
      <name val="Arial"/>
    </font>
    <font>
      <b/>
      <sz val="12"/>
      <color rgb="FF000000"/>
      <name val="Arial"/>
    </font>
    <font>
      <u/>
      <sz val="12"/>
      <color theme="10"/>
      <name val="Arial"/>
    </font>
    <font>
      <sz val="8"/>
      <name val="Arial"/>
    </font>
    <font>
      <sz val="12"/>
      <color rgb="FF000000"/>
      <name val="Arial"/>
      <family val="2"/>
    </font>
    <font>
      <b/>
      <sz val="16"/>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Alignment="0" applyProtection="0"/>
  </cellStyleXfs>
  <cellXfs count="34">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xf>
    <xf numFmtId="3" fontId="0" fillId="0" borderId="0" xfId="0" applyNumberFormat="1"/>
    <xf numFmtId="164" fontId="0" fillId="0" borderId="0" xfId="0" applyNumberFormat="1"/>
    <xf numFmtId="3" fontId="0" fillId="0" borderId="0" xfId="0" applyNumberFormat="1" applyAlignment="1">
      <alignment horizontal="right"/>
    </xf>
    <xf numFmtId="0" fontId="6" fillId="0" borderId="0" xfId="0" applyFont="1" applyAlignment="1">
      <alignment horizontal="right" wrapText="1"/>
    </xf>
    <xf numFmtId="0" fontId="7" fillId="0" borderId="0" xfId="2" applyAlignment="1">
      <alignment wrapText="1"/>
    </xf>
    <xf numFmtId="49" fontId="6" fillId="0" borderId="0" xfId="0" applyNumberFormat="1" applyFont="1" applyAlignment="1">
      <alignment wrapText="1"/>
    </xf>
    <xf numFmtId="0" fontId="6" fillId="0" borderId="0" xfId="0" applyFont="1" applyAlignment="1">
      <alignment wrapText="1"/>
    </xf>
    <xf numFmtId="0" fontId="7" fillId="0" borderId="0" xfId="2"/>
    <xf numFmtId="0" fontId="7" fillId="0" borderId="0" xfId="2" applyAlignment="1">
      <alignment vertical="top"/>
    </xf>
    <xf numFmtId="0" fontId="0" fillId="0" borderId="0" xfId="0" applyAlignment="1">
      <alignment vertical="top"/>
    </xf>
    <xf numFmtId="0" fontId="4" fillId="0" borderId="0" xfId="0" applyFont="1" applyAlignment="1">
      <alignment horizontal="left" vertical="top" wrapText="1"/>
    </xf>
    <xf numFmtId="0" fontId="0" fillId="0" borderId="0" xfId="0" applyAlignment="1">
      <alignment horizontal="left" vertical="top" wrapText="1"/>
    </xf>
    <xf numFmtId="0" fontId="4" fillId="0" borderId="0" xfId="1" applyAlignment="1">
      <alignment horizontal="left" vertical="top" wrapText="1"/>
    </xf>
    <xf numFmtId="0" fontId="6" fillId="0" borderId="0" xfId="0" applyFont="1" applyAlignment="1">
      <alignment horizontal="left" vertical="top" wrapText="1"/>
    </xf>
    <xf numFmtId="0" fontId="4" fillId="0" borderId="0" xfId="1" applyFill="1" applyAlignment="1">
      <alignment vertical="top"/>
    </xf>
    <xf numFmtId="0" fontId="0" fillId="0" borderId="0" xfId="0" applyAlignment="1"/>
    <xf numFmtId="0" fontId="0" fillId="0" borderId="0" xfId="0" applyAlignment="1">
      <alignment vertical="top" wrapText="1"/>
    </xf>
    <xf numFmtId="0" fontId="7" fillId="0" borderId="0" xfId="2" applyAlignment="1">
      <alignment horizontal="left"/>
    </xf>
    <xf numFmtId="3" fontId="3" fillId="0" borderId="0" xfId="0" applyNumberFormat="1" applyFont="1" applyAlignment="1">
      <alignment horizontal="right" wrapText="1"/>
    </xf>
    <xf numFmtId="3" fontId="0" fillId="0" borderId="0" xfId="0" applyNumberFormat="1" applyAlignment="1">
      <alignment horizontal="right" wrapText="1"/>
    </xf>
    <xf numFmtId="0" fontId="8" fillId="0" borderId="0" xfId="0" applyFont="1" applyAlignment="1">
      <alignment horizontal="right" wrapText="1"/>
    </xf>
    <xf numFmtId="0" fontId="0" fillId="0" borderId="0" xfId="0" applyAlignment="1">
      <alignment horizontal="right" vertical="top" wrapText="1"/>
    </xf>
    <xf numFmtId="164" fontId="0" fillId="0" borderId="0" xfId="0" applyNumberFormat="1" applyAlignment="1">
      <alignment vertical="top"/>
    </xf>
  </cellXfs>
  <cellStyles count="3">
    <cellStyle name="Heading 1" xfId="2" builtinId="16" customBuiltin="1"/>
    <cellStyle name="Hyperlink" xfId="1" builtinId="8"/>
    <cellStyle name="Normal" xfId="0" builtinId="0"/>
  </cellStyles>
  <dxfs count="70">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3" formatCode="#,##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fill>
        <patternFill patternType="none">
          <fgColor indexed="64"/>
          <bgColor auto="1"/>
        </patternFill>
      </fill>
      <alignment vertical="top" textRotation="0" indent="0" justifyLastLine="0" shrinkToFit="0" readingOrder="0"/>
    </dxf>
    <dxf>
      <fill>
        <patternFill patternType="none">
          <fgColor indexed="64"/>
          <bgColor auto="1"/>
        </patternFill>
      </fill>
      <alignment vertical="top" textRotation="0" indent="0" justifyLastLine="0" shrinkToFit="0" readingOrder="0"/>
    </dxf>
    <dxf>
      <alignment vertical="top" textRotation="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34" totalsRowShown="0" headerRowDxfId="59" dataDxfId="60">
  <tableColumns count="3">
    <tableColumn id="1" xr3:uid="{00000000-0010-0000-0000-000001000000}" name="Sheet name" dataDxfId="63"/>
    <tableColumn id="2" xr3:uid="{00000000-0010-0000-0000-000002000000}" name="Sheet title" dataDxfId="62"/>
    <tableColumn id="3" xr3:uid="{00000000-0010-0000-0000-000003000000}" name="Notes" dataDxfId="61"/>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4" totalsRowShown="0" headerRowDxfId="55" dataDxfId="56">
  <tableColumns count="2">
    <tableColumn id="1" xr3:uid="{00000000-0010-0000-0100-000001000000}" name="Note number" dataDxfId="58"/>
    <tableColumn id="2" xr3:uid="{00000000-0010-0000-0100-000002000000}" name="Note text" dataDxfId="57"/>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1" displayName="supplementary_table_1" ref="A3:B27" totalsRowShown="0">
  <tableColumns count="2">
    <tableColumn id="1" xr3:uid="{00000000-0010-0000-0200-000001000000}" name="Year"/>
    <tableColumn id="2" xr3:uid="{00000000-0010-0000-0200-000002000000}" name="Number of TB notifications"/>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2" displayName="supplementary_table_2" ref="A4:G52" totalsRowShown="0">
  <tableColumns count="7">
    <tableColumn id="1" xr3:uid="{00000000-0010-0000-0300-000001000000}" name="Area"/>
    <tableColumn id="2" xr3:uid="{00000000-0010-0000-0300-000002000000}" name="Year"/>
    <tableColumn id="3" xr3:uid="{00000000-0010-0000-0300-000003000000}" name="Number of TB notifications"/>
    <tableColumn id="4" xr3:uid="{00000000-0010-0000-0300-000004000000}" name="Total population"/>
    <tableColumn id="5" xr3:uid="{00000000-0010-0000-0300-000005000000}" name="TB notification rate per _x000a_100,000 population"/>
    <tableColumn id="6" xr3:uid="{00000000-0010-0000-0300-000006000000}" name="Lower 95% CI"/>
    <tableColumn id="7" xr3:uid="{00000000-0010-0000-0300-000007000000}" name="Upper 95% CI"/>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3" displayName="supplementary_table_3" ref="A5:G25" totalsRowShown="0">
  <tableColumns count="7">
    <tableColumn id="1" xr3:uid="{00000000-0010-0000-0400-000001000000}" name="Year"/>
    <tableColumn id="2" xr3:uid="{00000000-0010-0000-0400-000002000000}" name="Required or observed TB notification rate"/>
    <tableColumn id="3" xr3:uid="{00000000-0010-0000-0400-000003000000}" name="Number of TB notifications"/>
    <tableColumn id="4" xr3:uid="{00000000-0010-0000-0400-000004000000}" name="Total population" dataDxfId="54"/>
    <tableColumn id="5" xr3:uid="{00000000-0010-0000-0400-000005000000}" name="TB notification rate _x000a_per 100,000 population"/>
    <tableColumn id="6" xr3:uid="{00000000-0010-0000-0400-000006000000}" name="Lower 95% CI"/>
    <tableColumn id="7" xr3:uid="{00000000-0010-0000-0400-000007000000}" name="Upper 95% CI"/>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5" displayName="supplementary_table_5" ref="A3:D18" totalsRowShown="0">
  <tableColumns count="4">
    <tableColumn id="1" xr3:uid="{00000000-0010-0000-0600-000001000000}" name="Upper tier local authority"/>
    <tableColumn id="2" xr3:uid="{00000000-0010-0000-0600-000002000000}" name="Number of TB notifications"/>
    <tableColumn id="3" xr3:uid="{00000000-0010-0000-0600-000003000000}" name="Total population"/>
    <tableColumn id="4" xr3:uid="{00000000-0010-0000-0600-000004000000}" name="TB notification rate by upper tier local authority of residenc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4" displayName="supplementary_table_4" ref="A3:Y18" totalsRowShown="0">
  <tableColumns count="25">
    <tableColumn id="1" xr3:uid="{00000000-0010-0000-0500-000001000000}" name="Upper tier local authority"/>
    <tableColumn id="2" xr3:uid="{00000000-0010-0000-0500-000002000000}" name="2001"/>
    <tableColumn id="3" xr3:uid="{00000000-0010-0000-0500-000003000000}" name="2002"/>
    <tableColumn id="4" xr3:uid="{00000000-0010-0000-0500-000004000000}" name="2003"/>
    <tableColumn id="5" xr3:uid="{00000000-0010-0000-0500-000005000000}" name="2004"/>
    <tableColumn id="6" xr3:uid="{00000000-0010-0000-0500-000006000000}" name="2005"/>
    <tableColumn id="7" xr3:uid="{00000000-0010-0000-0500-000007000000}" name="2006"/>
    <tableColumn id="8" xr3:uid="{00000000-0010-0000-0500-000008000000}" name="2007"/>
    <tableColumn id="9" xr3:uid="{00000000-0010-0000-0500-000009000000}" name="2008"/>
    <tableColumn id="10" xr3:uid="{00000000-0010-0000-0500-00000A000000}" name="2009"/>
    <tableColumn id="11" xr3:uid="{00000000-0010-0000-0500-00000B000000}" name="2010"/>
    <tableColumn id="12" xr3:uid="{00000000-0010-0000-0500-00000C000000}" name="2011"/>
    <tableColumn id="13" xr3:uid="{00000000-0010-0000-0500-00000D000000}" name="2012"/>
    <tableColumn id="14" xr3:uid="{00000000-0010-0000-0500-00000E000000}" name="2013"/>
    <tableColumn id="15" xr3:uid="{00000000-0010-0000-0500-00000F000000}" name="2014"/>
    <tableColumn id="16" xr3:uid="{00000000-0010-0000-0500-000010000000}" name="2015"/>
    <tableColumn id="17" xr3:uid="{00000000-0010-0000-0500-000011000000}" name="2016"/>
    <tableColumn id="18" xr3:uid="{00000000-0010-0000-0500-000012000000}" name="2017"/>
    <tableColumn id="19" xr3:uid="{00000000-0010-0000-0500-000013000000}" name="2018"/>
    <tableColumn id="20" xr3:uid="{00000000-0010-0000-0500-000014000000}" name="2019"/>
    <tableColumn id="21" xr3:uid="{00000000-0010-0000-0500-000015000000}" name="2020"/>
    <tableColumn id="22" xr3:uid="{00000000-0010-0000-0500-000016000000}" name="2021"/>
    <tableColumn id="23" xr3:uid="{00000000-0010-0000-0500-000017000000}" name="2022"/>
    <tableColumn id="24" xr3:uid="{00000000-0010-0000-0500-000018000000}" name="2023"/>
    <tableColumn id="25" xr3:uid="{00000000-0010-0000-0500-000019000000}" name="2024"/>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6" displayName="supplementary_table_6" ref="A4:C21" totalsRowShown="0">
  <tableColumns count="3">
    <tableColumn id="1" xr3:uid="{00000000-0010-0000-0700-000001000000}" name="Sex"/>
    <tableColumn id="2" xr3:uid="{00000000-0010-0000-0700-000002000000}" name="Age group (years)"/>
    <tableColumn id="3" xr3:uid="{00000000-0010-0000-0700-000003000000}" name="Number of TB notification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7" displayName="supplementary_table_7" ref="A4:G21" totalsRowShown="0">
  <tableColumns count="7">
    <tableColumn id="1" xr3:uid="{00000000-0010-0000-0800-000001000000}" name="Sex"/>
    <tableColumn id="2" xr3:uid="{00000000-0010-0000-0800-000002000000}" name="Age group (years)"/>
    <tableColumn id="3" xr3:uid="{00000000-0010-0000-0800-000003000000}" name="Number of TB notifications"/>
    <tableColumn id="4" xr3:uid="{00000000-0010-0000-0800-000004000000}" name="Total population"/>
    <tableColumn id="5" xr3:uid="{00000000-0010-0000-0800-000005000000}" name="TB notification rate (per 100,000)"/>
    <tableColumn id="6" xr3:uid="{00000000-0010-0000-0800-000006000000}" name="Lower 95% CI"/>
    <tableColumn id="7" xr3:uid="{00000000-0010-0000-0800-000007000000}" name="Upper 95% CI"/>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8" displayName="supplementary_table_8" ref="A3:C51" totalsRowShown="0">
  <tableColumns count="3">
    <tableColumn id="1" xr3:uid="{00000000-0010-0000-0900-000001000000}" name="Year"/>
    <tableColumn id="2" xr3:uid="{00000000-0010-0000-0900-000002000000}" name="Place of birth"/>
    <tableColumn id="3" xr3:uid="{00000000-0010-0000-0900-000003000000}" name="Number of TB notifications"/>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9" displayName="supplementary_table_9" ref="A3:D291" totalsRowShown="0">
  <tableColumns count="4">
    <tableColumn id="1" xr3:uid="{00000000-0010-0000-0A00-000001000000}" name="Year"/>
    <tableColumn id="2" xr3:uid="{00000000-0010-0000-0A00-000002000000}" name="Age group (years)"/>
    <tableColumn id="3" xr3:uid="{00000000-0010-0000-0A00-000003000000}" name="Place of birth"/>
    <tableColumn id="4" xr3:uid="{00000000-0010-0000-0A00-000004000000}" name="Number of TB notifications"/>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0" displayName="supplementary_table_10" ref="A3:E99" totalsRowShown="0">
  <tableColumns count="5">
    <tableColumn id="1" xr3:uid="{00000000-0010-0000-0B00-000001000000}" name="Year"/>
    <tableColumn id="2" xr3:uid="{00000000-0010-0000-0B00-000002000000}" name="Time since entry"/>
    <tableColumn id="3" xr3:uid="{00000000-0010-0000-0B00-000003000000}" name="Number of TB notifications"/>
    <tableColumn id="4" xr3:uid="{00000000-0010-0000-0B00-000004000000}" name="Total number of TB notifications in year"/>
    <tableColumn id="5" xr3:uid="{00000000-0010-0000-0B00-000005000000}" name="Proportion of TB notifications"/>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supplementary_table_11" displayName="supplementary_table_11" ref="A3:C58" totalsRowShown="0">
  <tableColumns count="3">
    <tableColumn id="1" xr3:uid="{00000000-0010-0000-0C00-000001000000}" name="Year"/>
    <tableColumn id="2" xr3:uid="{00000000-0010-0000-0C00-000002000000}" name="Country of birth"/>
    <tableColumn id="3" xr3:uid="{00000000-0010-0000-0C00-000003000000}" name="Number of TB notifications"/>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2" displayName="supplementary_table_12" ref="A4:D292" totalsRowShown="0" headerRowDxfId="69" dataDxfId="68">
  <tableColumns count="4">
    <tableColumn id="1" xr3:uid="{00000000-0010-0000-0E00-000001000000}" name="Year" dataDxfId="67"/>
    <tableColumn id="2" xr3:uid="{00000000-0010-0000-0E00-000002000000}" name="Place of birth" dataDxfId="66"/>
    <tableColumn id="3" xr3:uid="{00000000-0010-0000-0E00-000003000000}" name="Ethnic group" dataDxfId="65"/>
    <tableColumn id="4" xr3:uid="{00000000-0010-0000-0E00-000004000000}" name="Number of TB notifications" dataDxfId="64"/>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3" displayName="supplementary_table_13" ref="A4:F15" totalsRowShown="0">
  <tableColumns count="6">
    <tableColumn id="1" xr3:uid="{00000000-0010-0000-0F00-000001000000}" name="Year"/>
    <tableColumn id="2" xr3:uid="{00000000-0010-0000-0F00-000002000000}" name="Number of TB notifications with pulmonary TB"/>
    <tableColumn id="3" xr3:uid="{00000000-0010-0000-0F00-000003000000}" name="Total number of TB notifications"/>
    <tableColumn id="4" xr3:uid="{00000000-0010-0000-0F00-000004000000}" name="Proportion of people notified with pulmonary TB"/>
    <tableColumn id="5" xr3:uid="{00000000-0010-0000-0F00-000005000000}" name="Lower 95% CI"/>
    <tableColumn id="6" xr3:uid="{00000000-0010-0000-0F00-000006000000}" name="Upper 95% CI"/>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4" displayName="supplementary_table_14" ref="A4:F10" totalsRowShown="0">
  <tableColumns count="6">
    <tableColumn id="1" xr3:uid="{00000000-0010-0000-1000-000001000000}" name="Year"/>
    <tableColumn id="2" xr3:uid="{00000000-0010-0000-1000-000002000000}" name="Number of TB notifications offered an HIV test"/>
    <tableColumn id="3" xr3:uid="{00000000-0010-0000-1000-000003000000}" name="Total number of TB notifications"/>
    <tableColumn id="4" xr3:uid="{00000000-0010-0000-1000-000004000000}" name="Proportion of people notified with TB offered an HIV test (%)"/>
    <tableColumn id="5" xr3:uid="{00000000-0010-0000-1000-000005000000}" name="Lower 95% CI"/>
    <tableColumn id="6" xr3:uid="{00000000-0010-0000-1000-000006000000}" name="Upper 95% CI"/>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supplementary_table_15" displayName="supplementary_table_15" ref="A5:F11" totalsRowShown="0">
  <tableColumns count="6">
    <tableColumn id="1" xr3:uid="{00000000-0010-0000-1100-000001000000}" name="Year"/>
    <tableColumn id="2" xr3:uid="{00000000-0010-0000-1100-000002000000}" name="Number of TB notifications aged 15 years or over with at least one social risk factor"/>
    <tableColumn id="3" xr3:uid="{00000000-0010-0000-1100-000003000000}" name="Total number of TB notifications aged 15 years or over"/>
    <tableColumn id="4" xr3:uid="{00000000-0010-0000-1100-000004000000}" name="Proportion of people with TB aged 15 years or over with at least one social risk factor (%)"/>
    <tableColumn id="5" xr3:uid="{00000000-0010-0000-1100-000005000000}" name="Lower 95% CI"/>
    <tableColumn id="6" xr3:uid="{00000000-0010-0000-1100-000006000000}" name="Upper 95% CI"/>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6" displayName="supplementary_table_16" ref="A4:F14" totalsRowShown="0">
  <tableColumns count="6">
    <tableColumn id="1" xr3:uid="{00000000-0010-0000-1200-000001000000}" name="IMD 2025 deprivation decile"/>
    <tableColumn id="2" xr3:uid="{00000000-0010-0000-1200-000002000000}" name="Number of TB notifications"/>
    <tableColumn id="3" xr3:uid="{00000000-0010-0000-1200-000003000000}" name="Total population"/>
    <tableColumn id="4" xr3:uid="{00000000-0010-0000-1200-000004000000}" name="TB notification rate per 100,000 population"/>
    <tableColumn id="5" xr3:uid="{00000000-0010-0000-1200-000005000000}" name="Lower 95% CI"/>
    <tableColumn id="6" xr3:uid="{00000000-0010-0000-1200-000006000000}" name="Upper 95% CI"/>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supplementary_table_17" displayName="supplementary_table_17" ref="A4:F11" totalsRowShown="0">
  <tableColumns count="6">
    <tableColumn id="1" xr3:uid="{00000000-0010-0000-1300-000001000000}" name="Year"/>
    <tableColumn id="2" xr3:uid="{00000000-0010-0000-1300-000002000000}" name="Number of TB notifications with pulmonary TB who were culture confirmed"/>
    <tableColumn id="3" xr3:uid="{00000000-0010-0000-1300-000003000000}" name="Total number of TB notifications with pulmonary TB"/>
    <tableColumn id="4" xr3:uid="{00000000-0010-0000-1300-000004000000}" name="Proportion of people notified with pulmonary TB who were culture confirmed (%)"/>
    <tableColumn id="5" xr3:uid="{00000000-0010-0000-1300-000005000000}" name="Lower 95% CI"/>
    <tableColumn id="6" xr3:uid="{00000000-0010-0000-1300-000006000000}" name="Upper 95% CI"/>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supplementary_table_18" displayName="supplementary_table_18" ref="A4:F11" totalsRowShown="0">
  <tableColumns count="6">
    <tableColumn id="1" xr3:uid="{00000000-0010-0000-1400-000001000000}" name="Year"/>
    <tableColumn id="2" xr3:uid="{00000000-0010-0000-1400-000002000000}" name="Number of people with culture confirmed TB with first line drug results"/>
    <tableColumn id="3" xr3:uid="{00000000-0010-0000-1400-000003000000}" name="Total number of people with culture confirmed TB"/>
    <tableColumn id="4" xr3:uid="{00000000-0010-0000-1400-000004000000}" name="Proportion of people with culture confirmed TB with first line drug results (%)"/>
    <tableColumn id="5" xr3:uid="{00000000-0010-0000-1400-000005000000}" name="Lower 95% CI"/>
    <tableColumn id="6" xr3:uid="{00000000-0010-0000-1400-000006000000}" name="Upper 95% CI"/>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19" displayName="supplementary_table_19" ref="A4:F11" totalsRowShown="0">
  <tableColumns count="6">
    <tableColumn id="1" xr3:uid="{00000000-0010-0000-1500-000001000000}" name="Year"/>
    <tableColumn id="2" xr3:uid="{00000000-0010-0000-1500-000002000000}" name="Number of people with culture confirmed TB with initial resistance to any first line drug"/>
    <tableColumn id="3" xr3:uid="{00000000-0010-0000-1500-000003000000}" name="Total number of people culture confirmed TB"/>
    <tableColumn id="4" xr3:uid="{00000000-0010-0000-1500-000004000000}" name="Proportion of people notified with culture confirmed TB with initial resistance to any first line drug (%)"/>
    <tableColumn id="5" xr3:uid="{00000000-0010-0000-1500-000005000000}" name="Lower 95% CI"/>
    <tableColumn id="6" xr3:uid="{00000000-0010-0000-1500-000006000000}" name="Upper 95% CI"/>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0" displayName="supplementary_table_20" ref="A3:B27" totalsRowShown="0">
  <tableColumns count="2">
    <tableColumn id="1" xr3:uid="{00000000-0010-0000-1600-000001000000}" name="Year"/>
    <tableColumn id="2" xr3:uid="{00000000-0010-0000-1600-000002000000}" name="Number of TB notifications in children aged under 18 years"/>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supplementary_table_21" displayName="supplementary_table_21" ref="A4:F28" totalsRowShown="0">
  <tableColumns count="6">
    <tableColumn id="1" xr3:uid="{00000000-0010-0000-1700-000001000000}" name="Year"/>
    <tableColumn id="2" xr3:uid="{00000000-0010-0000-1700-000002000000}" name="Number of TB notifications in children aged under 18 years"/>
    <tableColumn id="3" xr3:uid="{00000000-0010-0000-1700-000003000000}" name="Total population of children aged under 18 years"/>
    <tableColumn id="4" xr3:uid="{00000000-0010-0000-1700-000004000000}" name="TB notification rate per 100,000 population in children aged under 18 years"/>
    <tableColumn id="5" xr3:uid="{00000000-0010-0000-1700-000005000000}" name="Lower 95% CI"/>
    <tableColumn id="6" xr3:uid="{00000000-0010-0000-1700-000006000000}" name="Upper 95% CI"/>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supplementary_table_22" displayName="supplementary_table_22" ref="A3:C27" totalsRowShown="0">
  <tableColumns count="3">
    <tableColumn id="1" xr3:uid="{00000000-0010-0000-1800-000001000000}" name="Year"/>
    <tableColumn id="2" xr3:uid="{00000000-0010-0000-1800-000002000000}" name="Place of birth"/>
    <tableColumn id="3" xr3:uid="{00000000-0010-0000-1800-000003000000}" name="Number of TB notifications in children aged under 18 years"/>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supplementary_table_23" displayName="supplementary_table_23" ref="A6:F12" totalsRowShown="0">
  <tableColumns count="6">
    <tableColumn id="1" xr3:uid="{00000000-0010-0000-1A00-000001000000}" name="Year"/>
    <tableColumn id="2" xr3:uid="{00000000-0010-0000-1A00-000002000000}" name="Number of people notified with pulmonary TB with a treatment delay over 2 months"/>
    <tableColumn id="3" xr3:uid="{00000000-0010-0000-1A00-000003000000}" name="Total number of people notified with pulmonary TB"/>
    <tableColumn id="4" xr3:uid="{00000000-0010-0000-1A00-000004000000}" name="Proportion of people notified with pulmonary TB with a treatment delay over 2 months (%)"/>
    <tableColumn id="5" xr3:uid="{00000000-0010-0000-1A00-000005000000}" name="Lower 95% CI"/>
    <tableColumn id="6" xr3:uid="{00000000-0010-0000-1A00-000006000000}" name="Upper 95% CI"/>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supplementary_table_24" displayName="supplementary_table_24" ref="A6:F12" totalsRowShown="0">
  <tableColumns count="6">
    <tableColumn id="1" xr3:uid="{00000000-0010-0000-1B00-000001000000}" name="Year"/>
    <tableColumn id="2" xr3:uid="{00000000-0010-0000-1B00-000002000000}" name="Number of people notified with extra-pulmonary TB with a treatment delay over 2 months"/>
    <tableColumn id="3" xr3:uid="{00000000-0010-0000-1B00-000003000000}" name="Total number of people notified with extra-pulmonary TB"/>
    <tableColumn id="4" xr3:uid="{00000000-0010-0000-1B00-000004000000}" name="Proportion of people notified with extra-pulmonary TB with a treatment delay over 2 months (%)"/>
    <tableColumn id="5" xr3:uid="{00000000-0010-0000-1B00-000005000000}" name="Lower 95% CI"/>
    <tableColumn id="6" xr3:uid="{00000000-0010-0000-1B00-000006000000}" name="Upper 95% CI"/>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supplementary_table_25" displayName="supplementary_table_25" ref="A5:G11" totalsRowShown="0">
  <tableColumns count="7">
    <tableColumn id="1" xr3:uid="{00000000-0010-0000-1C00-000001000000}" name="Year"/>
    <tableColumn id="2" xr3:uid="{00000000-0010-0000-1C00-000002000000}" name="Median"/>
    <tableColumn id="3" xr3:uid="{00000000-0010-0000-1C00-000003000000}" name="Lower quartile"/>
    <tableColumn id="4" xr3:uid="{00000000-0010-0000-1C00-000004000000}" name="Upper quartile"/>
    <tableColumn id="5" xr3:uid="{00000000-0010-0000-1C00-000005000000}" name="Interquartile range"/>
    <tableColumn id="6" xr3:uid="{00000000-0010-0000-1C00-000006000000}" name="Lower limit"/>
    <tableColumn id="7" xr3:uid="{00000000-0010-0000-1C00-000007000000}" name="Upper limit"/>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supplementary_table_26" displayName="supplementary_table_26" ref="A5:F10" totalsRowShown="0">
  <tableColumns count="6">
    <tableColumn id="1" xr3:uid="{00000000-0010-0000-1E00-000001000000}" name="Year"/>
    <tableColumn id="2" xr3:uid="{00000000-0010-0000-1E00-000002000000}" name="Number of people with non-severe TB treated for non-MDR or non-RR TB who completed treatment within 12 months"/>
    <tableColumn id="3" xr3:uid="{00000000-0010-0000-1E00-000003000000}" name="Total number of people with non-severe TB treated for non-MDR or non-RR TB"/>
    <tableColumn id="4" xr3:uid="{00000000-0010-0000-1E00-000004000000}" name="Proportion of people with non-severe TB treated for non-MDR or non-RR TB who completed treatment within 12 months compared with the target of 90% Region (%)"/>
    <tableColumn id="5" xr3:uid="{00000000-0010-0000-1E00-000005000000}" name="Lower 95% CI"/>
    <tableColumn id="6" xr3:uid="{00000000-0010-0000-1E00-000006000000}" name="Upper 95% CI"/>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supplementary_table_27" displayName="supplementary_table_27" ref="A6:F11" totalsRowShown="0">
  <tableColumns count="6">
    <tableColumn id="1" xr3:uid="{00000000-0010-0000-1D00-000001000000}" name="Year"/>
    <tableColumn id="2" xr3:uid="{00000000-0010-0000-1D00-000002000000}" name="Number of people with non-severe TB treated for non-MDR or non-RR TB with one or more social risk factors who completed treatment within 12 months"/>
    <tableColumn id="3" xr3:uid="{00000000-0010-0000-1D00-000003000000}" name="Total number of people with non-severe TB treated for non-MDR or non-RR TB with one or more social risk factors"/>
    <tableColumn id="4" xr3:uid="{00000000-0010-0000-1D00-000004000000}" name="Proportion of people with non-severe TB treated for non-MDR or non-RR TB with one or more social risk factors who completed treatment within 12 months (%)"/>
    <tableColumn id="5" xr3:uid="{00000000-0010-0000-1D00-000005000000}" name="Lower 95% CI"/>
    <tableColumn id="6" xr3:uid="{00000000-0010-0000-1D00-000006000000}" name="Upper 95% CI"/>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supplementary_table_28" displayName="supplementary_table_28" ref="A4:E44" totalsRowShown="0">
  <tableColumns count="5">
    <tableColumn id="1" xr3:uid="{00000000-0010-0000-1F00-000001000000}" name="Year"/>
    <tableColumn id="2" xr3:uid="{00000000-0010-0000-1F00-000002000000}" name="Outcome"/>
    <tableColumn id="3" xr3:uid="{00000000-0010-0000-1F00-000003000000}" name="Number of people evaluated with non-severe TB treated for non-MDR and non-RR TB who did not complete treatment at 12 months by outcome"/>
    <tableColumn id="4" xr3:uid="{00000000-0010-0000-1F00-000004000000}" name="Total number of people evaluated with non-severe TB treated for non-MDR and non-RR TB"/>
    <tableColumn id="5" xr3:uid="{00000000-0010-0000-1F00-000005000000}" name="Proportion of people evaluated with non-severe TB treated for non-MDR and non-RR TB who did not complete treatment at 12 months (%)"/>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supplementary_table_29" displayName="supplementary_table_29" ref="A6:F12" totalsRowShown="0">
  <tableColumns count="6">
    <tableColumn id="1" xr3:uid="{00000000-0010-0000-2000-000001000000}" name="Year"/>
    <tableColumn id="2" xr3:uid="{00000000-0010-0000-2000-000002000000}" name="Number of people with non-severe TB treated for non-MDR or non-RR TB who died at their last recorded treatment outcome"/>
    <tableColumn id="3" xr3:uid="{00000000-0010-0000-2000-000003000000}" name="Total number of people with non-severe TB treated for non-MDR or non-RR TB"/>
    <tableColumn id="4" xr3:uid="{00000000-0010-0000-2000-000004000000}" name="Proportion of people with non-severe TB treated for non-MDR or non-RR TB who died at their last recorded treatment outcome (%)"/>
    <tableColumn id="5" xr3:uid="{00000000-0010-0000-2000-000005000000}" name="Lower 95% CI"/>
    <tableColumn id="6" xr3:uid="{00000000-0010-0000-2000-000006000000}" name="Upper 95% CI"/>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supplementary_table_30" displayName="supplementary_table_30" ref="A5:F11" totalsRowShown="0">
  <tableColumns count="6">
    <tableColumn id="1" xr3:uid="{00000000-0010-0000-2100-000001000000}" name="Year"/>
    <tableColumn id="2" xr3:uid="{00000000-0010-0000-2100-000002000000}" name="Number of people notified with pulmonary TB with at least 5 contacts identified and screened for active and latent TB"/>
    <tableColumn id="3" xr3:uid="{00000000-0010-0000-2100-000003000000}" name="Total number of people notified with pulmonary TB"/>
    <tableColumn id="4" xr3:uid="{00000000-0010-0000-2100-000004000000}" name="Proportion of people notified with pulmonary TB with at least 5 contacts identified and screened for active and latent TB by year (%)"/>
    <tableColumn id="5" xr3:uid="{00000000-0010-0000-2100-000005000000}" name="Lower 95% CI"/>
    <tableColumn id="6" xr3:uid="{00000000-0010-0000-2100-000006000000}" name="Upper 95% CI"/>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000A32-9312-4FEB-9B65-9A35289E9E76}" name="supplementary_table_31" displayName="supplementary_table_31" ref="A4:F11" totalsRowShown="0">
  <tableColumns count="6">
    <tableColumn id="1" xr3:uid="{E9ECB232-65DD-4109-A651-F491DDF93D3C}" name="Year"/>
    <tableColumn id="2" xr3:uid="{5DD49FC4-B7FD-44CA-9E87-8CC4D2DCE471}" name="Number of TB notifications occurring within 5 years of entry to the UK for all countries of birth outside of the UK"/>
    <tableColumn id="3" xr3:uid="{FF482F45-F5E3-4BE4-88F3-DD178719E53A}" name="Total number of TB notifications occuring for all countries of birth outside of the UK"/>
    <tableColumn id="4" xr3:uid="{19BE8147-CC5D-41C1-83A4-5C4B117BFF42}" name="Proportion of TB notifications occurring within 5 years of entry to the UK for all countries of birth outside of the UK (%)"/>
    <tableColumn id="5" xr3:uid="{A06E141C-C6B3-4D8C-8EB2-475C88E8474E}" name="Lower 95% CI"/>
    <tableColumn id="6" xr3:uid="{2795EE34-0E95-45C5-9C6F-8217B7129568}" name="Upper 95% CI"/>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supplementary_table_32" displayName="supplementary_table_32" ref="A3:Y18" totalsRowShown="0">
  <tableColumns count="25">
    <tableColumn id="1" xr3:uid="{00000000-0010-0000-2400-000001000000}" name="Lower tier local authority"/>
    <tableColumn id="2" xr3:uid="{00000000-0010-0000-2400-000002000000}" name="2001"/>
    <tableColumn id="3" xr3:uid="{00000000-0010-0000-2400-000003000000}" name="2002"/>
    <tableColumn id="4" xr3:uid="{00000000-0010-0000-2400-000004000000}" name="2003"/>
    <tableColumn id="5" xr3:uid="{00000000-0010-0000-2400-000005000000}" name="2004"/>
    <tableColumn id="6" xr3:uid="{00000000-0010-0000-2400-000006000000}" name="2005"/>
    <tableColumn id="7" xr3:uid="{00000000-0010-0000-2400-000007000000}" name="2006"/>
    <tableColumn id="8" xr3:uid="{00000000-0010-0000-2400-000008000000}" name="2007"/>
    <tableColumn id="9" xr3:uid="{00000000-0010-0000-2400-000009000000}" name="2008"/>
    <tableColumn id="10" xr3:uid="{00000000-0010-0000-2400-00000A000000}" name="2009"/>
    <tableColumn id="11" xr3:uid="{00000000-0010-0000-2400-00000B000000}" name="2010"/>
    <tableColumn id="12" xr3:uid="{00000000-0010-0000-2400-00000C000000}" name="2011"/>
    <tableColumn id="13" xr3:uid="{00000000-0010-0000-2400-00000D000000}" name="2012"/>
    <tableColumn id="14" xr3:uid="{00000000-0010-0000-2400-00000E000000}" name="2013"/>
    <tableColumn id="15" xr3:uid="{00000000-0010-0000-2400-00000F000000}" name="2014"/>
    <tableColumn id="16" xr3:uid="{00000000-0010-0000-2400-000010000000}" name="2015"/>
    <tableColumn id="17" xr3:uid="{00000000-0010-0000-2400-000011000000}" name="2016"/>
    <tableColumn id="18" xr3:uid="{00000000-0010-0000-2400-000012000000}" name="2017"/>
    <tableColumn id="19" xr3:uid="{00000000-0010-0000-2400-000013000000}" name="2018"/>
    <tableColumn id="20" xr3:uid="{00000000-0010-0000-2400-000014000000}" name="2019"/>
    <tableColumn id="21" xr3:uid="{00000000-0010-0000-2400-000015000000}" name="2020"/>
    <tableColumn id="22" xr3:uid="{00000000-0010-0000-2400-000016000000}" name="2021"/>
    <tableColumn id="23" xr3:uid="{00000000-0010-0000-2400-000017000000}" name="2022"/>
    <tableColumn id="24" xr3:uid="{00000000-0010-0000-2400-000018000000}" name="2023"/>
    <tableColumn id="25" xr3:uid="{00000000-0010-0000-2400-000019000000}" name="2024"/>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supplementary_table_33" displayName="supplementary_table_33" ref="A3:Y18" totalsRowShown="0">
  <tableColumns count="25">
    <tableColumn id="1" xr3:uid="{00000000-0010-0000-2500-000001000000}" name="Lower tier local authority"/>
    <tableColumn id="2" xr3:uid="{00000000-0010-0000-2500-000002000000}" name="2001"/>
    <tableColumn id="3" xr3:uid="{00000000-0010-0000-2500-000003000000}" name="2002"/>
    <tableColumn id="4" xr3:uid="{00000000-0010-0000-2500-000004000000}" name="2003"/>
    <tableColumn id="5" xr3:uid="{00000000-0010-0000-2500-000005000000}" name="2004"/>
    <tableColumn id="6" xr3:uid="{00000000-0010-0000-2500-000006000000}" name="2005"/>
    <tableColumn id="7" xr3:uid="{00000000-0010-0000-2500-000007000000}" name="2006"/>
    <tableColumn id="8" xr3:uid="{00000000-0010-0000-2500-000008000000}" name="2007"/>
    <tableColumn id="9" xr3:uid="{00000000-0010-0000-2500-000009000000}" name="2008"/>
    <tableColumn id="10" xr3:uid="{00000000-0010-0000-2500-00000A000000}" name="2009"/>
    <tableColumn id="11" xr3:uid="{00000000-0010-0000-2500-00000B000000}" name="2010"/>
    <tableColumn id="12" xr3:uid="{00000000-0010-0000-2500-00000C000000}" name="2011"/>
    <tableColumn id="13" xr3:uid="{00000000-0010-0000-2500-00000D000000}" name="2012"/>
    <tableColumn id="14" xr3:uid="{00000000-0010-0000-2500-00000E000000}" name="2013"/>
    <tableColumn id="15" xr3:uid="{00000000-0010-0000-2500-00000F000000}" name="2014"/>
    <tableColumn id="16" xr3:uid="{00000000-0010-0000-2500-000010000000}" name="2015"/>
    <tableColumn id="17" xr3:uid="{00000000-0010-0000-2500-000011000000}" name="2016"/>
    <tableColumn id="18" xr3:uid="{00000000-0010-0000-2500-000012000000}" name="2017"/>
    <tableColumn id="19" xr3:uid="{00000000-0010-0000-2500-000013000000}" name="2018"/>
    <tableColumn id="20" xr3:uid="{00000000-0010-0000-2500-000014000000}" name="2019"/>
    <tableColumn id="21" xr3:uid="{00000000-0010-0000-2500-000015000000}" name="2020"/>
    <tableColumn id="22" xr3:uid="{00000000-0010-0000-2500-000016000000}" name="2021"/>
    <tableColumn id="23" xr3:uid="{00000000-0010-0000-2500-000017000000}" name="2022"/>
    <tableColumn id="24" xr3:uid="{00000000-0010-0000-2500-000018000000}" name="2023"/>
    <tableColumn id="25" xr3:uid="{00000000-0010-0000-2500-000019000000}" name="2024"/>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F8993A-A89E-4FB4-96B3-5A0BA505BC9E}" name="supplementary_table_34" displayName="supplementary_table_34" ref="A4:Y7" totalsRowShown="0" headerRowDxfId="27" dataDxfId="28">
  <tableColumns count="25">
    <tableColumn id="1" xr3:uid="{7C4AAAC8-51B3-415C-A01B-4A7739DA8AEE}" name="NHS ICB" dataDxfId="53"/>
    <tableColumn id="2" xr3:uid="{5AAC5A43-BB55-44BC-BB17-871D7482C1D5}" name="2001" dataDxfId="52"/>
    <tableColumn id="3" xr3:uid="{63B72E52-E02F-48FB-8C6F-68ED7100FC59}" name="2002" dataDxfId="51"/>
    <tableColumn id="4" xr3:uid="{E1F05F7C-A61B-4B51-A6D0-E52AD754631F}" name="2003" dataDxfId="50"/>
    <tableColumn id="5" xr3:uid="{AE064009-ACF4-496F-8EC8-D24A06CA375E}" name="2004" dataDxfId="49"/>
    <tableColumn id="6" xr3:uid="{E69A6760-06FD-4BA4-A32C-67FE253031DD}" name="2005" dataDxfId="48"/>
    <tableColumn id="7" xr3:uid="{FED42359-16D8-43C6-BF64-3B5A76E2DD1E}" name="2006" dataDxfId="47"/>
    <tableColumn id="8" xr3:uid="{6999B843-AE7A-4AC5-8AA8-6F6AFFBBE821}" name="2007" dataDxfId="46"/>
    <tableColumn id="9" xr3:uid="{2CBFB8DE-3F4F-47DE-81C4-FEDBFE29DE5B}" name="2008" dataDxfId="45"/>
    <tableColumn id="10" xr3:uid="{96BDA274-9102-4FC0-AA45-1324182E3C8E}" name="2009" dataDxfId="44"/>
    <tableColumn id="11" xr3:uid="{1D83BEE8-53DD-495E-9549-4C66391A5FEF}" name="2010" dataDxfId="43"/>
    <tableColumn id="12" xr3:uid="{4876BF84-493A-4D86-B676-1DCDEECBCF2C}" name="2011" dataDxfId="42"/>
    <tableColumn id="13" xr3:uid="{50A87E9A-5C20-431F-9519-33EB01CCA61E}" name="2012" dataDxfId="41"/>
    <tableColumn id="14" xr3:uid="{3BA249C9-3961-4597-9E86-D1A291E6E7DB}" name="2013" dataDxfId="40"/>
    <tableColumn id="15" xr3:uid="{DD37D37F-B7FF-4595-BE5D-C42C3F5726AD}" name="2014" dataDxfId="39"/>
    <tableColumn id="16" xr3:uid="{68E142ED-3A50-4397-98EE-61EE717D9396}" name="2015" dataDxfId="38"/>
    <tableColumn id="17" xr3:uid="{A4BB39DD-B1BC-4092-9447-C5DE460821BD}" name="2016" dataDxfId="37"/>
    <tableColumn id="18" xr3:uid="{243AF75C-0ACA-449F-AC0E-B907098F241F}" name="2017" dataDxfId="36"/>
    <tableColumn id="19" xr3:uid="{E3C8A905-EC61-4C24-8007-FE9C0A641519}" name="2018" dataDxfId="35"/>
    <tableColumn id="20" xr3:uid="{4AE2CB85-1313-4F5D-91B2-B50BF4F59517}" name="2019" dataDxfId="34"/>
    <tableColumn id="21" xr3:uid="{24C0FC73-E751-4F50-9891-2D4B0414F891}" name="2020" dataDxfId="33"/>
    <tableColumn id="22" xr3:uid="{A973B898-5B73-4630-BC2F-B0448EE0A2DF}" name="2021" dataDxfId="32"/>
    <tableColumn id="23" xr3:uid="{185A9807-7BDE-4900-889F-AE75F7B6E04C}" name="2022" dataDxfId="31"/>
    <tableColumn id="24" xr3:uid="{883054A7-6558-466B-B852-5DFC2066BFAF}" name="2023" dataDxfId="30"/>
    <tableColumn id="25" xr3:uid="{9A0AF817-88C1-44FD-A1F0-772205E3F0C6}" name="2024" dataDxfId="29"/>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A08827D-16CC-43C7-85C1-E185CBAA311F}" name="supplementary_table_35" displayName="supplementary_table_35" ref="A4:Y7" totalsRowShown="0" headerRowDxfId="0" dataDxfId="1">
  <tableColumns count="25">
    <tableColumn id="1" xr3:uid="{420F2E6E-2309-4A04-A1EA-730489329A73}" name="NHS ICB" dataDxfId="26"/>
    <tableColumn id="2" xr3:uid="{0B0D868E-69BB-4D33-A205-F03FBE56CFAF}" name="2001" dataDxfId="25"/>
    <tableColumn id="3" xr3:uid="{6904ABD2-329D-400B-843E-BEE1A90CAE41}" name="2002" dataDxfId="24"/>
    <tableColumn id="4" xr3:uid="{20DC485E-2787-46D3-8E80-0021DA3E3C5B}" name="2003" dataDxfId="23"/>
    <tableColumn id="5" xr3:uid="{BC5D38F1-9A43-4AE0-B687-55C0391F2BDA}" name="2004" dataDxfId="22"/>
    <tableColumn id="6" xr3:uid="{39C5BFF5-33A2-4657-9606-90DCB56121DC}" name="2005" dataDxfId="21"/>
    <tableColumn id="7" xr3:uid="{9DE047E5-FB19-4F30-A18C-035DF26C24A4}" name="2006" dataDxfId="20"/>
    <tableColumn id="8" xr3:uid="{4FBB6CA6-8D6D-4F52-B905-B3A912CF4915}" name="2007" dataDxfId="19"/>
    <tableColumn id="9" xr3:uid="{251BFD7E-2138-4D90-B8AA-A085D0B0430D}" name="2008" dataDxfId="18"/>
    <tableColumn id="10" xr3:uid="{BE0B8FA6-C1E7-48D4-8FC4-62C115E3DB7B}" name="2009" dataDxfId="17"/>
    <tableColumn id="11" xr3:uid="{8EAB0CA9-3F62-42B3-A4C3-89D5612ED275}" name="2010" dataDxfId="16"/>
    <tableColumn id="12" xr3:uid="{A0389C0F-996A-473A-ADAC-C7C2EC30CC58}" name="2011" dataDxfId="15"/>
    <tableColumn id="13" xr3:uid="{396426D7-BB7B-4070-BAB8-DD0C1F4AA46C}" name="2012" dataDxfId="14"/>
    <tableColumn id="14" xr3:uid="{851A1C41-7D98-4D1E-834C-10C12870E371}" name="2013" dataDxfId="13"/>
    <tableColumn id="15" xr3:uid="{2C66C2F6-C5CF-4438-A416-01A40D0AD1B8}" name="2014" dataDxfId="12"/>
    <tableColumn id="16" xr3:uid="{7F8CCB16-A28B-451D-8743-66DFEF41BEB8}" name="2015" dataDxfId="11"/>
    <tableColumn id="17" xr3:uid="{973A3C30-A3F7-435D-9B07-62644BA683B4}" name="2016" dataDxfId="10"/>
    <tableColumn id="18" xr3:uid="{6B6D0EF8-564F-4101-A748-8D17FAA2F019}" name="2017" dataDxfId="9"/>
    <tableColumn id="19" xr3:uid="{07B6F68B-DD3E-467C-A991-7814F43BBE79}" name="2018" dataDxfId="8"/>
    <tableColumn id="20" xr3:uid="{1F67F302-4733-432E-9CFC-9789EF82F849}" name="2019" dataDxfId="7"/>
    <tableColumn id="21" xr3:uid="{45CE2C2A-F909-4AB8-B284-946C2BD26990}" name="2020" dataDxfId="6"/>
    <tableColumn id="22" xr3:uid="{41B500D6-5503-446D-88F2-3EDEA52EF5B4}" name="2021" dataDxfId="5"/>
    <tableColumn id="23" xr3:uid="{3845E4DF-16F5-44B2-90AC-4AA2F6D75C60}" name="2022" dataDxfId="4"/>
    <tableColumn id="24" xr3:uid="{EEFC7741-E8F1-4755-A93F-387530DCD9A1}" name="2023" dataDxfId="3"/>
    <tableColumn id="25" xr3:uid="{07CFBBFF-0BEB-40C7-8B45-5EBD86065C4E}" name="2024" dataDxfId="2"/>
  </tableColumns>
  <tableStyleInfo name="none"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supplementary_table_36" displayName="supplementary_table_36" ref="A3:Y18" totalsRowShown="0">
  <tableColumns count="25">
    <tableColumn id="1" xr3:uid="{00000000-0010-0000-2800-000001000000}" name="Upper tier local authority"/>
    <tableColumn id="2" xr3:uid="{00000000-0010-0000-2800-000002000000}" name="2001"/>
    <tableColumn id="3" xr3:uid="{00000000-0010-0000-2800-000003000000}" name="2002"/>
    <tableColumn id="4" xr3:uid="{00000000-0010-0000-2800-000004000000}" name="2003"/>
    <tableColumn id="5" xr3:uid="{00000000-0010-0000-2800-000005000000}" name="2004"/>
    <tableColumn id="6" xr3:uid="{00000000-0010-0000-2800-000006000000}" name="2005"/>
    <tableColumn id="7" xr3:uid="{00000000-0010-0000-2800-000007000000}" name="2006"/>
    <tableColumn id="8" xr3:uid="{00000000-0010-0000-2800-000008000000}" name="2007"/>
    <tableColumn id="9" xr3:uid="{00000000-0010-0000-2800-000009000000}" name="2008"/>
    <tableColumn id="10" xr3:uid="{00000000-0010-0000-2800-00000A000000}" name="2009"/>
    <tableColumn id="11" xr3:uid="{00000000-0010-0000-2800-00000B000000}" name="2010"/>
    <tableColumn id="12" xr3:uid="{00000000-0010-0000-2800-00000C000000}" name="2011"/>
    <tableColumn id="13" xr3:uid="{00000000-0010-0000-2800-00000D000000}" name="2012"/>
    <tableColumn id="14" xr3:uid="{00000000-0010-0000-2800-00000E000000}" name="2013"/>
    <tableColumn id="15" xr3:uid="{00000000-0010-0000-2800-00000F000000}" name="2014"/>
    <tableColumn id="16" xr3:uid="{00000000-0010-0000-2800-000010000000}" name="2015"/>
    <tableColumn id="17" xr3:uid="{00000000-0010-0000-2800-000011000000}" name="2016"/>
    <tableColumn id="18" xr3:uid="{00000000-0010-0000-2800-000012000000}" name="2017"/>
    <tableColumn id="19" xr3:uid="{00000000-0010-0000-2800-000013000000}" name="2018"/>
    <tableColumn id="20" xr3:uid="{00000000-0010-0000-2800-000014000000}" name="2019"/>
    <tableColumn id="21" xr3:uid="{00000000-0010-0000-2800-000015000000}" name="2020"/>
    <tableColumn id="22" xr3:uid="{00000000-0010-0000-2800-000016000000}" name="2021"/>
    <tableColumn id="23" xr3:uid="{00000000-0010-0000-2800-000017000000}" name="2022"/>
    <tableColumn id="24" xr3:uid="{00000000-0010-0000-2800-000018000000}" name="2023"/>
    <tableColumn id="25" xr3:uid="{00000000-0010-0000-2800-000019000000}" name="2024"/>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07421875" defaultRowHeight="15.5" x14ac:dyDescent="0.35"/>
  <cols>
    <col min="1" max="1" width="72.69140625" customWidth="1"/>
  </cols>
  <sheetData>
    <row r="1" spans="1:1" ht="40" x14ac:dyDescent="0.4">
      <c r="A1" s="15" t="s">
        <v>436</v>
      </c>
    </row>
    <row r="2" spans="1:1" ht="18" x14ac:dyDescent="0.4">
      <c r="A2" s="2" t="s">
        <v>0</v>
      </c>
    </row>
    <row r="3" spans="1:1" ht="62" x14ac:dyDescent="0.35">
      <c r="A3" s="1" t="s">
        <v>1</v>
      </c>
    </row>
    <row r="4" spans="1:1" x14ac:dyDescent="0.35">
      <c r="A4" s="1" t="s">
        <v>2</v>
      </c>
    </row>
    <row r="5" spans="1:1" ht="31" x14ac:dyDescent="0.35">
      <c r="A5" s="1" t="s">
        <v>3</v>
      </c>
    </row>
    <row r="6" spans="1:1" ht="33" customHeight="1" x14ac:dyDescent="0.4">
      <c r="A6" s="2" t="s">
        <v>4</v>
      </c>
    </row>
    <row r="7" spans="1:1" x14ac:dyDescent="0.35">
      <c r="A7" s="16" t="s">
        <v>437</v>
      </c>
    </row>
    <row r="8" spans="1:1" ht="24" customHeight="1" x14ac:dyDescent="0.4">
      <c r="A8" s="2" t="s">
        <v>5</v>
      </c>
    </row>
    <row r="9" spans="1:1" x14ac:dyDescent="0.35">
      <c r="A9" s="17" t="s">
        <v>438</v>
      </c>
    </row>
    <row r="10" spans="1:1" ht="31" customHeight="1" x14ac:dyDescent="0.4">
      <c r="A10" s="2" t="s">
        <v>6</v>
      </c>
    </row>
    <row r="11" spans="1:1" ht="46.5" x14ac:dyDescent="0.35">
      <c r="A11" s="1" t="s">
        <v>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9"/>
  <sheetViews>
    <sheetView workbookViewId="0"/>
  </sheetViews>
  <sheetFormatPr defaultColWidth="11.07421875" defaultRowHeight="15.5" x14ac:dyDescent="0.35"/>
  <cols>
    <col min="1" max="1" width="23.07421875" style="20" customWidth="1"/>
    <col min="2" max="2" width="56.69140625" style="20" customWidth="1"/>
    <col min="3" max="3" width="32.69140625" style="20" customWidth="1"/>
    <col min="4" max="16384" width="11.07421875" style="20"/>
  </cols>
  <sheetData>
    <row r="1" spans="1:3" ht="20" x14ac:dyDescent="0.35">
      <c r="A1" s="19" t="s">
        <v>8</v>
      </c>
    </row>
    <row r="2" spans="1:3" x14ac:dyDescent="0.35">
      <c r="A2" s="20" t="s">
        <v>9</v>
      </c>
    </row>
    <row r="3" spans="1:3" s="26" customFormat="1" ht="25.5" customHeight="1" x14ac:dyDescent="0.35">
      <c r="A3" s="4" t="s">
        <v>10</v>
      </c>
      <c r="B3" s="4" t="s">
        <v>11</v>
      </c>
      <c r="C3" s="4" t="s">
        <v>6</v>
      </c>
    </row>
    <row r="4" spans="1:3" ht="46.5" x14ac:dyDescent="0.35">
      <c r="A4" s="21" t="str">
        <f>HYPERLINK("#Supplementary_table_1!A1", "Supplementary_table_1")</f>
        <v>Supplementary_table_1</v>
      </c>
      <c r="B4" s="22" t="s">
        <v>12</v>
      </c>
      <c r="C4" s="22" t="s">
        <v>13</v>
      </c>
    </row>
    <row r="5" spans="1:3" ht="46.5" x14ac:dyDescent="0.35">
      <c r="A5" s="21" t="str">
        <f>HYPERLINK("#Supplementary_table_2!A1", "Supplementary_table_2")</f>
        <v>Supplementary_table_2</v>
      </c>
      <c r="B5" s="22" t="s">
        <v>14</v>
      </c>
      <c r="C5" s="22" t="s">
        <v>15</v>
      </c>
    </row>
    <row r="6" spans="1:3" ht="62" x14ac:dyDescent="0.35">
      <c r="A6" s="21" t="str">
        <f>HYPERLINK("#Supplementary_table_3!A1", "Supplementary_table_3")</f>
        <v>Supplementary_table_3</v>
      </c>
      <c r="B6" s="22" t="s">
        <v>425</v>
      </c>
      <c r="C6" s="22" t="s">
        <v>16</v>
      </c>
    </row>
    <row r="7" spans="1:3" ht="46.5" x14ac:dyDescent="0.35">
      <c r="A7" s="21" t="str">
        <f>HYPERLINK("#Supplementary_table_4!A1", "Supplementary_table_4")</f>
        <v>Supplementary_table_4</v>
      </c>
      <c r="B7" s="22" t="s">
        <v>426</v>
      </c>
      <c r="C7" s="22" t="s">
        <v>17</v>
      </c>
    </row>
    <row r="8" spans="1:3" ht="46.5" x14ac:dyDescent="0.35">
      <c r="A8" s="21" t="str">
        <f>HYPERLINK("#Supplementary_table_5!A1", "Supplementary_table_5")</f>
        <v>Supplementary_table_5</v>
      </c>
      <c r="B8" s="22" t="s">
        <v>427</v>
      </c>
      <c r="C8" s="22" t="s">
        <v>18</v>
      </c>
    </row>
    <row r="9" spans="1:3" ht="46.5" x14ac:dyDescent="0.35">
      <c r="A9" s="21" t="str">
        <f>HYPERLINK("#Supplementary_table_6!A1", "Supplementary_table_6")</f>
        <v>Supplementary_table_6</v>
      </c>
      <c r="B9" s="22" t="s">
        <v>428</v>
      </c>
      <c r="C9" s="22" t="s">
        <v>19</v>
      </c>
    </row>
    <row r="10" spans="1:3" ht="46.5" x14ac:dyDescent="0.35">
      <c r="A10" s="21" t="str">
        <f>HYPERLINK("#Supplementary_table_7!A1", "Supplementary_table_7")</f>
        <v>Supplementary_table_7</v>
      </c>
      <c r="B10" s="22" t="s">
        <v>429</v>
      </c>
      <c r="C10" s="22" t="s">
        <v>20</v>
      </c>
    </row>
    <row r="11" spans="1:3" ht="46.5" x14ac:dyDescent="0.35">
      <c r="A11" s="21" t="str">
        <f>HYPERLINK("#Supplementary_table_8!A1", "Supplementary_table_8")</f>
        <v>Supplementary_table_8</v>
      </c>
      <c r="B11" s="22" t="s">
        <v>391</v>
      </c>
      <c r="C11" s="22" t="s">
        <v>21</v>
      </c>
    </row>
    <row r="12" spans="1:3" ht="46.5" x14ac:dyDescent="0.35">
      <c r="A12" s="21" t="str">
        <f>HYPERLINK("#Supplementary_table_9!A1", "Supplementary_table_9")</f>
        <v>Supplementary_table_9</v>
      </c>
      <c r="B12" s="22" t="s">
        <v>392</v>
      </c>
      <c r="C12" s="22" t="s">
        <v>22</v>
      </c>
    </row>
    <row r="13" spans="1:3" ht="46.5" x14ac:dyDescent="0.35">
      <c r="A13" s="21" t="str">
        <f>HYPERLINK("#Supplementary_table_10!A1", "Supplementary_table_10")</f>
        <v>Supplementary_table_10</v>
      </c>
      <c r="B13" s="22" t="s">
        <v>393</v>
      </c>
      <c r="C13" s="22" t="s">
        <v>23</v>
      </c>
    </row>
    <row r="14" spans="1:3" ht="46.5" x14ac:dyDescent="0.35">
      <c r="A14" s="23" t="str">
        <f>HYPERLINK("#Supplementary_table_11!A1", "Supplementary_table_11")</f>
        <v>Supplementary_table_11</v>
      </c>
      <c r="B14" s="22" t="s">
        <v>24</v>
      </c>
      <c r="C14" s="22" t="s">
        <v>25</v>
      </c>
    </row>
    <row r="15" spans="1:3" ht="46.5" x14ac:dyDescent="0.35">
      <c r="A15" s="23" t="str">
        <f>HYPERLINK("#Supplementary_table_12!A1", "Supplementary_table_12")</f>
        <v>Supplementary_table_12</v>
      </c>
      <c r="B15" s="24" t="s">
        <v>394</v>
      </c>
      <c r="C15" s="24" t="s">
        <v>26</v>
      </c>
    </row>
    <row r="16" spans="1:3" ht="46.5" x14ac:dyDescent="0.35">
      <c r="A16" s="23" t="str">
        <f>HYPERLINK("#Supplementary_table_13!A1", "Supplementary_table_13")</f>
        <v>Supplementary_table_13</v>
      </c>
      <c r="B16" s="24" t="s">
        <v>395</v>
      </c>
      <c r="C16" s="24" t="s">
        <v>27</v>
      </c>
    </row>
    <row r="17" spans="1:3" ht="46.5" x14ac:dyDescent="0.35">
      <c r="A17" s="23" t="str">
        <f>HYPERLINK("#Supplementary_table_14!A1", "Supplementary_table_14")</f>
        <v>Supplementary_table_14</v>
      </c>
      <c r="B17" s="24" t="s">
        <v>396</v>
      </c>
      <c r="C17" s="24" t="s">
        <v>28</v>
      </c>
    </row>
    <row r="18" spans="1:3" ht="46.5" x14ac:dyDescent="0.35">
      <c r="A18" s="23" t="str">
        <f>HYPERLINK("#Supplementary_table_15!A1", "Supplementary_table_15")</f>
        <v>Supplementary_table_15</v>
      </c>
      <c r="B18" s="24" t="s">
        <v>397</v>
      </c>
      <c r="C18" s="24" t="s">
        <v>29</v>
      </c>
    </row>
    <row r="19" spans="1:3" ht="46.5" x14ac:dyDescent="0.35">
      <c r="A19" s="23" t="str">
        <f>HYPERLINK("#Supplementary_table_16!A1", "Supplementary_table_16")</f>
        <v>Supplementary_table_16</v>
      </c>
      <c r="B19" s="24" t="s">
        <v>398</v>
      </c>
      <c r="C19" s="24" t="s">
        <v>30</v>
      </c>
    </row>
    <row r="20" spans="1:3" ht="46.5" x14ac:dyDescent="0.35">
      <c r="A20" s="23" t="str">
        <f>HYPERLINK("#Supplementary_table_17!A1", "Supplementary_table_17")</f>
        <v>Supplementary_table_17</v>
      </c>
      <c r="B20" s="24" t="s">
        <v>399</v>
      </c>
      <c r="C20" s="24" t="s">
        <v>31</v>
      </c>
    </row>
    <row r="21" spans="1:3" ht="46.5" x14ac:dyDescent="0.35">
      <c r="A21" s="23" t="str">
        <f>HYPERLINK("#Supplementary_table_18!A1", "Supplementary_table_18")</f>
        <v>Supplementary_table_18</v>
      </c>
      <c r="B21" s="24" t="s">
        <v>400</v>
      </c>
      <c r="C21" s="24" t="s">
        <v>32</v>
      </c>
    </row>
    <row r="22" spans="1:3" ht="46.5" x14ac:dyDescent="0.35">
      <c r="A22" s="23" t="str">
        <f>HYPERLINK("#Supplementary_table_19!A1", "Supplementary_table_19")</f>
        <v>Supplementary_table_19</v>
      </c>
      <c r="B22" s="24" t="s">
        <v>401</v>
      </c>
      <c r="C22" s="24" t="s">
        <v>33</v>
      </c>
    </row>
    <row r="23" spans="1:3" ht="46.5" x14ac:dyDescent="0.35">
      <c r="A23" s="23" t="str">
        <f>HYPERLINK("#Supplementary_table_20!A1", "Supplementary_table_20")</f>
        <v>Supplementary_table_20</v>
      </c>
      <c r="B23" s="24" t="s">
        <v>402</v>
      </c>
      <c r="C23" s="24" t="s">
        <v>34</v>
      </c>
    </row>
    <row r="24" spans="1:3" ht="46.5" x14ac:dyDescent="0.35">
      <c r="A24" s="23" t="str">
        <f>HYPERLINK("#Supplementary_table_21!A1", "Supplementary_table_21")</f>
        <v>Supplementary_table_21</v>
      </c>
      <c r="B24" s="24" t="s">
        <v>403</v>
      </c>
      <c r="C24" s="24" t="s">
        <v>35</v>
      </c>
    </row>
    <row r="25" spans="1:3" ht="46.5" x14ac:dyDescent="0.35">
      <c r="A25" s="23" t="str">
        <f>HYPERLINK("#Supplementary_table_22!A1", "Supplementary_table_22")</f>
        <v>Supplementary_table_22</v>
      </c>
      <c r="B25" s="24" t="s">
        <v>404</v>
      </c>
      <c r="C25" s="24" t="s">
        <v>36</v>
      </c>
    </row>
    <row r="26" spans="1:3" ht="46.5" x14ac:dyDescent="0.35">
      <c r="A26" s="25" t="str">
        <f>HYPERLINK("#Supplementary_table_23!A1", "Supplementary_table_23")</f>
        <v>Supplementary_table_23</v>
      </c>
      <c r="B26" s="24" t="s">
        <v>405</v>
      </c>
      <c r="C26" s="24" t="s">
        <v>37</v>
      </c>
    </row>
    <row r="27" spans="1:3" ht="46.5" x14ac:dyDescent="0.35">
      <c r="A27" s="25" t="str">
        <f>HYPERLINK("#Supplementary_table_24!A1", "Supplementary_table_24")</f>
        <v>Supplementary_table_24</v>
      </c>
      <c r="B27" s="24" t="s">
        <v>406</v>
      </c>
      <c r="C27" s="24" t="s">
        <v>38</v>
      </c>
    </row>
    <row r="28" spans="1:3" ht="46.5" x14ac:dyDescent="0.35">
      <c r="A28" s="25" t="str">
        <f>HYPERLINK("#Supplementary_table_25!A1", "Supplementary_table_25")</f>
        <v>Supplementary_table_25</v>
      </c>
      <c r="B28" s="24" t="s">
        <v>407</v>
      </c>
      <c r="C28" s="24" t="s">
        <v>39</v>
      </c>
    </row>
    <row r="29" spans="1:3" ht="62" x14ac:dyDescent="0.35">
      <c r="A29" s="25" t="str">
        <f>HYPERLINK("#Supplementary_table_26!A1", "Supplementary_table_26")</f>
        <v>Supplementary_table_26</v>
      </c>
      <c r="B29" s="24" t="s">
        <v>408</v>
      </c>
      <c r="C29" s="24" t="s">
        <v>40</v>
      </c>
    </row>
    <row r="30" spans="1:3" ht="62" x14ac:dyDescent="0.35">
      <c r="A30" s="25" t="str">
        <f>HYPERLINK("#Supplementary_table_27!A1", "Supplementary_table_27")</f>
        <v>Supplementary_table_27</v>
      </c>
      <c r="B30" s="24" t="s">
        <v>389</v>
      </c>
      <c r="C30" s="24" t="s">
        <v>41</v>
      </c>
    </row>
    <row r="31" spans="1:3" ht="62" x14ac:dyDescent="0.35">
      <c r="A31" s="25" t="str">
        <f>HYPERLINK("#Supplementary_table_28!A1", "Supplementary_table_28")</f>
        <v>Supplementary_table_28</v>
      </c>
      <c r="B31" s="24" t="s">
        <v>409</v>
      </c>
      <c r="C31" s="24" t="s">
        <v>42</v>
      </c>
    </row>
    <row r="32" spans="1:3" ht="46.5" x14ac:dyDescent="0.35">
      <c r="A32" s="25" t="str">
        <f>HYPERLINK("#Supplementary_table_29!A1", "Supplementary_table_29")</f>
        <v>Supplementary_table_29</v>
      </c>
      <c r="B32" s="24" t="s">
        <v>410</v>
      </c>
      <c r="C32" s="24" t="s">
        <v>43</v>
      </c>
    </row>
    <row r="33" spans="1:3" ht="62" x14ac:dyDescent="0.35">
      <c r="A33" s="25" t="str">
        <f>HYPERLINK("#Supplementary_table_30!A1", "Supplementary_table_30")</f>
        <v>Supplementary_table_30</v>
      </c>
      <c r="B33" s="24" t="s">
        <v>411</v>
      </c>
      <c r="C33" s="24" t="s">
        <v>44</v>
      </c>
    </row>
    <row r="34" spans="1:3" ht="46.5" x14ac:dyDescent="0.35">
      <c r="A34" s="25" t="str">
        <f>HYPERLINK("#Supplementary_table_31!A1", "Supplementary_table_31")</f>
        <v>Supplementary_table_31</v>
      </c>
      <c r="B34" s="24" t="s">
        <v>412</v>
      </c>
      <c r="C34" s="24" t="s">
        <v>45</v>
      </c>
    </row>
    <row r="35" spans="1:3" ht="46.5" x14ac:dyDescent="0.35">
      <c r="A35" s="23" t="str">
        <f>HYPERLINK("#Supplementary_table_32!A1", "Supplementary_table_32")</f>
        <v>Supplementary_table_32</v>
      </c>
      <c r="B35" s="24" t="s">
        <v>431</v>
      </c>
      <c r="C35" s="24" t="s">
        <v>46</v>
      </c>
    </row>
    <row r="36" spans="1:3" ht="46.5" x14ac:dyDescent="0.35">
      <c r="A36" s="23" t="str">
        <f>HYPERLINK("#Supplementary_table_33!A1", "Supplementary_table_33")</f>
        <v>Supplementary_table_33</v>
      </c>
      <c r="B36" s="24" t="s">
        <v>432</v>
      </c>
      <c r="C36" s="24" t="s">
        <v>46</v>
      </c>
    </row>
    <row r="37" spans="1:3" ht="46.5" x14ac:dyDescent="0.35">
      <c r="A37" s="23" t="str">
        <f>HYPERLINK("#Supplementary_table_34!A1", "Supplementary_table_34")</f>
        <v>Supplementary_table_34</v>
      </c>
      <c r="B37" s="24" t="s">
        <v>433</v>
      </c>
      <c r="C37" s="24" t="s">
        <v>46</v>
      </c>
    </row>
    <row r="38" spans="1:3" ht="46.5" x14ac:dyDescent="0.35">
      <c r="A38" s="23" t="str">
        <f>HYPERLINK("#Supplementary_table_35!A1", "Supplementary_table_35")</f>
        <v>Supplementary_table_35</v>
      </c>
      <c r="B38" s="24" t="s">
        <v>434</v>
      </c>
      <c r="C38" s="24" t="s">
        <v>46</v>
      </c>
    </row>
    <row r="39" spans="1:3" ht="46.5" x14ac:dyDescent="0.35">
      <c r="A39" s="23" t="str">
        <f>HYPERLINK("#Supplementary_table_36!A1", "Supplementary_table_36")</f>
        <v>Supplementary_table_36</v>
      </c>
      <c r="B39" s="24" t="s">
        <v>435</v>
      </c>
      <c r="C39" s="24" t="s">
        <v>46</v>
      </c>
    </row>
  </sheetData>
  <phoneticPr fontId="5" type="noConversion"/>
  <pageMargins left="0.7" right="0.7" top="0.75" bottom="0.75" header="0.3" footer="0.3"/>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ColWidth="11.07421875" defaultRowHeight="15.5" x14ac:dyDescent="0.35"/>
  <cols>
    <col min="1" max="1" width="16.69140625" style="20" customWidth="1"/>
    <col min="2" max="2" width="56.69140625" style="20" customWidth="1"/>
    <col min="3" max="16384" width="11.07421875" style="20"/>
  </cols>
  <sheetData>
    <row r="1" spans="1:2" ht="20" x14ac:dyDescent="0.35">
      <c r="A1" s="19" t="s">
        <v>6</v>
      </c>
    </row>
    <row r="2" spans="1:2" x14ac:dyDescent="0.35">
      <c r="A2" s="20" t="s">
        <v>9</v>
      </c>
    </row>
    <row r="3" spans="1:2" s="26" customFormat="1" ht="22.5" customHeight="1" x14ac:dyDescent="0.35">
      <c r="A3" s="4" t="s">
        <v>47</v>
      </c>
      <c r="B3" s="4" t="s">
        <v>48</v>
      </c>
    </row>
    <row r="4" spans="1:2" x14ac:dyDescent="0.35">
      <c r="A4" s="22" t="s">
        <v>49</v>
      </c>
      <c r="B4" s="22" t="s">
        <v>50</v>
      </c>
    </row>
    <row r="5" spans="1:2" x14ac:dyDescent="0.35">
      <c r="A5" s="22" t="s">
        <v>51</v>
      </c>
      <c r="B5" s="22" t="s">
        <v>415</v>
      </c>
    </row>
    <row r="6" spans="1:2" ht="31" x14ac:dyDescent="0.35">
      <c r="A6" s="22" t="s">
        <v>52</v>
      </c>
      <c r="B6" s="22" t="s">
        <v>422</v>
      </c>
    </row>
    <row r="7" spans="1:2" x14ac:dyDescent="0.35">
      <c r="A7" s="22" t="s">
        <v>53</v>
      </c>
      <c r="B7" s="22" t="s">
        <v>416</v>
      </c>
    </row>
    <row r="8" spans="1:2" ht="31" x14ac:dyDescent="0.35">
      <c r="A8" s="22" t="s">
        <v>54</v>
      </c>
      <c r="B8" s="22" t="s">
        <v>55</v>
      </c>
    </row>
    <row r="9" spans="1:2" ht="31" x14ac:dyDescent="0.35">
      <c r="A9" s="22" t="s">
        <v>56</v>
      </c>
      <c r="B9" s="22" t="s">
        <v>57</v>
      </c>
    </row>
    <row r="10" spans="1:2" ht="46.5" x14ac:dyDescent="0.35">
      <c r="A10" s="22" t="s">
        <v>58</v>
      </c>
      <c r="B10" s="22" t="s">
        <v>59</v>
      </c>
    </row>
    <row r="11" spans="1:2" ht="46.5" x14ac:dyDescent="0.35">
      <c r="A11" s="22" t="s">
        <v>60</v>
      </c>
      <c r="B11" s="22" t="s">
        <v>424</v>
      </c>
    </row>
    <row r="12" spans="1:2" x14ac:dyDescent="0.35">
      <c r="A12" s="22" t="s">
        <v>61</v>
      </c>
      <c r="B12" s="22" t="s">
        <v>62</v>
      </c>
    </row>
    <row r="13" spans="1:2" ht="46.5" x14ac:dyDescent="0.35">
      <c r="A13" s="22" t="s">
        <v>63</v>
      </c>
      <c r="B13" s="22" t="s">
        <v>64</v>
      </c>
    </row>
    <row r="14" spans="1:2" ht="31" x14ac:dyDescent="0.35">
      <c r="A14" s="20" t="s">
        <v>421</v>
      </c>
      <c r="B14" s="27" t="s">
        <v>414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1.07421875" defaultRowHeight="15.5" x14ac:dyDescent="0.35"/>
  <cols>
    <col min="1" max="1" width="8.765625" customWidth="1"/>
    <col min="2" max="2" width="24.921875" bestFit="1" customWidth="1"/>
  </cols>
  <sheetData>
    <row r="1" spans="1:2" ht="20" x14ac:dyDescent="0.4">
      <c r="A1" s="28" t="s">
        <v>12</v>
      </c>
    </row>
    <row r="2" spans="1:2" x14ac:dyDescent="0.35">
      <c r="A2" s="8" t="s">
        <v>9</v>
      </c>
    </row>
    <row r="3" spans="1:2" ht="31" x14ac:dyDescent="0.35">
      <c r="A3" s="9" t="s">
        <v>65</v>
      </c>
      <c r="B3" s="6" t="s">
        <v>66</v>
      </c>
    </row>
    <row r="4" spans="1:2" x14ac:dyDescent="0.35">
      <c r="A4" s="8" t="s">
        <v>67</v>
      </c>
      <c r="B4" s="5">
        <v>551</v>
      </c>
    </row>
    <row r="5" spans="1:2" x14ac:dyDescent="0.35">
      <c r="A5" s="8" t="s">
        <v>68</v>
      </c>
      <c r="B5" s="5">
        <v>504</v>
      </c>
    </row>
    <row r="6" spans="1:2" x14ac:dyDescent="0.35">
      <c r="A6" s="8" t="s">
        <v>69</v>
      </c>
      <c r="B6" s="5">
        <v>544</v>
      </c>
    </row>
    <row r="7" spans="1:2" x14ac:dyDescent="0.35">
      <c r="A7" s="8" t="s">
        <v>70</v>
      </c>
      <c r="B7" s="5">
        <v>535</v>
      </c>
    </row>
    <row r="8" spans="1:2" x14ac:dyDescent="0.35">
      <c r="A8" s="8" t="s">
        <v>71</v>
      </c>
      <c r="B8" s="5">
        <v>556</v>
      </c>
    </row>
    <row r="9" spans="1:2" x14ac:dyDescent="0.35">
      <c r="A9" s="8" t="s">
        <v>72</v>
      </c>
      <c r="B9" s="5">
        <v>661</v>
      </c>
    </row>
    <row r="10" spans="1:2" x14ac:dyDescent="0.35">
      <c r="A10" s="8" t="s">
        <v>73</v>
      </c>
      <c r="B10" s="5">
        <v>632</v>
      </c>
    </row>
    <row r="11" spans="1:2" x14ac:dyDescent="0.35">
      <c r="A11" s="8" t="s">
        <v>74</v>
      </c>
      <c r="B11" s="5">
        <v>635</v>
      </c>
    </row>
    <row r="12" spans="1:2" x14ac:dyDescent="0.35">
      <c r="A12" s="8" t="s">
        <v>75</v>
      </c>
      <c r="B12" s="5">
        <v>688</v>
      </c>
    </row>
    <row r="13" spans="1:2" x14ac:dyDescent="0.35">
      <c r="A13" s="8" t="s">
        <v>76</v>
      </c>
      <c r="B13" s="5">
        <v>628</v>
      </c>
    </row>
    <row r="14" spans="1:2" x14ac:dyDescent="0.35">
      <c r="A14" s="8" t="s">
        <v>77</v>
      </c>
      <c r="B14" s="5">
        <v>664</v>
      </c>
    </row>
    <row r="15" spans="1:2" x14ac:dyDescent="0.35">
      <c r="A15" s="8" t="s">
        <v>78</v>
      </c>
      <c r="B15" s="5">
        <v>593</v>
      </c>
    </row>
    <row r="16" spans="1:2" x14ac:dyDescent="0.35">
      <c r="A16" s="8" t="s">
        <v>79</v>
      </c>
      <c r="B16" s="5">
        <v>584</v>
      </c>
    </row>
    <row r="17" spans="1:2" x14ac:dyDescent="0.35">
      <c r="A17" s="8" t="s">
        <v>80</v>
      </c>
      <c r="B17" s="5">
        <v>516</v>
      </c>
    </row>
    <row r="18" spans="1:2" x14ac:dyDescent="0.35">
      <c r="A18" s="8" t="s">
        <v>81</v>
      </c>
      <c r="B18" s="5">
        <v>436</v>
      </c>
    </row>
    <row r="19" spans="1:2" x14ac:dyDescent="0.35">
      <c r="A19" s="8" t="s">
        <v>82</v>
      </c>
      <c r="B19" s="5">
        <v>420</v>
      </c>
    </row>
    <row r="20" spans="1:2" x14ac:dyDescent="0.35">
      <c r="A20" s="8" t="s">
        <v>83</v>
      </c>
      <c r="B20" s="5">
        <v>344</v>
      </c>
    </row>
    <row r="21" spans="1:2" x14ac:dyDescent="0.35">
      <c r="A21" s="8" t="s">
        <v>84</v>
      </c>
      <c r="B21" s="5">
        <v>351</v>
      </c>
    </row>
    <row r="22" spans="1:2" x14ac:dyDescent="0.35">
      <c r="A22" s="8" t="s">
        <v>85</v>
      </c>
      <c r="B22" s="5">
        <v>354</v>
      </c>
    </row>
    <row r="23" spans="1:2" x14ac:dyDescent="0.35">
      <c r="A23" s="8" t="s">
        <v>86</v>
      </c>
      <c r="B23" s="5">
        <v>285</v>
      </c>
    </row>
    <row r="24" spans="1:2" x14ac:dyDescent="0.35">
      <c r="A24" s="8" t="s">
        <v>87</v>
      </c>
      <c r="B24" s="5">
        <v>325</v>
      </c>
    </row>
    <row r="25" spans="1:2" x14ac:dyDescent="0.35">
      <c r="A25" s="8" t="s">
        <v>88</v>
      </c>
      <c r="B25" s="5">
        <v>300</v>
      </c>
    </row>
    <row r="26" spans="1:2" x14ac:dyDescent="0.35">
      <c r="A26" s="8" t="s">
        <v>89</v>
      </c>
      <c r="B26" s="5">
        <v>354</v>
      </c>
    </row>
    <row r="27" spans="1:2" x14ac:dyDescent="0.35">
      <c r="A27" s="8" t="s">
        <v>90</v>
      </c>
      <c r="B27" s="5">
        <v>422</v>
      </c>
    </row>
    <row r="28" spans="1:2" x14ac:dyDescent="0.35">
      <c r="A28" s="8"/>
    </row>
    <row r="29" spans="1:2" x14ac:dyDescent="0.35">
      <c r="A29" s="8"/>
    </row>
    <row r="30" spans="1:2" x14ac:dyDescent="0.35">
      <c r="A30" s="8"/>
    </row>
    <row r="31" spans="1:2" x14ac:dyDescent="0.35">
      <c r="A31" s="8"/>
    </row>
    <row r="32" spans="1:2"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defaultColWidth="11.07421875" defaultRowHeight="15.5" x14ac:dyDescent="0.35"/>
  <cols>
    <col min="1" max="1" width="26.84375" customWidth="1"/>
    <col min="2" max="2" width="9" customWidth="1"/>
    <col min="3" max="3" width="13.15234375" bestFit="1" customWidth="1"/>
    <col min="4" max="4" width="16.69140625" customWidth="1"/>
    <col min="5" max="5" width="21.3828125" bestFit="1" customWidth="1"/>
    <col min="6" max="6" width="14.3046875" customWidth="1"/>
    <col min="7" max="7" width="13" customWidth="1"/>
  </cols>
  <sheetData>
    <row r="1" spans="1:7" ht="20" x14ac:dyDescent="0.4">
      <c r="A1" s="28" t="s">
        <v>14</v>
      </c>
      <c r="B1" s="8"/>
    </row>
    <row r="2" spans="1:7" x14ac:dyDescent="0.35">
      <c r="A2" s="8" t="s">
        <v>9</v>
      </c>
      <c r="B2" s="8"/>
    </row>
    <row r="3" spans="1:7" x14ac:dyDescent="0.35">
      <c r="A3" s="8" t="s">
        <v>91</v>
      </c>
      <c r="B3" s="8"/>
    </row>
    <row r="4" spans="1:7" ht="40" customHeight="1" x14ac:dyDescent="0.35">
      <c r="A4" s="9" t="s">
        <v>92</v>
      </c>
      <c r="B4" s="9" t="s">
        <v>65</v>
      </c>
      <c r="C4" s="6" t="s">
        <v>66</v>
      </c>
      <c r="D4" s="6" t="s">
        <v>93</v>
      </c>
      <c r="E4" s="6" t="s">
        <v>94</v>
      </c>
      <c r="F4" s="6" t="s">
        <v>95</v>
      </c>
      <c r="G4" s="6" t="s">
        <v>96</v>
      </c>
    </row>
    <row r="5" spans="1:7" x14ac:dyDescent="0.35">
      <c r="A5" s="8" t="s">
        <v>97</v>
      </c>
      <c r="B5" s="8" t="s">
        <v>67</v>
      </c>
      <c r="C5" s="11">
        <v>551</v>
      </c>
      <c r="D5" s="11">
        <v>4976643</v>
      </c>
      <c r="E5" s="12">
        <v>11.1</v>
      </c>
      <c r="F5" s="12">
        <v>10.199999999999999</v>
      </c>
      <c r="G5" s="12">
        <v>12</v>
      </c>
    </row>
    <row r="6" spans="1:7" x14ac:dyDescent="0.35">
      <c r="A6" s="8" t="s">
        <v>97</v>
      </c>
      <c r="B6" s="8" t="s">
        <v>68</v>
      </c>
      <c r="C6" s="11">
        <v>504</v>
      </c>
      <c r="D6" s="11">
        <v>5000111</v>
      </c>
      <c r="E6" s="12">
        <v>10.1</v>
      </c>
      <c r="F6" s="12">
        <v>9.1999999999999993</v>
      </c>
      <c r="G6" s="12">
        <v>11</v>
      </c>
    </row>
    <row r="7" spans="1:7" x14ac:dyDescent="0.35">
      <c r="A7" s="8" t="s">
        <v>97</v>
      </c>
      <c r="B7" s="8" t="s">
        <v>69</v>
      </c>
      <c r="C7" s="11">
        <v>544</v>
      </c>
      <c r="D7" s="11">
        <v>5026314</v>
      </c>
      <c r="E7" s="12">
        <v>10.8</v>
      </c>
      <c r="F7" s="12">
        <v>9.9</v>
      </c>
      <c r="G7" s="12">
        <v>11.8</v>
      </c>
    </row>
    <row r="8" spans="1:7" x14ac:dyDescent="0.35">
      <c r="A8" s="8" t="s">
        <v>97</v>
      </c>
      <c r="B8" s="8" t="s">
        <v>70</v>
      </c>
      <c r="C8" s="11">
        <v>535</v>
      </c>
      <c r="D8" s="11">
        <v>5063199</v>
      </c>
      <c r="E8" s="12">
        <v>10.6</v>
      </c>
      <c r="F8" s="12">
        <v>9.6999999999999993</v>
      </c>
      <c r="G8" s="12">
        <v>11.5</v>
      </c>
    </row>
    <row r="9" spans="1:7" x14ac:dyDescent="0.35">
      <c r="A9" s="8" t="s">
        <v>97</v>
      </c>
      <c r="B9" s="8" t="s">
        <v>71</v>
      </c>
      <c r="C9" s="11">
        <v>556</v>
      </c>
      <c r="D9" s="11">
        <v>5108408</v>
      </c>
      <c r="E9" s="12">
        <v>10.9</v>
      </c>
      <c r="F9" s="12">
        <v>10</v>
      </c>
      <c r="G9" s="12">
        <v>11.8</v>
      </c>
    </row>
    <row r="10" spans="1:7" x14ac:dyDescent="0.35">
      <c r="A10" s="8" t="s">
        <v>97</v>
      </c>
      <c r="B10" s="8" t="s">
        <v>72</v>
      </c>
      <c r="C10" s="11">
        <v>661</v>
      </c>
      <c r="D10" s="11">
        <v>5134016</v>
      </c>
      <c r="E10" s="12">
        <v>12.9</v>
      </c>
      <c r="F10" s="12">
        <v>11.9</v>
      </c>
      <c r="G10" s="12">
        <v>13.9</v>
      </c>
    </row>
    <row r="11" spans="1:7" x14ac:dyDescent="0.35">
      <c r="A11" s="8" t="s">
        <v>97</v>
      </c>
      <c r="B11" s="8" t="s">
        <v>73</v>
      </c>
      <c r="C11" s="11">
        <v>632</v>
      </c>
      <c r="D11" s="11">
        <v>5164138</v>
      </c>
      <c r="E11" s="12">
        <v>12.2</v>
      </c>
      <c r="F11" s="12">
        <v>11.3</v>
      </c>
      <c r="G11" s="12">
        <v>13.2</v>
      </c>
    </row>
    <row r="12" spans="1:7" x14ac:dyDescent="0.35">
      <c r="A12" s="8" t="s">
        <v>97</v>
      </c>
      <c r="B12" s="8" t="s">
        <v>74</v>
      </c>
      <c r="C12" s="11">
        <v>635</v>
      </c>
      <c r="D12" s="11">
        <v>5198675</v>
      </c>
      <c r="E12" s="12">
        <v>12.2</v>
      </c>
      <c r="F12" s="12">
        <v>11.3</v>
      </c>
      <c r="G12" s="12">
        <v>13.2</v>
      </c>
    </row>
    <row r="13" spans="1:7" x14ac:dyDescent="0.35">
      <c r="A13" s="8" t="s">
        <v>97</v>
      </c>
      <c r="B13" s="8" t="s">
        <v>75</v>
      </c>
      <c r="C13" s="11">
        <v>688</v>
      </c>
      <c r="D13" s="11">
        <v>5223344</v>
      </c>
      <c r="E13" s="12">
        <v>13.2</v>
      </c>
      <c r="F13" s="12">
        <v>12.2</v>
      </c>
      <c r="G13" s="12">
        <v>14.2</v>
      </c>
    </row>
    <row r="14" spans="1:7" x14ac:dyDescent="0.35">
      <c r="A14" s="8" t="s">
        <v>97</v>
      </c>
      <c r="B14" s="8" t="s">
        <v>76</v>
      </c>
      <c r="C14" s="11">
        <v>628</v>
      </c>
      <c r="D14" s="11">
        <v>5254788</v>
      </c>
      <c r="E14" s="12">
        <v>12</v>
      </c>
      <c r="F14" s="12">
        <v>11</v>
      </c>
      <c r="G14" s="12">
        <v>12.9</v>
      </c>
    </row>
    <row r="15" spans="1:7" x14ac:dyDescent="0.35">
      <c r="A15" s="8" t="s">
        <v>97</v>
      </c>
      <c r="B15" s="8" t="s">
        <v>77</v>
      </c>
      <c r="C15" s="11">
        <v>664</v>
      </c>
      <c r="D15" s="11">
        <v>5288212</v>
      </c>
      <c r="E15" s="12">
        <v>12.6</v>
      </c>
      <c r="F15" s="12">
        <v>11.6</v>
      </c>
      <c r="G15" s="12">
        <v>13.5</v>
      </c>
    </row>
    <row r="16" spans="1:7" x14ac:dyDescent="0.35">
      <c r="A16" s="8" t="s">
        <v>97</v>
      </c>
      <c r="B16" s="8" t="s">
        <v>78</v>
      </c>
      <c r="C16" s="11">
        <v>593</v>
      </c>
      <c r="D16" s="11">
        <v>5313486</v>
      </c>
      <c r="E16" s="12">
        <v>11.2</v>
      </c>
      <c r="F16" s="12">
        <v>10.3</v>
      </c>
      <c r="G16" s="12">
        <v>12.1</v>
      </c>
    </row>
    <row r="17" spans="1:7" x14ac:dyDescent="0.35">
      <c r="A17" s="8" t="s">
        <v>97</v>
      </c>
      <c r="B17" s="8" t="s">
        <v>79</v>
      </c>
      <c r="C17" s="11">
        <v>584</v>
      </c>
      <c r="D17" s="11">
        <v>5335092</v>
      </c>
      <c r="E17" s="12">
        <v>10.9</v>
      </c>
      <c r="F17" s="12">
        <v>10.1</v>
      </c>
      <c r="G17" s="12">
        <v>11.9</v>
      </c>
    </row>
    <row r="18" spans="1:7" x14ac:dyDescent="0.35">
      <c r="A18" s="8" t="s">
        <v>97</v>
      </c>
      <c r="B18" s="8" t="s">
        <v>80</v>
      </c>
      <c r="C18" s="11">
        <v>516</v>
      </c>
      <c r="D18" s="11">
        <v>5356428</v>
      </c>
      <c r="E18" s="12">
        <v>9.6</v>
      </c>
      <c r="F18" s="12">
        <v>8.8000000000000007</v>
      </c>
      <c r="G18" s="12">
        <v>10.5</v>
      </c>
    </row>
    <row r="19" spans="1:7" x14ac:dyDescent="0.35">
      <c r="A19" s="8" t="s">
        <v>97</v>
      </c>
      <c r="B19" s="8" t="s">
        <v>81</v>
      </c>
      <c r="C19" s="11">
        <v>436</v>
      </c>
      <c r="D19" s="11">
        <v>5377362</v>
      </c>
      <c r="E19" s="12">
        <v>8.1</v>
      </c>
      <c r="F19" s="12">
        <v>7.4</v>
      </c>
      <c r="G19" s="12">
        <v>8.9</v>
      </c>
    </row>
    <row r="20" spans="1:7" x14ac:dyDescent="0.35">
      <c r="A20" s="8" t="s">
        <v>97</v>
      </c>
      <c r="B20" s="8" t="s">
        <v>82</v>
      </c>
      <c r="C20" s="11">
        <v>420</v>
      </c>
      <c r="D20" s="11">
        <v>5408058</v>
      </c>
      <c r="E20" s="12">
        <v>7.8</v>
      </c>
      <c r="F20" s="12">
        <v>7</v>
      </c>
      <c r="G20" s="12">
        <v>8.5</v>
      </c>
    </row>
    <row r="21" spans="1:7" x14ac:dyDescent="0.35">
      <c r="A21" s="8" t="s">
        <v>97</v>
      </c>
      <c r="B21" s="8" t="s">
        <v>83</v>
      </c>
      <c r="C21" s="11">
        <v>344</v>
      </c>
      <c r="D21" s="11">
        <v>5427784</v>
      </c>
      <c r="E21" s="12">
        <v>6.3</v>
      </c>
      <c r="F21" s="12">
        <v>5.7</v>
      </c>
      <c r="G21" s="12">
        <v>7</v>
      </c>
    </row>
    <row r="22" spans="1:7" x14ac:dyDescent="0.35">
      <c r="A22" s="8" t="s">
        <v>97</v>
      </c>
      <c r="B22" s="8" t="s">
        <v>84</v>
      </c>
      <c r="C22" s="11">
        <v>351</v>
      </c>
      <c r="D22" s="11">
        <v>5443883</v>
      </c>
      <c r="E22" s="12">
        <v>6.4</v>
      </c>
      <c r="F22" s="12">
        <v>5.8</v>
      </c>
      <c r="G22" s="12">
        <v>7.2</v>
      </c>
    </row>
    <row r="23" spans="1:7" x14ac:dyDescent="0.35">
      <c r="A23" s="8" t="s">
        <v>97</v>
      </c>
      <c r="B23" s="8" t="s">
        <v>85</v>
      </c>
      <c r="C23" s="11">
        <v>354</v>
      </c>
      <c r="D23" s="11">
        <v>5464651</v>
      </c>
      <c r="E23" s="12">
        <v>6.5</v>
      </c>
      <c r="F23" s="12">
        <v>5.8</v>
      </c>
      <c r="G23" s="12">
        <v>7.2</v>
      </c>
    </row>
    <row r="24" spans="1:7" x14ac:dyDescent="0.35">
      <c r="A24" s="8" t="s">
        <v>97</v>
      </c>
      <c r="B24" s="8" t="s">
        <v>86</v>
      </c>
      <c r="C24" s="11">
        <v>285</v>
      </c>
      <c r="D24" s="11">
        <v>5468487</v>
      </c>
      <c r="E24" s="12">
        <v>5.2</v>
      </c>
      <c r="F24" s="12">
        <v>4.5999999999999996</v>
      </c>
      <c r="G24" s="12">
        <v>5.9</v>
      </c>
    </row>
    <row r="25" spans="1:7" x14ac:dyDescent="0.35">
      <c r="A25" s="8" t="s">
        <v>97</v>
      </c>
      <c r="B25" s="8" t="s">
        <v>87</v>
      </c>
      <c r="C25" s="11">
        <v>325</v>
      </c>
      <c r="D25" s="11">
        <v>5482455</v>
      </c>
      <c r="E25" s="12">
        <v>5.9</v>
      </c>
      <c r="F25" s="12">
        <v>5.3</v>
      </c>
      <c r="G25" s="12">
        <v>6.6</v>
      </c>
    </row>
    <row r="26" spans="1:7" x14ac:dyDescent="0.35">
      <c r="A26" s="8" t="s">
        <v>97</v>
      </c>
      <c r="B26" s="8" t="s">
        <v>88</v>
      </c>
      <c r="C26" s="11">
        <v>300</v>
      </c>
      <c r="D26" s="11">
        <v>5541088</v>
      </c>
      <c r="E26" s="12">
        <v>5.4</v>
      </c>
      <c r="F26" s="12">
        <v>4.8</v>
      </c>
      <c r="G26" s="12">
        <v>6.1</v>
      </c>
    </row>
    <row r="27" spans="1:7" x14ac:dyDescent="0.35">
      <c r="A27" s="8" t="s">
        <v>97</v>
      </c>
      <c r="B27" s="8" t="s">
        <v>89</v>
      </c>
      <c r="C27" s="11">
        <v>354</v>
      </c>
      <c r="D27" s="11">
        <v>5610523</v>
      </c>
      <c r="E27" s="12">
        <v>6.3</v>
      </c>
      <c r="F27" s="12">
        <v>5.7</v>
      </c>
      <c r="G27" s="12">
        <v>7</v>
      </c>
    </row>
    <row r="28" spans="1:7" x14ac:dyDescent="0.35">
      <c r="A28" s="8" t="s">
        <v>97</v>
      </c>
      <c r="B28" s="8" t="s">
        <v>90</v>
      </c>
      <c r="C28" s="11">
        <v>422</v>
      </c>
      <c r="D28" s="11">
        <v>5672962</v>
      </c>
      <c r="E28" s="12">
        <v>7.4</v>
      </c>
      <c r="F28" s="12">
        <v>6.7</v>
      </c>
      <c r="G28" s="12">
        <v>8.1999999999999993</v>
      </c>
    </row>
    <row r="29" spans="1:7" x14ac:dyDescent="0.35">
      <c r="A29" s="8" t="s">
        <v>98</v>
      </c>
      <c r="B29" s="8" t="s">
        <v>67</v>
      </c>
      <c r="C29" s="11">
        <v>6165</v>
      </c>
      <c r="D29" s="11">
        <v>49449746</v>
      </c>
      <c r="E29" s="12">
        <v>12.5</v>
      </c>
      <c r="F29" s="12">
        <v>12.2</v>
      </c>
      <c r="G29" s="12">
        <v>12.8</v>
      </c>
    </row>
    <row r="30" spans="1:7" x14ac:dyDescent="0.35">
      <c r="A30" s="8" t="s">
        <v>98</v>
      </c>
      <c r="B30" s="8" t="s">
        <v>68</v>
      </c>
      <c r="C30" s="11">
        <v>6668</v>
      </c>
      <c r="D30" s="11">
        <v>49679267</v>
      </c>
      <c r="E30" s="12">
        <v>13.4</v>
      </c>
      <c r="F30" s="12">
        <v>13.1</v>
      </c>
      <c r="G30" s="12">
        <v>13.7</v>
      </c>
    </row>
    <row r="31" spans="1:7" x14ac:dyDescent="0.35">
      <c r="A31" s="8" t="s">
        <v>98</v>
      </c>
      <c r="B31" s="8" t="s">
        <v>69</v>
      </c>
      <c r="C31" s="11">
        <v>6624</v>
      </c>
      <c r="D31" s="11">
        <v>49925517</v>
      </c>
      <c r="E31" s="12">
        <v>13.3</v>
      </c>
      <c r="F31" s="12">
        <v>13</v>
      </c>
      <c r="G31" s="12">
        <v>13.6</v>
      </c>
    </row>
    <row r="32" spans="1:7" x14ac:dyDescent="0.35">
      <c r="A32" s="8" t="s">
        <v>98</v>
      </c>
      <c r="B32" s="8" t="s">
        <v>70</v>
      </c>
      <c r="C32" s="11">
        <v>6913</v>
      </c>
      <c r="D32" s="11">
        <v>50194600</v>
      </c>
      <c r="E32" s="12">
        <v>13.8</v>
      </c>
      <c r="F32" s="12">
        <v>13.4</v>
      </c>
      <c r="G32" s="12">
        <v>14.1</v>
      </c>
    </row>
    <row r="33" spans="1:7" x14ac:dyDescent="0.35">
      <c r="A33" s="8" t="s">
        <v>98</v>
      </c>
      <c r="B33" s="8" t="s">
        <v>71</v>
      </c>
      <c r="C33" s="11">
        <v>7652</v>
      </c>
      <c r="D33" s="11">
        <v>50606034</v>
      </c>
      <c r="E33" s="12">
        <v>15.1</v>
      </c>
      <c r="F33" s="12">
        <v>14.8</v>
      </c>
      <c r="G33" s="12">
        <v>15.5</v>
      </c>
    </row>
    <row r="34" spans="1:7" x14ac:dyDescent="0.35">
      <c r="A34" s="8" t="s">
        <v>98</v>
      </c>
      <c r="B34" s="8" t="s">
        <v>72</v>
      </c>
      <c r="C34" s="11">
        <v>7679</v>
      </c>
      <c r="D34" s="11">
        <v>50965186</v>
      </c>
      <c r="E34" s="12">
        <v>15.1</v>
      </c>
      <c r="F34" s="12">
        <v>14.7</v>
      </c>
      <c r="G34" s="12">
        <v>15.4</v>
      </c>
    </row>
    <row r="35" spans="1:7" x14ac:dyDescent="0.35">
      <c r="A35" s="8" t="s">
        <v>98</v>
      </c>
      <c r="B35" s="8" t="s">
        <v>73</v>
      </c>
      <c r="C35" s="11">
        <v>7570</v>
      </c>
      <c r="D35" s="11">
        <v>51381093</v>
      </c>
      <c r="E35" s="12">
        <v>14.7</v>
      </c>
      <c r="F35" s="12">
        <v>14.4</v>
      </c>
      <c r="G35" s="12">
        <v>15.1</v>
      </c>
    </row>
    <row r="36" spans="1:7" x14ac:dyDescent="0.35">
      <c r="A36" s="8" t="s">
        <v>98</v>
      </c>
      <c r="B36" s="8" t="s">
        <v>74</v>
      </c>
      <c r="C36" s="11">
        <v>7809</v>
      </c>
      <c r="D36" s="11">
        <v>51815853</v>
      </c>
      <c r="E36" s="12">
        <v>15.1</v>
      </c>
      <c r="F36" s="12">
        <v>14.7</v>
      </c>
      <c r="G36" s="12">
        <v>15.4</v>
      </c>
    </row>
    <row r="37" spans="1:7" x14ac:dyDescent="0.35">
      <c r="A37" s="8" t="s">
        <v>98</v>
      </c>
      <c r="B37" s="8" t="s">
        <v>75</v>
      </c>
      <c r="C37" s="11">
        <v>8111</v>
      </c>
      <c r="D37" s="11">
        <v>52196381</v>
      </c>
      <c r="E37" s="12">
        <v>15.5</v>
      </c>
      <c r="F37" s="12">
        <v>15.2</v>
      </c>
      <c r="G37" s="12">
        <v>15.9</v>
      </c>
    </row>
    <row r="38" spans="1:7" x14ac:dyDescent="0.35">
      <c r="A38" s="8" t="s">
        <v>98</v>
      </c>
      <c r="B38" s="8" t="s">
        <v>76</v>
      </c>
      <c r="C38" s="11">
        <v>7674</v>
      </c>
      <c r="D38" s="11">
        <v>52642452</v>
      </c>
      <c r="E38" s="12">
        <v>14.6</v>
      </c>
      <c r="F38" s="12">
        <v>14.3</v>
      </c>
      <c r="G38" s="12">
        <v>14.9</v>
      </c>
    </row>
    <row r="39" spans="1:7" x14ac:dyDescent="0.35">
      <c r="A39" s="8" t="s">
        <v>98</v>
      </c>
      <c r="B39" s="8" t="s">
        <v>77</v>
      </c>
      <c r="C39" s="11">
        <v>8282</v>
      </c>
      <c r="D39" s="11">
        <v>53107169</v>
      </c>
      <c r="E39" s="12">
        <v>15.6</v>
      </c>
      <c r="F39" s="12">
        <v>15.3</v>
      </c>
      <c r="G39" s="12">
        <v>15.9</v>
      </c>
    </row>
    <row r="40" spans="1:7" x14ac:dyDescent="0.35">
      <c r="A40" s="8" t="s">
        <v>98</v>
      </c>
      <c r="B40" s="8" t="s">
        <v>78</v>
      </c>
      <c r="C40" s="11">
        <v>8087</v>
      </c>
      <c r="D40" s="11">
        <v>53506812</v>
      </c>
      <c r="E40" s="12">
        <v>15.1</v>
      </c>
      <c r="F40" s="12">
        <v>14.8</v>
      </c>
      <c r="G40" s="12">
        <v>15.4</v>
      </c>
    </row>
    <row r="41" spans="1:7" x14ac:dyDescent="0.35">
      <c r="A41" s="8" t="s">
        <v>98</v>
      </c>
      <c r="B41" s="8" t="s">
        <v>79</v>
      </c>
      <c r="C41" s="11">
        <v>7267</v>
      </c>
      <c r="D41" s="11">
        <v>53918686</v>
      </c>
      <c r="E41" s="12">
        <v>13.5</v>
      </c>
      <c r="F41" s="12">
        <v>13.2</v>
      </c>
      <c r="G41" s="12">
        <v>13.8</v>
      </c>
    </row>
    <row r="42" spans="1:7" x14ac:dyDescent="0.35">
      <c r="A42" s="8" t="s">
        <v>98</v>
      </c>
      <c r="B42" s="8" t="s">
        <v>80</v>
      </c>
      <c r="C42" s="11">
        <v>6474</v>
      </c>
      <c r="D42" s="11">
        <v>54370319</v>
      </c>
      <c r="E42" s="12">
        <v>11.9</v>
      </c>
      <c r="F42" s="12">
        <v>11.6</v>
      </c>
      <c r="G42" s="12">
        <v>12.2</v>
      </c>
    </row>
    <row r="43" spans="1:7" x14ac:dyDescent="0.35">
      <c r="A43" s="8" t="s">
        <v>98</v>
      </c>
      <c r="B43" s="8" t="s">
        <v>81</v>
      </c>
      <c r="C43" s="11">
        <v>5735</v>
      </c>
      <c r="D43" s="11">
        <v>54808676</v>
      </c>
      <c r="E43" s="12">
        <v>10.5</v>
      </c>
      <c r="F43" s="12">
        <v>10.199999999999999</v>
      </c>
      <c r="G43" s="12">
        <v>10.7</v>
      </c>
    </row>
    <row r="44" spans="1:7" x14ac:dyDescent="0.35">
      <c r="A44" s="8" t="s">
        <v>98</v>
      </c>
      <c r="B44" s="8" t="s">
        <v>82</v>
      </c>
      <c r="C44" s="11">
        <v>5622</v>
      </c>
      <c r="D44" s="11">
        <v>55289034</v>
      </c>
      <c r="E44" s="12">
        <v>10.199999999999999</v>
      </c>
      <c r="F44" s="12">
        <v>9.9</v>
      </c>
      <c r="G44" s="12">
        <v>10.4</v>
      </c>
    </row>
    <row r="45" spans="1:7" x14ac:dyDescent="0.35">
      <c r="A45" s="8" t="s">
        <v>98</v>
      </c>
      <c r="B45" s="8" t="s">
        <v>83</v>
      </c>
      <c r="C45" s="11">
        <v>5065</v>
      </c>
      <c r="D45" s="11">
        <v>55619548</v>
      </c>
      <c r="E45" s="12">
        <v>9.1</v>
      </c>
      <c r="F45" s="12">
        <v>8.9</v>
      </c>
      <c r="G45" s="12">
        <v>9.4</v>
      </c>
    </row>
    <row r="46" spans="1:7" x14ac:dyDescent="0.35">
      <c r="A46" s="8" t="s">
        <v>98</v>
      </c>
      <c r="B46" s="8" t="s">
        <v>84</v>
      </c>
      <c r="C46" s="11">
        <v>4609</v>
      </c>
      <c r="D46" s="11">
        <v>55924528</v>
      </c>
      <c r="E46" s="12">
        <v>8.1999999999999993</v>
      </c>
      <c r="F46" s="12">
        <v>8</v>
      </c>
      <c r="G46" s="12">
        <v>8.5</v>
      </c>
    </row>
    <row r="47" spans="1:7" x14ac:dyDescent="0.35">
      <c r="A47" s="8" t="s">
        <v>98</v>
      </c>
      <c r="B47" s="8" t="s">
        <v>85</v>
      </c>
      <c r="C47" s="11">
        <v>4702</v>
      </c>
      <c r="D47" s="11">
        <v>56230056</v>
      </c>
      <c r="E47" s="12">
        <v>8.4</v>
      </c>
      <c r="F47" s="12">
        <v>8.1</v>
      </c>
      <c r="G47" s="12">
        <v>8.6</v>
      </c>
    </row>
    <row r="48" spans="1:7" x14ac:dyDescent="0.35">
      <c r="A48" s="8" t="s">
        <v>98</v>
      </c>
      <c r="B48" s="8" t="s">
        <v>86</v>
      </c>
      <c r="C48" s="11">
        <v>4123</v>
      </c>
      <c r="D48" s="11">
        <v>56325961</v>
      </c>
      <c r="E48" s="12">
        <v>7.3</v>
      </c>
      <c r="F48" s="12">
        <v>7.1</v>
      </c>
      <c r="G48" s="12">
        <v>7.5</v>
      </c>
    </row>
    <row r="49" spans="1:7" x14ac:dyDescent="0.35">
      <c r="A49" s="8" t="s">
        <v>98</v>
      </c>
      <c r="B49" s="8" t="s">
        <v>87</v>
      </c>
      <c r="C49" s="11">
        <v>4395</v>
      </c>
      <c r="D49" s="11">
        <v>56554891</v>
      </c>
      <c r="E49" s="12">
        <v>7.8</v>
      </c>
      <c r="F49" s="12">
        <v>7.5</v>
      </c>
      <c r="G49" s="12">
        <v>8</v>
      </c>
    </row>
    <row r="50" spans="1:7" x14ac:dyDescent="0.35">
      <c r="A50" s="8" t="s">
        <v>98</v>
      </c>
      <c r="B50" s="8" t="s">
        <v>88</v>
      </c>
      <c r="C50" s="11">
        <v>4369</v>
      </c>
      <c r="D50" s="11">
        <v>57144395</v>
      </c>
      <c r="E50" s="12">
        <v>7.6</v>
      </c>
      <c r="F50" s="12">
        <v>7.4</v>
      </c>
      <c r="G50" s="12">
        <v>7.9</v>
      </c>
    </row>
    <row r="51" spans="1:7" x14ac:dyDescent="0.35">
      <c r="A51" s="8" t="s">
        <v>98</v>
      </c>
      <c r="B51" s="8" t="s">
        <v>89</v>
      </c>
      <c r="C51" s="11">
        <v>4831</v>
      </c>
      <c r="D51" s="11">
        <v>57932470</v>
      </c>
      <c r="E51" s="12">
        <v>8.3000000000000007</v>
      </c>
      <c r="F51" s="12">
        <v>8.1</v>
      </c>
      <c r="G51" s="12">
        <v>8.6</v>
      </c>
    </row>
    <row r="52" spans="1:7" x14ac:dyDescent="0.35">
      <c r="A52" s="8" t="s">
        <v>98</v>
      </c>
      <c r="B52" s="8" t="s">
        <v>90</v>
      </c>
      <c r="C52" s="11">
        <v>5490</v>
      </c>
      <c r="D52" s="11">
        <v>58620101</v>
      </c>
      <c r="E52" s="12">
        <v>9.4</v>
      </c>
      <c r="F52" s="12">
        <v>9.1</v>
      </c>
      <c r="G52" s="12">
        <v>9.6</v>
      </c>
    </row>
    <row r="53" spans="1:7" x14ac:dyDescent="0.35">
      <c r="A53" s="8"/>
      <c r="B53" s="8"/>
      <c r="C53" s="11"/>
      <c r="D53" s="11"/>
      <c r="E53" s="12"/>
      <c r="F53" s="12"/>
      <c r="G53" s="12"/>
    </row>
    <row r="54" spans="1:7" x14ac:dyDescent="0.35">
      <c r="A54" s="8"/>
      <c r="B54" s="8"/>
      <c r="C54" s="11"/>
      <c r="D54" s="11"/>
      <c r="E54" s="12"/>
      <c r="F54" s="12"/>
      <c r="G54" s="12"/>
    </row>
    <row r="55" spans="1:7" x14ac:dyDescent="0.35">
      <c r="A55" s="8"/>
      <c r="B55" s="8"/>
      <c r="C55" s="11"/>
      <c r="D55" s="11"/>
      <c r="E55" s="12"/>
      <c r="F55" s="12"/>
      <c r="G55" s="12"/>
    </row>
    <row r="56" spans="1:7" x14ac:dyDescent="0.35">
      <c r="A56" s="8"/>
      <c r="B56" s="8"/>
      <c r="C56" s="11"/>
      <c r="D56" s="11"/>
      <c r="E56" s="12"/>
      <c r="F56" s="12"/>
      <c r="G56" s="12"/>
    </row>
    <row r="57" spans="1:7" x14ac:dyDescent="0.35">
      <c r="A57" s="8"/>
      <c r="B57" s="8"/>
      <c r="C57" s="11"/>
      <c r="D57" s="11"/>
      <c r="E57" s="12"/>
      <c r="F57" s="12"/>
      <c r="G57" s="12"/>
    </row>
    <row r="58" spans="1:7" x14ac:dyDescent="0.35">
      <c r="A58" s="8"/>
      <c r="B58" s="8"/>
      <c r="C58" s="11"/>
      <c r="D58" s="11"/>
      <c r="E58" s="12"/>
      <c r="F58" s="12"/>
      <c r="G58" s="12"/>
    </row>
    <row r="59" spans="1:7" x14ac:dyDescent="0.35">
      <c r="A59" s="8"/>
      <c r="B59" s="8"/>
      <c r="C59" s="11"/>
      <c r="D59" s="11"/>
      <c r="E59" s="12"/>
      <c r="F59" s="12"/>
      <c r="G59" s="12"/>
    </row>
    <row r="60" spans="1:7" x14ac:dyDescent="0.35">
      <c r="A60" s="8"/>
      <c r="B60" s="8"/>
      <c r="C60" s="11"/>
      <c r="D60" s="11"/>
      <c r="E60" s="12"/>
      <c r="F60" s="12"/>
      <c r="G60" s="12"/>
    </row>
    <row r="61" spans="1:7" x14ac:dyDescent="0.35">
      <c r="A61" s="8"/>
      <c r="B61" s="8"/>
      <c r="C61" s="11"/>
      <c r="D61" s="11"/>
      <c r="E61" s="12"/>
      <c r="F61" s="12"/>
      <c r="G61" s="12"/>
    </row>
    <row r="62" spans="1:7" x14ac:dyDescent="0.35">
      <c r="A62" s="8"/>
      <c r="B62" s="8"/>
      <c r="C62" s="11"/>
      <c r="D62" s="11"/>
      <c r="E62" s="12"/>
      <c r="F62" s="12"/>
      <c r="G62" s="12"/>
    </row>
    <row r="63" spans="1:7" x14ac:dyDescent="0.35">
      <c r="A63" s="8"/>
      <c r="B63" s="8"/>
      <c r="C63" s="11"/>
      <c r="D63" s="11"/>
      <c r="E63" s="12"/>
      <c r="F63" s="12"/>
      <c r="G63" s="12"/>
    </row>
    <row r="64" spans="1:7" x14ac:dyDescent="0.35">
      <c r="A64" s="8"/>
      <c r="B64" s="8"/>
      <c r="C64" s="11"/>
      <c r="D64" s="11"/>
      <c r="E64" s="12"/>
      <c r="F64" s="12"/>
      <c r="G64" s="12"/>
    </row>
    <row r="65" spans="1:7" x14ac:dyDescent="0.35">
      <c r="A65" s="8"/>
      <c r="B65" s="8"/>
      <c r="C65" s="11"/>
      <c r="D65" s="11"/>
      <c r="E65" s="12"/>
      <c r="F65" s="12"/>
      <c r="G65" s="12"/>
    </row>
    <row r="66" spans="1:7" x14ac:dyDescent="0.35">
      <c r="A66" s="8"/>
      <c r="B66" s="8"/>
      <c r="C66" s="11"/>
      <c r="D66" s="11"/>
      <c r="E66" s="12"/>
      <c r="F66" s="12"/>
      <c r="G66" s="12"/>
    </row>
    <row r="67" spans="1:7" x14ac:dyDescent="0.35">
      <c r="A67" s="8"/>
      <c r="B67" s="8"/>
      <c r="C67" s="11"/>
      <c r="D67" s="11"/>
      <c r="E67" s="12"/>
      <c r="F67" s="12"/>
      <c r="G67" s="12"/>
    </row>
    <row r="68" spans="1:7" x14ac:dyDescent="0.35">
      <c r="A68" s="8"/>
      <c r="B68" s="8"/>
      <c r="C68" s="11"/>
      <c r="D68" s="11"/>
      <c r="E68" s="12"/>
      <c r="F68" s="12"/>
      <c r="G68" s="12"/>
    </row>
    <row r="69" spans="1:7" x14ac:dyDescent="0.35">
      <c r="A69" s="8"/>
      <c r="B69" s="8"/>
      <c r="C69" s="11"/>
      <c r="D69" s="11"/>
      <c r="E69" s="12"/>
      <c r="F69" s="12"/>
      <c r="G69" s="12"/>
    </row>
    <row r="70" spans="1:7" x14ac:dyDescent="0.35">
      <c r="A70" s="8"/>
      <c r="B70" s="8"/>
      <c r="C70" s="11"/>
      <c r="D70" s="11"/>
      <c r="E70" s="12"/>
      <c r="F70" s="12"/>
      <c r="G70" s="12"/>
    </row>
    <row r="71" spans="1:7" x14ac:dyDescent="0.35">
      <c r="A71" s="8"/>
      <c r="B71" s="8"/>
      <c r="C71" s="11"/>
      <c r="D71" s="11"/>
      <c r="E71" s="12"/>
      <c r="F71" s="12"/>
      <c r="G71" s="12"/>
    </row>
    <row r="72" spans="1:7" x14ac:dyDescent="0.35">
      <c r="A72" s="8"/>
      <c r="B72" s="8"/>
      <c r="C72" s="11"/>
      <c r="D72" s="11"/>
      <c r="E72" s="12"/>
      <c r="F72" s="12"/>
      <c r="G72" s="12"/>
    </row>
    <row r="73" spans="1:7" x14ac:dyDescent="0.35">
      <c r="A73" s="8"/>
      <c r="B73" s="8"/>
      <c r="C73" s="11"/>
      <c r="D73" s="11"/>
      <c r="E73" s="12"/>
      <c r="F73" s="12"/>
      <c r="G73" s="12"/>
    </row>
    <row r="74" spans="1:7" x14ac:dyDescent="0.35">
      <c r="A74" s="8"/>
      <c r="B74" s="8"/>
      <c r="C74" s="11"/>
      <c r="D74" s="11"/>
      <c r="E74" s="12"/>
      <c r="F74" s="12"/>
      <c r="G74" s="12"/>
    </row>
    <row r="75" spans="1:7" x14ac:dyDescent="0.35">
      <c r="A75" s="8"/>
      <c r="B75" s="8"/>
      <c r="C75" s="11"/>
      <c r="D75" s="11"/>
      <c r="E75" s="12"/>
      <c r="F75" s="12"/>
      <c r="G75" s="12"/>
    </row>
    <row r="76" spans="1:7" x14ac:dyDescent="0.35">
      <c r="A76" s="8"/>
      <c r="B76" s="8"/>
      <c r="C76" s="11"/>
      <c r="D76" s="11"/>
      <c r="E76" s="12"/>
      <c r="F76" s="12"/>
      <c r="G76" s="12"/>
    </row>
    <row r="77" spans="1:7" x14ac:dyDescent="0.35">
      <c r="A77" s="8"/>
      <c r="B77" s="8"/>
      <c r="C77" s="11"/>
      <c r="D77" s="11"/>
      <c r="E77" s="12"/>
      <c r="F77" s="12"/>
      <c r="G77" s="12"/>
    </row>
    <row r="78" spans="1:7" x14ac:dyDescent="0.35">
      <c r="A78" s="8"/>
      <c r="B78" s="8"/>
      <c r="C78" s="11"/>
      <c r="D78" s="11"/>
      <c r="E78" s="12"/>
      <c r="F78" s="12"/>
      <c r="G78" s="12"/>
    </row>
    <row r="79" spans="1:7" x14ac:dyDescent="0.35">
      <c r="A79" s="8"/>
      <c r="B79" s="8"/>
      <c r="C79" s="11"/>
      <c r="D79" s="11"/>
      <c r="E79" s="12"/>
      <c r="F79" s="12"/>
      <c r="G79" s="12"/>
    </row>
    <row r="80" spans="1:7" x14ac:dyDescent="0.35">
      <c r="A80" s="8"/>
      <c r="B80" s="8"/>
      <c r="C80" s="11"/>
      <c r="D80" s="11"/>
      <c r="E80" s="12"/>
      <c r="F80" s="12"/>
      <c r="G80" s="12"/>
    </row>
    <row r="81" spans="1:7" x14ac:dyDescent="0.35">
      <c r="A81" s="8"/>
      <c r="B81" s="8"/>
      <c r="C81" s="11"/>
      <c r="D81" s="11"/>
      <c r="E81" s="12"/>
      <c r="F81" s="12"/>
      <c r="G81" s="12"/>
    </row>
    <row r="82" spans="1:7" x14ac:dyDescent="0.35">
      <c r="A82" s="8"/>
      <c r="B82" s="8"/>
      <c r="C82" s="11"/>
      <c r="D82" s="11"/>
      <c r="E82" s="12"/>
      <c r="F82" s="12"/>
      <c r="G82" s="12"/>
    </row>
    <row r="83" spans="1:7" x14ac:dyDescent="0.35">
      <c r="A83" s="8"/>
      <c r="B83" s="8"/>
      <c r="C83" s="11"/>
      <c r="D83" s="11"/>
      <c r="E83" s="12"/>
      <c r="F83" s="12"/>
      <c r="G83" s="12"/>
    </row>
    <row r="84" spans="1:7" x14ac:dyDescent="0.35">
      <c r="A84" s="8"/>
      <c r="B84" s="8"/>
      <c r="C84" s="11"/>
      <c r="D84" s="11"/>
      <c r="E84" s="12"/>
      <c r="F84" s="12"/>
      <c r="G84" s="12"/>
    </row>
    <row r="85" spans="1:7" x14ac:dyDescent="0.35">
      <c r="A85" s="8"/>
      <c r="B85" s="8"/>
      <c r="C85" s="11"/>
      <c r="D85" s="11"/>
      <c r="E85" s="12"/>
      <c r="F85" s="12"/>
      <c r="G85" s="12"/>
    </row>
    <row r="86" spans="1:7" x14ac:dyDescent="0.35">
      <c r="A86" s="8"/>
      <c r="B86" s="8"/>
      <c r="C86" s="11"/>
      <c r="D86" s="11"/>
      <c r="E86" s="12"/>
      <c r="F86" s="12"/>
      <c r="G86" s="12"/>
    </row>
    <row r="87" spans="1:7" x14ac:dyDescent="0.35">
      <c r="A87" s="8"/>
      <c r="B87" s="8"/>
      <c r="C87" s="11"/>
      <c r="D87" s="11"/>
      <c r="E87" s="12"/>
      <c r="F87" s="12"/>
      <c r="G87" s="12"/>
    </row>
    <row r="88" spans="1:7" x14ac:dyDescent="0.35">
      <c r="A88" s="8"/>
      <c r="B88" s="8"/>
      <c r="C88" s="11"/>
      <c r="D88" s="11"/>
      <c r="E88" s="12"/>
      <c r="F88" s="12"/>
      <c r="G88" s="12"/>
    </row>
    <row r="89" spans="1:7" x14ac:dyDescent="0.35">
      <c r="A89" s="8"/>
      <c r="B89" s="8"/>
      <c r="C89" s="11"/>
      <c r="D89" s="11"/>
      <c r="E89" s="12"/>
      <c r="F89" s="12"/>
      <c r="G89" s="12"/>
    </row>
    <row r="90" spans="1:7" x14ac:dyDescent="0.35">
      <c r="A90" s="8"/>
      <c r="B90" s="8"/>
      <c r="C90" s="11"/>
      <c r="D90" s="11"/>
      <c r="E90" s="12"/>
      <c r="F90" s="12"/>
      <c r="G90" s="12"/>
    </row>
    <row r="91" spans="1:7" x14ac:dyDescent="0.35">
      <c r="A91" s="8"/>
      <c r="B91" s="8"/>
      <c r="C91" s="11"/>
      <c r="D91" s="11"/>
      <c r="E91" s="12"/>
      <c r="F91" s="12"/>
      <c r="G91" s="12"/>
    </row>
    <row r="92" spans="1:7" x14ac:dyDescent="0.35">
      <c r="A92" s="8"/>
      <c r="B92" s="8"/>
      <c r="C92" s="11"/>
      <c r="D92" s="11"/>
      <c r="E92" s="12"/>
      <c r="F92" s="12"/>
      <c r="G92" s="12"/>
    </row>
    <row r="93" spans="1:7" x14ac:dyDescent="0.35">
      <c r="A93" s="8"/>
      <c r="B93" s="8"/>
      <c r="C93" s="11"/>
      <c r="D93" s="11"/>
      <c r="E93" s="12"/>
      <c r="F93" s="12"/>
      <c r="G93" s="12"/>
    </row>
    <row r="94" spans="1:7" x14ac:dyDescent="0.35">
      <c r="A94" s="8"/>
      <c r="B94" s="8"/>
      <c r="C94" s="11"/>
      <c r="D94" s="11"/>
      <c r="E94" s="12"/>
      <c r="F94" s="12"/>
      <c r="G94" s="12"/>
    </row>
    <row r="95" spans="1:7" x14ac:dyDescent="0.35">
      <c r="A95" s="8"/>
      <c r="B95" s="8"/>
      <c r="C95" s="11"/>
      <c r="D95" s="11"/>
      <c r="E95" s="12"/>
      <c r="F95" s="12"/>
      <c r="G95" s="12"/>
    </row>
    <row r="96" spans="1:7" x14ac:dyDescent="0.35">
      <c r="A96" s="8"/>
      <c r="B96" s="8"/>
      <c r="C96" s="11"/>
      <c r="D96" s="11"/>
      <c r="E96" s="12"/>
      <c r="F96" s="12"/>
      <c r="G96" s="12"/>
    </row>
    <row r="97" spans="1:7" x14ac:dyDescent="0.35">
      <c r="A97" s="8"/>
      <c r="B97" s="8"/>
      <c r="C97" s="11"/>
      <c r="D97" s="11"/>
      <c r="E97" s="12"/>
      <c r="F97" s="12"/>
      <c r="G97" s="12"/>
    </row>
    <row r="98" spans="1:7" x14ac:dyDescent="0.35">
      <c r="A98" s="8"/>
      <c r="B98" s="8"/>
      <c r="C98" s="11"/>
      <c r="D98" s="11"/>
      <c r="E98" s="12"/>
      <c r="F98" s="12"/>
      <c r="G98" s="12"/>
    </row>
    <row r="99" spans="1:7" x14ac:dyDescent="0.35">
      <c r="A99" s="8"/>
      <c r="B99" s="8"/>
      <c r="C99" s="11"/>
      <c r="D99" s="11"/>
      <c r="E99" s="12"/>
      <c r="F99" s="12"/>
      <c r="G99" s="12"/>
    </row>
    <row r="100" spans="1:7" x14ac:dyDescent="0.35">
      <c r="A100" s="8"/>
      <c r="B100" s="8"/>
      <c r="C100" s="11"/>
      <c r="D100" s="11"/>
      <c r="E100" s="12"/>
      <c r="F100" s="12"/>
      <c r="G100" s="12"/>
    </row>
    <row r="101" spans="1:7" x14ac:dyDescent="0.35">
      <c r="A101" s="8"/>
      <c r="B101" s="8"/>
    </row>
    <row r="102" spans="1:7" x14ac:dyDescent="0.35">
      <c r="A102" s="8"/>
      <c r="B102" s="8"/>
    </row>
    <row r="103" spans="1:7" x14ac:dyDescent="0.35">
      <c r="A103" s="8"/>
      <c r="B103" s="8"/>
    </row>
    <row r="104" spans="1:7" x14ac:dyDescent="0.35">
      <c r="A104" s="8"/>
      <c r="B104" s="8"/>
    </row>
    <row r="105" spans="1:7" x14ac:dyDescent="0.35">
      <c r="A105" s="8"/>
      <c r="B105" s="8"/>
    </row>
    <row r="106" spans="1:7" x14ac:dyDescent="0.35">
      <c r="A106" s="8"/>
      <c r="B106" s="8"/>
    </row>
    <row r="107" spans="1:7" x14ac:dyDescent="0.35">
      <c r="A107" s="8"/>
      <c r="B107" s="8"/>
    </row>
    <row r="108" spans="1:7" x14ac:dyDescent="0.35">
      <c r="A108" s="8"/>
      <c r="B108" s="8"/>
    </row>
    <row r="109" spans="1:7" x14ac:dyDescent="0.35">
      <c r="A109" s="8"/>
      <c r="B109" s="8"/>
    </row>
    <row r="110" spans="1:7" x14ac:dyDescent="0.35">
      <c r="A110" s="8"/>
      <c r="B110" s="8"/>
    </row>
    <row r="111" spans="1:7" x14ac:dyDescent="0.35">
      <c r="A111" s="8"/>
      <c r="B111" s="8"/>
    </row>
    <row r="112" spans="1:7"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1.07421875" defaultRowHeight="15.5" x14ac:dyDescent="0.35"/>
  <cols>
    <col min="1" max="1" width="8.15234375" customWidth="1"/>
    <col min="2" max="2" width="22.23046875" customWidth="1"/>
    <col min="3" max="3" width="13.61328125" customWidth="1"/>
    <col min="4" max="4" width="16.69140625" style="11" customWidth="1"/>
    <col min="5" max="5" width="22.61328125" customWidth="1"/>
    <col min="6" max="7" width="16.69140625" customWidth="1"/>
  </cols>
  <sheetData>
    <row r="1" spans="1:7" ht="20" x14ac:dyDescent="0.4">
      <c r="A1" s="28" t="s">
        <v>425</v>
      </c>
    </row>
    <row r="2" spans="1:7" x14ac:dyDescent="0.35">
      <c r="A2" s="8" t="s">
        <v>9</v>
      </c>
    </row>
    <row r="3" spans="1:7" x14ac:dyDescent="0.35">
      <c r="A3" s="8" t="s">
        <v>91</v>
      </c>
    </row>
    <row r="4" spans="1:7" x14ac:dyDescent="0.35">
      <c r="A4" s="8" t="s">
        <v>99</v>
      </c>
    </row>
    <row r="5" spans="1:7" ht="42.5" customHeight="1" x14ac:dyDescent="0.35">
      <c r="A5" s="9" t="s">
        <v>65</v>
      </c>
      <c r="B5" s="7" t="s">
        <v>100</v>
      </c>
      <c r="C5" s="6" t="s">
        <v>66</v>
      </c>
      <c r="D5" s="29" t="s">
        <v>93</v>
      </c>
      <c r="E5" s="6" t="s">
        <v>101</v>
      </c>
      <c r="F5" s="6" t="s">
        <v>95</v>
      </c>
      <c r="G5" s="6" t="s">
        <v>96</v>
      </c>
    </row>
    <row r="6" spans="1:7" x14ac:dyDescent="0.35">
      <c r="A6" s="8" t="s">
        <v>81</v>
      </c>
      <c r="B6" s="1" t="s">
        <v>102</v>
      </c>
      <c r="C6" s="11">
        <v>436</v>
      </c>
      <c r="D6" s="30">
        <v>5377362</v>
      </c>
      <c r="E6" s="5">
        <v>8.1</v>
      </c>
      <c r="F6" s="5" t="s">
        <v>103</v>
      </c>
      <c r="G6" s="5" t="s">
        <v>104</v>
      </c>
    </row>
    <row r="7" spans="1:7" x14ac:dyDescent="0.35">
      <c r="A7" s="8" t="s">
        <v>81</v>
      </c>
      <c r="B7" s="1" t="s">
        <v>105</v>
      </c>
      <c r="C7" s="13" t="s">
        <v>106</v>
      </c>
      <c r="D7" s="30">
        <v>5377362</v>
      </c>
      <c r="E7" s="5">
        <v>8.1</v>
      </c>
      <c r="F7" s="5" t="s">
        <v>106</v>
      </c>
      <c r="G7" s="5" t="s">
        <v>106</v>
      </c>
    </row>
    <row r="8" spans="1:7" x14ac:dyDescent="0.35">
      <c r="A8" s="8" t="s">
        <v>82</v>
      </c>
      <c r="B8" s="1" t="s">
        <v>102</v>
      </c>
      <c r="C8" s="11">
        <v>420</v>
      </c>
      <c r="D8" s="30">
        <v>5408058</v>
      </c>
      <c r="E8" s="5">
        <v>7.8</v>
      </c>
      <c r="F8" s="5" t="s">
        <v>107</v>
      </c>
      <c r="G8" s="5" t="s">
        <v>108</v>
      </c>
    </row>
    <row r="9" spans="1:7" x14ac:dyDescent="0.35">
      <c r="A9" s="8" t="s">
        <v>82</v>
      </c>
      <c r="B9" s="1" t="s">
        <v>105</v>
      </c>
      <c r="C9" s="13" t="s">
        <v>106</v>
      </c>
      <c r="D9" s="30">
        <v>5408058</v>
      </c>
      <c r="E9" s="5">
        <v>7.7</v>
      </c>
      <c r="F9" s="5" t="s">
        <v>106</v>
      </c>
      <c r="G9" s="5" t="s">
        <v>106</v>
      </c>
    </row>
    <row r="10" spans="1:7" x14ac:dyDescent="0.35">
      <c r="A10" s="8" t="s">
        <v>83</v>
      </c>
      <c r="B10" s="1" t="s">
        <v>102</v>
      </c>
      <c r="C10" s="11">
        <v>344</v>
      </c>
      <c r="D10" s="30">
        <v>5427784</v>
      </c>
      <c r="E10" s="5">
        <v>6.3</v>
      </c>
      <c r="F10" s="5" t="s">
        <v>109</v>
      </c>
      <c r="G10" s="5" t="s">
        <v>107</v>
      </c>
    </row>
    <row r="11" spans="1:7" x14ac:dyDescent="0.35">
      <c r="A11" s="8" t="s">
        <v>83</v>
      </c>
      <c r="B11" s="1" t="s">
        <v>105</v>
      </c>
      <c r="C11" s="13" t="s">
        <v>106</v>
      </c>
      <c r="D11" s="30">
        <v>5427784</v>
      </c>
      <c r="E11" s="5">
        <v>7.4</v>
      </c>
      <c r="F11" s="5" t="s">
        <v>106</v>
      </c>
      <c r="G11" s="5" t="s">
        <v>106</v>
      </c>
    </row>
    <row r="12" spans="1:7" x14ac:dyDescent="0.35">
      <c r="A12" s="8" t="s">
        <v>84</v>
      </c>
      <c r="B12" s="1" t="s">
        <v>102</v>
      </c>
      <c r="C12" s="11">
        <v>351</v>
      </c>
      <c r="D12" s="30">
        <v>5443883</v>
      </c>
      <c r="E12" s="5">
        <v>6.4</v>
      </c>
      <c r="F12" s="5" t="s">
        <v>110</v>
      </c>
      <c r="G12" s="5" t="s">
        <v>111</v>
      </c>
    </row>
    <row r="13" spans="1:7" x14ac:dyDescent="0.35">
      <c r="A13" s="8" t="s">
        <v>84</v>
      </c>
      <c r="B13" s="1" t="s">
        <v>105</v>
      </c>
      <c r="C13" s="13" t="s">
        <v>106</v>
      </c>
      <c r="D13" s="30">
        <v>5443883</v>
      </c>
      <c r="E13" s="5">
        <v>7</v>
      </c>
      <c r="F13" s="5" t="s">
        <v>106</v>
      </c>
      <c r="G13" s="5" t="s">
        <v>106</v>
      </c>
    </row>
    <row r="14" spans="1:7" x14ac:dyDescent="0.35">
      <c r="A14" s="8" t="s">
        <v>85</v>
      </c>
      <c r="B14" s="1" t="s">
        <v>102</v>
      </c>
      <c r="C14" s="11">
        <v>354</v>
      </c>
      <c r="D14" s="30">
        <v>5464651</v>
      </c>
      <c r="E14" s="5">
        <v>6.5</v>
      </c>
      <c r="F14" s="5" t="s">
        <v>110</v>
      </c>
      <c r="G14" s="5" t="s">
        <v>111</v>
      </c>
    </row>
    <row r="15" spans="1:7" x14ac:dyDescent="0.35">
      <c r="A15" s="8" t="s">
        <v>85</v>
      </c>
      <c r="B15" s="1" t="s">
        <v>105</v>
      </c>
      <c r="C15" s="13" t="s">
        <v>106</v>
      </c>
      <c r="D15" s="30">
        <v>5464651</v>
      </c>
      <c r="E15" s="5">
        <v>6.6</v>
      </c>
      <c r="F15" s="5" t="s">
        <v>106</v>
      </c>
      <c r="G15" s="5" t="s">
        <v>106</v>
      </c>
    </row>
    <row r="16" spans="1:7" x14ac:dyDescent="0.35">
      <c r="A16" s="8" t="s">
        <v>86</v>
      </c>
      <c r="B16" s="1" t="s">
        <v>102</v>
      </c>
      <c r="C16" s="11">
        <v>285</v>
      </c>
      <c r="D16" s="30">
        <v>5468487</v>
      </c>
      <c r="E16" s="5">
        <v>5.2</v>
      </c>
      <c r="F16" s="5" t="s">
        <v>112</v>
      </c>
      <c r="G16" s="5" t="s">
        <v>113</v>
      </c>
    </row>
    <row r="17" spans="1:7" x14ac:dyDescent="0.35">
      <c r="A17" s="8" t="s">
        <v>86</v>
      </c>
      <c r="B17" s="1" t="s">
        <v>105</v>
      </c>
      <c r="C17" s="13" t="s">
        <v>106</v>
      </c>
      <c r="D17" s="30">
        <v>5468487</v>
      </c>
      <c r="E17" s="5">
        <v>6.3</v>
      </c>
      <c r="F17" s="5" t="s">
        <v>106</v>
      </c>
      <c r="G17" s="5" t="s">
        <v>106</v>
      </c>
    </row>
    <row r="18" spans="1:7" x14ac:dyDescent="0.35">
      <c r="A18" s="8" t="s">
        <v>87</v>
      </c>
      <c r="B18" s="1" t="s">
        <v>102</v>
      </c>
      <c r="C18" s="11">
        <v>325</v>
      </c>
      <c r="D18" s="30">
        <v>5482455</v>
      </c>
      <c r="E18" s="5">
        <v>5.9</v>
      </c>
      <c r="F18" s="5" t="s">
        <v>114</v>
      </c>
      <c r="G18" s="5" t="s">
        <v>115</v>
      </c>
    </row>
    <row r="19" spans="1:7" x14ac:dyDescent="0.35">
      <c r="A19" s="8" t="s">
        <v>87</v>
      </c>
      <c r="B19" s="1" t="s">
        <v>105</v>
      </c>
      <c r="C19" s="13" t="s">
        <v>106</v>
      </c>
      <c r="D19" s="30">
        <v>5482455</v>
      </c>
      <c r="E19" s="5">
        <v>5.9</v>
      </c>
      <c r="F19" s="5" t="s">
        <v>106</v>
      </c>
      <c r="G19" s="5" t="s">
        <v>106</v>
      </c>
    </row>
    <row r="20" spans="1:7" x14ac:dyDescent="0.35">
      <c r="A20" s="8" t="s">
        <v>88</v>
      </c>
      <c r="B20" s="1" t="s">
        <v>102</v>
      </c>
      <c r="C20" s="11">
        <v>300</v>
      </c>
      <c r="D20" s="30">
        <v>5541088</v>
      </c>
      <c r="E20" s="5">
        <v>5.4</v>
      </c>
      <c r="F20" s="5" t="s">
        <v>116</v>
      </c>
      <c r="G20" s="5" t="s">
        <v>117</v>
      </c>
    </row>
    <row r="21" spans="1:7" x14ac:dyDescent="0.35">
      <c r="A21" s="8" t="s">
        <v>88</v>
      </c>
      <c r="B21" s="1" t="s">
        <v>105</v>
      </c>
      <c r="C21" s="13" t="s">
        <v>106</v>
      </c>
      <c r="D21" s="30">
        <v>5541088</v>
      </c>
      <c r="E21" s="5">
        <v>5.6</v>
      </c>
      <c r="F21" s="5" t="s">
        <v>106</v>
      </c>
      <c r="G21" s="5" t="s">
        <v>106</v>
      </c>
    </row>
    <row r="22" spans="1:7" x14ac:dyDescent="0.35">
      <c r="A22" s="8" t="s">
        <v>89</v>
      </c>
      <c r="B22" s="1" t="s">
        <v>102</v>
      </c>
      <c r="C22" s="11">
        <v>354</v>
      </c>
      <c r="D22" s="30">
        <v>5610523</v>
      </c>
      <c r="E22" s="5">
        <v>6.3</v>
      </c>
      <c r="F22" s="5" t="s">
        <v>109</v>
      </c>
      <c r="G22" s="5" t="s">
        <v>107</v>
      </c>
    </row>
    <row r="23" spans="1:7" x14ac:dyDescent="0.35">
      <c r="A23" s="8" t="s">
        <v>89</v>
      </c>
      <c r="B23" s="1" t="s">
        <v>105</v>
      </c>
      <c r="C23" s="13" t="s">
        <v>106</v>
      </c>
      <c r="D23" s="30">
        <v>5610523</v>
      </c>
      <c r="E23" s="5">
        <v>5.2</v>
      </c>
      <c r="F23" s="5" t="s">
        <v>106</v>
      </c>
      <c r="G23" s="5" t="s">
        <v>106</v>
      </c>
    </row>
    <row r="24" spans="1:7" x14ac:dyDescent="0.35">
      <c r="A24" s="8" t="s">
        <v>90</v>
      </c>
      <c r="B24" s="1" t="s">
        <v>102</v>
      </c>
      <c r="C24" s="11">
        <v>422</v>
      </c>
      <c r="D24" s="30">
        <v>5672962</v>
      </c>
      <c r="E24" s="5">
        <v>7.4</v>
      </c>
      <c r="F24" s="5" t="s">
        <v>118</v>
      </c>
      <c r="G24" s="5" t="s">
        <v>119</v>
      </c>
    </row>
    <row r="25" spans="1:7" x14ac:dyDescent="0.35">
      <c r="A25" s="8" t="s">
        <v>90</v>
      </c>
      <c r="B25" s="1" t="s">
        <v>105</v>
      </c>
      <c r="C25" s="13" t="s">
        <v>106</v>
      </c>
      <c r="D25" s="30">
        <v>5672962</v>
      </c>
      <c r="E25" s="5">
        <v>4.8</v>
      </c>
      <c r="F25" s="5" t="s">
        <v>106</v>
      </c>
      <c r="G25" s="5" t="s">
        <v>106</v>
      </c>
    </row>
    <row r="26" spans="1:7" x14ac:dyDescent="0.35">
      <c r="A26" s="8"/>
      <c r="C26" s="11"/>
    </row>
    <row r="27" spans="1:7" x14ac:dyDescent="0.35">
      <c r="A27" s="8"/>
      <c r="C27" s="11"/>
    </row>
    <row r="28" spans="1:7" x14ac:dyDescent="0.35">
      <c r="A28" s="8"/>
      <c r="C28" s="11"/>
    </row>
    <row r="29" spans="1:7" x14ac:dyDescent="0.35">
      <c r="A29" s="8"/>
      <c r="C29" s="11"/>
    </row>
    <row r="30" spans="1:7" x14ac:dyDescent="0.35">
      <c r="A30" s="8"/>
      <c r="C30" s="11"/>
    </row>
    <row r="31" spans="1:7" x14ac:dyDescent="0.35">
      <c r="A31" s="8"/>
      <c r="C31" s="11"/>
    </row>
    <row r="32" spans="1:7" x14ac:dyDescent="0.35">
      <c r="A32" s="8"/>
      <c r="C32" s="11"/>
    </row>
    <row r="33" spans="1:3" x14ac:dyDescent="0.35">
      <c r="A33" s="8"/>
      <c r="C33" s="11"/>
    </row>
    <row r="34" spans="1:3" x14ac:dyDescent="0.35">
      <c r="A34" s="8"/>
      <c r="C34" s="11"/>
    </row>
    <row r="35" spans="1:3" x14ac:dyDescent="0.35">
      <c r="A35" s="8"/>
      <c r="C35" s="11"/>
    </row>
    <row r="36" spans="1:3" x14ac:dyDescent="0.35">
      <c r="A36" s="8"/>
      <c r="C36" s="11"/>
    </row>
    <row r="37" spans="1:3" x14ac:dyDescent="0.35">
      <c r="A37" s="8"/>
      <c r="C37" s="11"/>
    </row>
    <row r="38" spans="1:3" x14ac:dyDescent="0.35">
      <c r="A38" s="8"/>
      <c r="C38" s="11"/>
    </row>
    <row r="39" spans="1:3" x14ac:dyDescent="0.35">
      <c r="A39" s="8"/>
      <c r="C39" s="11"/>
    </row>
    <row r="40" spans="1:3" x14ac:dyDescent="0.35">
      <c r="A40" s="8"/>
      <c r="C40" s="11"/>
    </row>
    <row r="41" spans="1:3" x14ac:dyDescent="0.35">
      <c r="A41" s="8"/>
      <c r="C41" s="11"/>
    </row>
    <row r="42" spans="1:3" x14ac:dyDescent="0.35">
      <c r="A42" s="8"/>
      <c r="C42" s="11"/>
    </row>
    <row r="43" spans="1:3" x14ac:dyDescent="0.35">
      <c r="A43" s="8"/>
      <c r="C43" s="11"/>
    </row>
    <row r="44" spans="1:3" x14ac:dyDescent="0.35">
      <c r="A44" s="8"/>
      <c r="C44" s="11"/>
    </row>
    <row r="45" spans="1:3" x14ac:dyDescent="0.35">
      <c r="A45" s="8"/>
      <c r="C45" s="11"/>
    </row>
    <row r="46" spans="1:3" x14ac:dyDescent="0.35">
      <c r="A46" s="8"/>
      <c r="C46" s="11"/>
    </row>
    <row r="47" spans="1:3" x14ac:dyDescent="0.35">
      <c r="A47" s="8"/>
      <c r="C47" s="11"/>
    </row>
    <row r="48" spans="1:3" x14ac:dyDescent="0.35">
      <c r="A48" s="8"/>
      <c r="C48" s="11"/>
    </row>
    <row r="49" spans="1:3" x14ac:dyDescent="0.35">
      <c r="A49" s="8"/>
      <c r="C49" s="11"/>
    </row>
    <row r="50" spans="1:3" x14ac:dyDescent="0.35">
      <c r="A50" s="8"/>
      <c r="C50" s="11"/>
    </row>
    <row r="51" spans="1:3" x14ac:dyDescent="0.35">
      <c r="A51" s="8"/>
      <c r="C51" s="11"/>
    </row>
    <row r="52" spans="1:3" x14ac:dyDescent="0.35">
      <c r="A52" s="8"/>
      <c r="C52" s="11"/>
    </row>
    <row r="53" spans="1:3" x14ac:dyDescent="0.35">
      <c r="A53" s="8"/>
      <c r="C53" s="11"/>
    </row>
    <row r="54" spans="1:3" x14ac:dyDescent="0.35">
      <c r="A54" s="8"/>
      <c r="C54" s="11"/>
    </row>
    <row r="55" spans="1:3" x14ac:dyDescent="0.35">
      <c r="A55" s="8"/>
      <c r="C55" s="11"/>
    </row>
    <row r="56" spans="1:3" x14ac:dyDescent="0.35">
      <c r="A56" s="8"/>
      <c r="C56" s="11"/>
    </row>
    <row r="57" spans="1:3" x14ac:dyDescent="0.35">
      <c r="A57" s="8"/>
      <c r="C57" s="11"/>
    </row>
    <row r="58" spans="1:3" x14ac:dyDescent="0.35">
      <c r="A58" s="8"/>
      <c r="C58" s="11"/>
    </row>
    <row r="59" spans="1:3" x14ac:dyDescent="0.35">
      <c r="A59" s="8"/>
      <c r="C59" s="11"/>
    </row>
    <row r="60" spans="1:3" x14ac:dyDescent="0.35">
      <c r="A60" s="8"/>
      <c r="C60" s="11"/>
    </row>
    <row r="61" spans="1:3" x14ac:dyDescent="0.35">
      <c r="A61" s="8"/>
      <c r="C61" s="11"/>
    </row>
    <row r="62" spans="1:3" x14ac:dyDescent="0.35">
      <c r="A62" s="8"/>
      <c r="C62" s="11"/>
    </row>
    <row r="63" spans="1:3" x14ac:dyDescent="0.35">
      <c r="A63" s="8"/>
      <c r="C63" s="11"/>
    </row>
    <row r="64" spans="1:3" x14ac:dyDescent="0.35">
      <c r="A64" s="8"/>
      <c r="C64" s="11"/>
    </row>
    <row r="65" spans="1:3" x14ac:dyDescent="0.35">
      <c r="A65" s="8"/>
      <c r="C65" s="11"/>
    </row>
    <row r="66" spans="1:3" x14ac:dyDescent="0.35">
      <c r="A66" s="8"/>
      <c r="C66" s="11"/>
    </row>
    <row r="67" spans="1:3" x14ac:dyDescent="0.35">
      <c r="A67" s="8"/>
      <c r="C67" s="11"/>
    </row>
    <row r="68" spans="1:3" x14ac:dyDescent="0.35">
      <c r="A68" s="8"/>
      <c r="C68" s="11"/>
    </row>
    <row r="69" spans="1:3" x14ac:dyDescent="0.35">
      <c r="A69" s="8"/>
      <c r="C69" s="11"/>
    </row>
    <row r="70" spans="1:3" x14ac:dyDescent="0.35">
      <c r="A70" s="8"/>
      <c r="C70" s="11"/>
    </row>
    <row r="71" spans="1:3" x14ac:dyDescent="0.35">
      <c r="A71" s="8"/>
      <c r="C71" s="11"/>
    </row>
    <row r="72" spans="1:3" x14ac:dyDescent="0.35">
      <c r="A72" s="8"/>
      <c r="C72" s="11"/>
    </row>
    <row r="73" spans="1:3" x14ac:dyDescent="0.35">
      <c r="A73" s="8"/>
      <c r="C73" s="11"/>
    </row>
    <row r="74" spans="1:3" x14ac:dyDescent="0.35">
      <c r="A74" s="8"/>
      <c r="C74" s="11"/>
    </row>
    <row r="75" spans="1:3" x14ac:dyDescent="0.35">
      <c r="A75" s="8"/>
      <c r="C75" s="11"/>
    </row>
    <row r="76" spans="1:3" x14ac:dyDescent="0.35">
      <c r="A76" s="8"/>
      <c r="C76" s="11"/>
    </row>
    <row r="77" spans="1:3" x14ac:dyDescent="0.35">
      <c r="A77" s="8"/>
      <c r="C77" s="11"/>
    </row>
    <row r="78" spans="1:3" x14ac:dyDescent="0.35">
      <c r="A78" s="8"/>
      <c r="C78" s="11"/>
    </row>
    <row r="79" spans="1:3" x14ac:dyDescent="0.35">
      <c r="A79" s="8"/>
      <c r="C79" s="11"/>
    </row>
    <row r="80" spans="1:3" x14ac:dyDescent="0.35">
      <c r="A80" s="8"/>
      <c r="C80" s="11"/>
    </row>
    <row r="81" spans="1:3" x14ac:dyDescent="0.35">
      <c r="A81" s="8"/>
      <c r="C81" s="11"/>
    </row>
    <row r="82" spans="1:3" x14ac:dyDescent="0.35">
      <c r="A82" s="8"/>
      <c r="C82" s="11"/>
    </row>
    <row r="83" spans="1:3" x14ac:dyDescent="0.35">
      <c r="A83" s="8"/>
      <c r="C83" s="11"/>
    </row>
    <row r="84" spans="1:3" x14ac:dyDescent="0.35">
      <c r="A84" s="8"/>
      <c r="C84" s="11"/>
    </row>
    <row r="85" spans="1:3" x14ac:dyDescent="0.35">
      <c r="A85" s="8"/>
      <c r="C85" s="11"/>
    </row>
    <row r="86" spans="1:3" x14ac:dyDescent="0.35">
      <c r="A86" s="8"/>
      <c r="C86" s="11"/>
    </row>
    <row r="87" spans="1:3" x14ac:dyDescent="0.35">
      <c r="A87" s="8"/>
      <c r="C87" s="11"/>
    </row>
    <row r="88" spans="1:3" x14ac:dyDescent="0.35">
      <c r="A88" s="8"/>
      <c r="C88" s="11"/>
    </row>
    <row r="89" spans="1:3" x14ac:dyDescent="0.35">
      <c r="A89" s="8"/>
      <c r="C89" s="11"/>
    </row>
    <row r="90" spans="1:3" x14ac:dyDescent="0.35">
      <c r="A90" s="8"/>
      <c r="C90" s="11"/>
    </row>
    <row r="91" spans="1:3" x14ac:dyDescent="0.35">
      <c r="A91" s="8"/>
      <c r="C91" s="11"/>
    </row>
    <row r="92" spans="1:3" x14ac:dyDescent="0.35">
      <c r="A92" s="8"/>
      <c r="C92" s="11"/>
    </row>
    <row r="93" spans="1:3" x14ac:dyDescent="0.35">
      <c r="A93" s="8"/>
      <c r="C93" s="11"/>
    </row>
    <row r="94" spans="1:3" x14ac:dyDescent="0.35">
      <c r="A94" s="8"/>
      <c r="C94" s="11"/>
    </row>
    <row r="95" spans="1:3" x14ac:dyDescent="0.35">
      <c r="A95" s="8"/>
      <c r="C95" s="11"/>
    </row>
    <row r="96" spans="1:3" x14ac:dyDescent="0.35">
      <c r="A96" s="8"/>
      <c r="C96" s="11"/>
    </row>
    <row r="97" spans="1:3" x14ac:dyDescent="0.35">
      <c r="A97" s="8"/>
      <c r="C97" s="11"/>
    </row>
    <row r="98" spans="1:3" x14ac:dyDescent="0.35">
      <c r="A98" s="8"/>
      <c r="C98" s="11"/>
    </row>
    <row r="99" spans="1:3" x14ac:dyDescent="0.35">
      <c r="A99" s="8"/>
      <c r="C99" s="11"/>
    </row>
    <row r="100" spans="1:3" x14ac:dyDescent="0.35">
      <c r="A100" s="8"/>
      <c r="C100" s="11"/>
    </row>
    <row r="101" spans="1:3" x14ac:dyDescent="0.35">
      <c r="A101" s="8"/>
    </row>
    <row r="102" spans="1:3" x14ac:dyDescent="0.35">
      <c r="A102" s="8"/>
    </row>
    <row r="103" spans="1:3" x14ac:dyDescent="0.35">
      <c r="A103" s="8"/>
    </row>
    <row r="104" spans="1:3" x14ac:dyDescent="0.35">
      <c r="A104" s="8"/>
    </row>
    <row r="105" spans="1:3" x14ac:dyDescent="0.35">
      <c r="A105" s="8"/>
    </row>
    <row r="106" spans="1:3" x14ac:dyDescent="0.35">
      <c r="A106" s="8"/>
    </row>
    <row r="107" spans="1:3" x14ac:dyDescent="0.35">
      <c r="A107" s="8"/>
    </row>
    <row r="108" spans="1:3" x14ac:dyDescent="0.35">
      <c r="A108" s="8"/>
    </row>
    <row r="109" spans="1:3" x14ac:dyDescent="0.35">
      <c r="A109" s="8"/>
    </row>
    <row r="110" spans="1:3" x14ac:dyDescent="0.35">
      <c r="A110" s="8"/>
    </row>
    <row r="111" spans="1:3" x14ac:dyDescent="0.35">
      <c r="A111" s="8"/>
    </row>
    <row r="112" spans="1:3"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99"/>
  <sheetViews>
    <sheetView workbookViewId="0"/>
  </sheetViews>
  <sheetFormatPr defaultColWidth="11.07421875" defaultRowHeight="15.5" x14ac:dyDescent="0.35"/>
  <cols>
    <col min="1" max="1" width="23.23046875" customWidth="1"/>
    <col min="2" max="3" width="16.69140625" customWidth="1"/>
    <col min="4" max="4" width="32.69140625" customWidth="1"/>
  </cols>
  <sheetData>
    <row r="1" spans="1:50" ht="20" x14ac:dyDescent="0.4">
      <c r="A1" s="28" t="s">
        <v>426</v>
      </c>
    </row>
    <row r="2" spans="1:50" x14ac:dyDescent="0.35">
      <c r="A2" t="s">
        <v>9</v>
      </c>
    </row>
    <row r="3" spans="1:50" ht="41" customHeight="1" x14ac:dyDescent="0.35">
      <c r="A3" s="7" t="s">
        <v>120</v>
      </c>
      <c r="B3" s="6" t="s">
        <v>66</v>
      </c>
      <c r="C3" s="6" t="s">
        <v>93</v>
      </c>
      <c r="D3" s="6" t="s">
        <v>136</v>
      </c>
    </row>
    <row r="4" spans="1:50" x14ac:dyDescent="0.35">
      <c r="A4" s="1" t="s">
        <v>121</v>
      </c>
      <c r="B4" s="11">
        <v>6</v>
      </c>
      <c r="C4" s="11">
        <v>251770</v>
      </c>
      <c r="D4" s="12">
        <v>2.3831274576001902</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row>
    <row r="5" spans="1:50" x14ac:dyDescent="0.35">
      <c r="A5" s="1" t="s">
        <v>122</v>
      </c>
      <c r="B5" s="11">
        <v>88</v>
      </c>
      <c r="C5" s="11">
        <v>563605</v>
      </c>
      <c r="D5" s="12">
        <v>15.6137720566709</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123</v>
      </c>
      <c r="B6" s="11">
        <v>14</v>
      </c>
      <c r="C6" s="11">
        <v>210929</v>
      </c>
      <c r="D6" s="12">
        <v>6.6373044958256102</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124</v>
      </c>
      <c r="B7" s="11">
        <v>24</v>
      </c>
      <c r="C7" s="11">
        <v>319765</v>
      </c>
      <c r="D7" s="12">
        <v>7.5055118602723896</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125</v>
      </c>
      <c r="B8" s="11">
        <v>8</v>
      </c>
      <c r="C8" s="11">
        <v>355884</v>
      </c>
      <c r="D8" s="12">
        <v>2.2479234806847201</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126</v>
      </c>
      <c r="B9" s="11">
        <v>27</v>
      </c>
      <c r="C9" s="11">
        <v>275401</v>
      </c>
      <c r="D9" s="12">
        <v>9.8038859699129599</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127</v>
      </c>
      <c r="B10" s="11">
        <v>47</v>
      </c>
      <c r="C10" s="11">
        <v>447847</v>
      </c>
      <c r="D10" s="12">
        <v>10.494655540843199</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128</v>
      </c>
      <c r="B11" s="11">
        <v>80</v>
      </c>
      <c r="C11" s="11">
        <v>845189</v>
      </c>
      <c r="D11" s="12">
        <v>9.4653385219164008</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129</v>
      </c>
      <c r="B12" s="11">
        <v>9</v>
      </c>
      <c r="C12" s="11">
        <v>159911</v>
      </c>
      <c r="D12" s="12">
        <v>5.6281306476727702</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130</v>
      </c>
      <c r="B13" s="11">
        <v>4</v>
      </c>
      <c r="C13" s="11">
        <v>171336</v>
      </c>
      <c r="D13" s="12">
        <v>2.3345940141009498</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131</v>
      </c>
      <c r="B14" s="11">
        <v>23</v>
      </c>
      <c r="C14" s="11">
        <v>635270</v>
      </c>
      <c r="D14" s="12">
        <v>3.6205078155744799</v>
      </c>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132</v>
      </c>
      <c r="B15" s="11">
        <v>7</v>
      </c>
      <c r="C15" s="11">
        <v>276595</v>
      </c>
      <c r="D15" s="12">
        <v>2.5307760443970402</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133</v>
      </c>
      <c r="B16" s="11">
        <v>69</v>
      </c>
      <c r="C16" s="11">
        <v>582493</v>
      </c>
      <c r="D16" s="12">
        <v>11.845635913221299</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1" t="s">
        <v>134</v>
      </c>
      <c r="B17" s="11">
        <v>8</v>
      </c>
      <c r="C17" s="11">
        <v>367666</v>
      </c>
      <c r="D17" s="12">
        <v>2.1758878982554801</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1" t="s">
        <v>135</v>
      </c>
      <c r="B18" s="11">
        <v>8</v>
      </c>
      <c r="C18" s="11">
        <v>209301</v>
      </c>
      <c r="D18" s="12">
        <v>3.8222464297829402</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B19" s="11"/>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B20" s="11"/>
      <c r="C20" s="11"/>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B21" s="11"/>
      <c r="C21" s="11"/>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B22" s="11"/>
      <c r="C22" s="11"/>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B23" s="11"/>
      <c r="C23" s="11"/>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B24" s="11"/>
      <c r="C24" s="11"/>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B25" s="11"/>
      <c r="C25" s="11"/>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B26" s="11"/>
      <c r="C26" s="11"/>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B27" s="11"/>
      <c r="C27" s="11"/>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B28" s="11"/>
      <c r="C28" s="11"/>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B29" s="11"/>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B30" s="11"/>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B31" s="11"/>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B32" s="11"/>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1"/>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1"/>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1"/>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1"/>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1"/>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1"/>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1"/>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1"/>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1"/>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1"/>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1"/>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1"/>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1"/>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1"/>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1"/>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1"/>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1"/>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1"/>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1"/>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1"/>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1"/>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1"/>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1"/>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1"/>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1"/>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1"/>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1"/>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1"/>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1"/>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1"/>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1"/>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1"/>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1"/>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1"/>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1"/>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1"/>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1"/>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1"/>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1"/>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1"/>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1"/>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1"/>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1"/>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1"/>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1"/>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1"/>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1"/>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1"/>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1"/>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1"/>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1"/>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1"/>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1"/>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1"/>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1"/>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1"/>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1"/>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1"/>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1"/>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1"/>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1"/>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1"/>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1"/>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1"/>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1"/>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1"/>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1"/>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99"/>
  <sheetViews>
    <sheetView workbookViewId="0"/>
  </sheetViews>
  <sheetFormatPr defaultColWidth="11.07421875" defaultRowHeight="15.5" x14ac:dyDescent="0.35"/>
  <cols>
    <col min="1" max="1" width="29.69140625" customWidth="1"/>
    <col min="2" max="2" width="9.23046875" customWidth="1"/>
    <col min="3" max="3" width="10.07421875" customWidth="1"/>
    <col min="4" max="4" width="9.3046875" customWidth="1"/>
    <col min="5" max="5" width="9.61328125" customWidth="1"/>
    <col min="6" max="6" width="9.53515625" customWidth="1"/>
    <col min="7" max="7" width="10.3046875" customWidth="1"/>
    <col min="8" max="8" width="10.23046875" customWidth="1"/>
    <col min="9" max="9" width="9.765625" customWidth="1"/>
    <col min="10" max="10" width="9.4609375" customWidth="1"/>
    <col min="11" max="11" width="10.15234375" customWidth="1"/>
    <col min="12" max="12" width="9.4609375" customWidth="1"/>
    <col min="13" max="13" width="9.53515625" customWidth="1"/>
    <col min="14" max="14" width="9.921875" customWidth="1"/>
    <col min="15" max="15" width="10.765625" customWidth="1"/>
    <col min="16" max="16" width="10.23046875" customWidth="1"/>
    <col min="17" max="17" width="10.3828125" customWidth="1"/>
    <col min="18" max="18" width="10.4609375" customWidth="1"/>
    <col min="19" max="19" width="10.07421875" customWidth="1"/>
    <col min="20" max="20" width="11.3828125" customWidth="1"/>
    <col min="21" max="21" width="10.07421875" customWidth="1"/>
    <col min="22" max="22" width="10.84375" customWidth="1"/>
    <col min="23" max="23" width="10.921875" customWidth="1"/>
    <col min="24" max="24" width="10.69140625" customWidth="1"/>
    <col min="25" max="25" width="10.15234375" customWidth="1"/>
  </cols>
  <sheetData>
    <row r="1" spans="1:50" ht="20" x14ac:dyDescent="0.4">
      <c r="A1" s="28" t="s">
        <v>427</v>
      </c>
    </row>
    <row r="2" spans="1:50" x14ac:dyDescent="0.35">
      <c r="A2" t="s">
        <v>9</v>
      </c>
    </row>
    <row r="3" spans="1:50" ht="27.5" customHeight="1" x14ac:dyDescent="0.35">
      <c r="A3" s="7" t="s">
        <v>120</v>
      </c>
      <c r="B3" s="6" t="s">
        <v>67</v>
      </c>
      <c r="C3" s="6" t="s">
        <v>68</v>
      </c>
      <c r="D3" s="6" t="s">
        <v>69</v>
      </c>
      <c r="E3" s="6" t="s">
        <v>70</v>
      </c>
      <c r="F3" s="6" t="s">
        <v>71</v>
      </c>
      <c r="G3" s="6" t="s">
        <v>72</v>
      </c>
      <c r="H3" s="6" t="s">
        <v>73</v>
      </c>
      <c r="I3" s="6" t="s">
        <v>74</v>
      </c>
      <c r="J3" s="6" t="s">
        <v>75</v>
      </c>
      <c r="K3" s="6" t="s">
        <v>76</v>
      </c>
      <c r="L3" s="6" t="s">
        <v>77</v>
      </c>
      <c r="M3" s="6" t="s">
        <v>78</v>
      </c>
      <c r="N3" s="6" t="s">
        <v>79</v>
      </c>
      <c r="O3" s="6" t="s">
        <v>80</v>
      </c>
      <c r="P3" s="6" t="s">
        <v>81</v>
      </c>
      <c r="Q3" s="6" t="s">
        <v>82</v>
      </c>
      <c r="R3" s="6" t="s">
        <v>83</v>
      </c>
      <c r="S3" s="6" t="s">
        <v>84</v>
      </c>
      <c r="T3" s="6" t="s">
        <v>85</v>
      </c>
      <c r="U3" s="6" t="s">
        <v>86</v>
      </c>
      <c r="V3" s="6" t="s">
        <v>87</v>
      </c>
      <c r="W3" s="6" t="s">
        <v>88</v>
      </c>
      <c r="X3" s="6" t="s">
        <v>89</v>
      </c>
      <c r="Y3" s="6" t="s">
        <v>90</v>
      </c>
    </row>
    <row r="4" spans="1:50" x14ac:dyDescent="0.35">
      <c r="A4" s="1" t="s">
        <v>121</v>
      </c>
      <c r="B4" s="12">
        <v>2.75072894316994</v>
      </c>
      <c r="C4" s="12">
        <v>4.1123869664749098</v>
      </c>
      <c r="D4" s="12">
        <v>4.0878432085027097</v>
      </c>
      <c r="E4" s="12">
        <v>4.5202439123615097</v>
      </c>
      <c r="F4" s="12">
        <v>1.79679989937921</v>
      </c>
      <c r="G4" s="12">
        <v>4.9015457692976101</v>
      </c>
      <c r="H4" s="12">
        <v>2.6549964821296599</v>
      </c>
      <c r="I4" s="12">
        <v>2.6344213493506201</v>
      </c>
      <c r="J4" s="12">
        <v>1.3101981456328899</v>
      </c>
      <c r="K4" s="12">
        <v>3.4772630462562901</v>
      </c>
      <c r="L4" s="12">
        <v>5.1754253552713898</v>
      </c>
      <c r="M4" s="12">
        <v>1.2861240080768599</v>
      </c>
      <c r="N4" s="12">
        <v>2.1287919105907398</v>
      </c>
      <c r="O4" s="12">
        <v>4.6527169752263999</v>
      </c>
      <c r="P4" s="12">
        <v>3.3579301718420802</v>
      </c>
      <c r="Q4" s="12">
        <v>4.1656079079900499</v>
      </c>
      <c r="R4" s="12">
        <v>1.6577768383709</v>
      </c>
      <c r="S4" s="12">
        <v>0.825218682950982</v>
      </c>
      <c r="T4" s="12">
        <v>3.2846385665837299</v>
      </c>
      <c r="U4" s="12">
        <v>1.63799493040569</v>
      </c>
      <c r="V4" s="12">
        <v>2.8584612494742498</v>
      </c>
      <c r="W4" s="12">
        <v>3.6476085872811899</v>
      </c>
      <c r="X4" s="12">
        <v>4.0137430562245102</v>
      </c>
      <c r="Y4" s="12">
        <v>2.3831274576001902</v>
      </c>
      <c r="Z4" s="12"/>
      <c r="AA4" s="12"/>
      <c r="AB4" s="12"/>
      <c r="AC4" s="12"/>
      <c r="AD4" s="12"/>
      <c r="AE4" s="12"/>
      <c r="AF4" s="12"/>
      <c r="AG4" s="12"/>
      <c r="AH4" s="12"/>
      <c r="AI4" s="12"/>
      <c r="AJ4" s="12"/>
      <c r="AK4" s="12"/>
      <c r="AL4" s="12"/>
      <c r="AM4" s="12"/>
      <c r="AN4" s="12"/>
      <c r="AO4" s="12"/>
      <c r="AP4" s="12"/>
      <c r="AQ4" s="12"/>
      <c r="AR4" s="12"/>
      <c r="AS4" s="12"/>
      <c r="AT4" s="12"/>
      <c r="AU4" s="12"/>
      <c r="AV4" s="12"/>
      <c r="AW4" s="12"/>
      <c r="AX4" s="12"/>
    </row>
    <row r="5" spans="1:50" x14ac:dyDescent="0.35">
      <c r="A5" s="1" t="s">
        <v>122</v>
      </c>
      <c r="B5" s="12">
        <v>30.589289924865099</v>
      </c>
      <c r="C5" s="12">
        <v>24.832485942287601</v>
      </c>
      <c r="D5" s="12">
        <v>29.426127897221399</v>
      </c>
      <c r="E5" s="12">
        <v>22.696791499019898</v>
      </c>
      <c r="F5" s="12">
        <v>32.155584183522897</v>
      </c>
      <c r="G5" s="12">
        <v>37.324122681364997</v>
      </c>
      <c r="H5" s="12">
        <v>33.907973759217498</v>
      </c>
      <c r="I5" s="12">
        <v>33.706336988466902</v>
      </c>
      <c r="J5" s="12">
        <v>40.008431044981201</v>
      </c>
      <c r="K5" s="12">
        <v>33.204505001911201</v>
      </c>
      <c r="L5" s="12">
        <v>33.071122028616998</v>
      </c>
      <c r="M5" s="12">
        <v>32.348788442729301</v>
      </c>
      <c r="N5" s="12">
        <v>29.316527712629899</v>
      </c>
      <c r="O5" s="12">
        <v>17.864026551584701</v>
      </c>
      <c r="P5" s="12">
        <v>19.068307538150599</v>
      </c>
      <c r="Q5" s="12">
        <v>16.908903745600899</v>
      </c>
      <c r="R5" s="12">
        <v>16.837913800983301</v>
      </c>
      <c r="S5" s="12">
        <v>13.45517950684</v>
      </c>
      <c r="T5" s="12">
        <v>12.454988039548301</v>
      </c>
      <c r="U5" s="12">
        <v>13.3420818399645</v>
      </c>
      <c r="V5" s="12">
        <v>13.898057746429901</v>
      </c>
      <c r="W5" s="12">
        <v>11.241618648032199</v>
      </c>
      <c r="X5" s="12">
        <v>16.2770023843125</v>
      </c>
      <c r="Y5" s="12">
        <v>15.6137720566709</v>
      </c>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123</v>
      </c>
      <c r="B6" s="12">
        <v>10.9159523648631</v>
      </c>
      <c r="C6" s="12">
        <v>15.0102742739427</v>
      </c>
      <c r="D6" s="12">
        <v>13.9198218262806</v>
      </c>
      <c r="E6" s="12">
        <v>9.2317160734434296</v>
      </c>
      <c r="F6" s="12">
        <v>12.2280531920314</v>
      </c>
      <c r="G6" s="12">
        <v>11.6302000900076</v>
      </c>
      <c r="H6" s="12">
        <v>11.541839166980299</v>
      </c>
      <c r="I6" s="12">
        <v>10.947452229299399</v>
      </c>
      <c r="J6" s="12">
        <v>14.8457526301725</v>
      </c>
      <c r="K6" s="12">
        <v>12.312299001718801</v>
      </c>
      <c r="L6" s="12">
        <v>9.7957584365969499</v>
      </c>
      <c r="M6" s="12">
        <v>9.7505801595194903</v>
      </c>
      <c r="N6" s="12">
        <v>10.687186063909399</v>
      </c>
      <c r="O6" s="12">
        <v>9.1958918563117695</v>
      </c>
      <c r="P6" s="12">
        <v>5.31331662053742</v>
      </c>
      <c r="Q6" s="12">
        <v>8.6645101663585908</v>
      </c>
      <c r="R6" s="12">
        <v>3.3741606775314601</v>
      </c>
      <c r="S6" s="12">
        <v>5.7910865526144297</v>
      </c>
      <c r="T6" s="12">
        <v>6.7395500868920601</v>
      </c>
      <c r="U6" s="12">
        <v>3.8651824366110099</v>
      </c>
      <c r="V6" s="12">
        <v>6.7689094319918004</v>
      </c>
      <c r="W6" s="12">
        <v>4.8100973563704903</v>
      </c>
      <c r="X6" s="12">
        <v>3.8216438801150301</v>
      </c>
      <c r="Y6" s="12">
        <v>6.6373044958256102</v>
      </c>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124</v>
      </c>
      <c r="B7" s="12">
        <v>5.5768560474032798</v>
      </c>
      <c r="C7" s="12">
        <v>4.8502149684562799</v>
      </c>
      <c r="D7" s="12">
        <v>7.2386086704744104</v>
      </c>
      <c r="E7" s="12">
        <v>6.1887570912841703</v>
      </c>
      <c r="F7" s="12">
        <v>5.13392704347409</v>
      </c>
      <c r="G7" s="12">
        <v>5.4423619851015301</v>
      </c>
      <c r="H7" s="12">
        <v>6.7518525395405398</v>
      </c>
      <c r="I7" s="12">
        <v>3.0162070860758501</v>
      </c>
      <c r="J7" s="12">
        <v>3.6644191562508301</v>
      </c>
      <c r="K7" s="12">
        <v>7.3017168991599704</v>
      </c>
      <c r="L7" s="12">
        <v>7.27349670047741</v>
      </c>
      <c r="M7" s="12">
        <v>6.9392583585019096</v>
      </c>
      <c r="N7" s="12">
        <v>6.2708133244881896</v>
      </c>
      <c r="O7" s="12">
        <v>9.8790475280976597</v>
      </c>
      <c r="P7" s="12">
        <v>5.9150014294586803</v>
      </c>
      <c r="Q7" s="12">
        <v>3.2665113984915299</v>
      </c>
      <c r="R7" s="12">
        <v>4.8850705729862103</v>
      </c>
      <c r="S7" s="12">
        <v>4.8663852814555</v>
      </c>
      <c r="T7" s="12">
        <v>5.8358568010426701</v>
      </c>
      <c r="U7" s="12">
        <v>2.9203238314648701</v>
      </c>
      <c r="V7" s="12">
        <v>4.53519146606543</v>
      </c>
      <c r="W7" s="12">
        <v>8.6706594518216402</v>
      </c>
      <c r="X7" s="12">
        <v>5.0724729573785501</v>
      </c>
      <c r="Y7" s="12">
        <v>7.5055118602723896</v>
      </c>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125</v>
      </c>
      <c r="B8" s="12">
        <v>4.7641128904190504</v>
      </c>
      <c r="C8" s="12">
        <v>1.5692034409493101</v>
      </c>
      <c r="D8" s="12">
        <v>1.8641124184062501</v>
      </c>
      <c r="E8" s="12">
        <v>3.0758157832411102</v>
      </c>
      <c r="F8" s="12">
        <v>1.52779984599778</v>
      </c>
      <c r="G8" s="12">
        <v>3.9563342432902102</v>
      </c>
      <c r="H8" s="12">
        <v>1.51119036465024</v>
      </c>
      <c r="I8" s="12">
        <v>3.0078444583473698</v>
      </c>
      <c r="J8" s="12">
        <v>2.10369408681645</v>
      </c>
      <c r="K8" s="12">
        <v>0.59952218082188502</v>
      </c>
      <c r="L8" s="12">
        <v>4.4819868946703201</v>
      </c>
      <c r="M8" s="12">
        <v>1.7911944878974999</v>
      </c>
      <c r="N8" s="12">
        <v>1.1955573090396101</v>
      </c>
      <c r="O8" s="12">
        <v>2.9795158286778398</v>
      </c>
      <c r="P8" s="12">
        <v>0.89623134718508701</v>
      </c>
      <c r="Q8" s="12">
        <v>1.78399931018693</v>
      </c>
      <c r="R8" s="12">
        <v>2.0790206030941798</v>
      </c>
      <c r="S8" s="12">
        <v>2.9656694108994301</v>
      </c>
      <c r="T8" s="12">
        <v>2.3602719033232602</v>
      </c>
      <c r="U8" s="12">
        <v>1.4660606949127699</v>
      </c>
      <c r="V8" s="12">
        <v>1.74853196170715</v>
      </c>
      <c r="W8" s="12">
        <v>1.44258511252164</v>
      </c>
      <c r="X8" s="12">
        <v>3.4164965536090999</v>
      </c>
      <c r="Y8" s="12">
        <v>2.2479234806847201</v>
      </c>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126</v>
      </c>
      <c r="B9" s="12">
        <v>3.60125323612617</v>
      </c>
      <c r="C9" s="12">
        <v>5.6120546934815998</v>
      </c>
      <c r="D9" s="12">
        <v>5.9855389379259698</v>
      </c>
      <c r="E9" s="12">
        <v>5.5325253211828498</v>
      </c>
      <c r="F9" s="12">
        <v>2.74338745644872</v>
      </c>
      <c r="G9" s="12">
        <v>6.6536984778686303</v>
      </c>
      <c r="H9" s="12">
        <v>6.2558404135110504</v>
      </c>
      <c r="I9" s="12">
        <v>4.6738800214998504</v>
      </c>
      <c r="J9" s="12">
        <v>3.5145404347876998</v>
      </c>
      <c r="K9" s="12">
        <v>7.4168338707284898</v>
      </c>
      <c r="L9" s="12">
        <v>9.3704977686502193</v>
      </c>
      <c r="M9" s="12">
        <v>9.6867311157176896</v>
      </c>
      <c r="N9" s="12">
        <v>6.1753649254710599</v>
      </c>
      <c r="O9" s="12">
        <v>6.8993008708450896</v>
      </c>
      <c r="P9" s="12">
        <v>6.4709890335768199</v>
      </c>
      <c r="Q9" s="12">
        <v>4.8994113168863898</v>
      </c>
      <c r="R9" s="12">
        <v>6.3535725764858002</v>
      </c>
      <c r="S9" s="12">
        <v>7.0836580009917096</v>
      </c>
      <c r="T9" s="12">
        <v>6.6976993402766096</v>
      </c>
      <c r="U9" s="12">
        <v>8.2215022179370791</v>
      </c>
      <c r="V9" s="12">
        <v>7.5042398955409801</v>
      </c>
      <c r="W9" s="12">
        <v>5.20895344683891</v>
      </c>
      <c r="X9" s="12">
        <v>6.5917405490919903</v>
      </c>
      <c r="Y9" s="12">
        <v>9.8038859699129599</v>
      </c>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127</v>
      </c>
      <c r="B10" s="12">
        <v>21.3378579875572</v>
      </c>
      <c r="C10" s="12">
        <v>21.677148205387201</v>
      </c>
      <c r="D10" s="12">
        <v>20.533048067612</v>
      </c>
      <c r="E10" s="12">
        <v>17.3571805901441</v>
      </c>
      <c r="F10" s="12">
        <v>19.963865403619401</v>
      </c>
      <c r="G10" s="12">
        <v>18.799503297333899</v>
      </c>
      <c r="H10" s="12">
        <v>20.8346610323207</v>
      </c>
      <c r="I10" s="12">
        <v>24.526052252632901</v>
      </c>
      <c r="J10" s="12">
        <v>25.073230709885799</v>
      </c>
      <c r="K10" s="12">
        <v>24.621180430225198</v>
      </c>
      <c r="L10" s="12">
        <v>29.080076601177399</v>
      </c>
      <c r="M10" s="12">
        <v>20.474345879949698</v>
      </c>
      <c r="N10" s="12">
        <v>17.3298455067692</v>
      </c>
      <c r="O10" s="12">
        <v>19.811857280041799</v>
      </c>
      <c r="P10" s="12">
        <v>15.077358446800099</v>
      </c>
      <c r="Q10" s="12">
        <v>15.2570112901884</v>
      </c>
      <c r="R10" s="12">
        <v>10.613923159811099</v>
      </c>
      <c r="S10" s="12">
        <v>13.8385639260928</v>
      </c>
      <c r="T10" s="12">
        <v>8.5399264643088806</v>
      </c>
      <c r="U10" s="12">
        <v>6.4683351891295002</v>
      </c>
      <c r="V10" s="12">
        <v>8.5360057952558304</v>
      </c>
      <c r="W10" s="12">
        <v>7.5258959237010998</v>
      </c>
      <c r="X10" s="12">
        <v>8.5634767715692597</v>
      </c>
      <c r="Y10" s="12">
        <v>10.494655540843199</v>
      </c>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128</v>
      </c>
      <c r="B11" s="12">
        <v>12.995923751657701</v>
      </c>
      <c r="C11" s="12">
        <v>14.098662720902301</v>
      </c>
      <c r="D11" s="12">
        <v>10.869686395612</v>
      </c>
      <c r="E11" s="12">
        <v>15.628414393631401</v>
      </c>
      <c r="F11" s="12">
        <v>14.1486203734692</v>
      </c>
      <c r="G11" s="12">
        <v>19.9672916745902</v>
      </c>
      <c r="H11" s="12">
        <v>13.5398613518198</v>
      </c>
      <c r="I11" s="12">
        <v>20.359596313699601</v>
      </c>
      <c r="J11" s="12">
        <v>16.803672610685801</v>
      </c>
      <c r="K11" s="12">
        <v>15.6506873594615</v>
      </c>
      <c r="L11" s="12">
        <v>15.052958439181401</v>
      </c>
      <c r="M11" s="12">
        <v>11.081370237814101</v>
      </c>
      <c r="N11" s="12">
        <v>14.9142626139993</v>
      </c>
      <c r="O11" s="12">
        <v>12.071118356666499</v>
      </c>
      <c r="P11" s="12">
        <v>11.568316694237801</v>
      </c>
      <c r="Q11" s="12">
        <v>10.5498774053403</v>
      </c>
      <c r="R11" s="12">
        <v>7.94317227605928</v>
      </c>
      <c r="S11" s="12">
        <v>7.2709403080872903</v>
      </c>
      <c r="T11" s="12">
        <v>9.0723801948697602</v>
      </c>
      <c r="U11" s="12">
        <v>6.5558116032917599</v>
      </c>
      <c r="V11" s="12">
        <v>8.6475374901634297</v>
      </c>
      <c r="W11" s="12">
        <v>7.3144506725637397</v>
      </c>
      <c r="X11" s="12">
        <v>8.0382380182264104</v>
      </c>
      <c r="Y11" s="12">
        <v>9.4653385219164008</v>
      </c>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129</v>
      </c>
      <c r="B12" s="12">
        <v>6.9641850953776796</v>
      </c>
      <c r="C12" s="12">
        <v>2.5315975013132701</v>
      </c>
      <c r="D12" s="12">
        <v>2.52568303940697</v>
      </c>
      <c r="E12" s="12">
        <v>0</v>
      </c>
      <c r="F12" s="12">
        <v>1.89006142699638</v>
      </c>
      <c r="G12" s="12">
        <v>2.5219090851774801</v>
      </c>
      <c r="H12" s="12">
        <v>5.0444860614544504</v>
      </c>
      <c r="I12" s="12">
        <v>4.4106157219547804</v>
      </c>
      <c r="J12" s="12">
        <v>1.8904902041099301</v>
      </c>
      <c r="K12" s="12">
        <v>4.4038728916458503</v>
      </c>
      <c r="L12" s="12">
        <v>4.38225811500297</v>
      </c>
      <c r="M12" s="12">
        <v>0.62732108802569497</v>
      </c>
      <c r="N12" s="12">
        <v>1.25426449929761</v>
      </c>
      <c r="O12" s="12">
        <v>3.1363693388533398</v>
      </c>
      <c r="P12" s="12">
        <v>4.3986427045368899</v>
      </c>
      <c r="Q12" s="12">
        <v>5.0353418052959196</v>
      </c>
      <c r="R12" s="12">
        <v>1.89037107984297</v>
      </c>
      <c r="S12" s="12">
        <v>1.2621481761958899</v>
      </c>
      <c r="T12" s="12">
        <v>4.4315858113284001</v>
      </c>
      <c r="U12" s="12">
        <v>0</v>
      </c>
      <c r="V12" s="12">
        <v>0.63618087894750197</v>
      </c>
      <c r="W12" s="12">
        <v>0.63354493734240602</v>
      </c>
      <c r="X12" s="12">
        <v>0</v>
      </c>
      <c r="Y12" s="12">
        <v>5.6281306476727702</v>
      </c>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130</v>
      </c>
      <c r="B13" s="12">
        <v>1.96124578332157</v>
      </c>
      <c r="C13" s="12">
        <v>3.2417012448132798</v>
      </c>
      <c r="D13" s="12">
        <v>2.5608850418704701</v>
      </c>
      <c r="E13" s="12">
        <v>1.8962019075791201</v>
      </c>
      <c r="F13" s="12">
        <v>0.62625642695658201</v>
      </c>
      <c r="G13" s="12">
        <v>4.3434287026178504</v>
      </c>
      <c r="H13" s="12">
        <v>3.6854810474137101</v>
      </c>
      <c r="I13" s="12">
        <v>10.3331530096828</v>
      </c>
      <c r="J13" s="12">
        <v>21.138839900466301</v>
      </c>
      <c r="K13" s="12">
        <v>4.2032196662643599</v>
      </c>
      <c r="L13" s="12">
        <v>7.7604527328732802</v>
      </c>
      <c r="M13" s="12">
        <v>11.3112743638897</v>
      </c>
      <c r="N13" s="12">
        <v>8.9121793843466506</v>
      </c>
      <c r="O13" s="12">
        <v>3.5541654819448398</v>
      </c>
      <c r="P13" s="12">
        <v>5.9097463536864998</v>
      </c>
      <c r="Q13" s="12">
        <v>3.5258030016336201</v>
      </c>
      <c r="R13" s="12">
        <v>4.6888920148168998</v>
      </c>
      <c r="S13" s="12">
        <v>2.3476382758944498</v>
      </c>
      <c r="T13" s="12">
        <v>6.4598345107849902</v>
      </c>
      <c r="U13" s="12">
        <v>2.3524706823341202</v>
      </c>
      <c r="V13" s="12">
        <v>6.4732917865696802</v>
      </c>
      <c r="W13" s="12">
        <v>0</v>
      </c>
      <c r="X13" s="12">
        <v>4.1061257530341297</v>
      </c>
      <c r="Y13" s="12">
        <v>2.3345940141009498</v>
      </c>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131</v>
      </c>
      <c r="B14" s="12">
        <v>2.1049160313913098</v>
      </c>
      <c r="C14" s="12">
        <v>1.7446343769736199</v>
      </c>
      <c r="D14" s="12">
        <v>2.4300071164494099</v>
      </c>
      <c r="E14" s="12">
        <v>3.4485196367329398</v>
      </c>
      <c r="F14" s="12">
        <v>2.22602358557605</v>
      </c>
      <c r="G14" s="12">
        <v>3.0648783668965902</v>
      </c>
      <c r="H14" s="12">
        <v>2.87527885976588</v>
      </c>
      <c r="I14" s="12">
        <v>1.6807315888459899</v>
      </c>
      <c r="J14" s="12">
        <v>3.3534765491384899</v>
      </c>
      <c r="K14" s="12">
        <v>3.0048678859752802</v>
      </c>
      <c r="L14" s="12">
        <v>2.1623204026573299</v>
      </c>
      <c r="M14" s="12">
        <v>2.1524497361593302</v>
      </c>
      <c r="N14" s="12">
        <v>2.8138660699063598</v>
      </c>
      <c r="O14" s="12">
        <v>2.1534873242422998</v>
      </c>
      <c r="P14" s="12">
        <v>2.4846325476925202</v>
      </c>
      <c r="Q14" s="12">
        <v>2.47618733182561</v>
      </c>
      <c r="R14" s="12">
        <v>2.1406541509753998</v>
      </c>
      <c r="S14" s="12">
        <v>1.31636321752079</v>
      </c>
      <c r="T14" s="12">
        <v>1.63757246258147</v>
      </c>
      <c r="U14" s="12">
        <v>2.7827840608676699</v>
      </c>
      <c r="V14" s="12">
        <v>2.1014278393927199</v>
      </c>
      <c r="W14" s="12">
        <v>1.9229074360433001</v>
      </c>
      <c r="X14" s="12">
        <v>3.021407467011</v>
      </c>
      <c r="Y14" s="12">
        <v>3.6205078155744799</v>
      </c>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132</v>
      </c>
      <c r="B15" s="12">
        <v>14.8983889606964</v>
      </c>
      <c r="C15" s="12">
        <v>14.8231240735547</v>
      </c>
      <c r="D15" s="12">
        <v>13.1533844056663</v>
      </c>
      <c r="E15" s="12">
        <v>11.1233821437936</v>
      </c>
      <c r="F15" s="12">
        <v>10.2898980904324</v>
      </c>
      <c r="G15" s="12">
        <v>7.0967284082038198</v>
      </c>
      <c r="H15" s="12">
        <v>8.2618616728302801</v>
      </c>
      <c r="I15" s="12">
        <v>5.48436759365537</v>
      </c>
      <c r="J15" s="12">
        <v>10.143847561379999</v>
      </c>
      <c r="K15" s="12">
        <v>7.7853425356082102</v>
      </c>
      <c r="L15" s="12">
        <v>7.3724565025066404</v>
      </c>
      <c r="M15" s="12">
        <v>11.595995516215099</v>
      </c>
      <c r="N15" s="12">
        <v>5.01173903489327</v>
      </c>
      <c r="O15" s="12">
        <v>8.0339414899518395</v>
      </c>
      <c r="P15" s="12">
        <v>3.81587633507973</v>
      </c>
      <c r="Q15" s="12">
        <v>3.7983386066934299</v>
      </c>
      <c r="R15" s="12">
        <v>7.1924199464732501</v>
      </c>
      <c r="S15" s="12">
        <v>4.1485325508949504</v>
      </c>
      <c r="T15" s="12">
        <v>6.0152411171806603</v>
      </c>
      <c r="U15" s="12">
        <v>3.3886435259965402</v>
      </c>
      <c r="V15" s="12">
        <v>5.63543259459074</v>
      </c>
      <c r="W15" s="12">
        <v>4.4658308119996901</v>
      </c>
      <c r="X15" s="12">
        <v>3.3009594788885299</v>
      </c>
      <c r="Y15" s="12">
        <v>2.5307760443970402</v>
      </c>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133</v>
      </c>
      <c r="B16" s="12">
        <v>15.9812279040035</v>
      </c>
      <c r="C16" s="12">
        <v>11.2796357844501</v>
      </c>
      <c r="D16" s="12">
        <v>17.658279307407401</v>
      </c>
      <c r="E16" s="12">
        <v>17.3196828573628</v>
      </c>
      <c r="F16" s="12">
        <v>16.168271763920401</v>
      </c>
      <c r="G16" s="12">
        <v>18.384129757841201</v>
      </c>
      <c r="H16" s="12">
        <v>24.3439861862032</v>
      </c>
      <c r="I16" s="12">
        <v>13.85676968738</v>
      </c>
      <c r="J16" s="12">
        <v>14.3020329318239</v>
      </c>
      <c r="K16" s="12">
        <v>15.423796347130899</v>
      </c>
      <c r="L16" s="12">
        <v>16.130318474108101</v>
      </c>
      <c r="M16" s="12">
        <v>16.611235695378799</v>
      </c>
      <c r="N16" s="12">
        <v>17.1093177344382</v>
      </c>
      <c r="O16" s="12">
        <v>14.9602112453925</v>
      </c>
      <c r="P16" s="12">
        <v>12.430774995766299</v>
      </c>
      <c r="Q16" s="12">
        <v>11.318741140390101</v>
      </c>
      <c r="R16" s="12">
        <v>6.47860709947361</v>
      </c>
      <c r="S16" s="12">
        <v>10.0579951182802</v>
      </c>
      <c r="T16" s="12">
        <v>8.2674483598999995</v>
      </c>
      <c r="U16" s="12">
        <v>5.9455602879813201</v>
      </c>
      <c r="V16" s="12">
        <v>4.14388281820065</v>
      </c>
      <c r="W16" s="12">
        <v>7.5973476422603303</v>
      </c>
      <c r="X16" s="12">
        <v>6.9494393539801198</v>
      </c>
      <c r="Y16" s="12">
        <v>11.845635913221299</v>
      </c>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1" t="s">
        <v>134</v>
      </c>
      <c r="B17" s="12">
        <v>5.0732449743167001</v>
      </c>
      <c r="C17" s="12">
        <v>3.16149551383787</v>
      </c>
      <c r="D17" s="12">
        <v>4.7248707747843097</v>
      </c>
      <c r="E17" s="12">
        <v>8.4895782566179392</v>
      </c>
      <c r="F17" s="12">
        <v>7.2153467287813902</v>
      </c>
      <c r="G17" s="12">
        <v>6.24379522849169</v>
      </c>
      <c r="H17" s="12">
        <v>4.6634540649774596</v>
      </c>
      <c r="I17" s="12">
        <v>5.5677909480092103</v>
      </c>
      <c r="J17" s="12">
        <v>7.0885482961287298</v>
      </c>
      <c r="K17" s="12">
        <v>6.14260046990894</v>
      </c>
      <c r="L17" s="12">
        <v>4.5951236547775496</v>
      </c>
      <c r="M17" s="12">
        <v>5.1844916605926796</v>
      </c>
      <c r="N17" s="12">
        <v>6.6689300611116504</v>
      </c>
      <c r="O17" s="12">
        <v>7.5386582394519097</v>
      </c>
      <c r="P17" s="12">
        <v>2.6953532110641301</v>
      </c>
      <c r="Q17" s="12">
        <v>5.0390526581002799</v>
      </c>
      <c r="R17" s="12">
        <v>3.8151249159938798</v>
      </c>
      <c r="S17" s="12">
        <v>4.9355905434085203</v>
      </c>
      <c r="T17" s="12">
        <v>3.4462853351943301</v>
      </c>
      <c r="U17" s="12">
        <v>2.2793451441400898</v>
      </c>
      <c r="V17" s="12">
        <v>3.9570043216140101</v>
      </c>
      <c r="W17" s="12">
        <v>2.2350988751864902</v>
      </c>
      <c r="X17" s="12">
        <v>3.3056667392076902</v>
      </c>
      <c r="Y17" s="12">
        <v>2.1758878982554801</v>
      </c>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1" t="s">
        <v>135</v>
      </c>
      <c r="B18" s="12">
        <v>1.65479808705341</v>
      </c>
      <c r="C18" s="12">
        <v>2.7459250472299099</v>
      </c>
      <c r="D18" s="12">
        <v>2.7179821700369602</v>
      </c>
      <c r="E18" s="12">
        <v>2.6789110762257402</v>
      </c>
      <c r="F18" s="12">
        <v>4.2504808356445301</v>
      </c>
      <c r="G18" s="12">
        <v>4.7624843234891001</v>
      </c>
      <c r="H18" s="12">
        <v>5.79649048848606</v>
      </c>
      <c r="I18" s="12">
        <v>6.8145600939360902</v>
      </c>
      <c r="J18" s="12">
        <v>5.19755922618738</v>
      </c>
      <c r="K18" s="12">
        <v>2.0505459578612801</v>
      </c>
      <c r="L18" s="12">
        <v>3.0336277637612898</v>
      </c>
      <c r="M18" s="12">
        <v>2.5105821035665299</v>
      </c>
      <c r="N18" s="12">
        <v>5.46806649168854</v>
      </c>
      <c r="O18" s="12">
        <v>0.98909033362016996</v>
      </c>
      <c r="P18" s="12">
        <v>0.98419384682007005</v>
      </c>
      <c r="Q18" s="12">
        <v>1.9714922224631799</v>
      </c>
      <c r="R18" s="12">
        <v>0.98257887651931297</v>
      </c>
      <c r="S18" s="12">
        <v>1.9616882288897799</v>
      </c>
      <c r="T18" s="12">
        <v>3.9239345291523802</v>
      </c>
      <c r="U18" s="12">
        <v>5.9356281131132897</v>
      </c>
      <c r="V18" s="12">
        <v>1.9816597391145001</v>
      </c>
      <c r="W18" s="12">
        <v>1.95362103659132</v>
      </c>
      <c r="X18" s="12">
        <v>3.3857970649976301</v>
      </c>
      <c r="Y18" s="12">
        <v>3.8222464297829402</v>
      </c>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0"/>
  <sheetViews>
    <sheetView workbookViewId="0"/>
  </sheetViews>
  <sheetFormatPr defaultColWidth="11.07421875" defaultRowHeight="15.5" x14ac:dyDescent="0.35"/>
  <cols>
    <col min="1" max="1" width="14.61328125" customWidth="1"/>
    <col min="2" max="2" width="16.69140625" customWidth="1"/>
    <col min="3" max="3" width="24.921875" bestFit="1" customWidth="1"/>
  </cols>
  <sheetData>
    <row r="1" spans="1:3" ht="20" x14ac:dyDescent="0.4">
      <c r="A1" s="28" t="s">
        <v>428</v>
      </c>
      <c r="B1" s="8"/>
    </row>
    <row r="2" spans="1:3" x14ac:dyDescent="0.35">
      <c r="A2" s="8" t="s">
        <v>9</v>
      </c>
      <c r="B2" s="8"/>
    </row>
    <row r="3" spans="1:3" x14ac:dyDescent="0.35">
      <c r="A3" s="8" t="s">
        <v>417</v>
      </c>
      <c r="B3" s="8"/>
    </row>
    <row r="4" spans="1:3" ht="31" x14ac:dyDescent="0.35">
      <c r="A4" s="9" t="s">
        <v>137</v>
      </c>
      <c r="B4" s="9" t="s">
        <v>138</v>
      </c>
      <c r="C4" s="6" t="s">
        <v>66</v>
      </c>
    </row>
    <row r="5" spans="1:3" x14ac:dyDescent="0.35">
      <c r="A5" s="8" t="s">
        <v>139</v>
      </c>
      <c r="B5" s="8" t="s">
        <v>140</v>
      </c>
      <c r="C5" s="5">
        <v>2</v>
      </c>
    </row>
    <row r="6" spans="1:3" x14ac:dyDescent="0.35">
      <c r="A6" s="8" t="s">
        <v>139</v>
      </c>
      <c r="B6" s="8" t="s">
        <v>141</v>
      </c>
      <c r="C6" s="5">
        <v>11</v>
      </c>
    </row>
    <row r="7" spans="1:3" x14ac:dyDescent="0.35">
      <c r="A7" s="8" t="s">
        <v>142</v>
      </c>
      <c r="B7" s="8" t="s">
        <v>141</v>
      </c>
      <c r="C7" s="5">
        <v>15</v>
      </c>
    </row>
    <row r="8" spans="1:3" x14ac:dyDescent="0.35">
      <c r="A8" s="8" t="s">
        <v>139</v>
      </c>
      <c r="B8" s="8" t="s">
        <v>143</v>
      </c>
      <c r="C8" s="5">
        <v>47</v>
      </c>
    </row>
    <row r="9" spans="1:3" x14ac:dyDescent="0.35">
      <c r="A9" s="8" t="s">
        <v>142</v>
      </c>
      <c r="B9" s="8" t="s">
        <v>143</v>
      </c>
      <c r="C9" s="5">
        <v>54</v>
      </c>
    </row>
    <row r="10" spans="1:3" x14ac:dyDescent="0.35">
      <c r="A10" s="8" t="s">
        <v>139</v>
      </c>
      <c r="B10" s="8" t="s">
        <v>144</v>
      </c>
      <c r="C10" s="5">
        <v>37</v>
      </c>
    </row>
    <row r="11" spans="1:3" x14ac:dyDescent="0.35">
      <c r="A11" s="8" t="s">
        <v>142</v>
      </c>
      <c r="B11" s="8" t="s">
        <v>144</v>
      </c>
      <c r="C11" s="5">
        <v>64</v>
      </c>
    </row>
    <row r="12" spans="1:3" x14ac:dyDescent="0.35">
      <c r="A12" s="8" t="s">
        <v>139</v>
      </c>
      <c r="B12" s="8" t="s">
        <v>145</v>
      </c>
      <c r="C12" s="5">
        <v>23</v>
      </c>
    </row>
    <row r="13" spans="1:3" x14ac:dyDescent="0.35">
      <c r="A13" s="8" t="s">
        <v>142</v>
      </c>
      <c r="B13" s="8" t="s">
        <v>145</v>
      </c>
      <c r="C13" s="5">
        <v>43</v>
      </c>
    </row>
    <row r="14" spans="1:3" x14ac:dyDescent="0.35">
      <c r="A14" s="8" t="s">
        <v>139</v>
      </c>
      <c r="B14" s="8" t="s">
        <v>146</v>
      </c>
      <c r="C14" s="5">
        <v>24</v>
      </c>
    </row>
    <row r="15" spans="1:3" x14ac:dyDescent="0.35">
      <c r="A15" s="8" t="s">
        <v>142</v>
      </c>
      <c r="B15" s="8" t="s">
        <v>146</v>
      </c>
      <c r="C15" s="5">
        <v>39</v>
      </c>
    </row>
    <row r="16" spans="1:3" x14ac:dyDescent="0.35">
      <c r="A16" s="8" t="s">
        <v>139</v>
      </c>
      <c r="B16" s="8" t="s">
        <v>147</v>
      </c>
      <c r="C16" s="5">
        <v>8</v>
      </c>
    </row>
    <row r="17" spans="1:3" x14ac:dyDescent="0.35">
      <c r="A17" s="8" t="s">
        <v>142</v>
      </c>
      <c r="B17" s="8" t="s">
        <v>147</v>
      </c>
      <c r="C17" s="5">
        <v>20</v>
      </c>
    </row>
    <row r="18" spans="1:3" x14ac:dyDescent="0.35">
      <c r="A18" s="8" t="s">
        <v>139</v>
      </c>
      <c r="B18" s="8" t="s">
        <v>148</v>
      </c>
      <c r="C18" s="5">
        <v>11</v>
      </c>
    </row>
    <row r="19" spans="1:3" x14ac:dyDescent="0.35">
      <c r="A19" s="8" t="s">
        <v>142</v>
      </c>
      <c r="B19" s="8" t="s">
        <v>148</v>
      </c>
      <c r="C19" s="5">
        <v>13</v>
      </c>
    </row>
    <row r="20" spans="1:3" x14ac:dyDescent="0.35">
      <c r="A20" s="8" t="s">
        <v>139</v>
      </c>
      <c r="B20" s="8" t="s">
        <v>149</v>
      </c>
      <c r="C20" s="5">
        <v>5</v>
      </c>
    </row>
    <row r="21" spans="1:3" x14ac:dyDescent="0.35">
      <c r="A21" s="8" t="s">
        <v>142</v>
      </c>
      <c r="B21" s="8" t="s">
        <v>149</v>
      </c>
      <c r="C21" s="5">
        <v>6</v>
      </c>
    </row>
    <row r="22" spans="1:3" x14ac:dyDescent="0.35">
      <c r="A22" s="8"/>
      <c r="B22" s="8"/>
    </row>
    <row r="23" spans="1:3" x14ac:dyDescent="0.35">
      <c r="A23" s="8"/>
      <c r="B23" s="8"/>
    </row>
    <row r="24" spans="1:3" x14ac:dyDescent="0.35">
      <c r="A24" s="8"/>
      <c r="B24" s="8"/>
    </row>
    <row r="25" spans="1:3" x14ac:dyDescent="0.35">
      <c r="A25" s="8"/>
      <c r="B25" s="8"/>
    </row>
    <row r="26" spans="1:3" x14ac:dyDescent="0.35">
      <c r="A26" s="8"/>
      <c r="B26" s="8"/>
    </row>
    <row r="27" spans="1:3" x14ac:dyDescent="0.35">
      <c r="A27" s="8"/>
      <c r="B27" s="8"/>
    </row>
    <row r="28" spans="1:3" x14ac:dyDescent="0.35">
      <c r="A28" s="8"/>
      <c r="B28" s="8"/>
    </row>
    <row r="29" spans="1:3" x14ac:dyDescent="0.35">
      <c r="A29" s="8"/>
      <c r="B29" s="8"/>
    </row>
    <row r="30" spans="1:3" x14ac:dyDescent="0.35">
      <c r="A30" s="8"/>
      <c r="B30" s="8"/>
    </row>
    <row r="31" spans="1:3" x14ac:dyDescent="0.35">
      <c r="A31" s="8"/>
      <c r="B31" s="8"/>
    </row>
    <row r="32" spans="1:3" x14ac:dyDescent="0.35">
      <c r="A32" s="8"/>
      <c r="B32" s="8"/>
    </row>
    <row r="33" spans="1:2" x14ac:dyDescent="0.35">
      <c r="A33" s="8"/>
      <c r="B33" s="8"/>
    </row>
    <row r="34" spans="1:2" x14ac:dyDescent="0.35">
      <c r="A34" s="8"/>
      <c r="B34" s="8"/>
    </row>
    <row r="35" spans="1:2" x14ac:dyDescent="0.35">
      <c r="A35" s="8"/>
      <c r="B35" s="8"/>
    </row>
    <row r="36" spans="1:2" x14ac:dyDescent="0.35">
      <c r="A36" s="8"/>
      <c r="B36" s="8"/>
    </row>
    <row r="37" spans="1:2" x14ac:dyDescent="0.35">
      <c r="A37" s="8"/>
      <c r="B37" s="8"/>
    </row>
    <row r="38" spans="1:2" x14ac:dyDescent="0.35">
      <c r="A38" s="8"/>
      <c r="B38" s="8"/>
    </row>
    <row r="39" spans="1:2" x14ac:dyDescent="0.35">
      <c r="A39" s="8"/>
      <c r="B39" s="8"/>
    </row>
    <row r="40" spans="1:2" x14ac:dyDescent="0.35">
      <c r="A40" s="8"/>
      <c r="B40" s="8"/>
    </row>
    <row r="41" spans="1:2" x14ac:dyDescent="0.35">
      <c r="A41" s="8"/>
      <c r="B41" s="8"/>
    </row>
    <row r="42" spans="1:2" x14ac:dyDescent="0.35">
      <c r="A42" s="8"/>
      <c r="B42" s="8"/>
    </row>
    <row r="43" spans="1:2" x14ac:dyDescent="0.35">
      <c r="A43" s="8"/>
      <c r="B43" s="8"/>
    </row>
    <row r="44" spans="1:2" x14ac:dyDescent="0.35">
      <c r="A44" s="8"/>
      <c r="B44" s="8"/>
    </row>
    <row r="45" spans="1:2" x14ac:dyDescent="0.35">
      <c r="A45" s="8"/>
      <c r="B45" s="8"/>
    </row>
    <row r="46" spans="1:2" x14ac:dyDescent="0.35">
      <c r="A46" s="8"/>
      <c r="B46" s="8"/>
    </row>
    <row r="47" spans="1:2" x14ac:dyDescent="0.35">
      <c r="A47" s="8"/>
      <c r="B47" s="8"/>
    </row>
    <row r="48" spans="1: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row r="61" spans="1:2" x14ac:dyDescent="0.35">
      <c r="A61" s="8"/>
      <c r="B61" s="8"/>
    </row>
    <row r="62" spans="1:2" x14ac:dyDescent="0.35">
      <c r="A62" s="8"/>
      <c r="B62" s="8"/>
    </row>
    <row r="63" spans="1:2" x14ac:dyDescent="0.35">
      <c r="A63" s="8"/>
      <c r="B63" s="8"/>
    </row>
    <row r="64" spans="1:2"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defaultColWidth="11.07421875" defaultRowHeight="15.5" x14ac:dyDescent="0.35"/>
  <cols>
    <col min="1" max="1" width="13.23046875" customWidth="1"/>
    <col min="2" max="7" width="16.69140625" customWidth="1"/>
  </cols>
  <sheetData>
    <row r="1" spans="1:7" ht="20" x14ac:dyDescent="0.4">
      <c r="A1" s="28" t="s">
        <v>429</v>
      </c>
      <c r="B1" s="8"/>
    </row>
    <row r="2" spans="1:7" x14ac:dyDescent="0.35">
      <c r="A2" s="8" t="s">
        <v>9</v>
      </c>
      <c r="B2" s="8"/>
    </row>
    <row r="3" spans="1:7" x14ac:dyDescent="0.35">
      <c r="A3" s="8" t="s">
        <v>417</v>
      </c>
      <c r="B3" s="8"/>
    </row>
    <row r="4" spans="1:7" ht="38.5" customHeight="1" x14ac:dyDescent="0.35">
      <c r="A4" s="9" t="s">
        <v>137</v>
      </c>
      <c r="B4" s="9" t="s">
        <v>138</v>
      </c>
      <c r="C4" s="6" t="s">
        <v>66</v>
      </c>
      <c r="D4" s="6" t="s">
        <v>93</v>
      </c>
      <c r="E4" s="6" t="s">
        <v>150</v>
      </c>
      <c r="F4" s="6" t="s">
        <v>95</v>
      </c>
      <c r="G4" s="6" t="s">
        <v>96</v>
      </c>
    </row>
    <row r="5" spans="1:7" x14ac:dyDescent="0.35">
      <c r="A5" s="8" t="s">
        <v>139</v>
      </c>
      <c r="B5" s="8" t="s">
        <v>140</v>
      </c>
      <c r="C5" s="5">
        <v>2</v>
      </c>
      <c r="D5" s="11">
        <v>306315</v>
      </c>
      <c r="E5" s="5" t="s">
        <v>151</v>
      </c>
      <c r="F5" s="5" t="s">
        <v>152</v>
      </c>
      <c r="G5" s="5" t="s">
        <v>153</v>
      </c>
    </row>
    <row r="6" spans="1:7" x14ac:dyDescent="0.35">
      <c r="A6" s="8" t="s">
        <v>139</v>
      </c>
      <c r="B6" s="8" t="s">
        <v>141</v>
      </c>
      <c r="C6" s="5">
        <v>11</v>
      </c>
      <c r="D6" s="11">
        <v>339450</v>
      </c>
      <c r="E6" s="5" t="s">
        <v>154</v>
      </c>
      <c r="F6" s="5" t="s">
        <v>155</v>
      </c>
      <c r="G6" s="5" t="s">
        <v>110</v>
      </c>
    </row>
    <row r="7" spans="1:7" x14ac:dyDescent="0.35">
      <c r="A7" s="8" t="s">
        <v>142</v>
      </c>
      <c r="B7" s="8" t="s">
        <v>141</v>
      </c>
      <c r="C7" s="5">
        <v>15</v>
      </c>
      <c r="D7" s="11">
        <v>357330</v>
      </c>
      <c r="E7" s="5" t="s">
        <v>156</v>
      </c>
      <c r="F7" s="5" t="s">
        <v>157</v>
      </c>
      <c r="G7" s="5" t="s">
        <v>158</v>
      </c>
    </row>
    <row r="8" spans="1:7" x14ac:dyDescent="0.35">
      <c r="A8" s="8" t="s">
        <v>139</v>
      </c>
      <c r="B8" s="8" t="s">
        <v>143</v>
      </c>
      <c r="C8" s="5">
        <v>47</v>
      </c>
      <c r="D8" s="11">
        <v>357714</v>
      </c>
      <c r="E8" s="5" t="s">
        <v>159</v>
      </c>
      <c r="F8" s="5" t="s">
        <v>160</v>
      </c>
      <c r="G8" s="5" t="s">
        <v>161</v>
      </c>
    </row>
    <row r="9" spans="1:7" x14ac:dyDescent="0.35">
      <c r="A9" s="8" t="s">
        <v>142</v>
      </c>
      <c r="B9" s="8" t="s">
        <v>143</v>
      </c>
      <c r="C9" s="5">
        <v>54</v>
      </c>
      <c r="D9" s="11">
        <v>359765</v>
      </c>
      <c r="E9" s="5" t="s">
        <v>162</v>
      </c>
      <c r="F9" s="5" t="s">
        <v>163</v>
      </c>
      <c r="G9" s="5" t="s">
        <v>164</v>
      </c>
    </row>
    <row r="10" spans="1:7" x14ac:dyDescent="0.35">
      <c r="A10" s="8" t="s">
        <v>139</v>
      </c>
      <c r="B10" s="8" t="s">
        <v>144</v>
      </c>
      <c r="C10" s="5">
        <v>37</v>
      </c>
      <c r="D10" s="11">
        <v>396362</v>
      </c>
      <c r="E10" s="5" t="s">
        <v>165</v>
      </c>
      <c r="F10" s="5" t="s">
        <v>115</v>
      </c>
      <c r="G10" s="5" t="s">
        <v>166</v>
      </c>
    </row>
    <row r="11" spans="1:7" x14ac:dyDescent="0.35">
      <c r="A11" s="8" t="s">
        <v>142</v>
      </c>
      <c r="B11" s="8" t="s">
        <v>144</v>
      </c>
      <c r="C11" s="5">
        <v>64</v>
      </c>
      <c r="D11" s="11">
        <v>374447</v>
      </c>
      <c r="E11" s="5" t="s">
        <v>167</v>
      </c>
      <c r="F11" s="5" t="s">
        <v>168</v>
      </c>
      <c r="G11" s="5" t="s">
        <v>169</v>
      </c>
    </row>
    <row r="12" spans="1:7" x14ac:dyDescent="0.35">
      <c r="A12" s="8" t="s">
        <v>139</v>
      </c>
      <c r="B12" s="8" t="s">
        <v>145</v>
      </c>
      <c r="C12" s="5">
        <v>23</v>
      </c>
      <c r="D12" s="11">
        <v>342485</v>
      </c>
      <c r="E12" s="5" t="s">
        <v>118</v>
      </c>
      <c r="F12" s="5" t="s">
        <v>170</v>
      </c>
      <c r="G12" s="5" t="s">
        <v>171</v>
      </c>
    </row>
    <row r="13" spans="1:7" x14ac:dyDescent="0.35">
      <c r="A13" s="8" t="s">
        <v>142</v>
      </c>
      <c r="B13" s="8" t="s">
        <v>145</v>
      </c>
      <c r="C13" s="5">
        <v>43</v>
      </c>
      <c r="D13" s="11">
        <v>331864</v>
      </c>
      <c r="E13" s="5" t="s">
        <v>172</v>
      </c>
      <c r="F13" s="5" t="s">
        <v>173</v>
      </c>
      <c r="G13" s="5" t="s">
        <v>161</v>
      </c>
    </row>
    <row r="14" spans="1:7" x14ac:dyDescent="0.35">
      <c r="A14" s="8" t="s">
        <v>139</v>
      </c>
      <c r="B14" s="8" t="s">
        <v>146</v>
      </c>
      <c r="C14" s="5">
        <v>24</v>
      </c>
      <c r="D14" s="11">
        <v>374135</v>
      </c>
      <c r="E14" s="5" t="s">
        <v>174</v>
      </c>
      <c r="F14" s="5" t="s">
        <v>175</v>
      </c>
      <c r="G14" s="5" t="s">
        <v>176</v>
      </c>
    </row>
    <row r="15" spans="1:7" x14ac:dyDescent="0.35">
      <c r="A15" s="8" t="s">
        <v>142</v>
      </c>
      <c r="B15" s="8" t="s">
        <v>146</v>
      </c>
      <c r="C15" s="5">
        <v>39</v>
      </c>
      <c r="D15" s="11">
        <v>362768</v>
      </c>
      <c r="E15" s="5" t="s">
        <v>177</v>
      </c>
      <c r="F15" s="5" t="s">
        <v>178</v>
      </c>
      <c r="G15" s="5" t="s">
        <v>179</v>
      </c>
    </row>
    <row r="16" spans="1:7" x14ac:dyDescent="0.35">
      <c r="A16" s="8" t="s">
        <v>139</v>
      </c>
      <c r="B16" s="8" t="s">
        <v>147</v>
      </c>
      <c r="C16" s="5">
        <v>8</v>
      </c>
      <c r="D16" s="11">
        <v>333341</v>
      </c>
      <c r="E16" s="5" t="s">
        <v>153</v>
      </c>
      <c r="F16" s="5" t="s">
        <v>180</v>
      </c>
      <c r="G16" s="5" t="s">
        <v>181</v>
      </c>
    </row>
    <row r="17" spans="1:7" x14ac:dyDescent="0.35">
      <c r="A17" s="8" t="s">
        <v>142</v>
      </c>
      <c r="B17" s="8" t="s">
        <v>147</v>
      </c>
      <c r="C17" s="5">
        <v>20</v>
      </c>
      <c r="D17" s="11">
        <v>319590</v>
      </c>
      <c r="E17" s="5" t="s">
        <v>182</v>
      </c>
      <c r="F17" s="5" t="s">
        <v>183</v>
      </c>
      <c r="G17" s="5" t="s">
        <v>160</v>
      </c>
    </row>
    <row r="18" spans="1:7" x14ac:dyDescent="0.35">
      <c r="A18" s="8" t="s">
        <v>139</v>
      </c>
      <c r="B18" s="8" t="s">
        <v>148</v>
      </c>
      <c r="C18" s="5">
        <v>11</v>
      </c>
      <c r="D18" s="11">
        <v>264838</v>
      </c>
      <c r="E18" s="5" t="s">
        <v>156</v>
      </c>
      <c r="F18" s="5" t="s">
        <v>184</v>
      </c>
      <c r="G18" s="5" t="s">
        <v>103</v>
      </c>
    </row>
    <row r="19" spans="1:7" x14ac:dyDescent="0.35">
      <c r="A19" s="8" t="s">
        <v>142</v>
      </c>
      <c r="B19" s="8" t="s">
        <v>148</v>
      </c>
      <c r="C19" s="5">
        <v>13</v>
      </c>
      <c r="D19" s="11">
        <v>239293</v>
      </c>
      <c r="E19" s="5" t="s">
        <v>185</v>
      </c>
      <c r="F19" s="5" t="s">
        <v>186</v>
      </c>
      <c r="G19" s="5" t="s">
        <v>165</v>
      </c>
    </row>
    <row r="20" spans="1:7" x14ac:dyDescent="0.35">
      <c r="A20" s="8" t="s">
        <v>139</v>
      </c>
      <c r="B20" s="8" t="s">
        <v>149</v>
      </c>
      <c r="C20" s="5">
        <v>5</v>
      </c>
      <c r="D20" s="11">
        <v>171381</v>
      </c>
      <c r="E20" s="5" t="s">
        <v>186</v>
      </c>
      <c r="F20" s="5" t="s">
        <v>187</v>
      </c>
      <c r="G20" s="5" t="s">
        <v>188</v>
      </c>
    </row>
    <row r="21" spans="1:7" x14ac:dyDescent="0.35">
      <c r="A21" s="8" t="s">
        <v>142</v>
      </c>
      <c r="B21" s="8" t="s">
        <v>149</v>
      </c>
      <c r="C21" s="5">
        <v>6</v>
      </c>
      <c r="D21" s="11">
        <v>121261</v>
      </c>
      <c r="E21" s="5" t="s">
        <v>189</v>
      </c>
      <c r="F21" s="5" t="s">
        <v>190</v>
      </c>
      <c r="G21" s="5" t="s">
        <v>177</v>
      </c>
    </row>
    <row r="22" spans="1:7" x14ac:dyDescent="0.35">
      <c r="A22" s="8"/>
      <c r="B22" s="8"/>
      <c r="D22" s="11"/>
    </row>
    <row r="23" spans="1:7" x14ac:dyDescent="0.35">
      <c r="A23" s="8"/>
      <c r="B23" s="8"/>
      <c r="D23" s="11"/>
    </row>
    <row r="24" spans="1:7" x14ac:dyDescent="0.35">
      <c r="A24" s="8"/>
      <c r="B24" s="8"/>
      <c r="D24" s="11"/>
    </row>
    <row r="25" spans="1:7" x14ac:dyDescent="0.35">
      <c r="A25" s="8"/>
      <c r="B25" s="8"/>
      <c r="D25" s="11"/>
    </row>
    <row r="26" spans="1:7" x14ac:dyDescent="0.35">
      <c r="A26" s="8"/>
      <c r="B26" s="8"/>
      <c r="D26" s="11"/>
    </row>
    <row r="27" spans="1:7" x14ac:dyDescent="0.35">
      <c r="A27" s="8"/>
      <c r="B27" s="8"/>
      <c r="D27" s="11"/>
    </row>
    <row r="28" spans="1:7" x14ac:dyDescent="0.35">
      <c r="A28" s="8"/>
      <c r="B28" s="8"/>
      <c r="D28" s="11"/>
    </row>
    <row r="29" spans="1:7" x14ac:dyDescent="0.35">
      <c r="A29" s="8"/>
      <c r="B29" s="8"/>
      <c r="D29" s="11"/>
    </row>
    <row r="30" spans="1:7" x14ac:dyDescent="0.35">
      <c r="A30" s="8"/>
      <c r="B30" s="8"/>
      <c r="D30" s="11"/>
    </row>
    <row r="31" spans="1:7" x14ac:dyDescent="0.35">
      <c r="A31" s="8"/>
      <c r="B31" s="8"/>
      <c r="D31" s="11"/>
    </row>
    <row r="32" spans="1:7" x14ac:dyDescent="0.35">
      <c r="A32" s="8"/>
      <c r="B32" s="8"/>
      <c r="D32" s="11"/>
    </row>
    <row r="33" spans="1:4" x14ac:dyDescent="0.35">
      <c r="A33" s="8"/>
      <c r="B33" s="8"/>
      <c r="D33" s="11"/>
    </row>
    <row r="34" spans="1:4" x14ac:dyDescent="0.35">
      <c r="A34" s="8"/>
      <c r="B34" s="8"/>
      <c r="D34" s="11"/>
    </row>
    <row r="35" spans="1:4" x14ac:dyDescent="0.35">
      <c r="A35" s="8"/>
      <c r="B35" s="8"/>
      <c r="D35" s="11"/>
    </row>
    <row r="36" spans="1:4" x14ac:dyDescent="0.35">
      <c r="A36" s="8"/>
      <c r="B36" s="8"/>
      <c r="D36" s="11"/>
    </row>
    <row r="37" spans="1:4" x14ac:dyDescent="0.35">
      <c r="A37" s="8"/>
      <c r="B37" s="8"/>
      <c r="D37" s="11"/>
    </row>
    <row r="38" spans="1:4" x14ac:dyDescent="0.35">
      <c r="A38" s="8"/>
      <c r="B38" s="8"/>
      <c r="D38" s="11"/>
    </row>
    <row r="39" spans="1:4" x14ac:dyDescent="0.35">
      <c r="A39" s="8"/>
      <c r="B39" s="8"/>
      <c r="D39" s="11"/>
    </row>
    <row r="40" spans="1:4" x14ac:dyDescent="0.35">
      <c r="A40" s="8"/>
      <c r="B40" s="8"/>
      <c r="D40" s="11"/>
    </row>
    <row r="41" spans="1:4" x14ac:dyDescent="0.35">
      <c r="A41" s="8"/>
      <c r="B41" s="8"/>
      <c r="D41" s="11"/>
    </row>
    <row r="42" spans="1:4" x14ac:dyDescent="0.35">
      <c r="A42" s="8"/>
      <c r="B42" s="8"/>
      <c r="D42" s="11"/>
    </row>
    <row r="43" spans="1:4" x14ac:dyDescent="0.35">
      <c r="A43" s="8"/>
      <c r="B43" s="8"/>
      <c r="D43" s="11"/>
    </row>
    <row r="44" spans="1:4" x14ac:dyDescent="0.35">
      <c r="A44" s="8"/>
      <c r="B44" s="8"/>
      <c r="D44" s="11"/>
    </row>
    <row r="45" spans="1:4" x14ac:dyDescent="0.35">
      <c r="A45" s="8"/>
      <c r="B45" s="8"/>
      <c r="D45" s="11"/>
    </row>
    <row r="46" spans="1:4" x14ac:dyDescent="0.35">
      <c r="A46" s="8"/>
      <c r="B46" s="8"/>
      <c r="D46" s="11"/>
    </row>
    <row r="47" spans="1:4" x14ac:dyDescent="0.35">
      <c r="A47" s="8"/>
      <c r="B47" s="8"/>
      <c r="D47" s="11"/>
    </row>
    <row r="48" spans="1:4" x14ac:dyDescent="0.35">
      <c r="A48" s="8"/>
      <c r="B48" s="8"/>
      <c r="D48" s="11"/>
    </row>
    <row r="49" spans="1:4" x14ac:dyDescent="0.35">
      <c r="A49" s="8"/>
      <c r="B49" s="8"/>
      <c r="D49" s="11"/>
    </row>
    <row r="50" spans="1:4" x14ac:dyDescent="0.35">
      <c r="A50" s="8"/>
      <c r="B50" s="8"/>
      <c r="D50" s="11"/>
    </row>
    <row r="51" spans="1:4" x14ac:dyDescent="0.35">
      <c r="A51" s="8"/>
      <c r="B51" s="8"/>
      <c r="D51" s="11"/>
    </row>
    <row r="52" spans="1:4" x14ac:dyDescent="0.35">
      <c r="A52" s="8"/>
      <c r="B52" s="8"/>
      <c r="D52" s="11"/>
    </row>
    <row r="53" spans="1:4" x14ac:dyDescent="0.35">
      <c r="A53" s="8"/>
      <c r="B53" s="8"/>
      <c r="D53" s="11"/>
    </row>
    <row r="54" spans="1:4" x14ac:dyDescent="0.35">
      <c r="A54" s="8"/>
      <c r="B54" s="8"/>
      <c r="D54" s="11"/>
    </row>
    <row r="55" spans="1:4" x14ac:dyDescent="0.35">
      <c r="A55" s="8"/>
      <c r="B55" s="8"/>
      <c r="D55" s="11"/>
    </row>
    <row r="56" spans="1:4" x14ac:dyDescent="0.35">
      <c r="A56" s="8"/>
      <c r="B56" s="8"/>
      <c r="D56" s="11"/>
    </row>
    <row r="57" spans="1:4" x14ac:dyDescent="0.35">
      <c r="A57" s="8"/>
      <c r="B57" s="8"/>
      <c r="D57" s="11"/>
    </row>
    <row r="58" spans="1:4" x14ac:dyDescent="0.35">
      <c r="A58" s="8"/>
      <c r="B58" s="8"/>
      <c r="D58" s="11"/>
    </row>
    <row r="59" spans="1:4" x14ac:dyDescent="0.35">
      <c r="A59" s="8"/>
      <c r="B59" s="8"/>
      <c r="D59" s="11"/>
    </row>
    <row r="60" spans="1:4" x14ac:dyDescent="0.35">
      <c r="A60" s="8"/>
      <c r="B60" s="8"/>
      <c r="D60" s="11"/>
    </row>
    <row r="61" spans="1:4" x14ac:dyDescent="0.35">
      <c r="A61" s="8"/>
      <c r="B61" s="8"/>
      <c r="D61" s="11"/>
    </row>
    <row r="62" spans="1:4" x14ac:dyDescent="0.35">
      <c r="A62" s="8"/>
      <c r="B62" s="8"/>
      <c r="D62" s="11"/>
    </row>
    <row r="63" spans="1:4" x14ac:dyDescent="0.35">
      <c r="A63" s="8"/>
      <c r="B63" s="8"/>
      <c r="D63" s="11"/>
    </row>
    <row r="64" spans="1:4" x14ac:dyDescent="0.35">
      <c r="A64" s="8"/>
      <c r="B64" s="8"/>
      <c r="D64" s="11"/>
    </row>
    <row r="65" spans="1:4" x14ac:dyDescent="0.35">
      <c r="A65" s="8"/>
      <c r="B65" s="8"/>
      <c r="D65" s="11"/>
    </row>
    <row r="66" spans="1:4" x14ac:dyDescent="0.35">
      <c r="A66" s="8"/>
      <c r="B66" s="8"/>
      <c r="D66" s="11"/>
    </row>
    <row r="67" spans="1:4" x14ac:dyDescent="0.35">
      <c r="A67" s="8"/>
      <c r="B67" s="8"/>
      <c r="D67" s="11"/>
    </row>
    <row r="68" spans="1:4" x14ac:dyDescent="0.35">
      <c r="A68" s="8"/>
      <c r="B68" s="8"/>
      <c r="D68" s="11"/>
    </row>
    <row r="69" spans="1:4" x14ac:dyDescent="0.35">
      <c r="A69" s="8"/>
      <c r="B69" s="8"/>
      <c r="D69" s="11"/>
    </row>
    <row r="70" spans="1:4" x14ac:dyDescent="0.35">
      <c r="A70" s="8"/>
      <c r="B70" s="8"/>
      <c r="D70" s="11"/>
    </row>
    <row r="71" spans="1:4" x14ac:dyDescent="0.35">
      <c r="A71" s="8"/>
      <c r="B71" s="8"/>
      <c r="D71" s="11"/>
    </row>
    <row r="72" spans="1:4" x14ac:dyDescent="0.35">
      <c r="A72" s="8"/>
      <c r="B72" s="8"/>
      <c r="D72" s="11"/>
    </row>
    <row r="73" spans="1:4" x14ac:dyDescent="0.35">
      <c r="A73" s="8"/>
      <c r="B73" s="8"/>
      <c r="D73" s="11"/>
    </row>
    <row r="74" spans="1:4" x14ac:dyDescent="0.35">
      <c r="A74" s="8"/>
      <c r="B74" s="8"/>
      <c r="D74" s="11"/>
    </row>
    <row r="75" spans="1:4" x14ac:dyDescent="0.35">
      <c r="A75" s="8"/>
      <c r="B75" s="8"/>
      <c r="D75" s="11"/>
    </row>
    <row r="76" spans="1:4" x14ac:dyDescent="0.35">
      <c r="A76" s="8"/>
      <c r="B76" s="8"/>
      <c r="D76" s="11"/>
    </row>
    <row r="77" spans="1:4" x14ac:dyDescent="0.35">
      <c r="A77" s="8"/>
      <c r="B77" s="8"/>
      <c r="D77" s="11"/>
    </row>
    <row r="78" spans="1:4" x14ac:dyDescent="0.35">
      <c r="A78" s="8"/>
      <c r="B78" s="8"/>
      <c r="D78" s="11"/>
    </row>
    <row r="79" spans="1:4" x14ac:dyDescent="0.35">
      <c r="A79" s="8"/>
      <c r="B79" s="8"/>
      <c r="D79" s="11"/>
    </row>
    <row r="80" spans="1:4" x14ac:dyDescent="0.35">
      <c r="A80" s="8"/>
      <c r="B80" s="8"/>
      <c r="D80" s="11"/>
    </row>
    <row r="81" spans="1:4" x14ac:dyDescent="0.35">
      <c r="A81" s="8"/>
      <c r="B81" s="8"/>
      <c r="D81" s="11"/>
    </row>
    <row r="82" spans="1:4" x14ac:dyDescent="0.35">
      <c r="A82" s="8"/>
      <c r="B82" s="8"/>
      <c r="D82" s="11"/>
    </row>
    <row r="83" spans="1:4" x14ac:dyDescent="0.35">
      <c r="A83" s="8"/>
      <c r="B83" s="8"/>
      <c r="D83" s="11"/>
    </row>
    <row r="84" spans="1:4" x14ac:dyDescent="0.35">
      <c r="A84" s="8"/>
      <c r="B84" s="8"/>
      <c r="D84" s="11"/>
    </row>
    <row r="85" spans="1:4" x14ac:dyDescent="0.35">
      <c r="A85" s="8"/>
      <c r="B85" s="8"/>
      <c r="D85" s="11"/>
    </row>
    <row r="86" spans="1:4" x14ac:dyDescent="0.35">
      <c r="A86" s="8"/>
      <c r="B86" s="8"/>
      <c r="D86" s="11"/>
    </row>
    <row r="87" spans="1:4" x14ac:dyDescent="0.35">
      <c r="A87" s="8"/>
      <c r="B87" s="8"/>
      <c r="D87" s="11"/>
    </row>
    <row r="88" spans="1:4" x14ac:dyDescent="0.35">
      <c r="A88" s="8"/>
      <c r="B88" s="8"/>
      <c r="D88" s="11"/>
    </row>
    <row r="89" spans="1:4" x14ac:dyDescent="0.35">
      <c r="A89" s="8"/>
      <c r="B89" s="8"/>
      <c r="D89" s="11"/>
    </row>
    <row r="90" spans="1:4" x14ac:dyDescent="0.35">
      <c r="A90" s="8"/>
      <c r="B90" s="8"/>
      <c r="D90" s="11"/>
    </row>
    <row r="91" spans="1:4" x14ac:dyDescent="0.35">
      <c r="A91" s="8"/>
      <c r="B91" s="8"/>
      <c r="D91" s="11"/>
    </row>
    <row r="92" spans="1:4" x14ac:dyDescent="0.35">
      <c r="A92" s="8"/>
      <c r="B92" s="8"/>
      <c r="D92" s="11"/>
    </row>
    <row r="93" spans="1:4" x14ac:dyDescent="0.35">
      <c r="A93" s="8"/>
      <c r="B93" s="8"/>
      <c r="D93" s="11"/>
    </row>
    <row r="94" spans="1:4" x14ac:dyDescent="0.35">
      <c r="A94" s="8"/>
      <c r="B94" s="8"/>
      <c r="D94" s="11"/>
    </row>
    <row r="95" spans="1:4" x14ac:dyDescent="0.35">
      <c r="A95" s="8"/>
      <c r="B95" s="8"/>
      <c r="D95" s="11"/>
    </row>
    <row r="96" spans="1:4" x14ac:dyDescent="0.35">
      <c r="A96" s="8"/>
      <c r="B96" s="8"/>
      <c r="D96" s="11"/>
    </row>
    <row r="97" spans="1:4" x14ac:dyDescent="0.35">
      <c r="A97" s="8"/>
      <c r="B97" s="8"/>
      <c r="D97" s="11"/>
    </row>
    <row r="98" spans="1:4" x14ac:dyDescent="0.35">
      <c r="A98" s="8"/>
      <c r="B98" s="8"/>
      <c r="D98" s="11"/>
    </row>
    <row r="99" spans="1:4" x14ac:dyDescent="0.35">
      <c r="A99" s="8"/>
      <c r="B99" s="8"/>
      <c r="D99" s="11"/>
    </row>
    <row r="100" spans="1:4" x14ac:dyDescent="0.35">
      <c r="A100" s="8"/>
      <c r="B100" s="8"/>
      <c r="D100" s="11"/>
    </row>
    <row r="101" spans="1:4" x14ac:dyDescent="0.35">
      <c r="A101" s="8"/>
      <c r="B101" s="8"/>
    </row>
    <row r="102" spans="1:4" x14ac:dyDescent="0.35">
      <c r="A102" s="8"/>
      <c r="B102" s="8"/>
    </row>
    <row r="103" spans="1:4" x14ac:dyDescent="0.35">
      <c r="A103" s="8"/>
      <c r="B103" s="8"/>
    </row>
    <row r="104" spans="1:4" x14ac:dyDescent="0.35">
      <c r="A104" s="8"/>
      <c r="B104" s="8"/>
    </row>
    <row r="105" spans="1:4" x14ac:dyDescent="0.35">
      <c r="A105" s="8"/>
      <c r="B105" s="8"/>
    </row>
    <row r="106" spans="1:4" x14ac:dyDescent="0.35">
      <c r="A106" s="8"/>
      <c r="B106" s="8"/>
    </row>
    <row r="107" spans="1:4" x14ac:dyDescent="0.35">
      <c r="A107" s="8"/>
      <c r="B107" s="8"/>
    </row>
    <row r="108" spans="1:4" x14ac:dyDescent="0.35">
      <c r="A108" s="8"/>
      <c r="B108" s="8"/>
    </row>
    <row r="109" spans="1:4" x14ac:dyDescent="0.35">
      <c r="A109" s="8"/>
      <c r="B109" s="8"/>
    </row>
    <row r="110" spans="1:4" x14ac:dyDescent="0.35">
      <c r="A110" s="8"/>
      <c r="B110" s="8"/>
    </row>
    <row r="111" spans="1:4" x14ac:dyDescent="0.35">
      <c r="A111" s="8"/>
      <c r="B111" s="8"/>
    </row>
    <row r="112" spans="1:4"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0"/>
  <sheetViews>
    <sheetView workbookViewId="0"/>
  </sheetViews>
  <sheetFormatPr defaultColWidth="11.07421875" defaultRowHeight="15.5" x14ac:dyDescent="0.35"/>
  <cols>
    <col min="1" max="1" width="8.3046875" customWidth="1"/>
    <col min="2" max="2" width="13.765625" customWidth="1"/>
    <col min="3" max="3" width="14.921875" customWidth="1"/>
  </cols>
  <sheetData>
    <row r="1" spans="1:3" ht="20" x14ac:dyDescent="0.4">
      <c r="A1" s="28" t="s">
        <v>391</v>
      </c>
      <c r="B1" s="8"/>
    </row>
    <row r="2" spans="1:3" x14ac:dyDescent="0.35">
      <c r="A2" s="8" t="s">
        <v>9</v>
      </c>
      <c r="B2" s="8"/>
    </row>
    <row r="3" spans="1:3" ht="38" customHeight="1" x14ac:dyDescent="0.35">
      <c r="A3" s="9" t="s">
        <v>65</v>
      </c>
      <c r="B3" s="9" t="s">
        <v>191</v>
      </c>
      <c r="C3" s="6" t="s">
        <v>66</v>
      </c>
    </row>
    <row r="4" spans="1:3" x14ac:dyDescent="0.35">
      <c r="A4" s="8" t="s">
        <v>67</v>
      </c>
      <c r="B4" s="8" t="s">
        <v>192</v>
      </c>
      <c r="C4" s="5">
        <v>269</v>
      </c>
    </row>
    <row r="5" spans="1:3" x14ac:dyDescent="0.35">
      <c r="A5" s="8" t="s">
        <v>67</v>
      </c>
      <c r="B5" s="8" t="s">
        <v>193</v>
      </c>
      <c r="C5" s="5">
        <v>245</v>
      </c>
    </row>
    <row r="6" spans="1:3" x14ac:dyDescent="0.35">
      <c r="A6" s="8" t="s">
        <v>68</v>
      </c>
      <c r="B6" s="8" t="s">
        <v>192</v>
      </c>
      <c r="C6" s="5">
        <v>284</v>
      </c>
    </row>
    <row r="7" spans="1:3" x14ac:dyDescent="0.35">
      <c r="A7" s="8" t="s">
        <v>68</v>
      </c>
      <c r="B7" s="8" t="s">
        <v>193</v>
      </c>
      <c r="C7" s="5">
        <v>188</v>
      </c>
    </row>
    <row r="8" spans="1:3" x14ac:dyDescent="0.35">
      <c r="A8" s="8" t="s">
        <v>69</v>
      </c>
      <c r="B8" s="8" t="s">
        <v>192</v>
      </c>
      <c r="C8" s="5">
        <v>334</v>
      </c>
    </row>
    <row r="9" spans="1:3" x14ac:dyDescent="0.35">
      <c r="A9" s="8" t="s">
        <v>69</v>
      </c>
      <c r="B9" s="8" t="s">
        <v>193</v>
      </c>
      <c r="C9" s="5">
        <v>201</v>
      </c>
    </row>
    <row r="10" spans="1:3" x14ac:dyDescent="0.35">
      <c r="A10" s="8" t="s">
        <v>70</v>
      </c>
      <c r="B10" s="8" t="s">
        <v>192</v>
      </c>
      <c r="C10" s="5">
        <v>330</v>
      </c>
    </row>
    <row r="11" spans="1:3" x14ac:dyDescent="0.35">
      <c r="A11" s="8" t="s">
        <v>70</v>
      </c>
      <c r="B11" s="8" t="s">
        <v>193</v>
      </c>
      <c r="C11" s="5">
        <v>194</v>
      </c>
    </row>
    <row r="12" spans="1:3" x14ac:dyDescent="0.35">
      <c r="A12" s="8" t="s">
        <v>71</v>
      </c>
      <c r="B12" s="8" t="s">
        <v>192</v>
      </c>
      <c r="C12" s="5">
        <v>340</v>
      </c>
    </row>
    <row r="13" spans="1:3" x14ac:dyDescent="0.35">
      <c r="A13" s="8" t="s">
        <v>71</v>
      </c>
      <c r="B13" s="8" t="s">
        <v>193</v>
      </c>
      <c r="C13" s="5">
        <v>180</v>
      </c>
    </row>
    <row r="14" spans="1:3" x14ac:dyDescent="0.35">
      <c r="A14" s="8" t="s">
        <v>72</v>
      </c>
      <c r="B14" s="8" t="s">
        <v>192</v>
      </c>
      <c r="C14" s="5">
        <v>415</v>
      </c>
    </row>
    <row r="15" spans="1:3" x14ac:dyDescent="0.35">
      <c r="A15" s="8" t="s">
        <v>72</v>
      </c>
      <c r="B15" s="8" t="s">
        <v>193</v>
      </c>
      <c r="C15" s="5">
        <v>172</v>
      </c>
    </row>
    <row r="16" spans="1:3" x14ac:dyDescent="0.35">
      <c r="A16" s="8" t="s">
        <v>73</v>
      </c>
      <c r="B16" s="8" t="s">
        <v>192</v>
      </c>
      <c r="C16" s="5">
        <v>356</v>
      </c>
    </row>
    <row r="17" spans="1:3" x14ac:dyDescent="0.35">
      <c r="A17" s="8" t="s">
        <v>73</v>
      </c>
      <c r="B17" s="8" t="s">
        <v>193</v>
      </c>
      <c r="C17" s="5">
        <v>179</v>
      </c>
    </row>
    <row r="18" spans="1:3" x14ac:dyDescent="0.35">
      <c r="A18" s="8" t="s">
        <v>74</v>
      </c>
      <c r="B18" s="8" t="s">
        <v>192</v>
      </c>
      <c r="C18" s="5">
        <v>415</v>
      </c>
    </row>
    <row r="19" spans="1:3" x14ac:dyDescent="0.35">
      <c r="A19" s="8" t="s">
        <v>74</v>
      </c>
      <c r="B19" s="8" t="s">
        <v>193</v>
      </c>
      <c r="C19" s="5">
        <v>174</v>
      </c>
    </row>
    <row r="20" spans="1:3" x14ac:dyDescent="0.35">
      <c r="A20" s="8" t="s">
        <v>75</v>
      </c>
      <c r="B20" s="8" t="s">
        <v>192</v>
      </c>
      <c r="C20" s="5">
        <v>406</v>
      </c>
    </row>
    <row r="21" spans="1:3" x14ac:dyDescent="0.35">
      <c r="A21" s="8" t="s">
        <v>75</v>
      </c>
      <c r="B21" s="8" t="s">
        <v>193</v>
      </c>
      <c r="C21" s="5">
        <v>212</v>
      </c>
    </row>
    <row r="22" spans="1:3" x14ac:dyDescent="0.35">
      <c r="A22" s="8" t="s">
        <v>76</v>
      </c>
      <c r="B22" s="8" t="s">
        <v>192</v>
      </c>
      <c r="C22" s="5">
        <v>366</v>
      </c>
    </row>
    <row r="23" spans="1:3" x14ac:dyDescent="0.35">
      <c r="A23" s="8" t="s">
        <v>76</v>
      </c>
      <c r="B23" s="8" t="s">
        <v>193</v>
      </c>
      <c r="C23" s="5">
        <v>190</v>
      </c>
    </row>
    <row r="24" spans="1:3" x14ac:dyDescent="0.35">
      <c r="A24" s="8" t="s">
        <v>77</v>
      </c>
      <c r="B24" s="8" t="s">
        <v>192</v>
      </c>
      <c r="C24" s="5">
        <v>389</v>
      </c>
    </row>
    <row r="25" spans="1:3" x14ac:dyDescent="0.35">
      <c r="A25" s="8" t="s">
        <v>77</v>
      </c>
      <c r="B25" s="8" t="s">
        <v>193</v>
      </c>
      <c r="C25" s="5">
        <v>221</v>
      </c>
    </row>
    <row r="26" spans="1:3" x14ac:dyDescent="0.35">
      <c r="A26" s="8" t="s">
        <v>78</v>
      </c>
      <c r="B26" s="8" t="s">
        <v>192</v>
      </c>
      <c r="C26" s="5">
        <v>354</v>
      </c>
    </row>
    <row r="27" spans="1:3" x14ac:dyDescent="0.35">
      <c r="A27" s="8" t="s">
        <v>78</v>
      </c>
      <c r="B27" s="8" t="s">
        <v>193</v>
      </c>
      <c r="C27" s="5">
        <v>189</v>
      </c>
    </row>
    <row r="28" spans="1:3" x14ac:dyDescent="0.35">
      <c r="A28" s="8" t="s">
        <v>79</v>
      </c>
      <c r="B28" s="8" t="s">
        <v>192</v>
      </c>
      <c r="C28" s="5">
        <v>360</v>
      </c>
    </row>
    <row r="29" spans="1:3" x14ac:dyDescent="0.35">
      <c r="A29" s="8" t="s">
        <v>79</v>
      </c>
      <c r="B29" s="8" t="s">
        <v>193</v>
      </c>
      <c r="C29" s="5">
        <v>182</v>
      </c>
    </row>
    <row r="30" spans="1:3" x14ac:dyDescent="0.35">
      <c r="A30" s="8" t="s">
        <v>80</v>
      </c>
      <c r="B30" s="8" t="s">
        <v>192</v>
      </c>
      <c r="C30" s="5">
        <v>319</v>
      </c>
    </row>
    <row r="31" spans="1:3" x14ac:dyDescent="0.35">
      <c r="A31" s="8" t="s">
        <v>80</v>
      </c>
      <c r="B31" s="8" t="s">
        <v>193</v>
      </c>
      <c r="C31" s="5">
        <v>171</v>
      </c>
    </row>
    <row r="32" spans="1:3" x14ac:dyDescent="0.35">
      <c r="A32" s="8" t="s">
        <v>81</v>
      </c>
      <c r="B32" s="8" t="s">
        <v>192</v>
      </c>
      <c r="C32" s="5">
        <v>291</v>
      </c>
    </row>
    <row r="33" spans="1:3" x14ac:dyDescent="0.35">
      <c r="A33" s="8" t="s">
        <v>81</v>
      </c>
      <c r="B33" s="8" t="s">
        <v>193</v>
      </c>
      <c r="C33" s="5">
        <v>127</v>
      </c>
    </row>
    <row r="34" spans="1:3" x14ac:dyDescent="0.35">
      <c r="A34" s="8" t="s">
        <v>82</v>
      </c>
      <c r="B34" s="8" t="s">
        <v>192</v>
      </c>
      <c r="C34" s="5">
        <v>287</v>
      </c>
    </row>
    <row r="35" spans="1:3" x14ac:dyDescent="0.35">
      <c r="A35" s="8" t="s">
        <v>82</v>
      </c>
      <c r="B35" s="8" t="s">
        <v>193</v>
      </c>
      <c r="C35" s="5">
        <v>131</v>
      </c>
    </row>
    <row r="36" spans="1:3" x14ac:dyDescent="0.35">
      <c r="A36" s="8" t="s">
        <v>83</v>
      </c>
      <c r="B36" s="8" t="s">
        <v>192</v>
      </c>
      <c r="C36" s="5">
        <v>243</v>
      </c>
    </row>
    <row r="37" spans="1:3" x14ac:dyDescent="0.35">
      <c r="A37" s="8" t="s">
        <v>83</v>
      </c>
      <c r="B37" s="8" t="s">
        <v>193</v>
      </c>
      <c r="C37" s="5">
        <v>101</v>
      </c>
    </row>
    <row r="38" spans="1:3" x14ac:dyDescent="0.35">
      <c r="A38" s="8" t="s">
        <v>84</v>
      </c>
      <c r="B38" s="8" t="s">
        <v>192</v>
      </c>
      <c r="C38" s="5">
        <v>232</v>
      </c>
    </row>
    <row r="39" spans="1:3" x14ac:dyDescent="0.35">
      <c r="A39" s="8" t="s">
        <v>84</v>
      </c>
      <c r="B39" s="8" t="s">
        <v>193</v>
      </c>
      <c r="C39" s="5">
        <v>117</v>
      </c>
    </row>
    <row r="40" spans="1:3" x14ac:dyDescent="0.35">
      <c r="A40" s="8" t="s">
        <v>85</v>
      </c>
      <c r="B40" s="8" t="s">
        <v>192</v>
      </c>
      <c r="C40" s="5">
        <v>227</v>
      </c>
    </row>
    <row r="41" spans="1:3" x14ac:dyDescent="0.35">
      <c r="A41" s="8" t="s">
        <v>85</v>
      </c>
      <c r="B41" s="8" t="s">
        <v>193</v>
      </c>
      <c r="C41" s="5">
        <v>122</v>
      </c>
    </row>
    <row r="42" spans="1:3" x14ac:dyDescent="0.35">
      <c r="A42" s="8" t="s">
        <v>86</v>
      </c>
      <c r="B42" s="8" t="s">
        <v>192</v>
      </c>
      <c r="C42" s="5">
        <v>194</v>
      </c>
    </row>
    <row r="43" spans="1:3" x14ac:dyDescent="0.35">
      <c r="A43" s="8" t="s">
        <v>86</v>
      </c>
      <c r="B43" s="8" t="s">
        <v>193</v>
      </c>
      <c r="C43" s="5">
        <v>87</v>
      </c>
    </row>
    <row r="44" spans="1:3" x14ac:dyDescent="0.35">
      <c r="A44" s="8" t="s">
        <v>87</v>
      </c>
      <c r="B44" s="8" t="s">
        <v>192</v>
      </c>
      <c r="C44" s="5">
        <v>238</v>
      </c>
    </row>
    <row r="45" spans="1:3" x14ac:dyDescent="0.35">
      <c r="A45" s="8" t="s">
        <v>87</v>
      </c>
      <c r="B45" s="8" t="s">
        <v>193</v>
      </c>
      <c r="C45" s="5">
        <v>87</v>
      </c>
    </row>
    <row r="46" spans="1:3" x14ac:dyDescent="0.35">
      <c r="A46" s="8" t="s">
        <v>88</v>
      </c>
      <c r="B46" s="8" t="s">
        <v>192</v>
      </c>
      <c r="C46" s="5">
        <v>212</v>
      </c>
    </row>
    <row r="47" spans="1:3" x14ac:dyDescent="0.35">
      <c r="A47" s="8" t="s">
        <v>88</v>
      </c>
      <c r="B47" s="8" t="s">
        <v>193</v>
      </c>
      <c r="C47" s="5">
        <v>88</v>
      </c>
    </row>
    <row r="48" spans="1:3" x14ac:dyDescent="0.35">
      <c r="A48" s="8" t="s">
        <v>89</v>
      </c>
      <c r="B48" s="8" t="s">
        <v>192</v>
      </c>
      <c r="C48" s="5">
        <v>258</v>
      </c>
    </row>
    <row r="49" spans="1:3" x14ac:dyDescent="0.35">
      <c r="A49" s="8" t="s">
        <v>89</v>
      </c>
      <c r="B49" s="8" t="s">
        <v>193</v>
      </c>
      <c r="C49" s="5">
        <v>94</v>
      </c>
    </row>
    <row r="50" spans="1:3" x14ac:dyDescent="0.35">
      <c r="A50" s="8" t="s">
        <v>90</v>
      </c>
      <c r="B50" s="8" t="s">
        <v>192</v>
      </c>
      <c r="C50" s="5">
        <v>321</v>
      </c>
    </row>
    <row r="51" spans="1:3" x14ac:dyDescent="0.35">
      <c r="A51" s="8" t="s">
        <v>90</v>
      </c>
      <c r="B51" s="8" t="s">
        <v>193</v>
      </c>
      <c r="C51" s="5">
        <v>100</v>
      </c>
    </row>
    <row r="52" spans="1:3" x14ac:dyDescent="0.35">
      <c r="A52" s="8"/>
      <c r="B52" s="8"/>
    </row>
    <row r="53" spans="1:3" x14ac:dyDescent="0.35">
      <c r="A53" s="8"/>
      <c r="B53" s="8"/>
    </row>
    <row r="54" spans="1:3" x14ac:dyDescent="0.35">
      <c r="A54" s="8"/>
      <c r="B54" s="8"/>
    </row>
    <row r="55" spans="1:3" x14ac:dyDescent="0.35">
      <c r="A55" s="8"/>
      <c r="B55" s="8"/>
    </row>
    <row r="56" spans="1:3" x14ac:dyDescent="0.35">
      <c r="A56" s="8"/>
      <c r="B56" s="8"/>
    </row>
    <row r="57" spans="1:3" x14ac:dyDescent="0.35">
      <c r="A57" s="8"/>
      <c r="B57" s="8"/>
    </row>
    <row r="58" spans="1:3" x14ac:dyDescent="0.35">
      <c r="A58" s="8"/>
      <c r="B58" s="8"/>
    </row>
    <row r="59" spans="1:3" x14ac:dyDescent="0.35">
      <c r="A59" s="8"/>
      <c r="B59" s="8"/>
    </row>
    <row r="60" spans="1:3" x14ac:dyDescent="0.35">
      <c r="A60" s="8"/>
      <c r="B60" s="8"/>
    </row>
    <row r="61" spans="1:3" x14ac:dyDescent="0.35">
      <c r="A61" s="8"/>
      <c r="B61" s="8"/>
    </row>
    <row r="62" spans="1:3" x14ac:dyDescent="0.35">
      <c r="A62" s="8"/>
      <c r="B62" s="8"/>
    </row>
    <row r="63" spans="1:3" x14ac:dyDescent="0.35">
      <c r="A63" s="8"/>
      <c r="B63" s="8"/>
    </row>
    <row r="64" spans="1:3"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00"/>
  <sheetViews>
    <sheetView workbookViewId="0"/>
  </sheetViews>
  <sheetFormatPr defaultColWidth="11.07421875" defaultRowHeight="15.5" x14ac:dyDescent="0.35"/>
  <cols>
    <col min="1" max="1" width="7.4609375" customWidth="1"/>
    <col min="2" max="3" width="16.69140625" customWidth="1"/>
    <col min="4" max="4" width="16.07421875" customWidth="1"/>
  </cols>
  <sheetData>
    <row r="1" spans="1:4" ht="20" x14ac:dyDescent="0.4">
      <c r="A1" s="28" t="s">
        <v>392</v>
      </c>
    </row>
    <row r="2" spans="1:4" x14ac:dyDescent="0.35">
      <c r="A2" s="8" t="s">
        <v>9</v>
      </c>
    </row>
    <row r="3" spans="1:4" ht="36.5" customHeight="1" x14ac:dyDescent="0.35">
      <c r="A3" s="9" t="s">
        <v>65</v>
      </c>
      <c r="B3" s="7" t="s">
        <v>138</v>
      </c>
      <c r="C3" s="7" t="s">
        <v>191</v>
      </c>
      <c r="D3" s="6" t="s">
        <v>66</v>
      </c>
    </row>
    <row r="4" spans="1:4" x14ac:dyDescent="0.35">
      <c r="A4" s="8" t="s">
        <v>67</v>
      </c>
      <c r="B4" s="1" t="s">
        <v>194</v>
      </c>
      <c r="C4" s="1" t="s">
        <v>195</v>
      </c>
      <c r="D4" s="5">
        <v>12</v>
      </c>
    </row>
    <row r="5" spans="1:4" x14ac:dyDescent="0.35">
      <c r="A5" s="8" t="s">
        <v>67</v>
      </c>
      <c r="B5" s="1" t="s">
        <v>194</v>
      </c>
      <c r="C5" s="1" t="s">
        <v>196</v>
      </c>
      <c r="D5" s="5">
        <v>46</v>
      </c>
    </row>
    <row r="6" spans="1:4" x14ac:dyDescent="0.35">
      <c r="A6" s="8" t="s">
        <v>67</v>
      </c>
      <c r="B6" s="1" t="s">
        <v>194</v>
      </c>
      <c r="C6" s="1" t="s">
        <v>197</v>
      </c>
      <c r="D6" s="5">
        <v>58</v>
      </c>
    </row>
    <row r="7" spans="1:4" x14ac:dyDescent="0.35">
      <c r="A7" s="8" t="s">
        <v>67</v>
      </c>
      <c r="B7" s="1" t="s">
        <v>198</v>
      </c>
      <c r="C7" s="1" t="s">
        <v>195</v>
      </c>
      <c r="D7" s="5">
        <v>146</v>
      </c>
    </row>
    <row r="8" spans="1:4" x14ac:dyDescent="0.35">
      <c r="A8" s="8" t="s">
        <v>67</v>
      </c>
      <c r="B8" s="1" t="s">
        <v>198</v>
      </c>
      <c r="C8" s="1" t="s">
        <v>196</v>
      </c>
      <c r="D8" s="5">
        <v>81</v>
      </c>
    </row>
    <row r="9" spans="1:4" x14ac:dyDescent="0.35">
      <c r="A9" s="8" t="s">
        <v>67</v>
      </c>
      <c r="B9" s="1" t="s">
        <v>198</v>
      </c>
      <c r="C9" s="1" t="s">
        <v>197</v>
      </c>
      <c r="D9" s="5">
        <v>227</v>
      </c>
    </row>
    <row r="10" spans="1:4" x14ac:dyDescent="0.35">
      <c r="A10" s="8" t="s">
        <v>67</v>
      </c>
      <c r="B10" s="1" t="s">
        <v>199</v>
      </c>
      <c r="C10" s="1" t="s">
        <v>195</v>
      </c>
      <c r="D10" s="5">
        <v>63</v>
      </c>
    </row>
    <row r="11" spans="1:4" x14ac:dyDescent="0.35">
      <c r="A11" s="8" t="s">
        <v>67</v>
      </c>
      <c r="B11" s="1" t="s">
        <v>199</v>
      </c>
      <c r="C11" s="1" t="s">
        <v>196</v>
      </c>
      <c r="D11" s="5">
        <v>54</v>
      </c>
    </row>
    <row r="12" spans="1:4" x14ac:dyDescent="0.35">
      <c r="A12" s="8" t="s">
        <v>67</v>
      </c>
      <c r="B12" s="1" t="s">
        <v>199</v>
      </c>
      <c r="C12" s="1" t="s">
        <v>197</v>
      </c>
      <c r="D12" s="5">
        <v>117</v>
      </c>
    </row>
    <row r="13" spans="1:4" x14ac:dyDescent="0.35">
      <c r="A13" s="8" t="s">
        <v>67</v>
      </c>
      <c r="B13" s="1" t="s">
        <v>200</v>
      </c>
      <c r="C13" s="1" t="s">
        <v>195</v>
      </c>
      <c r="D13" s="5">
        <v>47</v>
      </c>
    </row>
    <row r="14" spans="1:4" x14ac:dyDescent="0.35">
      <c r="A14" s="8" t="s">
        <v>67</v>
      </c>
      <c r="B14" s="1" t="s">
        <v>200</v>
      </c>
      <c r="C14" s="1" t="s">
        <v>196</v>
      </c>
      <c r="D14" s="5">
        <v>64</v>
      </c>
    </row>
    <row r="15" spans="1:4" x14ac:dyDescent="0.35">
      <c r="A15" s="8" t="s">
        <v>67</v>
      </c>
      <c r="B15" s="1" t="s">
        <v>200</v>
      </c>
      <c r="C15" s="1" t="s">
        <v>197</v>
      </c>
      <c r="D15" s="5">
        <v>111</v>
      </c>
    </row>
    <row r="16" spans="1:4" x14ac:dyDescent="0.35">
      <c r="A16" s="8" t="s">
        <v>68</v>
      </c>
      <c r="B16" s="1" t="s">
        <v>194</v>
      </c>
      <c r="C16" s="1" t="s">
        <v>195</v>
      </c>
      <c r="D16" s="5">
        <v>11</v>
      </c>
    </row>
    <row r="17" spans="1:4" x14ac:dyDescent="0.35">
      <c r="A17" s="8" t="s">
        <v>68</v>
      </c>
      <c r="B17" s="1" t="s">
        <v>194</v>
      </c>
      <c r="C17" s="1" t="s">
        <v>196</v>
      </c>
      <c r="D17" s="5">
        <v>38</v>
      </c>
    </row>
    <row r="18" spans="1:4" x14ac:dyDescent="0.35">
      <c r="A18" s="8" t="s">
        <v>68</v>
      </c>
      <c r="B18" s="1" t="s">
        <v>194</v>
      </c>
      <c r="C18" s="1" t="s">
        <v>197</v>
      </c>
      <c r="D18" s="5">
        <v>49</v>
      </c>
    </row>
    <row r="19" spans="1:4" x14ac:dyDescent="0.35">
      <c r="A19" s="8" t="s">
        <v>68</v>
      </c>
      <c r="B19" s="1" t="s">
        <v>198</v>
      </c>
      <c r="C19" s="1" t="s">
        <v>195</v>
      </c>
      <c r="D19" s="5">
        <v>143</v>
      </c>
    </row>
    <row r="20" spans="1:4" x14ac:dyDescent="0.35">
      <c r="A20" s="8" t="s">
        <v>68</v>
      </c>
      <c r="B20" s="1" t="s">
        <v>198</v>
      </c>
      <c r="C20" s="1" t="s">
        <v>196</v>
      </c>
      <c r="D20" s="5">
        <v>66</v>
      </c>
    </row>
    <row r="21" spans="1:4" x14ac:dyDescent="0.35">
      <c r="A21" s="8" t="s">
        <v>68</v>
      </c>
      <c r="B21" s="1" t="s">
        <v>198</v>
      </c>
      <c r="C21" s="1" t="s">
        <v>197</v>
      </c>
      <c r="D21" s="5">
        <v>209</v>
      </c>
    </row>
    <row r="22" spans="1:4" x14ac:dyDescent="0.35">
      <c r="A22" s="8" t="s">
        <v>68</v>
      </c>
      <c r="B22" s="1" t="s">
        <v>199</v>
      </c>
      <c r="C22" s="1" t="s">
        <v>195</v>
      </c>
      <c r="D22" s="5">
        <v>61</v>
      </c>
    </row>
    <row r="23" spans="1:4" x14ac:dyDescent="0.35">
      <c r="A23" s="8" t="s">
        <v>68</v>
      </c>
      <c r="B23" s="1" t="s">
        <v>199</v>
      </c>
      <c r="C23" s="1" t="s">
        <v>196</v>
      </c>
      <c r="D23" s="5">
        <v>38</v>
      </c>
    </row>
    <row r="24" spans="1:4" x14ac:dyDescent="0.35">
      <c r="A24" s="8" t="s">
        <v>68</v>
      </c>
      <c r="B24" s="1" t="s">
        <v>199</v>
      </c>
      <c r="C24" s="1" t="s">
        <v>197</v>
      </c>
      <c r="D24" s="5">
        <v>99</v>
      </c>
    </row>
    <row r="25" spans="1:4" x14ac:dyDescent="0.35">
      <c r="A25" s="8" t="s">
        <v>68</v>
      </c>
      <c r="B25" s="1" t="s">
        <v>200</v>
      </c>
      <c r="C25" s="1" t="s">
        <v>195</v>
      </c>
      <c r="D25" s="5">
        <v>68</v>
      </c>
    </row>
    <row r="26" spans="1:4" x14ac:dyDescent="0.35">
      <c r="A26" s="8" t="s">
        <v>68</v>
      </c>
      <c r="B26" s="1" t="s">
        <v>200</v>
      </c>
      <c r="C26" s="1" t="s">
        <v>196</v>
      </c>
      <c r="D26" s="5">
        <v>46</v>
      </c>
    </row>
    <row r="27" spans="1:4" x14ac:dyDescent="0.35">
      <c r="A27" s="8" t="s">
        <v>68</v>
      </c>
      <c r="B27" s="1" t="s">
        <v>200</v>
      </c>
      <c r="C27" s="1" t="s">
        <v>197</v>
      </c>
      <c r="D27" s="5">
        <v>114</v>
      </c>
    </row>
    <row r="28" spans="1:4" x14ac:dyDescent="0.35">
      <c r="A28" s="8" t="s">
        <v>69</v>
      </c>
      <c r="B28" s="1" t="s">
        <v>194</v>
      </c>
      <c r="C28" s="1" t="s">
        <v>195</v>
      </c>
      <c r="D28" s="5">
        <v>9</v>
      </c>
    </row>
    <row r="29" spans="1:4" x14ac:dyDescent="0.35">
      <c r="A29" s="8" t="s">
        <v>69</v>
      </c>
      <c r="B29" s="1" t="s">
        <v>194</v>
      </c>
      <c r="C29" s="1" t="s">
        <v>196</v>
      </c>
      <c r="D29" s="5">
        <v>23</v>
      </c>
    </row>
    <row r="30" spans="1:4" x14ac:dyDescent="0.35">
      <c r="A30" s="8" t="s">
        <v>69</v>
      </c>
      <c r="B30" s="1" t="s">
        <v>194</v>
      </c>
      <c r="C30" s="1" t="s">
        <v>197</v>
      </c>
      <c r="D30" s="5">
        <v>32</v>
      </c>
    </row>
    <row r="31" spans="1:4" x14ac:dyDescent="0.35">
      <c r="A31" s="8" t="s">
        <v>69</v>
      </c>
      <c r="B31" s="1" t="s">
        <v>198</v>
      </c>
      <c r="C31" s="1" t="s">
        <v>195</v>
      </c>
      <c r="D31" s="5">
        <v>213</v>
      </c>
    </row>
    <row r="32" spans="1:4" x14ac:dyDescent="0.35">
      <c r="A32" s="8" t="s">
        <v>69</v>
      </c>
      <c r="B32" s="1" t="s">
        <v>198</v>
      </c>
      <c r="C32" s="1" t="s">
        <v>196</v>
      </c>
      <c r="D32" s="5">
        <v>81</v>
      </c>
    </row>
    <row r="33" spans="1:4" x14ac:dyDescent="0.35">
      <c r="A33" s="8" t="s">
        <v>69</v>
      </c>
      <c r="B33" s="1" t="s">
        <v>198</v>
      </c>
      <c r="C33" s="1" t="s">
        <v>197</v>
      </c>
      <c r="D33" s="5">
        <v>294</v>
      </c>
    </row>
    <row r="34" spans="1:4" x14ac:dyDescent="0.35">
      <c r="A34" s="8" t="s">
        <v>69</v>
      </c>
      <c r="B34" s="1" t="s">
        <v>199</v>
      </c>
      <c r="C34" s="1" t="s">
        <v>195</v>
      </c>
      <c r="D34" s="5">
        <v>61</v>
      </c>
    </row>
    <row r="35" spans="1:4" x14ac:dyDescent="0.35">
      <c r="A35" s="8" t="s">
        <v>69</v>
      </c>
      <c r="B35" s="1" t="s">
        <v>199</v>
      </c>
      <c r="C35" s="1" t="s">
        <v>196</v>
      </c>
      <c r="D35" s="5">
        <v>42</v>
      </c>
    </row>
    <row r="36" spans="1:4" x14ac:dyDescent="0.35">
      <c r="A36" s="8" t="s">
        <v>69</v>
      </c>
      <c r="B36" s="1" t="s">
        <v>199</v>
      </c>
      <c r="C36" s="1" t="s">
        <v>197</v>
      </c>
      <c r="D36" s="5">
        <v>103</v>
      </c>
    </row>
    <row r="37" spans="1:4" x14ac:dyDescent="0.35">
      <c r="A37" s="8" t="s">
        <v>69</v>
      </c>
      <c r="B37" s="1" t="s">
        <v>200</v>
      </c>
      <c r="C37" s="1" t="s">
        <v>195</v>
      </c>
      <c r="D37" s="5">
        <v>51</v>
      </c>
    </row>
    <row r="38" spans="1:4" x14ac:dyDescent="0.35">
      <c r="A38" s="8" t="s">
        <v>69</v>
      </c>
      <c r="B38" s="1" t="s">
        <v>200</v>
      </c>
      <c r="C38" s="1" t="s">
        <v>196</v>
      </c>
      <c r="D38" s="5">
        <v>55</v>
      </c>
    </row>
    <row r="39" spans="1:4" x14ac:dyDescent="0.35">
      <c r="A39" s="8" t="s">
        <v>69</v>
      </c>
      <c r="B39" s="1" t="s">
        <v>200</v>
      </c>
      <c r="C39" s="1" t="s">
        <v>197</v>
      </c>
      <c r="D39" s="5">
        <v>106</v>
      </c>
    </row>
    <row r="40" spans="1:4" x14ac:dyDescent="0.35">
      <c r="A40" s="8" t="s">
        <v>70</v>
      </c>
      <c r="B40" s="1" t="s">
        <v>194</v>
      </c>
      <c r="C40" s="1" t="s">
        <v>195</v>
      </c>
      <c r="D40" s="5">
        <v>10</v>
      </c>
    </row>
    <row r="41" spans="1:4" x14ac:dyDescent="0.35">
      <c r="A41" s="8" t="s">
        <v>70</v>
      </c>
      <c r="B41" s="1" t="s">
        <v>194</v>
      </c>
      <c r="C41" s="1" t="s">
        <v>196</v>
      </c>
      <c r="D41" s="5">
        <v>26</v>
      </c>
    </row>
    <row r="42" spans="1:4" x14ac:dyDescent="0.35">
      <c r="A42" s="8" t="s">
        <v>70</v>
      </c>
      <c r="B42" s="1" t="s">
        <v>194</v>
      </c>
      <c r="C42" s="1" t="s">
        <v>197</v>
      </c>
      <c r="D42" s="5">
        <v>36</v>
      </c>
    </row>
    <row r="43" spans="1:4" x14ac:dyDescent="0.35">
      <c r="A43" s="8" t="s">
        <v>70</v>
      </c>
      <c r="B43" s="1" t="s">
        <v>198</v>
      </c>
      <c r="C43" s="1" t="s">
        <v>195</v>
      </c>
      <c r="D43" s="5">
        <v>211</v>
      </c>
    </row>
    <row r="44" spans="1:4" x14ac:dyDescent="0.35">
      <c r="A44" s="8" t="s">
        <v>70</v>
      </c>
      <c r="B44" s="1" t="s">
        <v>198</v>
      </c>
      <c r="C44" s="1" t="s">
        <v>196</v>
      </c>
      <c r="D44" s="5">
        <v>68</v>
      </c>
    </row>
    <row r="45" spans="1:4" x14ac:dyDescent="0.35">
      <c r="A45" s="8" t="s">
        <v>70</v>
      </c>
      <c r="B45" s="1" t="s">
        <v>198</v>
      </c>
      <c r="C45" s="1" t="s">
        <v>197</v>
      </c>
      <c r="D45" s="5">
        <v>279</v>
      </c>
    </row>
    <row r="46" spans="1:4" x14ac:dyDescent="0.35">
      <c r="A46" s="8" t="s">
        <v>70</v>
      </c>
      <c r="B46" s="1" t="s">
        <v>199</v>
      </c>
      <c r="C46" s="1" t="s">
        <v>195</v>
      </c>
      <c r="D46" s="5">
        <v>55</v>
      </c>
    </row>
    <row r="47" spans="1:4" x14ac:dyDescent="0.35">
      <c r="A47" s="8" t="s">
        <v>70</v>
      </c>
      <c r="B47" s="1" t="s">
        <v>199</v>
      </c>
      <c r="C47" s="1" t="s">
        <v>196</v>
      </c>
      <c r="D47" s="5">
        <v>48</v>
      </c>
    </row>
    <row r="48" spans="1:4" x14ac:dyDescent="0.35">
      <c r="A48" s="8" t="s">
        <v>70</v>
      </c>
      <c r="B48" s="1" t="s">
        <v>199</v>
      </c>
      <c r="C48" s="1" t="s">
        <v>197</v>
      </c>
      <c r="D48" s="5">
        <v>103</v>
      </c>
    </row>
    <row r="49" spans="1:4" x14ac:dyDescent="0.35">
      <c r="A49" s="8" t="s">
        <v>70</v>
      </c>
      <c r="B49" s="1" t="s">
        <v>200</v>
      </c>
      <c r="C49" s="1" t="s">
        <v>195</v>
      </c>
      <c r="D49" s="5">
        <v>54</v>
      </c>
    </row>
    <row r="50" spans="1:4" x14ac:dyDescent="0.35">
      <c r="A50" s="8" t="s">
        <v>70</v>
      </c>
      <c r="B50" s="1" t="s">
        <v>200</v>
      </c>
      <c r="C50" s="1" t="s">
        <v>196</v>
      </c>
      <c r="D50" s="5">
        <v>52</v>
      </c>
    </row>
    <row r="51" spans="1:4" x14ac:dyDescent="0.35">
      <c r="A51" s="8" t="s">
        <v>70</v>
      </c>
      <c r="B51" s="1" t="s">
        <v>200</v>
      </c>
      <c r="C51" s="1" t="s">
        <v>197</v>
      </c>
      <c r="D51" s="5">
        <v>106</v>
      </c>
    </row>
    <row r="52" spans="1:4" x14ac:dyDescent="0.35">
      <c r="A52" s="8" t="s">
        <v>71</v>
      </c>
      <c r="B52" s="1" t="s">
        <v>194</v>
      </c>
      <c r="C52" s="1" t="s">
        <v>195</v>
      </c>
      <c r="D52" s="5" t="s">
        <v>390</v>
      </c>
    </row>
    <row r="53" spans="1:4" x14ac:dyDescent="0.35">
      <c r="A53" s="8" t="s">
        <v>71</v>
      </c>
      <c r="B53" s="1" t="s">
        <v>194</v>
      </c>
      <c r="C53" s="1" t="s">
        <v>196</v>
      </c>
      <c r="D53" s="5">
        <v>36</v>
      </c>
    </row>
    <row r="54" spans="1:4" x14ac:dyDescent="0.35">
      <c r="A54" s="8" t="s">
        <v>71</v>
      </c>
      <c r="B54" s="1" t="s">
        <v>194</v>
      </c>
      <c r="C54" s="1" t="s">
        <v>197</v>
      </c>
      <c r="D54" s="5">
        <v>40</v>
      </c>
    </row>
    <row r="55" spans="1:4" x14ac:dyDescent="0.35">
      <c r="A55" s="8" t="s">
        <v>71</v>
      </c>
      <c r="B55" s="1" t="s">
        <v>198</v>
      </c>
      <c r="C55" s="1" t="s">
        <v>195</v>
      </c>
      <c r="D55" s="5">
        <v>233</v>
      </c>
    </row>
    <row r="56" spans="1:4" x14ac:dyDescent="0.35">
      <c r="A56" s="8" t="s">
        <v>71</v>
      </c>
      <c r="B56" s="1" t="s">
        <v>198</v>
      </c>
      <c r="C56" s="1" t="s">
        <v>196</v>
      </c>
      <c r="D56" s="5">
        <v>70</v>
      </c>
    </row>
    <row r="57" spans="1:4" x14ac:dyDescent="0.35">
      <c r="A57" s="8" t="s">
        <v>71</v>
      </c>
      <c r="B57" s="1" t="s">
        <v>198</v>
      </c>
      <c r="C57" s="1" t="s">
        <v>197</v>
      </c>
      <c r="D57" s="5">
        <v>303</v>
      </c>
    </row>
    <row r="58" spans="1:4" x14ac:dyDescent="0.35">
      <c r="A58" s="8" t="s">
        <v>71</v>
      </c>
      <c r="B58" s="1" t="s">
        <v>199</v>
      </c>
      <c r="C58" s="1" t="s">
        <v>195</v>
      </c>
      <c r="D58" s="5">
        <v>54</v>
      </c>
    </row>
    <row r="59" spans="1:4" x14ac:dyDescent="0.35">
      <c r="A59" s="8" t="s">
        <v>71</v>
      </c>
      <c r="B59" s="1" t="s">
        <v>199</v>
      </c>
      <c r="C59" s="1" t="s">
        <v>196</v>
      </c>
      <c r="D59" s="5">
        <v>35</v>
      </c>
    </row>
    <row r="60" spans="1:4" x14ac:dyDescent="0.35">
      <c r="A60" s="8" t="s">
        <v>71</v>
      </c>
      <c r="B60" s="1" t="s">
        <v>199</v>
      </c>
      <c r="C60" s="1" t="s">
        <v>197</v>
      </c>
      <c r="D60" s="5">
        <v>89</v>
      </c>
    </row>
    <row r="61" spans="1:4" x14ac:dyDescent="0.35">
      <c r="A61" s="8" t="s">
        <v>71</v>
      </c>
      <c r="B61" s="1" t="s">
        <v>200</v>
      </c>
      <c r="C61" s="1" t="s">
        <v>195</v>
      </c>
      <c r="D61" s="5">
        <v>49</v>
      </c>
    </row>
    <row r="62" spans="1:4" x14ac:dyDescent="0.35">
      <c r="A62" s="8" t="s">
        <v>71</v>
      </c>
      <c r="B62" s="1" t="s">
        <v>200</v>
      </c>
      <c r="C62" s="1" t="s">
        <v>196</v>
      </c>
      <c r="D62" s="5">
        <v>39</v>
      </c>
    </row>
    <row r="63" spans="1:4" x14ac:dyDescent="0.35">
      <c r="A63" s="8" t="s">
        <v>71</v>
      </c>
      <c r="B63" s="1" t="s">
        <v>200</v>
      </c>
      <c r="C63" s="1" t="s">
        <v>197</v>
      </c>
      <c r="D63" s="5">
        <v>88</v>
      </c>
    </row>
    <row r="64" spans="1:4" x14ac:dyDescent="0.35">
      <c r="A64" s="8" t="s">
        <v>72</v>
      </c>
      <c r="B64" s="1" t="s">
        <v>194</v>
      </c>
      <c r="C64" s="1" t="s">
        <v>195</v>
      </c>
      <c r="D64" s="5" t="s">
        <v>390</v>
      </c>
    </row>
    <row r="65" spans="1:4" x14ac:dyDescent="0.35">
      <c r="A65" s="8" t="s">
        <v>72</v>
      </c>
      <c r="B65" s="1" t="s">
        <v>194</v>
      </c>
      <c r="C65" s="1" t="s">
        <v>196</v>
      </c>
      <c r="D65" s="5">
        <v>21</v>
      </c>
    </row>
    <row r="66" spans="1:4" x14ac:dyDescent="0.35">
      <c r="A66" s="8" t="s">
        <v>72</v>
      </c>
      <c r="B66" s="1" t="s">
        <v>194</v>
      </c>
      <c r="C66" s="1" t="s">
        <v>197</v>
      </c>
      <c r="D66" s="5">
        <v>25</v>
      </c>
    </row>
    <row r="67" spans="1:4" x14ac:dyDescent="0.35">
      <c r="A67" s="8" t="s">
        <v>72</v>
      </c>
      <c r="B67" s="1" t="s">
        <v>198</v>
      </c>
      <c r="C67" s="1" t="s">
        <v>195</v>
      </c>
      <c r="D67" s="5">
        <v>274</v>
      </c>
    </row>
    <row r="68" spans="1:4" x14ac:dyDescent="0.35">
      <c r="A68" s="8" t="s">
        <v>72</v>
      </c>
      <c r="B68" s="1" t="s">
        <v>198</v>
      </c>
      <c r="C68" s="1" t="s">
        <v>196</v>
      </c>
      <c r="D68" s="5">
        <v>56</v>
      </c>
    </row>
    <row r="69" spans="1:4" x14ac:dyDescent="0.35">
      <c r="A69" s="8" t="s">
        <v>72</v>
      </c>
      <c r="B69" s="1" t="s">
        <v>198</v>
      </c>
      <c r="C69" s="1" t="s">
        <v>197</v>
      </c>
      <c r="D69" s="5">
        <v>330</v>
      </c>
    </row>
    <row r="70" spans="1:4" x14ac:dyDescent="0.35">
      <c r="A70" s="8" t="s">
        <v>72</v>
      </c>
      <c r="B70" s="1" t="s">
        <v>199</v>
      </c>
      <c r="C70" s="1" t="s">
        <v>195</v>
      </c>
      <c r="D70" s="5">
        <v>71</v>
      </c>
    </row>
    <row r="71" spans="1:4" x14ac:dyDescent="0.35">
      <c r="A71" s="8" t="s">
        <v>72</v>
      </c>
      <c r="B71" s="1" t="s">
        <v>199</v>
      </c>
      <c r="C71" s="1" t="s">
        <v>196</v>
      </c>
      <c r="D71" s="5">
        <v>41</v>
      </c>
    </row>
    <row r="72" spans="1:4" x14ac:dyDescent="0.35">
      <c r="A72" s="8" t="s">
        <v>72</v>
      </c>
      <c r="B72" s="1" t="s">
        <v>199</v>
      </c>
      <c r="C72" s="1" t="s">
        <v>197</v>
      </c>
      <c r="D72" s="5">
        <v>112</v>
      </c>
    </row>
    <row r="73" spans="1:4" x14ac:dyDescent="0.35">
      <c r="A73" s="8" t="s">
        <v>72</v>
      </c>
      <c r="B73" s="1" t="s">
        <v>200</v>
      </c>
      <c r="C73" s="1" t="s">
        <v>195</v>
      </c>
      <c r="D73" s="5">
        <v>66</v>
      </c>
    </row>
    <row r="74" spans="1:4" x14ac:dyDescent="0.35">
      <c r="A74" s="8" t="s">
        <v>72</v>
      </c>
      <c r="B74" s="1" t="s">
        <v>200</v>
      </c>
      <c r="C74" s="1" t="s">
        <v>196</v>
      </c>
      <c r="D74" s="5">
        <v>54</v>
      </c>
    </row>
    <row r="75" spans="1:4" x14ac:dyDescent="0.35">
      <c r="A75" s="8" t="s">
        <v>72</v>
      </c>
      <c r="B75" s="1" t="s">
        <v>200</v>
      </c>
      <c r="C75" s="1" t="s">
        <v>197</v>
      </c>
      <c r="D75" s="5">
        <v>120</v>
      </c>
    </row>
    <row r="76" spans="1:4" x14ac:dyDescent="0.35">
      <c r="A76" s="8" t="s">
        <v>73</v>
      </c>
      <c r="B76" s="1" t="s">
        <v>194</v>
      </c>
      <c r="C76" s="1" t="s">
        <v>195</v>
      </c>
      <c r="D76" s="5">
        <v>11</v>
      </c>
    </row>
    <row r="77" spans="1:4" x14ac:dyDescent="0.35">
      <c r="A77" s="8" t="s">
        <v>73</v>
      </c>
      <c r="B77" s="1" t="s">
        <v>194</v>
      </c>
      <c r="C77" s="1" t="s">
        <v>196</v>
      </c>
      <c r="D77" s="5">
        <v>23</v>
      </c>
    </row>
    <row r="78" spans="1:4" x14ac:dyDescent="0.35">
      <c r="A78" s="8" t="s">
        <v>73</v>
      </c>
      <c r="B78" s="1" t="s">
        <v>194</v>
      </c>
      <c r="C78" s="1" t="s">
        <v>197</v>
      </c>
      <c r="D78" s="5">
        <v>34</v>
      </c>
    </row>
    <row r="79" spans="1:4" x14ac:dyDescent="0.35">
      <c r="A79" s="8" t="s">
        <v>73</v>
      </c>
      <c r="B79" s="1" t="s">
        <v>198</v>
      </c>
      <c r="C79" s="1" t="s">
        <v>195</v>
      </c>
      <c r="D79" s="5">
        <v>238</v>
      </c>
    </row>
    <row r="80" spans="1:4" x14ac:dyDescent="0.35">
      <c r="A80" s="8" t="s">
        <v>73</v>
      </c>
      <c r="B80" s="1" t="s">
        <v>198</v>
      </c>
      <c r="C80" s="1" t="s">
        <v>196</v>
      </c>
      <c r="D80" s="5">
        <v>85</v>
      </c>
    </row>
    <row r="81" spans="1:4" x14ac:dyDescent="0.35">
      <c r="A81" s="8" t="s">
        <v>73</v>
      </c>
      <c r="B81" s="1" t="s">
        <v>198</v>
      </c>
      <c r="C81" s="1" t="s">
        <v>197</v>
      </c>
      <c r="D81" s="5">
        <v>323</v>
      </c>
    </row>
    <row r="82" spans="1:4" x14ac:dyDescent="0.35">
      <c r="A82" s="8" t="s">
        <v>73</v>
      </c>
      <c r="B82" s="1" t="s">
        <v>199</v>
      </c>
      <c r="C82" s="1" t="s">
        <v>195</v>
      </c>
      <c r="D82" s="5">
        <v>58</v>
      </c>
    </row>
    <row r="83" spans="1:4" x14ac:dyDescent="0.35">
      <c r="A83" s="8" t="s">
        <v>73</v>
      </c>
      <c r="B83" s="1" t="s">
        <v>199</v>
      </c>
      <c r="C83" s="1" t="s">
        <v>196</v>
      </c>
      <c r="D83" s="5">
        <v>29</v>
      </c>
    </row>
    <row r="84" spans="1:4" x14ac:dyDescent="0.35">
      <c r="A84" s="8" t="s">
        <v>73</v>
      </c>
      <c r="B84" s="1" t="s">
        <v>199</v>
      </c>
      <c r="C84" s="1" t="s">
        <v>197</v>
      </c>
      <c r="D84" s="5">
        <v>87</v>
      </c>
    </row>
    <row r="85" spans="1:4" x14ac:dyDescent="0.35">
      <c r="A85" s="8" t="s">
        <v>73</v>
      </c>
      <c r="B85" s="1" t="s">
        <v>200</v>
      </c>
      <c r="C85" s="1" t="s">
        <v>195</v>
      </c>
      <c r="D85" s="5">
        <v>49</v>
      </c>
    </row>
    <row r="86" spans="1:4" x14ac:dyDescent="0.35">
      <c r="A86" s="8" t="s">
        <v>73</v>
      </c>
      <c r="B86" s="1" t="s">
        <v>200</v>
      </c>
      <c r="C86" s="1" t="s">
        <v>196</v>
      </c>
      <c r="D86" s="5">
        <v>42</v>
      </c>
    </row>
    <row r="87" spans="1:4" x14ac:dyDescent="0.35">
      <c r="A87" s="8" t="s">
        <v>73</v>
      </c>
      <c r="B87" s="1" t="s">
        <v>200</v>
      </c>
      <c r="C87" s="1" t="s">
        <v>197</v>
      </c>
      <c r="D87" s="5">
        <v>91</v>
      </c>
    </row>
    <row r="88" spans="1:4" x14ac:dyDescent="0.35">
      <c r="A88" s="8" t="s">
        <v>74</v>
      </c>
      <c r="B88" s="1" t="s">
        <v>194</v>
      </c>
      <c r="C88" s="1" t="s">
        <v>195</v>
      </c>
      <c r="D88" s="5">
        <v>10</v>
      </c>
    </row>
    <row r="89" spans="1:4" x14ac:dyDescent="0.35">
      <c r="A89" s="8" t="s">
        <v>74</v>
      </c>
      <c r="B89" s="1" t="s">
        <v>194</v>
      </c>
      <c r="C89" s="1" t="s">
        <v>196</v>
      </c>
      <c r="D89" s="5">
        <v>32</v>
      </c>
    </row>
    <row r="90" spans="1:4" x14ac:dyDescent="0.35">
      <c r="A90" s="8" t="s">
        <v>74</v>
      </c>
      <c r="B90" s="1" t="s">
        <v>194</v>
      </c>
      <c r="C90" s="1" t="s">
        <v>197</v>
      </c>
      <c r="D90" s="5">
        <v>42</v>
      </c>
    </row>
    <row r="91" spans="1:4" x14ac:dyDescent="0.35">
      <c r="A91" s="8" t="s">
        <v>74</v>
      </c>
      <c r="B91" s="1" t="s">
        <v>198</v>
      </c>
      <c r="C91" s="1" t="s">
        <v>195</v>
      </c>
      <c r="D91" s="5">
        <v>269</v>
      </c>
    </row>
    <row r="92" spans="1:4" x14ac:dyDescent="0.35">
      <c r="A92" s="8" t="s">
        <v>74</v>
      </c>
      <c r="B92" s="1" t="s">
        <v>198</v>
      </c>
      <c r="C92" s="1" t="s">
        <v>196</v>
      </c>
      <c r="D92" s="5">
        <v>80</v>
      </c>
    </row>
    <row r="93" spans="1:4" x14ac:dyDescent="0.35">
      <c r="A93" s="8" t="s">
        <v>74</v>
      </c>
      <c r="B93" s="1" t="s">
        <v>198</v>
      </c>
      <c r="C93" s="1" t="s">
        <v>197</v>
      </c>
      <c r="D93" s="5">
        <v>349</v>
      </c>
    </row>
    <row r="94" spans="1:4" x14ac:dyDescent="0.35">
      <c r="A94" s="8" t="s">
        <v>74</v>
      </c>
      <c r="B94" s="1" t="s">
        <v>199</v>
      </c>
      <c r="C94" s="1" t="s">
        <v>195</v>
      </c>
      <c r="D94" s="5">
        <v>79</v>
      </c>
    </row>
    <row r="95" spans="1:4" x14ac:dyDescent="0.35">
      <c r="A95" s="8" t="s">
        <v>74</v>
      </c>
      <c r="B95" s="1" t="s">
        <v>199</v>
      </c>
      <c r="C95" s="1" t="s">
        <v>196</v>
      </c>
      <c r="D95" s="5">
        <v>36</v>
      </c>
    </row>
    <row r="96" spans="1:4" x14ac:dyDescent="0.35">
      <c r="A96" s="8" t="s">
        <v>74</v>
      </c>
      <c r="B96" s="1" t="s">
        <v>199</v>
      </c>
      <c r="C96" s="1" t="s">
        <v>197</v>
      </c>
      <c r="D96" s="5">
        <v>115</v>
      </c>
    </row>
    <row r="97" spans="1:4" x14ac:dyDescent="0.35">
      <c r="A97" s="8" t="s">
        <v>74</v>
      </c>
      <c r="B97" s="1" t="s">
        <v>200</v>
      </c>
      <c r="C97" s="1" t="s">
        <v>195</v>
      </c>
      <c r="D97" s="5">
        <v>56</v>
      </c>
    </row>
    <row r="98" spans="1:4" x14ac:dyDescent="0.35">
      <c r="A98" s="8" t="s">
        <v>74</v>
      </c>
      <c r="B98" s="1" t="s">
        <v>200</v>
      </c>
      <c r="C98" s="1" t="s">
        <v>196</v>
      </c>
      <c r="D98" s="5">
        <v>26</v>
      </c>
    </row>
    <row r="99" spans="1:4" x14ac:dyDescent="0.35">
      <c r="A99" s="8" t="s">
        <v>74</v>
      </c>
      <c r="B99" s="1" t="s">
        <v>200</v>
      </c>
      <c r="C99" s="1" t="s">
        <v>197</v>
      </c>
      <c r="D99" s="5">
        <v>82</v>
      </c>
    </row>
    <row r="100" spans="1:4" x14ac:dyDescent="0.35">
      <c r="A100" s="8" t="s">
        <v>75</v>
      </c>
      <c r="B100" s="1" t="s">
        <v>194</v>
      </c>
      <c r="C100" s="1" t="s">
        <v>195</v>
      </c>
      <c r="D100" s="5">
        <v>8</v>
      </c>
    </row>
    <row r="101" spans="1:4" x14ac:dyDescent="0.35">
      <c r="A101" s="8" t="s">
        <v>75</v>
      </c>
      <c r="B101" s="1" t="s">
        <v>194</v>
      </c>
      <c r="C101" s="1" t="s">
        <v>196</v>
      </c>
      <c r="D101" s="5">
        <v>29</v>
      </c>
    </row>
    <row r="102" spans="1:4" x14ac:dyDescent="0.35">
      <c r="A102" s="8" t="s">
        <v>75</v>
      </c>
      <c r="B102" s="1" t="s">
        <v>194</v>
      </c>
      <c r="C102" s="1" t="s">
        <v>197</v>
      </c>
      <c r="D102" s="5">
        <v>37</v>
      </c>
    </row>
    <row r="103" spans="1:4" x14ac:dyDescent="0.35">
      <c r="A103" s="8" t="s">
        <v>75</v>
      </c>
      <c r="B103" s="1" t="s">
        <v>198</v>
      </c>
      <c r="C103" s="1" t="s">
        <v>195</v>
      </c>
      <c r="D103" s="5">
        <v>275</v>
      </c>
    </row>
    <row r="104" spans="1:4" x14ac:dyDescent="0.35">
      <c r="A104" s="8" t="s">
        <v>75</v>
      </c>
      <c r="B104" s="1" t="s">
        <v>198</v>
      </c>
      <c r="C104" s="1" t="s">
        <v>196</v>
      </c>
      <c r="D104" s="5">
        <v>97</v>
      </c>
    </row>
    <row r="105" spans="1:4" x14ac:dyDescent="0.35">
      <c r="A105" s="8" t="s">
        <v>75</v>
      </c>
      <c r="B105" s="1" t="s">
        <v>198</v>
      </c>
      <c r="C105" s="1" t="s">
        <v>197</v>
      </c>
      <c r="D105" s="5">
        <v>372</v>
      </c>
    </row>
    <row r="106" spans="1:4" x14ac:dyDescent="0.35">
      <c r="A106" s="8" t="s">
        <v>75</v>
      </c>
      <c r="B106" s="1" t="s">
        <v>199</v>
      </c>
      <c r="C106" s="1" t="s">
        <v>195</v>
      </c>
      <c r="D106" s="5">
        <v>70</v>
      </c>
    </row>
    <row r="107" spans="1:4" x14ac:dyDescent="0.35">
      <c r="A107" s="8" t="s">
        <v>75</v>
      </c>
      <c r="B107" s="1" t="s">
        <v>199</v>
      </c>
      <c r="C107" s="1" t="s">
        <v>196</v>
      </c>
      <c r="D107" s="5">
        <v>40</v>
      </c>
    </row>
    <row r="108" spans="1:4" x14ac:dyDescent="0.35">
      <c r="A108" s="8" t="s">
        <v>75</v>
      </c>
      <c r="B108" s="1" t="s">
        <v>199</v>
      </c>
      <c r="C108" s="1" t="s">
        <v>197</v>
      </c>
      <c r="D108" s="5">
        <v>110</v>
      </c>
    </row>
    <row r="109" spans="1:4" x14ac:dyDescent="0.35">
      <c r="A109" s="8" t="s">
        <v>75</v>
      </c>
      <c r="B109" s="1" t="s">
        <v>200</v>
      </c>
      <c r="C109" s="1" t="s">
        <v>195</v>
      </c>
      <c r="D109" s="5">
        <v>53</v>
      </c>
    </row>
    <row r="110" spans="1:4" x14ac:dyDescent="0.35">
      <c r="A110" s="8" t="s">
        <v>75</v>
      </c>
      <c r="B110" s="1" t="s">
        <v>200</v>
      </c>
      <c r="C110" s="1" t="s">
        <v>196</v>
      </c>
      <c r="D110" s="5">
        <v>46</v>
      </c>
    </row>
    <row r="111" spans="1:4" x14ac:dyDescent="0.35">
      <c r="A111" s="8" t="s">
        <v>75</v>
      </c>
      <c r="B111" s="1" t="s">
        <v>200</v>
      </c>
      <c r="C111" s="1" t="s">
        <v>197</v>
      </c>
      <c r="D111" s="5">
        <v>99</v>
      </c>
    </row>
    <row r="112" spans="1:4" x14ac:dyDescent="0.35">
      <c r="A112" s="8" t="s">
        <v>76</v>
      </c>
      <c r="B112" s="1" t="s">
        <v>194</v>
      </c>
      <c r="C112" s="1" t="s">
        <v>195</v>
      </c>
      <c r="D112" s="5">
        <v>8</v>
      </c>
    </row>
    <row r="113" spans="1:4" x14ac:dyDescent="0.35">
      <c r="A113" s="8" t="s">
        <v>76</v>
      </c>
      <c r="B113" s="1" t="s">
        <v>194</v>
      </c>
      <c r="C113" s="1" t="s">
        <v>196</v>
      </c>
      <c r="D113" s="5">
        <v>24</v>
      </c>
    </row>
    <row r="114" spans="1:4" x14ac:dyDescent="0.35">
      <c r="A114" s="8" t="s">
        <v>76</v>
      </c>
      <c r="B114" s="1" t="s">
        <v>194</v>
      </c>
      <c r="C114" s="1" t="s">
        <v>197</v>
      </c>
      <c r="D114" s="5">
        <v>32</v>
      </c>
    </row>
    <row r="115" spans="1:4" x14ac:dyDescent="0.35">
      <c r="A115" s="8" t="s">
        <v>76</v>
      </c>
      <c r="B115" s="1" t="s">
        <v>198</v>
      </c>
      <c r="C115" s="1" t="s">
        <v>195</v>
      </c>
      <c r="D115" s="5">
        <v>218</v>
      </c>
    </row>
    <row r="116" spans="1:4" x14ac:dyDescent="0.35">
      <c r="A116" s="8" t="s">
        <v>76</v>
      </c>
      <c r="B116" s="1" t="s">
        <v>198</v>
      </c>
      <c r="C116" s="1" t="s">
        <v>196</v>
      </c>
      <c r="D116" s="5">
        <v>77</v>
      </c>
    </row>
    <row r="117" spans="1:4" x14ac:dyDescent="0.35">
      <c r="A117" s="8" t="s">
        <v>76</v>
      </c>
      <c r="B117" s="1" t="s">
        <v>198</v>
      </c>
      <c r="C117" s="1" t="s">
        <v>197</v>
      </c>
      <c r="D117" s="5">
        <v>295</v>
      </c>
    </row>
    <row r="118" spans="1:4" x14ac:dyDescent="0.35">
      <c r="A118" s="8" t="s">
        <v>76</v>
      </c>
      <c r="B118" s="1" t="s">
        <v>199</v>
      </c>
      <c r="C118" s="1" t="s">
        <v>195</v>
      </c>
      <c r="D118" s="5">
        <v>84</v>
      </c>
    </row>
    <row r="119" spans="1:4" x14ac:dyDescent="0.35">
      <c r="A119" s="8" t="s">
        <v>76</v>
      </c>
      <c r="B119" s="1" t="s">
        <v>199</v>
      </c>
      <c r="C119" s="1" t="s">
        <v>196</v>
      </c>
      <c r="D119" s="5">
        <v>49</v>
      </c>
    </row>
    <row r="120" spans="1:4" x14ac:dyDescent="0.35">
      <c r="A120" s="8" t="s">
        <v>76</v>
      </c>
      <c r="B120" s="1" t="s">
        <v>199</v>
      </c>
      <c r="C120" s="1" t="s">
        <v>197</v>
      </c>
      <c r="D120" s="5">
        <v>133</v>
      </c>
    </row>
    <row r="121" spans="1:4" x14ac:dyDescent="0.35">
      <c r="A121" s="8" t="s">
        <v>76</v>
      </c>
      <c r="B121" s="1" t="s">
        <v>200</v>
      </c>
      <c r="C121" s="1" t="s">
        <v>195</v>
      </c>
      <c r="D121" s="5">
        <v>56</v>
      </c>
    </row>
    <row r="122" spans="1:4" x14ac:dyDescent="0.35">
      <c r="A122" s="8" t="s">
        <v>76</v>
      </c>
      <c r="B122" s="1" t="s">
        <v>200</v>
      </c>
      <c r="C122" s="1" t="s">
        <v>196</v>
      </c>
      <c r="D122" s="5">
        <v>40</v>
      </c>
    </row>
    <row r="123" spans="1:4" x14ac:dyDescent="0.35">
      <c r="A123" s="8" t="s">
        <v>76</v>
      </c>
      <c r="B123" s="1" t="s">
        <v>200</v>
      </c>
      <c r="C123" s="1" t="s">
        <v>197</v>
      </c>
      <c r="D123" s="5">
        <v>96</v>
      </c>
    </row>
    <row r="124" spans="1:4" x14ac:dyDescent="0.35">
      <c r="A124" s="8" t="s">
        <v>77</v>
      </c>
      <c r="B124" s="1" t="s">
        <v>194</v>
      </c>
      <c r="C124" s="1" t="s">
        <v>195</v>
      </c>
      <c r="D124" s="5">
        <v>22</v>
      </c>
    </row>
    <row r="125" spans="1:4" x14ac:dyDescent="0.35">
      <c r="A125" s="8" t="s">
        <v>77</v>
      </c>
      <c r="B125" s="1" t="s">
        <v>194</v>
      </c>
      <c r="C125" s="1" t="s">
        <v>196</v>
      </c>
      <c r="D125" s="5">
        <v>37</v>
      </c>
    </row>
    <row r="126" spans="1:4" x14ac:dyDescent="0.35">
      <c r="A126" s="8" t="s">
        <v>77</v>
      </c>
      <c r="B126" s="1" t="s">
        <v>194</v>
      </c>
      <c r="C126" s="1" t="s">
        <v>197</v>
      </c>
      <c r="D126" s="5">
        <v>59</v>
      </c>
    </row>
    <row r="127" spans="1:4" x14ac:dyDescent="0.35">
      <c r="A127" s="8" t="s">
        <v>77</v>
      </c>
      <c r="B127" s="1" t="s">
        <v>198</v>
      </c>
      <c r="C127" s="1" t="s">
        <v>195</v>
      </c>
      <c r="D127" s="5">
        <v>229</v>
      </c>
    </row>
    <row r="128" spans="1:4" x14ac:dyDescent="0.35">
      <c r="A128" s="8" t="s">
        <v>77</v>
      </c>
      <c r="B128" s="1" t="s">
        <v>198</v>
      </c>
      <c r="C128" s="1" t="s">
        <v>196</v>
      </c>
      <c r="D128" s="5">
        <v>105</v>
      </c>
    </row>
    <row r="129" spans="1:4" x14ac:dyDescent="0.35">
      <c r="A129" s="8" t="s">
        <v>77</v>
      </c>
      <c r="B129" s="1" t="s">
        <v>198</v>
      </c>
      <c r="C129" s="1" t="s">
        <v>197</v>
      </c>
      <c r="D129" s="5">
        <v>334</v>
      </c>
    </row>
    <row r="130" spans="1:4" x14ac:dyDescent="0.35">
      <c r="A130" s="8" t="s">
        <v>77</v>
      </c>
      <c r="B130" s="1" t="s">
        <v>199</v>
      </c>
      <c r="C130" s="1" t="s">
        <v>195</v>
      </c>
      <c r="D130" s="5">
        <v>80</v>
      </c>
    </row>
    <row r="131" spans="1:4" x14ac:dyDescent="0.35">
      <c r="A131" s="8" t="s">
        <v>77</v>
      </c>
      <c r="B131" s="1" t="s">
        <v>199</v>
      </c>
      <c r="C131" s="1" t="s">
        <v>196</v>
      </c>
      <c r="D131" s="5">
        <v>40</v>
      </c>
    </row>
    <row r="132" spans="1:4" x14ac:dyDescent="0.35">
      <c r="A132" s="8" t="s">
        <v>77</v>
      </c>
      <c r="B132" s="1" t="s">
        <v>199</v>
      </c>
      <c r="C132" s="1" t="s">
        <v>197</v>
      </c>
      <c r="D132" s="5">
        <v>120</v>
      </c>
    </row>
    <row r="133" spans="1:4" x14ac:dyDescent="0.35">
      <c r="A133" s="8" t="s">
        <v>77</v>
      </c>
      <c r="B133" s="1" t="s">
        <v>200</v>
      </c>
      <c r="C133" s="1" t="s">
        <v>195</v>
      </c>
      <c r="D133" s="5">
        <v>58</v>
      </c>
    </row>
    <row r="134" spans="1:4" x14ac:dyDescent="0.35">
      <c r="A134" s="8" t="s">
        <v>77</v>
      </c>
      <c r="B134" s="1" t="s">
        <v>200</v>
      </c>
      <c r="C134" s="1" t="s">
        <v>196</v>
      </c>
      <c r="D134" s="5">
        <v>39</v>
      </c>
    </row>
    <row r="135" spans="1:4" x14ac:dyDescent="0.35">
      <c r="A135" s="8" t="s">
        <v>77</v>
      </c>
      <c r="B135" s="1" t="s">
        <v>200</v>
      </c>
      <c r="C135" s="1" t="s">
        <v>197</v>
      </c>
      <c r="D135" s="5">
        <v>97</v>
      </c>
    </row>
    <row r="136" spans="1:4" x14ac:dyDescent="0.35">
      <c r="A136" s="8" t="s">
        <v>78</v>
      </c>
      <c r="B136" s="1" t="s">
        <v>194</v>
      </c>
      <c r="C136" s="1" t="s">
        <v>195</v>
      </c>
      <c r="D136" s="5">
        <v>17</v>
      </c>
    </row>
    <row r="137" spans="1:4" x14ac:dyDescent="0.35">
      <c r="A137" s="8" t="s">
        <v>78</v>
      </c>
      <c r="B137" s="1" t="s">
        <v>194</v>
      </c>
      <c r="C137" s="1" t="s">
        <v>196</v>
      </c>
      <c r="D137" s="5">
        <v>25</v>
      </c>
    </row>
    <row r="138" spans="1:4" x14ac:dyDescent="0.35">
      <c r="A138" s="8" t="s">
        <v>78</v>
      </c>
      <c r="B138" s="1" t="s">
        <v>194</v>
      </c>
      <c r="C138" s="1" t="s">
        <v>197</v>
      </c>
      <c r="D138" s="5">
        <v>42</v>
      </c>
    </row>
    <row r="139" spans="1:4" x14ac:dyDescent="0.35">
      <c r="A139" s="8" t="s">
        <v>78</v>
      </c>
      <c r="B139" s="1" t="s">
        <v>198</v>
      </c>
      <c r="C139" s="1" t="s">
        <v>195</v>
      </c>
      <c r="D139" s="5">
        <v>211</v>
      </c>
    </row>
    <row r="140" spans="1:4" x14ac:dyDescent="0.35">
      <c r="A140" s="8" t="s">
        <v>78</v>
      </c>
      <c r="B140" s="1" t="s">
        <v>198</v>
      </c>
      <c r="C140" s="1" t="s">
        <v>196</v>
      </c>
      <c r="D140" s="5">
        <v>95</v>
      </c>
    </row>
    <row r="141" spans="1:4" x14ac:dyDescent="0.35">
      <c r="A141" s="8" t="s">
        <v>78</v>
      </c>
      <c r="B141" s="1" t="s">
        <v>198</v>
      </c>
      <c r="C141" s="1" t="s">
        <v>197</v>
      </c>
      <c r="D141" s="5">
        <v>306</v>
      </c>
    </row>
    <row r="142" spans="1:4" x14ac:dyDescent="0.35">
      <c r="A142" s="8" t="s">
        <v>78</v>
      </c>
      <c r="B142" s="1" t="s">
        <v>199</v>
      </c>
      <c r="C142" s="1" t="s">
        <v>195</v>
      </c>
      <c r="D142" s="5">
        <v>73</v>
      </c>
    </row>
    <row r="143" spans="1:4" x14ac:dyDescent="0.35">
      <c r="A143" s="8" t="s">
        <v>78</v>
      </c>
      <c r="B143" s="1" t="s">
        <v>199</v>
      </c>
      <c r="C143" s="1" t="s">
        <v>196</v>
      </c>
      <c r="D143" s="5">
        <v>37</v>
      </c>
    </row>
    <row r="144" spans="1:4" x14ac:dyDescent="0.35">
      <c r="A144" s="8" t="s">
        <v>78</v>
      </c>
      <c r="B144" s="1" t="s">
        <v>199</v>
      </c>
      <c r="C144" s="1" t="s">
        <v>197</v>
      </c>
      <c r="D144" s="5">
        <v>110</v>
      </c>
    </row>
    <row r="145" spans="1:4" x14ac:dyDescent="0.35">
      <c r="A145" s="8" t="s">
        <v>78</v>
      </c>
      <c r="B145" s="1" t="s">
        <v>200</v>
      </c>
      <c r="C145" s="1" t="s">
        <v>195</v>
      </c>
      <c r="D145" s="5">
        <v>53</v>
      </c>
    </row>
    <row r="146" spans="1:4" x14ac:dyDescent="0.35">
      <c r="A146" s="8" t="s">
        <v>78</v>
      </c>
      <c r="B146" s="1" t="s">
        <v>200</v>
      </c>
      <c r="C146" s="1" t="s">
        <v>196</v>
      </c>
      <c r="D146" s="5">
        <v>32</v>
      </c>
    </row>
    <row r="147" spans="1:4" x14ac:dyDescent="0.35">
      <c r="A147" s="8" t="s">
        <v>78</v>
      </c>
      <c r="B147" s="1" t="s">
        <v>200</v>
      </c>
      <c r="C147" s="1" t="s">
        <v>197</v>
      </c>
      <c r="D147" s="5">
        <v>85</v>
      </c>
    </row>
    <row r="148" spans="1:4" x14ac:dyDescent="0.35">
      <c r="A148" s="8" t="s">
        <v>79</v>
      </c>
      <c r="B148" s="1" t="s">
        <v>194</v>
      </c>
      <c r="C148" s="1" t="s">
        <v>195</v>
      </c>
      <c r="D148" s="5">
        <v>22</v>
      </c>
    </row>
    <row r="149" spans="1:4" x14ac:dyDescent="0.35">
      <c r="A149" s="8" t="s">
        <v>79</v>
      </c>
      <c r="B149" s="1" t="s">
        <v>194</v>
      </c>
      <c r="C149" s="1" t="s">
        <v>196</v>
      </c>
      <c r="D149" s="5">
        <v>24</v>
      </c>
    </row>
    <row r="150" spans="1:4" x14ac:dyDescent="0.35">
      <c r="A150" s="8" t="s">
        <v>79</v>
      </c>
      <c r="B150" s="1" t="s">
        <v>194</v>
      </c>
      <c r="C150" s="1" t="s">
        <v>197</v>
      </c>
      <c r="D150" s="5">
        <v>46</v>
      </c>
    </row>
    <row r="151" spans="1:4" x14ac:dyDescent="0.35">
      <c r="A151" s="8" t="s">
        <v>79</v>
      </c>
      <c r="B151" s="1" t="s">
        <v>198</v>
      </c>
      <c r="C151" s="1" t="s">
        <v>195</v>
      </c>
      <c r="D151" s="5">
        <v>222</v>
      </c>
    </row>
    <row r="152" spans="1:4" x14ac:dyDescent="0.35">
      <c r="A152" s="8" t="s">
        <v>79</v>
      </c>
      <c r="B152" s="1" t="s">
        <v>198</v>
      </c>
      <c r="C152" s="1" t="s">
        <v>196</v>
      </c>
      <c r="D152" s="5">
        <v>84</v>
      </c>
    </row>
    <row r="153" spans="1:4" x14ac:dyDescent="0.35">
      <c r="A153" s="8" t="s">
        <v>79</v>
      </c>
      <c r="B153" s="1" t="s">
        <v>198</v>
      </c>
      <c r="C153" s="1" t="s">
        <v>197</v>
      </c>
      <c r="D153" s="5">
        <v>306</v>
      </c>
    </row>
    <row r="154" spans="1:4" x14ac:dyDescent="0.35">
      <c r="A154" s="8" t="s">
        <v>79</v>
      </c>
      <c r="B154" s="1" t="s">
        <v>199</v>
      </c>
      <c r="C154" s="1" t="s">
        <v>195</v>
      </c>
      <c r="D154" s="5">
        <v>69</v>
      </c>
    </row>
    <row r="155" spans="1:4" x14ac:dyDescent="0.35">
      <c r="A155" s="8" t="s">
        <v>79</v>
      </c>
      <c r="B155" s="1" t="s">
        <v>199</v>
      </c>
      <c r="C155" s="1" t="s">
        <v>196</v>
      </c>
      <c r="D155" s="5">
        <v>38</v>
      </c>
    </row>
    <row r="156" spans="1:4" x14ac:dyDescent="0.35">
      <c r="A156" s="8" t="s">
        <v>79</v>
      </c>
      <c r="B156" s="1" t="s">
        <v>199</v>
      </c>
      <c r="C156" s="1" t="s">
        <v>197</v>
      </c>
      <c r="D156" s="5">
        <v>107</v>
      </c>
    </row>
    <row r="157" spans="1:4" x14ac:dyDescent="0.35">
      <c r="A157" s="8" t="s">
        <v>79</v>
      </c>
      <c r="B157" s="1" t="s">
        <v>200</v>
      </c>
      <c r="C157" s="1" t="s">
        <v>195</v>
      </c>
      <c r="D157" s="5">
        <v>47</v>
      </c>
    </row>
    <row r="158" spans="1:4" x14ac:dyDescent="0.35">
      <c r="A158" s="8" t="s">
        <v>79</v>
      </c>
      <c r="B158" s="1" t="s">
        <v>200</v>
      </c>
      <c r="C158" s="1" t="s">
        <v>196</v>
      </c>
      <c r="D158" s="5">
        <v>36</v>
      </c>
    </row>
    <row r="159" spans="1:4" x14ac:dyDescent="0.35">
      <c r="A159" s="8" t="s">
        <v>79</v>
      </c>
      <c r="B159" s="1" t="s">
        <v>200</v>
      </c>
      <c r="C159" s="1" t="s">
        <v>197</v>
      </c>
      <c r="D159" s="5">
        <v>83</v>
      </c>
    </row>
    <row r="160" spans="1:4" x14ac:dyDescent="0.35">
      <c r="A160" s="8" t="s">
        <v>80</v>
      </c>
      <c r="B160" s="1" t="s">
        <v>194</v>
      </c>
      <c r="C160" s="1" t="s">
        <v>195</v>
      </c>
      <c r="D160" s="5">
        <v>8</v>
      </c>
    </row>
    <row r="161" spans="1:4" x14ac:dyDescent="0.35">
      <c r="A161" s="8" t="s">
        <v>80</v>
      </c>
      <c r="B161" s="1" t="s">
        <v>194</v>
      </c>
      <c r="C161" s="1" t="s">
        <v>196</v>
      </c>
      <c r="D161" s="5">
        <v>13</v>
      </c>
    </row>
    <row r="162" spans="1:4" x14ac:dyDescent="0.35">
      <c r="A162" s="8" t="s">
        <v>80</v>
      </c>
      <c r="B162" s="1" t="s">
        <v>194</v>
      </c>
      <c r="C162" s="1" t="s">
        <v>197</v>
      </c>
      <c r="D162" s="5">
        <v>21</v>
      </c>
    </row>
    <row r="163" spans="1:4" x14ac:dyDescent="0.35">
      <c r="A163" s="8" t="s">
        <v>80</v>
      </c>
      <c r="B163" s="1" t="s">
        <v>198</v>
      </c>
      <c r="C163" s="1" t="s">
        <v>195</v>
      </c>
      <c r="D163" s="5">
        <v>189</v>
      </c>
    </row>
    <row r="164" spans="1:4" x14ac:dyDescent="0.35">
      <c r="A164" s="8" t="s">
        <v>80</v>
      </c>
      <c r="B164" s="1" t="s">
        <v>198</v>
      </c>
      <c r="C164" s="1" t="s">
        <v>196</v>
      </c>
      <c r="D164" s="5">
        <v>77</v>
      </c>
    </row>
    <row r="165" spans="1:4" x14ac:dyDescent="0.35">
      <c r="A165" s="8" t="s">
        <v>80</v>
      </c>
      <c r="B165" s="1" t="s">
        <v>198</v>
      </c>
      <c r="C165" s="1" t="s">
        <v>197</v>
      </c>
      <c r="D165" s="5">
        <v>266</v>
      </c>
    </row>
    <row r="166" spans="1:4" x14ac:dyDescent="0.35">
      <c r="A166" s="8" t="s">
        <v>80</v>
      </c>
      <c r="B166" s="1" t="s">
        <v>199</v>
      </c>
      <c r="C166" s="1" t="s">
        <v>195</v>
      </c>
      <c r="D166" s="5">
        <v>69</v>
      </c>
    </row>
    <row r="167" spans="1:4" x14ac:dyDescent="0.35">
      <c r="A167" s="8" t="s">
        <v>80</v>
      </c>
      <c r="B167" s="1" t="s">
        <v>199</v>
      </c>
      <c r="C167" s="1" t="s">
        <v>196</v>
      </c>
      <c r="D167" s="5">
        <v>40</v>
      </c>
    </row>
    <row r="168" spans="1:4" x14ac:dyDescent="0.35">
      <c r="A168" s="8" t="s">
        <v>80</v>
      </c>
      <c r="B168" s="1" t="s">
        <v>199</v>
      </c>
      <c r="C168" s="1" t="s">
        <v>197</v>
      </c>
      <c r="D168" s="5">
        <v>109</v>
      </c>
    </row>
    <row r="169" spans="1:4" x14ac:dyDescent="0.35">
      <c r="A169" s="8" t="s">
        <v>80</v>
      </c>
      <c r="B169" s="1" t="s">
        <v>200</v>
      </c>
      <c r="C169" s="1" t="s">
        <v>195</v>
      </c>
      <c r="D169" s="5">
        <v>53</v>
      </c>
    </row>
    <row r="170" spans="1:4" x14ac:dyDescent="0.35">
      <c r="A170" s="8" t="s">
        <v>80</v>
      </c>
      <c r="B170" s="1" t="s">
        <v>200</v>
      </c>
      <c r="C170" s="1" t="s">
        <v>196</v>
      </c>
      <c r="D170" s="5">
        <v>41</v>
      </c>
    </row>
    <row r="171" spans="1:4" x14ac:dyDescent="0.35">
      <c r="A171" s="8" t="s">
        <v>80</v>
      </c>
      <c r="B171" s="1" t="s">
        <v>200</v>
      </c>
      <c r="C171" s="1" t="s">
        <v>197</v>
      </c>
      <c r="D171" s="5">
        <v>94</v>
      </c>
    </row>
    <row r="172" spans="1:4" x14ac:dyDescent="0.35">
      <c r="A172" s="8" t="s">
        <v>81</v>
      </c>
      <c r="B172" s="1" t="s">
        <v>194</v>
      </c>
      <c r="C172" s="1" t="s">
        <v>195</v>
      </c>
      <c r="D172" s="5">
        <v>5</v>
      </c>
    </row>
    <row r="173" spans="1:4" x14ac:dyDescent="0.35">
      <c r="A173" s="8" t="s">
        <v>81</v>
      </c>
      <c r="B173" s="1" t="s">
        <v>194</v>
      </c>
      <c r="C173" s="1" t="s">
        <v>196</v>
      </c>
      <c r="D173" s="5">
        <v>21</v>
      </c>
    </row>
    <row r="174" spans="1:4" x14ac:dyDescent="0.35">
      <c r="A174" s="8" t="s">
        <v>81</v>
      </c>
      <c r="B174" s="1" t="s">
        <v>194</v>
      </c>
      <c r="C174" s="1" t="s">
        <v>197</v>
      </c>
      <c r="D174" s="5">
        <v>26</v>
      </c>
    </row>
    <row r="175" spans="1:4" x14ac:dyDescent="0.35">
      <c r="A175" s="8" t="s">
        <v>81</v>
      </c>
      <c r="B175" s="1" t="s">
        <v>198</v>
      </c>
      <c r="C175" s="1" t="s">
        <v>195</v>
      </c>
      <c r="D175" s="5">
        <v>180</v>
      </c>
    </row>
    <row r="176" spans="1:4" x14ac:dyDescent="0.35">
      <c r="A176" s="8" t="s">
        <v>81</v>
      </c>
      <c r="B176" s="1" t="s">
        <v>198</v>
      </c>
      <c r="C176" s="1" t="s">
        <v>196</v>
      </c>
      <c r="D176" s="5">
        <v>51</v>
      </c>
    </row>
    <row r="177" spans="1:4" x14ac:dyDescent="0.35">
      <c r="A177" s="8" t="s">
        <v>81</v>
      </c>
      <c r="B177" s="1" t="s">
        <v>198</v>
      </c>
      <c r="C177" s="1" t="s">
        <v>197</v>
      </c>
      <c r="D177" s="5">
        <v>231</v>
      </c>
    </row>
    <row r="178" spans="1:4" x14ac:dyDescent="0.35">
      <c r="A178" s="8" t="s">
        <v>81</v>
      </c>
      <c r="B178" s="1" t="s">
        <v>199</v>
      </c>
      <c r="C178" s="1" t="s">
        <v>195</v>
      </c>
      <c r="D178" s="5">
        <v>81</v>
      </c>
    </row>
    <row r="179" spans="1:4" x14ac:dyDescent="0.35">
      <c r="A179" s="8" t="s">
        <v>81</v>
      </c>
      <c r="B179" s="1" t="s">
        <v>199</v>
      </c>
      <c r="C179" s="1" t="s">
        <v>196</v>
      </c>
      <c r="D179" s="5">
        <v>35</v>
      </c>
    </row>
    <row r="180" spans="1:4" x14ac:dyDescent="0.35">
      <c r="A180" s="8" t="s">
        <v>81</v>
      </c>
      <c r="B180" s="1" t="s">
        <v>199</v>
      </c>
      <c r="C180" s="1" t="s">
        <v>197</v>
      </c>
      <c r="D180" s="5">
        <v>116</v>
      </c>
    </row>
    <row r="181" spans="1:4" x14ac:dyDescent="0.35">
      <c r="A181" s="8" t="s">
        <v>81</v>
      </c>
      <c r="B181" s="1" t="s">
        <v>200</v>
      </c>
      <c r="C181" s="1" t="s">
        <v>195</v>
      </c>
      <c r="D181" s="5">
        <v>25</v>
      </c>
    </row>
    <row r="182" spans="1:4" x14ac:dyDescent="0.35">
      <c r="A182" s="8" t="s">
        <v>81</v>
      </c>
      <c r="B182" s="1" t="s">
        <v>200</v>
      </c>
      <c r="C182" s="1" t="s">
        <v>196</v>
      </c>
      <c r="D182" s="5">
        <v>20</v>
      </c>
    </row>
    <row r="183" spans="1:4" x14ac:dyDescent="0.35">
      <c r="A183" s="8" t="s">
        <v>81</v>
      </c>
      <c r="B183" s="1" t="s">
        <v>200</v>
      </c>
      <c r="C183" s="1" t="s">
        <v>197</v>
      </c>
      <c r="D183" s="5">
        <v>45</v>
      </c>
    </row>
    <row r="184" spans="1:4" x14ac:dyDescent="0.35">
      <c r="A184" s="8" t="s">
        <v>82</v>
      </c>
      <c r="B184" s="1" t="s">
        <v>194</v>
      </c>
      <c r="C184" s="1" t="s">
        <v>195</v>
      </c>
      <c r="D184" s="5" t="s">
        <v>390</v>
      </c>
    </row>
    <row r="185" spans="1:4" x14ac:dyDescent="0.35">
      <c r="A185" s="8" t="s">
        <v>82</v>
      </c>
      <c r="B185" s="1" t="s">
        <v>194</v>
      </c>
      <c r="C185" s="1" t="s">
        <v>196</v>
      </c>
      <c r="D185" s="5">
        <v>11</v>
      </c>
    </row>
    <row r="186" spans="1:4" x14ac:dyDescent="0.35">
      <c r="A186" s="8" t="s">
        <v>82</v>
      </c>
      <c r="B186" s="1" t="s">
        <v>194</v>
      </c>
      <c r="C186" s="1" t="s">
        <v>197</v>
      </c>
      <c r="D186" s="5">
        <v>15</v>
      </c>
    </row>
    <row r="187" spans="1:4" x14ac:dyDescent="0.35">
      <c r="A187" s="8" t="s">
        <v>82</v>
      </c>
      <c r="B187" s="1" t="s">
        <v>198</v>
      </c>
      <c r="C187" s="1" t="s">
        <v>195</v>
      </c>
      <c r="D187" s="5">
        <v>181</v>
      </c>
    </row>
    <row r="188" spans="1:4" x14ac:dyDescent="0.35">
      <c r="A188" s="8" t="s">
        <v>82</v>
      </c>
      <c r="B188" s="1" t="s">
        <v>198</v>
      </c>
      <c r="C188" s="1" t="s">
        <v>196</v>
      </c>
      <c r="D188" s="5">
        <v>52</v>
      </c>
    </row>
    <row r="189" spans="1:4" x14ac:dyDescent="0.35">
      <c r="A189" s="8" t="s">
        <v>82</v>
      </c>
      <c r="B189" s="1" t="s">
        <v>198</v>
      </c>
      <c r="C189" s="1" t="s">
        <v>197</v>
      </c>
      <c r="D189" s="5">
        <v>233</v>
      </c>
    </row>
    <row r="190" spans="1:4" x14ac:dyDescent="0.35">
      <c r="A190" s="8" t="s">
        <v>82</v>
      </c>
      <c r="B190" s="1" t="s">
        <v>199</v>
      </c>
      <c r="C190" s="1" t="s">
        <v>195</v>
      </c>
      <c r="D190" s="5">
        <v>69</v>
      </c>
    </row>
    <row r="191" spans="1:4" x14ac:dyDescent="0.35">
      <c r="A191" s="8" t="s">
        <v>82</v>
      </c>
      <c r="B191" s="1" t="s">
        <v>199</v>
      </c>
      <c r="C191" s="1" t="s">
        <v>196</v>
      </c>
      <c r="D191" s="5">
        <v>34</v>
      </c>
    </row>
    <row r="192" spans="1:4" x14ac:dyDescent="0.35">
      <c r="A192" s="8" t="s">
        <v>82</v>
      </c>
      <c r="B192" s="1" t="s">
        <v>199</v>
      </c>
      <c r="C192" s="1" t="s">
        <v>197</v>
      </c>
      <c r="D192" s="5">
        <v>103</v>
      </c>
    </row>
    <row r="193" spans="1:4" x14ac:dyDescent="0.35">
      <c r="A193" s="8" t="s">
        <v>82</v>
      </c>
      <c r="B193" s="1" t="s">
        <v>200</v>
      </c>
      <c r="C193" s="1" t="s">
        <v>195</v>
      </c>
      <c r="D193" s="5">
        <v>33</v>
      </c>
    </row>
    <row r="194" spans="1:4" x14ac:dyDescent="0.35">
      <c r="A194" s="8" t="s">
        <v>82</v>
      </c>
      <c r="B194" s="1" t="s">
        <v>200</v>
      </c>
      <c r="C194" s="1" t="s">
        <v>196</v>
      </c>
      <c r="D194" s="5">
        <v>34</v>
      </c>
    </row>
    <row r="195" spans="1:4" x14ac:dyDescent="0.35">
      <c r="A195" s="8" t="s">
        <v>82</v>
      </c>
      <c r="B195" s="1" t="s">
        <v>200</v>
      </c>
      <c r="C195" s="1" t="s">
        <v>197</v>
      </c>
      <c r="D195" s="5">
        <v>67</v>
      </c>
    </row>
    <row r="196" spans="1:4" x14ac:dyDescent="0.35">
      <c r="A196" s="8" t="s">
        <v>83</v>
      </c>
      <c r="B196" s="1" t="s">
        <v>194</v>
      </c>
      <c r="C196" s="1" t="s">
        <v>195</v>
      </c>
      <c r="D196" s="5" t="s">
        <v>390</v>
      </c>
    </row>
    <row r="197" spans="1:4" x14ac:dyDescent="0.35">
      <c r="A197" s="8" t="s">
        <v>83</v>
      </c>
      <c r="B197" s="1" t="s">
        <v>194</v>
      </c>
      <c r="C197" s="1" t="s">
        <v>196</v>
      </c>
      <c r="D197" s="5">
        <v>11</v>
      </c>
    </row>
    <row r="198" spans="1:4" x14ac:dyDescent="0.35">
      <c r="A198" s="8" t="s">
        <v>83</v>
      </c>
      <c r="B198" s="1" t="s">
        <v>194</v>
      </c>
      <c r="C198" s="1" t="s">
        <v>197</v>
      </c>
      <c r="D198" s="5">
        <v>14</v>
      </c>
    </row>
    <row r="199" spans="1:4" x14ac:dyDescent="0.35">
      <c r="A199" s="8" t="s">
        <v>83</v>
      </c>
      <c r="B199" s="1" t="s">
        <v>198</v>
      </c>
      <c r="C199" s="1" t="s">
        <v>195</v>
      </c>
      <c r="D199" s="5">
        <v>148</v>
      </c>
    </row>
    <row r="200" spans="1:4" x14ac:dyDescent="0.35">
      <c r="A200" s="8" t="s">
        <v>83</v>
      </c>
      <c r="B200" s="1" t="s">
        <v>198</v>
      </c>
      <c r="C200" s="1" t="s">
        <v>196</v>
      </c>
      <c r="D200" s="5">
        <v>47</v>
      </c>
    </row>
    <row r="201" spans="1:4" x14ac:dyDescent="0.35">
      <c r="A201" s="8" t="s">
        <v>83</v>
      </c>
      <c r="B201" s="1" t="s">
        <v>198</v>
      </c>
      <c r="C201" s="1" t="s">
        <v>197</v>
      </c>
      <c r="D201" s="5">
        <v>195</v>
      </c>
    </row>
    <row r="202" spans="1:4" x14ac:dyDescent="0.35">
      <c r="A202" s="8" t="s">
        <v>83</v>
      </c>
      <c r="B202" s="1" t="s">
        <v>199</v>
      </c>
      <c r="C202" s="1" t="s">
        <v>195</v>
      </c>
      <c r="D202" s="5">
        <v>56</v>
      </c>
    </row>
    <row r="203" spans="1:4" x14ac:dyDescent="0.35">
      <c r="A203" s="8" t="s">
        <v>83</v>
      </c>
      <c r="B203" s="1" t="s">
        <v>199</v>
      </c>
      <c r="C203" s="1" t="s">
        <v>196</v>
      </c>
      <c r="D203" s="5">
        <v>17</v>
      </c>
    </row>
    <row r="204" spans="1:4" x14ac:dyDescent="0.35">
      <c r="A204" s="8" t="s">
        <v>83</v>
      </c>
      <c r="B204" s="1" t="s">
        <v>199</v>
      </c>
      <c r="C204" s="1" t="s">
        <v>197</v>
      </c>
      <c r="D204" s="5">
        <v>73</v>
      </c>
    </row>
    <row r="205" spans="1:4" x14ac:dyDescent="0.35">
      <c r="A205" s="8" t="s">
        <v>83</v>
      </c>
      <c r="B205" s="1" t="s">
        <v>200</v>
      </c>
      <c r="C205" s="1" t="s">
        <v>195</v>
      </c>
      <c r="D205" s="5">
        <v>36</v>
      </c>
    </row>
    <row r="206" spans="1:4" x14ac:dyDescent="0.35">
      <c r="A206" s="8" t="s">
        <v>83</v>
      </c>
      <c r="B206" s="1" t="s">
        <v>200</v>
      </c>
      <c r="C206" s="1" t="s">
        <v>196</v>
      </c>
      <c r="D206" s="5">
        <v>26</v>
      </c>
    </row>
    <row r="207" spans="1:4" x14ac:dyDescent="0.35">
      <c r="A207" s="8" t="s">
        <v>83</v>
      </c>
      <c r="B207" s="1" t="s">
        <v>200</v>
      </c>
      <c r="C207" s="1" t="s">
        <v>197</v>
      </c>
      <c r="D207" s="5">
        <v>62</v>
      </c>
    </row>
    <row r="208" spans="1:4" x14ac:dyDescent="0.35">
      <c r="A208" s="8" t="s">
        <v>84</v>
      </c>
      <c r="B208" s="1" t="s">
        <v>194</v>
      </c>
      <c r="C208" s="1" t="s">
        <v>195</v>
      </c>
      <c r="D208" s="5">
        <v>8</v>
      </c>
    </row>
    <row r="209" spans="1:4" x14ac:dyDescent="0.35">
      <c r="A209" s="8" t="s">
        <v>84</v>
      </c>
      <c r="B209" s="1" t="s">
        <v>194</v>
      </c>
      <c r="C209" s="1" t="s">
        <v>196</v>
      </c>
      <c r="D209" s="5">
        <v>11</v>
      </c>
    </row>
    <row r="210" spans="1:4" x14ac:dyDescent="0.35">
      <c r="A210" s="8" t="s">
        <v>84</v>
      </c>
      <c r="B210" s="1" t="s">
        <v>194</v>
      </c>
      <c r="C210" s="1" t="s">
        <v>197</v>
      </c>
      <c r="D210" s="5">
        <v>19</v>
      </c>
    </row>
    <row r="211" spans="1:4" x14ac:dyDescent="0.35">
      <c r="A211" s="8" t="s">
        <v>84</v>
      </c>
      <c r="B211" s="1" t="s">
        <v>198</v>
      </c>
      <c r="C211" s="1" t="s">
        <v>195</v>
      </c>
      <c r="D211" s="5">
        <v>131</v>
      </c>
    </row>
    <row r="212" spans="1:4" x14ac:dyDescent="0.35">
      <c r="A212" s="8" t="s">
        <v>84</v>
      </c>
      <c r="B212" s="1" t="s">
        <v>198</v>
      </c>
      <c r="C212" s="1" t="s">
        <v>196</v>
      </c>
      <c r="D212" s="5">
        <v>47</v>
      </c>
    </row>
    <row r="213" spans="1:4" x14ac:dyDescent="0.35">
      <c r="A213" s="8" t="s">
        <v>84</v>
      </c>
      <c r="B213" s="1" t="s">
        <v>198</v>
      </c>
      <c r="C213" s="1" t="s">
        <v>197</v>
      </c>
      <c r="D213" s="5">
        <v>178</v>
      </c>
    </row>
    <row r="214" spans="1:4" x14ac:dyDescent="0.35">
      <c r="A214" s="8" t="s">
        <v>84</v>
      </c>
      <c r="B214" s="1" t="s">
        <v>199</v>
      </c>
      <c r="C214" s="1" t="s">
        <v>195</v>
      </c>
      <c r="D214" s="5">
        <v>58</v>
      </c>
    </row>
    <row r="215" spans="1:4" x14ac:dyDescent="0.35">
      <c r="A215" s="8" t="s">
        <v>84</v>
      </c>
      <c r="B215" s="1" t="s">
        <v>199</v>
      </c>
      <c r="C215" s="1" t="s">
        <v>196</v>
      </c>
      <c r="D215" s="5">
        <v>30</v>
      </c>
    </row>
    <row r="216" spans="1:4" x14ac:dyDescent="0.35">
      <c r="A216" s="8" t="s">
        <v>84</v>
      </c>
      <c r="B216" s="1" t="s">
        <v>199</v>
      </c>
      <c r="C216" s="1" t="s">
        <v>197</v>
      </c>
      <c r="D216" s="5">
        <v>88</v>
      </c>
    </row>
    <row r="217" spans="1:4" x14ac:dyDescent="0.35">
      <c r="A217" s="8" t="s">
        <v>84</v>
      </c>
      <c r="B217" s="1" t="s">
        <v>200</v>
      </c>
      <c r="C217" s="1" t="s">
        <v>195</v>
      </c>
      <c r="D217" s="5">
        <v>35</v>
      </c>
    </row>
    <row r="218" spans="1:4" x14ac:dyDescent="0.35">
      <c r="A218" s="8" t="s">
        <v>84</v>
      </c>
      <c r="B218" s="1" t="s">
        <v>200</v>
      </c>
      <c r="C218" s="1" t="s">
        <v>196</v>
      </c>
      <c r="D218" s="5">
        <v>29</v>
      </c>
    </row>
    <row r="219" spans="1:4" x14ac:dyDescent="0.35">
      <c r="A219" s="8" t="s">
        <v>84</v>
      </c>
      <c r="B219" s="1" t="s">
        <v>200</v>
      </c>
      <c r="C219" s="1" t="s">
        <v>197</v>
      </c>
      <c r="D219" s="5">
        <v>64</v>
      </c>
    </row>
    <row r="220" spans="1:4" x14ac:dyDescent="0.35">
      <c r="A220" s="8" t="s">
        <v>85</v>
      </c>
      <c r="B220" s="1" t="s">
        <v>194</v>
      </c>
      <c r="C220" s="1" t="s">
        <v>195</v>
      </c>
      <c r="D220" s="5" t="s">
        <v>390</v>
      </c>
    </row>
    <row r="221" spans="1:4" x14ac:dyDescent="0.35">
      <c r="A221" s="8" t="s">
        <v>85</v>
      </c>
      <c r="B221" s="1" t="s">
        <v>194</v>
      </c>
      <c r="C221" s="1" t="s">
        <v>196</v>
      </c>
      <c r="D221" s="5">
        <v>12</v>
      </c>
    </row>
    <row r="222" spans="1:4" x14ac:dyDescent="0.35">
      <c r="A222" s="8" t="s">
        <v>85</v>
      </c>
      <c r="B222" s="1" t="s">
        <v>194</v>
      </c>
      <c r="C222" s="1" t="s">
        <v>197</v>
      </c>
      <c r="D222" s="5">
        <v>16</v>
      </c>
    </row>
    <row r="223" spans="1:4" x14ac:dyDescent="0.35">
      <c r="A223" s="8" t="s">
        <v>85</v>
      </c>
      <c r="B223" s="1" t="s">
        <v>198</v>
      </c>
      <c r="C223" s="1" t="s">
        <v>195</v>
      </c>
      <c r="D223" s="5">
        <v>146</v>
      </c>
    </row>
    <row r="224" spans="1:4" x14ac:dyDescent="0.35">
      <c r="A224" s="8" t="s">
        <v>85</v>
      </c>
      <c r="B224" s="1" t="s">
        <v>198</v>
      </c>
      <c r="C224" s="1" t="s">
        <v>196</v>
      </c>
      <c r="D224" s="5">
        <v>62</v>
      </c>
    </row>
    <row r="225" spans="1:4" x14ac:dyDescent="0.35">
      <c r="A225" s="8" t="s">
        <v>85</v>
      </c>
      <c r="B225" s="1" t="s">
        <v>198</v>
      </c>
      <c r="C225" s="1" t="s">
        <v>197</v>
      </c>
      <c r="D225" s="5">
        <v>208</v>
      </c>
    </row>
    <row r="226" spans="1:4" x14ac:dyDescent="0.35">
      <c r="A226" s="8" t="s">
        <v>85</v>
      </c>
      <c r="B226" s="1" t="s">
        <v>199</v>
      </c>
      <c r="C226" s="1" t="s">
        <v>195</v>
      </c>
      <c r="D226" s="5">
        <v>56</v>
      </c>
    </row>
    <row r="227" spans="1:4" x14ac:dyDescent="0.35">
      <c r="A227" s="8" t="s">
        <v>85</v>
      </c>
      <c r="B227" s="1" t="s">
        <v>199</v>
      </c>
      <c r="C227" s="1" t="s">
        <v>196</v>
      </c>
      <c r="D227" s="5">
        <v>24</v>
      </c>
    </row>
    <row r="228" spans="1:4" x14ac:dyDescent="0.35">
      <c r="A228" s="8" t="s">
        <v>85</v>
      </c>
      <c r="B228" s="1" t="s">
        <v>199</v>
      </c>
      <c r="C228" s="1" t="s">
        <v>197</v>
      </c>
      <c r="D228" s="5">
        <v>80</v>
      </c>
    </row>
    <row r="229" spans="1:4" x14ac:dyDescent="0.35">
      <c r="A229" s="8" t="s">
        <v>85</v>
      </c>
      <c r="B229" s="1" t="s">
        <v>200</v>
      </c>
      <c r="C229" s="1" t="s">
        <v>195</v>
      </c>
      <c r="D229" s="5">
        <v>21</v>
      </c>
    </row>
    <row r="230" spans="1:4" x14ac:dyDescent="0.35">
      <c r="A230" s="8" t="s">
        <v>85</v>
      </c>
      <c r="B230" s="1" t="s">
        <v>200</v>
      </c>
      <c r="C230" s="1" t="s">
        <v>196</v>
      </c>
      <c r="D230" s="5">
        <v>24</v>
      </c>
    </row>
    <row r="231" spans="1:4" x14ac:dyDescent="0.35">
      <c r="A231" s="8" t="s">
        <v>85</v>
      </c>
      <c r="B231" s="1" t="s">
        <v>200</v>
      </c>
      <c r="C231" s="1" t="s">
        <v>197</v>
      </c>
      <c r="D231" s="5">
        <v>45</v>
      </c>
    </row>
    <row r="232" spans="1:4" x14ac:dyDescent="0.35">
      <c r="A232" s="8" t="s">
        <v>86</v>
      </c>
      <c r="B232" s="1" t="s">
        <v>194</v>
      </c>
      <c r="C232" s="1" t="s">
        <v>195</v>
      </c>
      <c r="D232" s="5" t="s">
        <v>390</v>
      </c>
    </row>
    <row r="233" spans="1:4" x14ac:dyDescent="0.35">
      <c r="A233" s="8" t="s">
        <v>86</v>
      </c>
      <c r="B233" s="1" t="s">
        <v>194</v>
      </c>
      <c r="C233" s="1" t="s">
        <v>196</v>
      </c>
      <c r="D233" s="5">
        <v>15</v>
      </c>
    </row>
    <row r="234" spans="1:4" x14ac:dyDescent="0.35">
      <c r="A234" s="8" t="s">
        <v>86</v>
      </c>
      <c r="B234" s="1" t="s">
        <v>194</v>
      </c>
      <c r="C234" s="1" t="s">
        <v>197</v>
      </c>
      <c r="D234" s="5">
        <v>18</v>
      </c>
    </row>
    <row r="235" spans="1:4" x14ac:dyDescent="0.35">
      <c r="A235" s="8" t="s">
        <v>86</v>
      </c>
      <c r="B235" s="1" t="s">
        <v>198</v>
      </c>
      <c r="C235" s="1" t="s">
        <v>195</v>
      </c>
      <c r="D235" s="5">
        <v>126</v>
      </c>
    </row>
    <row r="236" spans="1:4" x14ac:dyDescent="0.35">
      <c r="A236" s="8" t="s">
        <v>86</v>
      </c>
      <c r="B236" s="1" t="s">
        <v>198</v>
      </c>
      <c r="C236" s="1" t="s">
        <v>196</v>
      </c>
      <c r="D236" s="5">
        <v>35</v>
      </c>
    </row>
    <row r="237" spans="1:4" x14ac:dyDescent="0.35">
      <c r="A237" s="8" t="s">
        <v>86</v>
      </c>
      <c r="B237" s="1" t="s">
        <v>198</v>
      </c>
      <c r="C237" s="1" t="s">
        <v>197</v>
      </c>
      <c r="D237" s="5">
        <v>161</v>
      </c>
    </row>
    <row r="238" spans="1:4" x14ac:dyDescent="0.35">
      <c r="A238" s="8" t="s">
        <v>86</v>
      </c>
      <c r="B238" s="1" t="s">
        <v>199</v>
      </c>
      <c r="C238" s="1" t="s">
        <v>195</v>
      </c>
      <c r="D238" s="5">
        <v>45</v>
      </c>
    </row>
    <row r="239" spans="1:4" x14ac:dyDescent="0.35">
      <c r="A239" s="8" t="s">
        <v>86</v>
      </c>
      <c r="B239" s="1" t="s">
        <v>199</v>
      </c>
      <c r="C239" s="1" t="s">
        <v>196</v>
      </c>
      <c r="D239" s="5">
        <v>17</v>
      </c>
    </row>
    <row r="240" spans="1:4" x14ac:dyDescent="0.35">
      <c r="A240" s="8" t="s">
        <v>86</v>
      </c>
      <c r="B240" s="1" t="s">
        <v>199</v>
      </c>
      <c r="C240" s="1" t="s">
        <v>197</v>
      </c>
      <c r="D240" s="5">
        <v>62</v>
      </c>
    </row>
    <row r="241" spans="1:4" x14ac:dyDescent="0.35">
      <c r="A241" s="8" t="s">
        <v>86</v>
      </c>
      <c r="B241" s="1" t="s">
        <v>200</v>
      </c>
      <c r="C241" s="1" t="s">
        <v>195</v>
      </c>
      <c r="D241" s="5">
        <v>20</v>
      </c>
    </row>
    <row r="242" spans="1:4" x14ac:dyDescent="0.35">
      <c r="A242" s="8" t="s">
        <v>86</v>
      </c>
      <c r="B242" s="1" t="s">
        <v>200</v>
      </c>
      <c r="C242" s="1" t="s">
        <v>196</v>
      </c>
      <c r="D242" s="5">
        <v>20</v>
      </c>
    </row>
    <row r="243" spans="1:4" x14ac:dyDescent="0.35">
      <c r="A243" s="8" t="s">
        <v>86</v>
      </c>
      <c r="B243" s="1" t="s">
        <v>200</v>
      </c>
      <c r="C243" s="1" t="s">
        <v>197</v>
      </c>
      <c r="D243" s="5">
        <v>40</v>
      </c>
    </row>
    <row r="244" spans="1:4" x14ac:dyDescent="0.35">
      <c r="A244" s="8" t="s">
        <v>87</v>
      </c>
      <c r="B244" s="1" t="s">
        <v>194</v>
      </c>
      <c r="C244" s="1" t="s">
        <v>195</v>
      </c>
      <c r="D244" s="5" t="s">
        <v>390</v>
      </c>
    </row>
    <row r="245" spans="1:4" x14ac:dyDescent="0.35">
      <c r="A245" s="8" t="s">
        <v>87</v>
      </c>
      <c r="B245" s="1" t="s">
        <v>194</v>
      </c>
      <c r="C245" s="1" t="s">
        <v>196</v>
      </c>
      <c r="D245" s="5">
        <v>9</v>
      </c>
    </row>
    <row r="246" spans="1:4" x14ac:dyDescent="0.35">
      <c r="A246" s="8" t="s">
        <v>87</v>
      </c>
      <c r="B246" s="1" t="s">
        <v>194</v>
      </c>
      <c r="C246" s="1" t="s">
        <v>197</v>
      </c>
      <c r="D246" s="5">
        <v>10</v>
      </c>
    </row>
    <row r="247" spans="1:4" x14ac:dyDescent="0.35">
      <c r="A247" s="8" t="s">
        <v>87</v>
      </c>
      <c r="B247" s="1" t="s">
        <v>198</v>
      </c>
      <c r="C247" s="1" t="s">
        <v>195</v>
      </c>
      <c r="D247" s="5">
        <v>146</v>
      </c>
    </row>
    <row r="248" spans="1:4" x14ac:dyDescent="0.35">
      <c r="A248" s="8" t="s">
        <v>87</v>
      </c>
      <c r="B248" s="1" t="s">
        <v>198</v>
      </c>
      <c r="C248" s="1" t="s">
        <v>196</v>
      </c>
      <c r="D248" s="5">
        <v>28</v>
      </c>
    </row>
    <row r="249" spans="1:4" x14ac:dyDescent="0.35">
      <c r="A249" s="8" t="s">
        <v>87</v>
      </c>
      <c r="B249" s="1" t="s">
        <v>198</v>
      </c>
      <c r="C249" s="1" t="s">
        <v>197</v>
      </c>
      <c r="D249" s="5">
        <v>174</v>
      </c>
    </row>
    <row r="250" spans="1:4" x14ac:dyDescent="0.35">
      <c r="A250" s="8" t="s">
        <v>87</v>
      </c>
      <c r="B250" s="1" t="s">
        <v>199</v>
      </c>
      <c r="C250" s="1" t="s">
        <v>195</v>
      </c>
      <c r="D250" s="5">
        <v>65</v>
      </c>
    </row>
    <row r="251" spans="1:4" x14ac:dyDescent="0.35">
      <c r="A251" s="8" t="s">
        <v>87</v>
      </c>
      <c r="B251" s="1" t="s">
        <v>199</v>
      </c>
      <c r="C251" s="1" t="s">
        <v>196</v>
      </c>
      <c r="D251" s="5">
        <v>31</v>
      </c>
    </row>
    <row r="252" spans="1:4" x14ac:dyDescent="0.35">
      <c r="A252" s="8" t="s">
        <v>87</v>
      </c>
      <c r="B252" s="1" t="s">
        <v>199</v>
      </c>
      <c r="C252" s="1" t="s">
        <v>197</v>
      </c>
      <c r="D252" s="5">
        <v>96</v>
      </c>
    </row>
    <row r="253" spans="1:4" x14ac:dyDescent="0.35">
      <c r="A253" s="8" t="s">
        <v>87</v>
      </c>
      <c r="B253" s="1" t="s">
        <v>200</v>
      </c>
      <c r="C253" s="1" t="s">
        <v>195</v>
      </c>
      <c r="D253" s="5">
        <v>26</v>
      </c>
    </row>
    <row r="254" spans="1:4" x14ac:dyDescent="0.35">
      <c r="A254" s="8" t="s">
        <v>87</v>
      </c>
      <c r="B254" s="1" t="s">
        <v>200</v>
      </c>
      <c r="C254" s="1" t="s">
        <v>196</v>
      </c>
      <c r="D254" s="5">
        <v>19</v>
      </c>
    </row>
    <row r="255" spans="1:4" x14ac:dyDescent="0.35">
      <c r="A255" s="8" t="s">
        <v>87</v>
      </c>
      <c r="B255" s="1" t="s">
        <v>200</v>
      </c>
      <c r="C255" s="1" t="s">
        <v>197</v>
      </c>
      <c r="D255" s="5">
        <v>45</v>
      </c>
    </row>
    <row r="256" spans="1:4" x14ac:dyDescent="0.35">
      <c r="A256" s="8" t="s">
        <v>88</v>
      </c>
      <c r="B256" s="1" t="s">
        <v>194</v>
      </c>
      <c r="C256" s="1" t="s">
        <v>195</v>
      </c>
      <c r="D256" s="5" t="s">
        <v>390</v>
      </c>
    </row>
    <row r="257" spans="1:4" x14ac:dyDescent="0.35">
      <c r="A257" s="8" t="s">
        <v>88</v>
      </c>
      <c r="B257" s="1" t="s">
        <v>194</v>
      </c>
      <c r="C257" s="1" t="s">
        <v>196</v>
      </c>
      <c r="D257" s="5">
        <v>10</v>
      </c>
    </row>
    <row r="258" spans="1:4" x14ac:dyDescent="0.35">
      <c r="A258" s="8" t="s">
        <v>88</v>
      </c>
      <c r="B258" s="1" t="s">
        <v>194</v>
      </c>
      <c r="C258" s="1" t="s">
        <v>197</v>
      </c>
      <c r="D258" s="5">
        <v>14</v>
      </c>
    </row>
    <row r="259" spans="1:4" x14ac:dyDescent="0.35">
      <c r="A259" s="8" t="s">
        <v>88</v>
      </c>
      <c r="B259" s="1" t="s">
        <v>198</v>
      </c>
      <c r="C259" s="1" t="s">
        <v>195</v>
      </c>
      <c r="D259" s="5">
        <v>132</v>
      </c>
    </row>
    <row r="260" spans="1:4" x14ac:dyDescent="0.35">
      <c r="A260" s="8" t="s">
        <v>88</v>
      </c>
      <c r="B260" s="1" t="s">
        <v>198</v>
      </c>
      <c r="C260" s="1" t="s">
        <v>196</v>
      </c>
      <c r="D260" s="5">
        <v>40</v>
      </c>
    </row>
    <row r="261" spans="1:4" x14ac:dyDescent="0.35">
      <c r="A261" s="8" t="s">
        <v>88</v>
      </c>
      <c r="B261" s="1" t="s">
        <v>198</v>
      </c>
      <c r="C261" s="1" t="s">
        <v>197</v>
      </c>
      <c r="D261" s="5">
        <v>172</v>
      </c>
    </row>
    <row r="262" spans="1:4" x14ac:dyDescent="0.35">
      <c r="A262" s="8" t="s">
        <v>88</v>
      </c>
      <c r="B262" s="1" t="s">
        <v>199</v>
      </c>
      <c r="C262" s="1" t="s">
        <v>195</v>
      </c>
      <c r="D262" s="5">
        <v>47</v>
      </c>
    </row>
    <row r="263" spans="1:4" x14ac:dyDescent="0.35">
      <c r="A263" s="8" t="s">
        <v>88</v>
      </c>
      <c r="B263" s="1" t="s">
        <v>199</v>
      </c>
      <c r="C263" s="1" t="s">
        <v>196</v>
      </c>
      <c r="D263" s="5">
        <v>20</v>
      </c>
    </row>
    <row r="264" spans="1:4" x14ac:dyDescent="0.35">
      <c r="A264" s="8" t="s">
        <v>88</v>
      </c>
      <c r="B264" s="1" t="s">
        <v>199</v>
      </c>
      <c r="C264" s="1" t="s">
        <v>197</v>
      </c>
      <c r="D264" s="5">
        <v>67</v>
      </c>
    </row>
    <row r="265" spans="1:4" x14ac:dyDescent="0.35">
      <c r="A265" s="8" t="s">
        <v>88</v>
      </c>
      <c r="B265" s="1" t="s">
        <v>200</v>
      </c>
      <c r="C265" s="1" t="s">
        <v>195</v>
      </c>
      <c r="D265" s="5">
        <v>29</v>
      </c>
    </row>
    <row r="266" spans="1:4" x14ac:dyDescent="0.35">
      <c r="A266" s="8" t="s">
        <v>88</v>
      </c>
      <c r="B266" s="1" t="s">
        <v>200</v>
      </c>
      <c r="C266" s="1" t="s">
        <v>196</v>
      </c>
      <c r="D266" s="5">
        <v>18</v>
      </c>
    </row>
    <row r="267" spans="1:4" x14ac:dyDescent="0.35">
      <c r="A267" s="8" t="s">
        <v>88</v>
      </c>
      <c r="B267" s="1" t="s">
        <v>200</v>
      </c>
      <c r="C267" s="1" t="s">
        <v>197</v>
      </c>
      <c r="D267" s="5">
        <v>47</v>
      </c>
    </row>
    <row r="268" spans="1:4" x14ac:dyDescent="0.35">
      <c r="A268" s="8" t="s">
        <v>89</v>
      </c>
      <c r="B268" s="1" t="s">
        <v>194</v>
      </c>
      <c r="C268" s="1" t="s">
        <v>195</v>
      </c>
      <c r="D268" s="5">
        <v>6</v>
      </c>
    </row>
    <row r="269" spans="1:4" x14ac:dyDescent="0.35">
      <c r="A269" s="8" t="s">
        <v>89</v>
      </c>
      <c r="B269" s="1" t="s">
        <v>194</v>
      </c>
      <c r="C269" s="1" t="s">
        <v>196</v>
      </c>
      <c r="D269" s="5" t="s">
        <v>390</v>
      </c>
    </row>
    <row r="270" spans="1:4" x14ac:dyDescent="0.35">
      <c r="A270" s="8" t="s">
        <v>89</v>
      </c>
      <c r="B270" s="1" t="s">
        <v>194</v>
      </c>
      <c r="C270" s="1" t="s">
        <v>197</v>
      </c>
      <c r="D270" s="5">
        <v>8</v>
      </c>
    </row>
    <row r="271" spans="1:4" x14ac:dyDescent="0.35">
      <c r="A271" s="8" t="s">
        <v>89</v>
      </c>
      <c r="B271" s="1" t="s">
        <v>198</v>
      </c>
      <c r="C271" s="1" t="s">
        <v>195</v>
      </c>
      <c r="D271" s="5">
        <v>167</v>
      </c>
    </row>
    <row r="272" spans="1:4" x14ac:dyDescent="0.35">
      <c r="A272" s="8" t="s">
        <v>89</v>
      </c>
      <c r="B272" s="1" t="s">
        <v>198</v>
      </c>
      <c r="C272" s="1" t="s">
        <v>196</v>
      </c>
      <c r="D272" s="5">
        <v>45</v>
      </c>
    </row>
    <row r="273" spans="1:4" x14ac:dyDescent="0.35">
      <c r="A273" s="8" t="s">
        <v>89</v>
      </c>
      <c r="B273" s="1" t="s">
        <v>198</v>
      </c>
      <c r="C273" s="1" t="s">
        <v>197</v>
      </c>
      <c r="D273" s="5">
        <v>212</v>
      </c>
    </row>
    <row r="274" spans="1:4" x14ac:dyDescent="0.35">
      <c r="A274" s="8" t="s">
        <v>89</v>
      </c>
      <c r="B274" s="1" t="s">
        <v>199</v>
      </c>
      <c r="C274" s="1" t="s">
        <v>195</v>
      </c>
      <c r="D274" s="5">
        <v>56</v>
      </c>
    </row>
    <row r="275" spans="1:4" x14ac:dyDescent="0.35">
      <c r="A275" s="8" t="s">
        <v>89</v>
      </c>
      <c r="B275" s="1" t="s">
        <v>199</v>
      </c>
      <c r="C275" s="1" t="s">
        <v>196</v>
      </c>
      <c r="D275" s="5">
        <v>27</v>
      </c>
    </row>
    <row r="276" spans="1:4" x14ac:dyDescent="0.35">
      <c r="A276" s="8" t="s">
        <v>89</v>
      </c>
      <c r="B276" s="1" t="s">
        <v>199</v>
      </c>
      <c r="C276" s="1" t="s">
        <v>197</v>
      </c>
      <c r="D276" s="5">
        <v>83</v>
      </c>
    </row>
    <row r="277" spans="1:4" x14ac:dyDescent="0.35">
      <c r="A277" s="8" t="s">
        <v>89</v>
      </c>
      <c r="B277" s="1" t="s">
        <v>200</v>
      </c>
      <c r="C277" s="1" t="s">
        <v>195</v>
      </c>
      <c r="D277" s="5">
        <v>29</v>
      </c>
    </row>
    <row r="278" spans="1:4" x14ac:dyDescent="0.35">
      <c r="A278" s="8" t="s">
        <v>89</v>
      </c>
      <c r="B278" s="1" t="s">
        <v>200</v>
      </c>
      <c r="C278" s="1" t="s">
        <v>196</v>
      </c>
      <c r="D278" s="5">
        <v>20</v>
      </c>
    </row>
    <row r="279" spans="1:4" x14ac:dyDescent="0.35">
      <c r="A279" s="8" t="s">
        <v>89</v>
      </c>
      <c r="B279" s="1" t="s">
        <v>200</v>
      </c>
      <c r="C279" s="1" t="s">
        <v>197</v>
      </c>
      <c r="D279" s="5">
        <v>49</v>
      </c>
    </row>
    <row r="280" spans="1:4" x14ac:dyDescent="0.35">
      <c r="A280" s="8" t="s">
        <v>90</v>
      </c>
      <c r="B280" s="1" t="s">
        <v>194</v>
      </c>
      <c r="C280" s="1" t="s">
        <v>195</v>
      </c>
      <c r="D280" s="5">
        <v>5</v>
      </c>
    </row>
    <row r="281" spans="1:4" x14ac:dyDescent="0.35">
      <c r="A281" s="8" t="s">
        <v>90</v>
      </c>
      <c r="B281" s="1" t="s">
        <v>194</v>
      </c>
      <c r="C281" s="1" t="s">
        <v>196</v>
      </c>
      <c r="D281" s="5" t="s">
        <v>390</v>
      </c>
    </row>
    <row r="282" spans="1:4" x14ac:dyDescent="0.35">
      <c r="A282" s="8" t="s">
        <v>90</v>
      </c>
      <c r="B282" s="1" t="s">
        <v>194</v>
      </c>
      <c r="C282" s="1" t="s">
        <v>197</v>
      </c>
      <c r="D282" s="5">
        <v>7</v>
      </c>
    </row>
    <row r="283" spans="1:4" x14ac:dyDescent="0.35">
      <c r="A283" s="8" t="s">
        <v>90</v>
      </c>
      <c r="B283" s="1" t="s">
        <v>198</v>
      </c>
      <c r="C283" s="1" t="s">
        <v>195</v>
      </c>
      <c r="D283" s="5">
        <v>204</v>
      </c>
    </row>
    <row r="284" spans="1:4" x14ac:dyDescent="0.35">
      <c r="A284" s="8" t="s">
        <v>90</v>
      </c>
      <c r="B284" s="1" t="s">
        <v>198</v>
      </c>
      <c r="C284" s="1" t="s">
        <v>196</v>
      </c>
      <c r="D284" s="5">
        <v>49</v>
      </c>
    </row>
    <row r="285" spans="1:4" x14ac:dyDescent="0.35">
      <c r="A285" s="8" t="s">
        <v>90</v>
      </c>
      <c r="B285" s="1" t="s">
        <v>198</v>
      </c>
      <c r="C285" s="1" t="s">
        <v>197</v>
      </c>
      <c r="D285" s="5">
        <v>253</v>
      </c>
    </row>
    <row r="286" spans="1:4" x14ac:dyDescent="0.35">
      <c r="A286" s="8" t="s">
        <v>90</v>
      </c>
      <c r="B286" s="1" t="s">
        <v>199</v>
      </c>
      <c r="C286" s="1" t="s">
        <v>195</v>
      </c>
      <c r="D286" s="5">
        <v>80</v>
      </c>
    </row>
    <row r="287" spans="1:4" x14ac:dyDescent="0.35">
      <c r="A287" s="8" t="s">
        <v>90</v>
      </c>
      <c r="B287" s="1" t="s">
        <v>199</v>
      </c>
      <c r="C287" s="1" t="s">
        <v>196</v>
      </c>
      <c r="D287" s="5">
        <v>32</v>
      </c>
    </row>
    <row r="288" spans="1:4" x14ac:dyDescent="0.35">
      <c r="A288" s="8" t="s">
        <v>90</v>
      </c>
      <c r="B288" s="1" t="s">
        <v>199</v>
      </c>
      <c r="C288" s="1" t="s">
        <v>197</v>
      </c>
      <c r="D288" s="5">
        <v>112</v>
      </c>
    </row>
    <row r="289" spans="1:4" x14ac:dyDescent="0.35">
      <c r="A289" s="8" t="s">
        <v>90</v>
      </c>
      <c r="B289" s="1" t="s">
        <v>200</v>
      </c>
      <c r="C289" s="1" t="s">
        <v>195</v>
      </c>
      <c r="D289" s="5">
        <v>32</v>
      </c>
    </row>
    <row r="290" spans="1:4" x14ac:dyDescent="0.35">
      <c r="A290" s="8" t="s">
        <v>90</v>
      </c>
      <c r="B290" s="1" t="s">
        <v>200</v>
      </c>
      <c r="C290" s="1" t="s">
        <v>196</v>
      </c>
      <c r="D290" s="5">
        <v>17</v>
      </c>
    </row>
    <row r="291" spans="1:4" x14ac:dyDescent="0.35">
      <c r="A291" s="8" t="s">
        <v>90</v>
      </c>
      <c r="B291" s="1" t="s">
        <v>200</v>
      </c>
      <c r="C291" s="1" t="s">
        <v>197</v>
      </c>
      <c r="D291" s="5">
        <v>49</v>
      </c>
    </row>
    <row r="292" spans="1:4" x14ac:dyDescent="0.35">
      <c r="A292" s="8"/>
    </row>
    <row r="293" spans="1:4" x14ac:dyDescent="0.35">
      <c r="A293" s="8"/>
    </row>
    <row r="294" spans="1:4" x14ac:dyDescent="0.35">
      <c r="A294" s="8"/>
    </row>
    <row r="295" spans="1:4" x14ac:dyDescent="0.35">
      <c r="A295" s="8"/>
    </row>
    <row r="296" spans="1:4" x14ac:dyDescent="0.35">
      <c r="A296" s="8"/>
    </row>
    <row r="297" spans="1:4" x14ac:dyDescent="0.35">
      <c r="A297" s="8"/>
    </row>
    <row r="298" spans="1:4" x14ac:dyDescent="0.35">
      <c r="A298" s="8"/>
    </row>
    <row r="299" spans="1:4" x14ac:dyDescent="0.35">
      <c r="A299" s="8"/>
    </row>
    <row r="300" spans="1:4" x14ac:dyDescent="0.35">
      <c r="A300" s="8"/>
    </row>
    <row r="301" spans="1:4" x14ac:dyDescent="0.35">
      <c r="A301" s="8"/>
    </row>
    <row r="302" spans="1:4" x14ac:dyDescent="0.35">
      <c r="A302" s="8"/>
    </row>
    <row r="303" spans="1:4" x14ac:dyDescent="0.35">
      <c r="A303" s="8"/>
    </row>
    <row r="304" spans="1:4"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defaultColWidth="11.07421875" defaultRowHeight="15.5" x14ac:dyDescent="0.35"/>
  <cols>
    <col min="1" max="1" width="9.69140625" customWidth="1"/>
    <col min="2" max="2" width="16.69140625" customWidth="1"/>
    <col min="3" max="3" width="13.15234375" bestFit="1" customWidth="1"/>
    <col min="4" max="4" width="21.15234375" customWidth="1"/>
    <col min="5" max="5" width="16.69140625" customWidth="1"/>
  </cols>
  <sheetData>
    <row r="1" spans="1:5" ht="20" x14ac:dyDescent="0.4">
      <c r="A1" s="28" t="s">
        <v>393</v>
      </c>
    </row>
    <row r="2" spans="1:5" x14ac:dyDescent="0.35">
      <c r="A2" s="8" t="s">
        <v>9</v>
      </c>
    </row>
    <row r="3" spans="1:5" ht="46.5" x14ac:dyDescent="0.35">
      <c r="A3" s="9" t="s">
        <v>65</v>
      </c>
      <c r="B3" s="7" t="s">
        <v>201</v>
      </c>
      <c r="C3" s="6" t="s">
        <v>66</v>
      </c>
      <c r="D3" s="6" t="s">
        <v>202</v>
      </c>
      <c r="E3" s="6" t="s">
        <v>203</v>
      </c>
    </row>
    <row r="4" spans="1:5" x14ac:dyDescent="0.35">
      <c r="A4" s="8" t="s">
        <v>67</v>
      </c>
      <c r="B4" s="1" t="s">
        <v>204</v>
      </c>
      <c r="C4" s="5">
        <v>77</v>
      </c>
      <c r="D4" s="5">
        <v>228</v>
      </c>
      <c r="E4" s="5" t="s">
        <v>205</v>
      </c>
    </row>
    <row r="5" spans="1:5" x14ac:dyDescent="0.35">
      <c r="A5" s="8" t="s">
        <v>67</v>
      </c>
      <c r="B5" s="1" t="s">
        <v>206</v>
      </c>
      <c r="C5" s="5">
        <v>43</v>
      </c>
      <c r="D5" s="5">
        <v>228</v>
      </c>
      <c r="E5" s="5" t="s">
        <v>207</v>
      </c>
    </row>
    <row r="6" spans="1:5" x14ac:dyDescent="0.35">
      <c r="A6" s="8" t="s">
        <v>67</v>
      </c>
      <c r="B6" s="1" t="s">
        <v>208</v>
      </c>
      <c r="C6" s="5">
        <v>23</v>
      </c>
      <c r="D6" s="5">
        <v>228</v>
      </c>
      <c r="E6" s="5" t="s">
        <v>171</v>
      </c>
    </row>
    <row r="7" spans="1:5" x14ac:dyDescent="0.35">
      <c r="A7" s="8" t="s">
        <v>67</v>
      </c>
      <c r="B7" s="1" t="s">
        <v>209</v>
      </c>
      <c r="C7" s="5">
        <v>85</v>
      </c>
      <c r="D7" s="5">
        <v>228</v>
      </c>
      <c r="E7" s="5" t="s">
        <v>210</v>
      </c>
    </row>
    <row r="8" spans="1:5" x14ac:dyDescent="0.35">
      <c r="A8" s="8" t="s">
        <v>68</v>
      </c>
      <c r="B8" s="1" t="s">
        <v>204</v>
      </c>
      <c r="C8" s="5">
        <v>70</v>
      </c>
      <c r="D8" s="5">
        <v>233</v>
      </c>
      <c r="E8" s="5" t="s">
        <v>211</v>
      </c>
    </row>
    <row r="9" spans="1:5" x14ac:dyDescent="0.35">
      <c r="A9" s="8" t="s">
        <v>68</v>
      </c>
      <c r="B9" s="1" t="s">
        <v>206</v>
      </c>
      <c r="C9" s="5">
        <v>44</v>
      </c>
      <c r="D9" s="5">
        <v>233</v>
      </c>
      <c r="E9" s="5" t="s">
        <v>207</v>
      </c>
    </row>
    <row r="10" spans="1:5" x14ac:dyDescent="0.35">
      <c r="A10" s="8" t="s">
        <v>68</v>
      </c>
      <c r="B10" s="1" t="s">
        <v>208</v>
      </c>
      <c r="C10" s="5">
        <v>17</v>
      </c>
      <c r="D10" s="5">
        <v>233</v>
      </c>
      <c r="E10" s="5" t="s">
        <v>212</v>
      </c>
    </row>
    <row r="11" spans="1:5" x14ac:dyDescent="0.35">
      <c r="A11" s="8" t="s">
        <v>68</v>
      </c>
      <c r="B11" s="1" t="s">
        <v>209</v>
      </c>
      <c r="C11" s="5">
        <v>102</v>
      </c>
      <c r="D11" s="5">
        <v>233</v>
      </c>
      <c r="E11" s="5" t="s">
        <v>213</v>
      </c>
    </row>
    <row r="12" spans="1:5" x14ac:dyDescent="0.35">
      <c r="A12" s="8" t="s">
        <v>69</v>
      </c>
      <c r="B12" s="1" t="s">
        <v>204</v>
      </c>
      <c r="C12" s="5">
        <v>84</v>
      </c>
      <c r="D12" s="5">
        <v>290</v>
      </c>
      <c r="E12" s="5" t="s">
        <v>214</v>
      </c>
    </row>
    <row r="13" spans="1:5" x14ac:dyDescent="0.35">
      <c r="A13" s="8" t="s">
        <v>69</v>
      </c>
      <c r="B13" s="1" t="s">
        <v>206</v>
      </c>
      <c r="C13" s="5">
        <v>79</v>
      </c>
      <c r="D13" s="5">
        <v>290</v>
      </c>
      <c r="E13" s="5" t="s">
        <v>215</v>
      </c>
    </row>
    <row r="14" spans="1:5" x14ac:dyDescent="0.35">
      <c r="A14" s="8" t="s">
        <v>69</v>
      </c>
      <c r="B14" s="1" t="s">
        <v>208</v>
      </c>
      <c r="C14" s="5">
        <v>19</v>
      </c>
      <c r="D14" s="5">
        <v>290</v>
      </c>
      <c r="E14" s="5" t="s">
        <v>115</v>
      </c>
    </row>
    <row r="15" spans="1:5" x14ac:dyDescent="0.35">
      <c r="A15" s="8" t="s">
        <v>69</v>
      </c>
      <c r="B15" s="1" t="s">
        <v>209</v>
      </c>
      <c r="C15" s="5">
        <v>108</v>
      </c>
      <c r="D15" s="5">
        <v>290</v>
      </c>
      <c r="E15" s="5" t="s">
        <v>216</v>
      </c>
    </row>
    <row r="16" spans="1:5" x14ac:dyDescent="0.35">
      <c r="A16" s="8" t="s">
        <v>70</v>
      </c>
      <c r="B16" s="1" t="s">
        <v>204</v>
      </c>
      <c r="C16" s="5">
        <v>113</v>
      </c>
      <c r="D16" s="5">
        <v>282</v>
      </c>
      <c r="E16" s="5" t="s">
        <v>217</v>
      </c>
    </row>
    <row r="17" spans="1:5" x14ac:dyDescent="0.35">
      <c r="A17" s="8" t="s">
        <v>70</v>
      </c>
      <c r="B17" s="1" t="s">
        <v>206</v>
      </c>
      <c r="C17" s="5">
        <v>61</v>
      </c>
      <c r="D17" s="5">
        <v>282</v>
      </c>
      <c r="E17" s="5" t="s">
        <v>218</v>
      </c>
    </row>
    <row r="18" spans="1:5" x14ac:dyDescent="0.35">
      <c r="A18" s="8" t="s">
        <v>70</v>
      </c>
      <c r="B18" s="1" t="s">
        <v>208</v>
      </c>
      <c r="C18" s="5">
        <v>14</v>
      </c>
      <c r="D18" s="5">
        <v>282</v>
      </c>
      <c r="E18" s="5" t="s">
        <v>219</v>
      </c>
    </row>
    <row r="19" spans="1:5" x14ac:dyDescent="0.35">
      <c r="A19" s="8" t="s">
        <v>70</v>
      </c>
      <c r="B19" s="1" t="s">
        <v>209</v>
      </c>
      <c r="C19" s="5">
        <v>94</v>
      </c>
      <c r="D19" s="5">
        <v>282</v>
      </c>
      <c r="E19" s="5" t="s">
        <v>220</v>
      </c>
    </row>
    <row r="20" spans="1:5" x14ac:dyDescent="0.35">
      <c r="A20" s="8" t="s">
        <v>71</v>
      </c>
      <c r="B20" s="1" t="s">
        <v>204</v>
      </c>
      <c r="C20" s="5">
        <v>88</v>
      </c>
      <c r="D20" s="5">
        <v>291</v>
      </c>
      <c r="E20" s="5" t="s">
        <v>221</v>
      </c>
    </row>
    <row r="21" spans="1:5" x14ac:dyDescent="0.35">
      <c r="A21" s="8" t="s">
        <v>71</v>
      </c>
      <c r="B21" s="1" t="s">
        <v>206</v>
      </c>
      <c r="C21" s="5">
        <v>103</v>
      </c>
      <c r="D21" s="5">
        <v>291</v>
      </c>
      <c r="E21" s="5" t="s">
        <v>222</v>
      </c>
    </row>
    <row r="22" spans="1:5" x14ac:dyDescent="0.35">
      <c r="A22" s="8" t="s">
        <v>71</v>
      </c>
      <c r="B22" s="1" t="s">
        <v>208</v>
      </c>
      <c r="C22" s="5">
        <v>23</v>
      </c>
      <c r="D22" s="5">
        <v>291</v>
      </c>
      <c r="E22" s="5" t="s">
        <v>223</v>
      </c>
    </row>
    <row r="23" spans="1:5" x14ac:dyDescent="0.35">
      <c r="A23" s="8" t="s">
        <v>71</v>
      </c>
      <c r="B23" s="1" t="s">
        <v>209</v>
      </c>
      <c r="C23" s="5">
        <v>77</v>
      </c>
      <c r="D23" s="5">
        <v>291</v>
      </c>
      <c r="E23" s="5" t="s">
        <v>224</v>
      </c>
    </row>
    <row r="24" spans="1:5" x14ac:dyDescent="0.35">
      <c r="A24" s="8" t="s">
        <v>72</v>
      </c>
      <c r="B24" s="1" t="s">
        <v>204</v>
      </c>
      <c r="C24" s="5">
        <v>102</v>
      </c>
      <c r="D24" s="5">
        <v>358</v>
      </c>
      <c r="E24" s="5" t="s">
        <v>225</v>
      </c>
    </row>
    <row r="25" spans="1:5" x14ac:dyDescent="0.35">
      <c r="A25" s="8" t="s">
        <v>72</v>
      </c>
      <c r="B25" s="1" t="s">
        <v>206</v>
      </c>
      <c r="C25" s="5">
        <v>112</v>
      </c>
      <c r="D25" s="5">
        <v>358</v>
      </c>
      <c r="E25" s="5" t="s">
        <v>226</v>
      </c>
    </row>
    <row r="26" spans="1:5" x14ac:dyDescent="0.35">
      <c r="A26" s="8" t="s">
        <v>72</v>
      </c>
      <c r="B26" s="1" t="s">
        <v>208</v>
      </c>
      <c r="C26" s="5">
        <v>45</v>
      </c>
      <c r="D26" s="5">
        <v>358</v>
      </c>
      <c r="E26" s="5" t="s">
        <v>227</v>
      </c>
    </row>
    <row r="27" spans="1:5" x14ac:dyDescent="0.35">
      <c r="A27" s="8" t="s">
        <v>72</v>
      </c>
      <c r="B27" s="1" t="s">
        <v>209</v>
      </c>
      <c r="C27" s="5">
        <v>99</v>
      </c>
      <c r="D27" s="5">
        <v>358</v>
      </c>
      <c r="E27" s="5" t="s">
        <v>228</v>
      </c>
    </row>
    <row r="28" spans="1:5" x14ac:dyDescent="0.35">
      <c r="A28" s="8" t="s">
        <v>73</v>
      </c>
      <c r="B28" s="1" t="s">
        <v>204</v>
      </c>
      <c r="C28" s="5">
        <v>81</v>
      </c>
      <c r="D28" s="5">
        <v>309</v>
      </c>
      <c r="E28" s="5" t="s">
        <v>229</v>
      </c>
    </row>
    <row r="29" spans="1:5" x14ac:dyDescent="0.35">
      <c r="A29" s="8" t="s">
        <v>73</v>
      </c>
      <c r="B29" s="1" t="s">
        <v>206</v>
      </c>
      <c r="C29" s="5">
        <v>97</v>
      </c>
      <c r="D29" s="5">
        <v>309</v>
      </c>
      <c r="E29" s="5" t="s">
        <v>230</v>
      </c>
    </row>
    <row r="30" spans="1:5" x14ac:dyDescent="0.35">
      <c r="A30" s="8" t="s">
        <v>73</v>
      </c>
      <c r="B30" s="1" t="s">
        <v>208</v>
      </c>
      <c r="C30" s="5">
        <v>43</v>
      </c>
      <c r="D30" s="5">
        <v>309</v>
      </c>
      <c r="E30" s="5" t="s">
        <v>231</v>
      </c>
    </row>
    <row r="31" spans="1:5" x14ac:dyDescent="0.35">
      <c r="A31" s="8" t="s">
        <v>73</v>
      </c>
      <c r="B31" s="1" t="s">
        <v>209</v>
      </c>
      <c r="C31" s="5">
        <v>88</v>
      </c>
      <c r="D31" s="5">
        <v>309</v>
      </c>
      <c r="E31" s="5" t="s">
        <v>225</v>
      </c>
    </row>
    <row r="32" spans="1:5" x14ac:dyDescent="0.35">
      <c r="A32" s="8" t="s">
        <v>74</v>
      </c>
      <c r="B32" s="1" t="s">
        <v>204</v>
      </c>
      <c r="C32" s="5">
        <v>93</v>
      </c>
      <c r="D32" s="5">
        <v>358</v>
      </c>
      <c r="E32" s="5" t="s">
        <v>232</v>
      </c>
    </row>
    <row r="33" spans="1:5" x14ac:dyDescent="0.35">
      <c r="A33" s="8" t="s">
        <v>74</v>
      </c>
      <c r="B33" s="1" t="s">
        <v>206</v>
      </c>
      <c r="C33" s="5">
        <v>115</v>
      </c>
      <c r="D33" s="5">
        <v>358</v>
      </c>
      <c r="E33" s="5" t="s">
        <v>233</v>
      </c>
    </row>
    <row r="34" spans="1:5" x14ac:dyDescent="0.35">
      <c r="A34" s="8" t="s">
        <v>74</v>
      </c>
      <c r="B34" s="1" t="s">
        <v>208</v>
      </c>
      <c r="C34" s="5">
        <v>48</v>
      </c>
      <c r="D34" s="5">
        <v>358</v>
      </c>
      <c r="E34" s="5" t="s">
        <v>234</v>
      </c>
    </row>
    <row r="35" spans="1:5" x14ac:dyDescent="0.35">
      <c r="A35" s="8" t="s">
        <v>74</v>
      </c>
      <c r="B35" s="1" t="s">
        <v>209</v>
      </c>
      <c r="C35" s="5">
        <v>102</v>
      </c>
      <c r="D35" s="5">
        <v>358</v>
      </c>
      <c r="E35" s="5" t="s">
        <v>225</v>
      </c>
    </row>
    <row r="36" spans="1:5" x14ac:dyDescent="0.35">
      <c r="A36" s="8" t="s">
        <v>75</v>
      </c>
      <c r="B36" s="1" t="s">
        <v>204</v>
      </c>
      <c r="C36" s="5">
        <v>94</v>
      </c>
      <c r="D36" s="5">
        <v>362</v>
      </c>
      <c r="E36" s="5" t="s">
        <v>232</v>
      </c>
    </row>
    <row r="37" spans="1:5" x14ac:dyDescent="0.35">
      <c r="A37" s="8" t="s">
        <v>75</v>
      </c>
      <c r="B37" s="1" t="s">
        <v>206</v>
      </c>
      <c r="C37" s="5">
        <v>89</v>
      </c>
      <c r="D37" s="5">
        <v>362</v>
      </c>
      <c r="E37" s="5" t="s">
        <v>235</v>
      </c>
    </row>
    <row r="38" spans="1:5" x14ac:dyDescent="0.35">
      <c r="A38" s="8" t="s">
        <v>75</v>
      </c>
      <c r="B38" s="1" t="s">
        <v>208</v>
      </c>
      <c r="C38" s="5">
        <v>72</v>
      </c>
      <c r="D38" s="5">
        <v>362</v>
      </c>
      <c r="E38" s="5" t="s">
        <v>236</v>
      </c>
    </row>
    <row r="39" spans="1:5" x14ac:dyDescent="0.35">
      <c r="A39" s="8" t="s">
        <v>75</v>
      </c>
      <c r="B39" s="1" t="s">
        <v>209</v>
      </c>
      <c r="C39" s="5">
        <v>107</v>
      </c>
      <c r="D39" s="5">
        <v>362</v>
      </c>
      <c r="E39" s="5" t="s">
        <v>237</v>
      </c>
    </row>
    <row r="40" spans="1:5" x14ac:dyDescent="0.35">
      <c r="A40" s="8" t="s">
        <v>76</v>
      </c>
      <c r="B40" s="1" t="s">
        <v>204</v>
      </c>
      <c r="C40" s="5">
        <v>67</v>
      </c>
      <c r="D40" s="5">
        <v>314</v>
      </c>
      <c r="E40" s="5" t="s">
        <v>238</v>
      </c>
    </row>
    <row r="41" spans="1:5" x14ac:dyDescent="0.35">
      <c r="A41" s="8" t="s">
        <v>76</v>
      </c>
      <c r="B41" s="1" t="s">
        <v>206</v>
      </c>
      <c r="C41" s="5">
        <v>93</v>
      </c>
      <c r="D41" s="5">
        <v>314</v>
      </c>
      <c r="E41" s="5" t="s">
        <v>237</v>
      </c>
    </row>
    <row r="42" spans="1:5" x14ac:dyDescent="0.35">
      <c r="A42" s="8" t="s">
        <v>76</v>
      </c>
      <c r="B42" s="1" t="s">
        <v>208</v>
      </c>
      <c r="C42" s="5">
        <v>59</v>
      </c>
      <c r="D42" s="5">
        <v>314</v>
      </c>
      <c r="E42" s="5" t="s">
        <v>239</v>
      </c>
    </row>
    <row r="43" spans="1:5" x14ac:dyDescent="0.35">
      <c r="A43" s="8" t="s">
        <v>76</v>
      </c>
      <c r="B43" s="1" t="s">
        <v>209</v>
      </c>
      <c r="C43" s="5">
        <v>95</v>
      </c>
      <c r="D43" s="5">
        <v>314</v>
      </c>
      <c r="E43" s="5" t="s">
        <v>240</v>
      </c>
    </row>
    <row r="44" spans="1:5" x14ac:dyDescent="0.35">
      <c r="A44" s="8" t="s">
        <v>77</v>
      </c>
      <c r="B44" s="1" t="s">
        <v>204</v>
      </c>
      <c r="C44" s="5">
        <v>81</v>
      </c>
      <c r="D44" s="5">
        <v>345</v>
      </c>
      <c r="E44" s="5" t="s">
        <v>241</v>
      </c>
    </row>
    <row r="45" spans="1:5" x14ac:dyDescent="0.35">
      <c r="A45" s="8" t="s">
        <v>77</v>
      </c>
      <c r="B45" s="1" t="s">
        <v>206</v>
      </c>
      <c r="C45" s="5">
        <v>92</v>
      </c>
      <c r="D45" s="5">
        <v>345</v>
      </c>
      <c r="E45" s="5" t="s">
        <v>242</v>
      </c>
    </row>
    <row r="46" spans="1:5" x14ac:dyDescent="0.35">
      <c r="A46" s="8" t="s">
        <v>77</v>
      </c>
      <c r="B46" s="1" t="s">
        <v>208</v>
      </c>
      <c r="C46" s="5">
        <v>63</v>
      </c>
      <c r="D46" s="5">
        <v>345</v>
      </c>
      <c r="E46" s="5" t="s">
        <v>243</v>
      </c>
    </row>
    <row r="47" spans="1:5" x14ac:dyDescent="0.35">
      <c r="A47" s="8" t="s">
        <v>77</v>
      </c>
      <c r="B47" s="1" t="s">
        <v>209</v>
      </c>
      <c r="C47" s="5">
        <v>109</v>
      </c>
      <c r="D47" s="5">
        <v>345</v>
      </c>
      <c r="E47" s="5" t="s">
        <v>244</v>
      </c>
    </row>
    <row r="48" spans="1:5" x14ac:dyDescent="0.35">
      <c r="A48" s="8" t="s">
        <v>78</v>
      </c>
      <c r="B48" s="1" t="s">
        <v>204</v>
      </c>
      <c r="C48" s="5">
        <v>68</v>
      </c>
      <c r="D48" s="5">
        <v>314</v>
      </c>
      <c r="E48" s="5" t="s">
        <v>245</v>
      </c>
    </row>
    <row r="49" spans="1:5" x14ac:dyDescent="0.35">
      <c r="A49" s="8" t="s">
        <v>78</v>
      </c>
      <c r="B49" s="1" t="s">
        <v>206</v>
      </c>
      <c r="C49" s="5">
        <v>74</v>
      </c>
      <c r="D49" s="5">
        <v>314</v>
      </c>
      <c r="E49" s="5" t="s">
        <v>246</v>
      </c>
    </row>
    <row r="50" spans="1:5" x14ac:dyDescent="0.35">
      <c r="A50" s="8" t="s">
        <v>78</v>
      </c>
      <c r="B50" s="1" t="s">
        <v>208</v>
      </c>
      <c r="C50" s="5">
        <v>64</v>
      </c>
      <c r="D50" s="5">
        <v>314</v>
      </c>
      <c r="E50" s="5" t="s">
        <v>247</v>
      </c>
    </row>
    <row r="51" spans="1:5" x14ac:dyDescent="0.35">
      <c r="A51" s="8" t="s">
        <v>78</v>
      </c>
      <c r="B51" s="1" t="s">
        <v>209</v>
      </c>
      <c r="C51" s="5">
        <v>108</v>
      </c>
      <c r="D51" s="5">
        <v>314</v>
      </c>
      <c r="E51" s="5" t="s">
        <v>248</v>
      </c>
    </row>
    <row r="52" spans="1:5" x14ac:dyDescent="0.35">
      <c r="A52" s="8" t="s">
        <v>79</v>
      </c>
      <c r="B52" s="1" t="s">
        <v>204</v>
      </c>
      <c r="C52" s="5">
        <v>62</v>
      </c>
      <c r="D52" s="5">
        <v>334</v>
      </c>
      <c r="E52" s="5" t="s">
        <v>249</v>
      </c>
    </row>
    <row r="53" spans="1:5" x14ac:dyDescent="0.35">
      <c r="A53" s="8" t="s">
        <v>79</v>
      </c>
      <c r="B53" s="1" t="s">
        <v>206</v>
      </c>
      <c r="C53" s="5">
        <v>79</v>
      </c>
      <c r="D53" s="5">
        <v>334</v>
      </c>
      <c r="E53" s="5" t="s">
        <v>250</v>
      </c>
    </row>
    <row r="54" spans="1:5" x14ac:dyDescent="0.35">
      <c r="A54" s="8" t="s">
        <v>79</v>
      </c>
      <c r="B54" s="1" t="s">
        <v>208</v>
      </c>
      <c r="C54" s="5">
        <v>71</v>
      </c>
      <c r="D54" s="5">
        <v>334</v>
      </c>
      <c r="E54" s="5" t="s">
        <v>238</v>
      </c>
    </row>
    <row r="55" spans="1:5" x14ac:dyDescent="0.35">
      <c r="A55" s="8" t="s">
        <v>79</v>
      </c>
      <c r="B55" s="1" t="s">
        <v>209</v>
      </c>
      <c r="C55" s="5">
        <v>122</v>
      </c>
      <c r="D55" s="5">
        <v>334</v>
      </c>
      <c r="E55" s="5" t="s">
        <v>251</v>
      </c>
    </row>
    <row r="56" spans="1:5" x14ac:dyDescent="0.35">
      <c r="A56" s="8" t="s">
        <v>80</v>
      </c>
      <c r="B56" s="1" t="s">
        <v>204</v>
      </c>
      <c r="C56" s="5">
        <v>54</v>
      </c>
      <c r="D56" s="5">
        <v>277</v>
      </c>
      <c r="E56" s="5" t="s">
        <v>252</v>
      </c>
    </row>
    <row r="57" spans="1:5" x14ac:dyDescent="0.35">
      <c r="A57" s="8" t="s">
        <v>80</v>
      </c>
      <c r="B57" s="1" t="s">
        <v>206</v>
      </c>
      <c r="C57" s="5">
        <v>57</v>
      </c>
      <c r="D57" s="5">
        <v>277</v>
      </c>
      <c r="E57" s="5" t="s">
        <v>253</v>
      </c>
    </row>
    <row r="58" spans="1:5" x14ac:dyDescent="0.35">
      <c r="A58" s="8" t="s">
        <v>80</v>
      </c>
      <c r="B58" s="1" t="s">
        <v>208</v>
      </c>
      <c r="C58" s="5">
        <v>57</v>
      </c>
      <c r="D58" s="5">
        <v>277</v>
      </c>
      <c r="E58" s="5" t="s">
        <v>253</v>
      </c>
    </row>
    <row r="59" spans="1:5" x14ac:dyDescent="0.35">
      <c r="A59" s="8" t="s">
        <v>80</v>
      </c>
      <c r="B59" s="1" t="s">
        <v>209</v>
      </c>
      <c r="C59" s="5">
        <v>109</v>
      </c>
      <c r="D59" s="5">
        <v>277</v>
      </c>
      <c r="E59" s="5" t="s">
        <v>254</v>
      </c>
    </row>
    <row r="60" spans="1:5" x14ac:dyDescent="0.35">
      <c r="A60" s="8" t="s">
        <v>81</v>
      </c>
      <c r="B60" s="1" t="s">
        <v>204</v>
      </c>
      <c r="C60" s="5">
        <v>58</v>
      </c>
      <c r="D60" s="5">
        <v>277</v>
      </c>
      <c r="E60" s="5" t="s">
        <v>255</v>
      </c>
    </row>
    <row r="61" spans="1:5" x14ac:dyDescent="0.35">
      <c r="A61" s="8" t="s">
        <v>81</v>
      </c>
      <c r="B61" s="1" t="s">
        <v>206</v>
      </c>
      <c r="C61" s="5">
        <v>44</v>
      </c>
      <c r="D61" s="5">
        <v>277</v>
      </c>
      <c r="E61" s="5" t="s">
        <v>256</v>
      </c>
    </row>
    <row r="62" spans="1:5" x14ac:dyDescent="0.35">
      <c r="A62" s="8" t="s">
        <v>81</v>
      </c>
      <c r="B62" s="1" t="s">
        <v>208</v>
      </c>
      <c r="C62" s="5">
        <v>52</v>
      </c>
      <c r="D62" s="5">
        <v>277</v>
      </c>
      <c r="E62" s="5" t="s">
        <v>239</v>
      </c>
    </row>
    <row r="63" spans="1:5" x14ac:dyDescent="0.35">
      <c r="A63" s="8" t="s">
        <v>81</v>
      </c>
      <c r="B63" s="1" t="s">
        <v>209</v>
      </c>
      <c r="C63" s="5">
        <v>123</v>
      </c>
      <c r="D63" s="5">
        <v>277</v>
      </c>
      <c r="E63" s="5" t="s">
        <v>257</v>
      </c>
    </row>
    <row r="64" spans="1:5" x14ac:dyDescent="0.35">
      <c r="A64" s="8" t="s">
        <v>82</v>
      </c>
      <c r="B64" s="1" t="s">
        <v>204</v>
      </c>
      <c r="C64" s="5">
        <v>65</v>
      </c>
      <c r="D64" s="5">
        <v>273</v>
      </c>
      <c r="E64" s="5" t="s">
        <v>258</v>
      </c>
    </row>
    <row r="65" spans="1:5" x14ac:dyDescent="0.35">
      <c r="A65" s="8" t="s">
        <v>82</v>
      </c>
      <c r="B65" s="1" t="s">
        <v>206</v>
      </c>
      <c r="C65" s="5">
        <v>50</v>
      </c>
      <c r="D65" s="5">
        <v>273</v>
      </c>
      <c r="E65" s="5" t="s">
        <v>243</v>
      </c>
    </row>
    <row r="66" spans="1:5" x14ac:dyDescent="0.35">
      <c r="A66" s="8" t="s">
        <v>82</v>
      </c>
      <c r="B66" s="1" t="s">
        <v>208</v>
      </c>
      <c r="C66" s="5">
        <v>42</v>
      </c>
      <c r="D66" s="5">
        <v>273</v>
      </c>
      <c r="E66" s="5" t="s">
        <v>259</v>
      </c>
    </row>
    <row r="67" spans="1:5" x14ac:dyDescent="0.35">
      <c r="A67" s="8" t="s">
        <v>82</v>
      </c>
      <c r="B67" s="1" t="s">
        <v>209</v>
      </c>
      <c r="C67" s="5">
        <v>116</v>
      </c>
      <c r="D67" s="5">
        <v>273</v>
      </c>
      <c r="E67" s="5" t="s">
        <v>260</v>
      </c>
    </row>
    <row r="68" spans="1:5" x14ac:dyDescent="0.35">
      <c r="A68" s="8" t="s">
        <v>83</v>
      </c>
      <c r="B68" s="1" t="s">
        <v>204</v>
      </c>
      <c r="C68" s="5">
        <v>58</v>
      </c>
      <c r="D68" s="5">
        <v>234</v>
      </c>
      <c r="E68" s="5" t="s">
        <v>261</v>
      </c>
    </row>
    <row r="69" spans="1:5" x14ac:dyDescent="0.35">
      <c r="A69" s="8" t="s">
        <v>83</v>
      </c>
      <c r="B69" s="1" t="s">
        <v>206</v>
      </c>
      <c r="C69" s="5">
        <v>47</v>
      </c>
      <c r="D69" s="5">
        <v>234</v>
      </c>
      <c r="E69" s="5" t="s">
        <v>262</v>
      </c>
    </row>
    <row r="70" spans="1:5" x14ac:dyDescent="0.35">
      <c r="A70" s="8" t="s">
        <v>83</v>
      </c>
      <c r="B70" s="1" t="s">
        <v>208</v>
      </c>
      <c r="C70" s="5">
        <v>31</v>
      </c>
      <c r="D70" s="5">
        <v>234</v>
      </c>
      <c r="E70" s="5" t="s">
        <v>168</v>
      </c>
    </row>
    <row r="71" spans="1:5" x14ac:dyDescent="0.35">
      <c r="A71" s="8" t="s">
        <v>83</v>
      </c>
      <c r="B71" s="1" t="s">
        <v>209</v>
      </c>
      <c r="C71" s="5">
        <v>98</v>
      </c>
      <c r="D71" s="5">
        <v>234</v>
      </c>
      <c r="E71" s="5" t="s">
        <v>263</v>
      </c>
    </row>
    <row r="72" spans="1:5" x14ac:dyDescent="0.35">
      <c r="A72" s="8" t="s">
        <v>84</v>
      </c>
      <c r="B72" s="1" t="s">
        <v>204</v>
      </c>
      <c r="C72" s="5">
        <v>53</v>
      </c>
      <c r="D72" s="5">
        <v>227</v>
      </c>
      <c r="E72" s="5" t="s">
        <v>264</v>
      </c>
    </row>
    <row r="73" spans="1:5" x14ac:dyDescent="0.35">
      <c r="A73" s="8" t="s">
        <v>84</v>
      </c>
      <c r="B73" s="1" t="s">
        <v>206</v>
      </c>
      <c r="C73" s="5">
        <v>42</v>
      </c>
      <c r="D73" s="5">
        <v>227</v>
      </c>
      <c r="E73" s="5" t="s">
        <v>265</v>
      </c>
    </row>
    <row r="74" spans="1:5" x14ac:dyDescent="0.35">
      <c r="A74" s="8" t="s">
        <v>84</v>
      </c>
      <c r="B74" s="1" t="s">
        <v>208</v>
      </c>
      <c r="C74" s="5">
        <v>34</v>
      </c>
      <c r="D74" s="5">
        <v>227</v>
      </c>
      <c r="E74" s="5" t="s">
        <v>162</v>
      </c>
    </row>
    <row r="75" spans="1:5" x14ac:dyDescent="0.35">
      <c r="A75" s="8" t="s">
        <v>84</v>
      </c>
      <c r="B75" s="1" t="s">
        <v>209</v>
      </c>
      <c r="C75" s="5">
        <v>98</v>
      </c>
      <c r="D75" s="5">
        <v>227</v>
      </c>
      <c r="E75" s="5" t="s">
        <v>266</v>
      </c>
    </row>
    <row r="76" spans="1:5" x14ac:dyDescent="0.35">
      <c r="A76" s="8" t="s">
        <v>85</v>
      </c>
      <c r="B76" s="1" t="s">
        <v>204</v>
      </c>
      <c r="C76" s="5">
        <v>57</v>
      </c>
      <c r="D76" s="5">
        <v>205</v>
      </c>
      <c r="E76" s="5" t="s">
        <v>267</v>
      </c>
    </row>
    <row r="77" spans="1:5" x14ac:dyDescent="0.35">
      <c r="A77" s="8" t="s">
        <v>85</v>
      </c>
      <c r="B77" s="1" t="s">
        <v>206</v>
      </c>
      <c r="C77" s="5">
        <v>37</v>
      </c>
      <c r="D77" s="5">
        <v>205</v>
      </c>
      <c r="E77" s="5" t="s">
        <v>268</v>
      </c>
    </row>
    <row r="78" spans="1:5" x14ac:dyDescent="0.35">
      <c r="A78" s="8" t="s">
        <v>85</v>
      </c>
      <c r="B78" s="1" t="s">
        <v>208</v>
      </c>
      <c r="C78" s="5">
        <v>34</v>
      </c>
      <c r="D78" s="5">
        <v>205</v>
      </c>
      <c r="E78" s="5" t="s">
        <v>269</v>
      </c>
    </row>
    <row r="79" spans="1:5" x14ac:dyDescent="0.35">
      <c r="A79" s="8" t="s">
        <v>85</v>
      </c>
      <c r="B79" s="1" t="s">
        <v>209</v>
      </c>
      <c r="C79" s="5">
        <v>77</v>
      </c>
      <c r="D79" s="5">
        <v>205</v>
      </c>
      <c r="E79" s="5" t="s">
        <v>270</v>
      </c>
    </row>
    <row r="80" spans="1:5" x14ac:dyDescent="0.35">
      <c r="A80" s="8" t="s">
        <v>86</v>
      </c>
      <c r="B80" s="1" t="s">
        <v>204</v>
      </c>
      <c r="C80" s="5">
        <v>51</v>
      </c>
      <c r="D80" s="5">
        <v>184</v>
      </c>
      <c r="E80" s="5" t="s">
        <v>228</v>
      </c>
    </row>
    <row r="81" spans="1:5" x14ac:dyDescent="0.35">
      <c r="A81" s="8" t="s">
        <v>86</v>
      </c>
      <c r="B81" s="1" t="s">
        <v>206</v>
      </c>
      <c r="C81" s="5">
        <v>38</v>
      </c>
      <c r="D81" s="5">
        <v>184</v>
      </c>
      <c r="E81" s="5" t="s">
        <v>271</v>
      </c>
    </row>
    <row r="82" spans="1:5" x14ac:dyDescent="0.35">
      <c r="A82" s="8" t="s">
        <v>86</v>
      </c>
      <c r="B82" s="1" t="s">
        <v>208</v>
      </c>
      <c r="C82" s="5">
        <v>21</v>
      </c>
      <c r="D82" s="5">
        <v>184</v>
      </c>
      <c r="E82" s="5" t="s">
        <v>272</v>
      </c>
    </row>
    <row r="83" spans="1:5" x14ac:dyDescent="0.35">
      <c r="A83" s="8" t="s">
        <v>86</v>
      </c>
      <c r="B83" s="1" t="s">
        <v>209</v>
      </c>
      <c r="C83" s="5">
        <v>74</v>
      </c>
      <c r="D83" s="5">
        <v>184</v>
      </c>
      <c r="E83" s="5" t="s">
        <v>273</v>
      </c>
    </row>
    <row r="84" spans="1:5" x14ac:dyDescent="0.35">
      <c r="A84" s="8" t="s">
        <v>87</v>
      </c>
      <c r="B84" s="1" t="s">
        <v>204</v>
      </c>
      <c r="C84" s="5">
        <v>39</v>
      </c>
      <c r="D84" s="5">
        <v>219</v>
      </c>
      <c r="E84" s="5" t="s">
        <v>274</v>
      </c>
    </row>
    <row r="85" spans="1:5" x14ac:dyDescent="0.35">
      <c r="A85" s="8" t="s">
        <v>87</v>
      </c>
      <c r="B85" s="1" t="s">
        <v>206</v>
      </c>
      <c r="C85" s="5">
        <v>67</v>
      </c>
      <c r="D85" s="5">
        <v>219</v>
      </c>
      <c r="E85" s="5" t="s">
        <v>275</v>
      </c>
    </row>
    <row r="86" spans="1:5" x14ac:dyDescent="0.35">
      <c r="A86" s="8" t="s">
        <v>87</v>
      </c>
      <c r="B86" s="1" t="s">
        <v>208</v>
      </c>
      <c r="C86" s="5">
        <v>30</v>
      </c>
      <c r="D86" s="5">
        <v>219</v>
      </c>
      <c r="E86" s="5" t="s">
        <v>276</v>
      </c>
    </row>
    <row r="87" spans="1:5" x14ac:dyDescent="0.35">
      <c r="A87" s="8" t="s">
        <v>87</v>
      </c>
      <c r="B87" s="1" t="s">
        <v>209</v>
      </c>
      <c r="C87" s="5">
        <v>83</v>
      </c>
      <c r="D87" s="5">
        <v>219</v>
      </c>
      <c r="E87" s="5" t="s">
        <v>277</v>
      </c>
    </row>
    <row r="88" spans="1:5" x14ac:dyDescent="0.35">
      <c r="A88" s="8" t="s">
        <v>88</v>
      </c>
      <c r="B88" s="1" t="s">
        <v>204</v>
      </c>
      <c r="C88" s="5">
        <v>54</v>
      </c>
      <c r="D88" s="5">
        <v>167</v>
      </c>
      <c r="E88" s="5" t="s">
        <v>278</v>
      </c>
    </row>
    <row r="89" spans="1:5" x14ac:dyDescent="0.35">
      <c r="A89" s="8" t="s">
        <v>88</v>
      </c>
      <c r="B89" s="1" t="s">
        <v>206</v>
      </c>
      <c r="C89" s="5">
        <v>35</v>
      </c>
      <c r="D89" s="5">
        <v>167</v>
      </c>
      <c r="E89" s="5" t="s">
        <v>279</v>
      </c>
    </row>
    <row r="90" spans="1:5" x14ac:dyDescent="0.35">
      <c r="A90" s="8" t="s">
        <v>88</v>
      </c>
      <c r="B90" s="1" t="s">
        <v>208</v>
      </c>
      <c r="C90" s="5">
        <v>21</v>
      </c>
      <c r="D90" s="5">
        <v>167</v>
      </c>
      <c r="E90" s="5" t="s">
        <v>227</v>
      </c>
    </row>
    <row r="91" spans="1:5" x14ac:dyDescent="0.35">
      <c r="A91" s="8" t="s">
        <v>88</v>
      </c>
      <c r="B91" s="1" t="s">
        <v>209</v>
      </c>
      <c r="C91" s="5">
        <v>57</v>
      </c>
      <c r="D91" s="5">
        <v>167</v>
      </c>
      <c r="E91" s="5" t="s">
        <v>280</v>
      </c>
    </row>
    <row r="92" spans="1:5" x14ac:dyDescent="0.35">
      <c r="A92" s="8" t="s">
        <v>89</v>
      </c>
      <c r="B92" s="1" t="s">
        <v>204</v>
      </c>
      <c r="C92" s="5">
        <v>80</v>
      </c>
      <c r="D92" s="5">
        <v>201</v>
      </c>
      <c r="E92" s="5" t="s">
        <v>281</v>
      </c>
    </row>
    <row r="93" spans="1:5" x14ac:dyDescent="0.35">
      <c r="A93" s="8" t="s">
        <v>89</v>
      </c>
      <c r="B93" s="1" t="s">
        <v>206</v>
      </c>
      <c r="C93" s="5">
        <v>42</v>
      </c>
      <c r="D93" s="5">
        <v>201</v>
      </c>
      <c r="E93" s="5" t="s">
        <v>255</v>
      </c>
    </row>
    <row r="94" spans="1:5" x14ac:dyDescent="0.35">
      <c r="A94" s="8" t="s">
        <v>89</v>
      </c>
      <c r="B94" s="1" t="s">
        <v>208</v>
      </c>
      <c r="C94" s="5">
        <v>20</v>
      </c>
      <c r="D94" s="5">
        <v>201</v>
      </c>
      <c r="E94" s="5" t="s">
        <v>282</v>
      </c>
    </row>
    <row r="95" spans="1:5" x14ac:dyDescent="0.35">
      <c r="A95" s="8" t="s">
        <v>89</v>
      </c>
      <c r="B95" s="1" t="s">
        <v>209</v>
      </c>
      <c r="C95" s="5">
        <v>59</v>
      </c>
      <c r="D95" s="5">
        <v>201</v>
      </c>
      <c r="E95" s="5" t="s">
        <v>283</v>
      </c>
    </row>
    <row r="96" spans="1:5" x14ac:dyDescent="0.35">
      <c r="A96" s="8" t="s">
        <v>90</v>
      </c>
      <c r="B96" s="1" t="s">
        <v>204</v>
      </c>
      <c r="C96" s="5">
        <v>96</v>
      </c>
      <c r="D96" s="5">
        <v>242</v>
      </c>
      <c r="E96" s="5" t="s">
        <v>284</v>
      </c>
    </row>
    <row r="97" spans="1:5" x14ac:dyDescent="0.35">
      <c r="A97" s="8" t="s">
        <v>90</v>
      </c>
      <c r="B97" s="1" t="s">
        <v>206</v>
      </c>
      <c r="C97" s="5">
        <v>48</v>
      </c>
      <c r="D97" s="5">
        <v>242</v>
      </c>
      <c r="E97" s="5" t="s">
        <v>285</v>
      </c>
    </row>
    <row r="98" spans="1:5" x14ac:dyDescent="0.35">
      <c r="A98" s="8" t="s">
        <v>90</v>
      </c>
      <c r="B98" s="1" t="s">
        <v>208</v>
      </c>
      <c r="C98" s="5">
        <v>23</v>
      </c>
      <c r="D98" s="5">
        <v>242</v>
      </c>
      <c r="E98" s="5" t="s">
        <v>176</v>
      </c>
    </row>
    <row r="99" spans="1:5" x14ac:dyDescent="0.35">
      <c r="A99" s="8" t="s">
        <v>90</v>
      </c>
      <c r="B99" s="1" t="s">
        <v>209</v>
      </c>
      <c r="C99" s="5">
        <v>75</v>
      </c>
      <c r="D99" s="5">
        <v>242</v>
      </c>
      <c r="E99" s="5" t="s">
        <v>286</v>
      </c>
    </row>
    <row r="100" spans="1:5" x14ac:dyDescent="0.35">
      <c r="A100" s="8"/>
    </row>
    <row r="101" spans="1:5" x14ac:dyDescent="0.35">
      <c r="A101" s="8"/>
    </row>
    <row r="102" spans="1:5" x14ac:dyDescent="0.35">
      <c r="A102" s="8"/>
    </row>
    <row r="103" spans="1:5" x14ac:dyDescent="0.35">
      <c r="A103" s="8"/>
    </row>
    <row r="104" spans="1:5" x14ac:dyDescent="0.35">
      <c r="A104" s="8"/>
    </row>
    <row r="105" spans="1:5" x14ac:dyDescent="0.35">
      <c r="A105" s="8"/>
    </row>
    <row r="106" spans="1:5" x14ac:dyDescent="0.35">
      <c r="A106" s="8"/>
    </row>
    <row r="107" spans="1:5" x14ac:dyDescent="0.35">
      <c r="A107" s="8"/>
    </row>
    <row r="108" spans="1:5" x14ac:dyDescent="0.35">
      <c r="A108" s="8"/>
    </row>
    <row r="109" spans="1:5" x14ac:dyDescent="0.35">
      <c r="A109" s="8"/>
    </row>
    <row r="110" spans="1:5" x14ac:dyDescent="0.35">
      <c r="A110" s="8"/>
    </row>
    <row r="111" spans="1:5" x14ac:dyDescent="0.35">
      <c r="A111" s="8"/>
    </row>
    <row r="112" spans="1:5"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0"/>
  <sheetViews>
    <sheetView workbookViewId="0"/>
  </sheetViews>
  <sheetFormatPr defaultColWidth="11.07421875" defaultRowHeight="15.5" x14ac:dyDescent="0.35"/>
  <cols>
    <col min="1" max="1" width="8.921875" customWidth="1"/>
    <col min="2" max="2" width="16.69140625" customWidth="1"/>
    <col min="3" max="3" width="14.3046875" customWidth="1"/>
  </cols>
  <sheetData>
    <row r="1" spans="1:3" ht="20" x14ac:dyDescent="0.4">
      <c r="A1" s="28" t="s">
        <v>24</v>
      </c>
      <c r="B1" s="8"/>
    </row>
    <row r="2" spans="1:3" x14ac:dyDescent="0.35">
      <c r="A2" s="8" t="s">
        <v>9</v>
      </c>
      <c r="B2" s="8"/>
    </row>
    <row r="3" spans="1:3" ht="38" customHeight="1" x14ac:dyDescent="0.35">
      <c r="A3" s="9" t="s">
        <v>65</v>
      </c>
      <c r="B3" s="9" t="s">
        <v>287</v>
      </c>
      <c r="C3" s="6" t="s">
        <v>66</v>
      </c>
    </row>
    <row r="4" spans="1:3" x14ac:dyDescent="0.35">
      <c r="A4" s="8" t="s">
        <v>80</v>
      </c>
      <c r="B4" s="8" t="s">
        <v>288</v>
      </c>
      <c r="C4" s="5">
        <v>12</v>
      </c>
    </row>
    <row r="5" spans="1:3" x14ac:dyDescent="0.35">
      <c r="A5" s="8" t="s">
        <v>80</v>
      </c>
      <c r="B5" s="8" t="s">
        <v>289</v>
      </c>
      <c r="C5" s="5">
        <v>54</v>
      </c>
    </row>
    <row r="6" spans="1:3" x14ac:dyDescent="0.35">
      <c r="A6" s="8" t="s">
        <v>80</v>
      </c>
      <c r="B6" s="8" t="s">
        <v>290</v>
      </c>
      <c r="C6" s="5" t="s">
        <v>390</v>
      </c>
    </row>
    <row r="7" spans="1:3" x14ac:dyDescent="0.35">
      <c r="A7" s="8" t="s">
        <v>80</v>
      </c>
      <c r="B7" s="8" t="s">
        <v>291</v>
      </c>
      <c r="C7" s="5">
        <v>132</v>
      </c>
    </row>
    <row r="8" spans="1:3" x14ac:dyDescent="0.35">
      <c r="A8" s="8" t="s">
        <v>80</v>
      </c>
      <c r="B8" s="8" t="s">
        <v>292</v>
      </c>
      <c r="C8" s="5" t="s">
        <v>390</v>
      </c>
    </row>
    <row r="9" spans="1:3" x14ac:dyDescent="0.35">
      <c r="A9" s="8" t="s">
        <v>81</v>
      </c>
      <c r="B9" s="8" t="s">
        <v>288</v>
      </c>
      <c r="C9" s="5">
        <v>14</v>
      </c>
    </row>
    <row r="10" spans="1:3" x14ac:dyDescent="0.35">
      <c r="A10" s="8" t="s">
        <v>81</v>
      </c>
      <c r="B10" s="8" t="s">
        <v>289</v>
      </c>
      <c r="C10" s="5">
        <v>39</v>
      </c>
    </row>
    <row r="11" spans="1:3" x14ac:dyDescent="0.35">
      <c r="A11" s="8" t="s">
        <v>81</v>
      </c>
      <c r="B11" s="8" t="s">
        <v>290</v>
      </c>
      <c r="C11" s="5" t="s">
        <v>390</v>
      </c>
    </row>
    <row r="12" spans="1:3" x14ac:dyDescent="0.35">
      <c r="A12" s="8" t="s">
        <v>81</v>
      </c>
      <c r="B12" s="8" t="s">
        <v>291</v>
      </c>
      <c r="C12" s="5">
        <v>103</v>
      </c>
    </row>
    <row r="13" spans="1:3" x14ac:dyDescent="0.35">
      <c r="A13" s="8" t="s">
        <v>81</v>
      </c>
      <c r="B13" s="8" t="s">
        <v>292</v>
      </c>
      <c r="C13" s="5">
        <v>6</v>
      </c>
    </row>
    <row r="14" spans="1:3" x14ac:dyDescent="0.35">
      <c r="A14" s="8" t="s">
        <v>82</v>
      </c>
      <c r="B14" s="8" t="s">
        <v>288</v>
      </c>
      <c r="C14" s="5">
        <v>22</v>
      </c>
    </row>
    <row r="15" spans="1:3" x14ac:dyDescent="0.35">
      <c r="A15" s="8" t="s">
        <v>82</v>
      </c>
      <c r="B15" s="8" t="s">
        <v>289</v>
      </c>
      <c r="C15" s="5">
        <v>46</v>
      </c>
    </row>
    <row r="16" spans="1:3" x14ac:dyDescent="0.35">
      <c r="A16" s="8" t="s">
        <v>82</v>
      </c>
      <c r="B16" s="8" t="s">
        <v>290</v>
      </c>
      <c r="C16" s="5" t="s">
        <v>390</v>
      </c>
    </row>
    <row r="17" spans="1:3" x14ac:dyDescent="0.35">
      <c r="A17" s="8" t="s">
        <v>82</v>
      </c>
      <c r="B17" s="8" t="s">
        <v>291</v>
      </c>
      <c r="C17" s="5">
        <v>95</v>
      </c>
    </row>
    <row r="18" spans="1:3" x14ac:dyDescent="0.35">
      <c r="A18" s="8" t="s">
        <v>82</v>
      </c>
      <c r="B18" s="8" t="s">
        <v>292</v>
      </c>
      <c r="C18" s="5">
        <v>8</v>
      </c>
    </row>
    <row r="19" spans="1:3" x14ac:dyDescent="0.35">
      <c r="A19" s="8" t="s">
        <v>83</v>
      </c>
      <c r="B19" s="8" t="s">
        <v>288</v>
      </c>
      <c r="C19" s="5">
        <v>17</v>
      </c>
    </row>
    <row r="20" spans="1:3" x14ac:dyDescent="0.35">
      <c r="A20" s="8" t="s">
        <v>83</v>
      </c>
      <c r="B20" s="8" t="s">
        <v>289</v>
      </c>
      <c r="C20" s="5">
        <v>30</v>
      </c>
    </row>
    <row r="21" spans="1:3" x14ac:dyDescent="0.35">
      <c r="A21" s="8" t="s">
        <v>83</v>
      </c>
      <c r="B21" s="8" t="s">
        <v>290</v>
      </c>
      <c r="C21" s="5" t="s">
        <v>390</v>
      </c>
    </row>
    <row r="22" spans="1:3" x14ac:dyDescent="0.35">
      <c r="A22" s="8" t="s">
        <v>83</v>
      </c>
      <c r="B22" s="8" t="s">
        <v>291</v>
      </c>
      <c r="C22" s="5">
        <v>86</v>
      </c>
    </row>
    <row r="23" spans="1:3" x14ac:dyDescent="0.35">
      <c r="A23" s="8" t="s">
        <v>83</v>
      </c>
      <c r="B23" s="8" t="s">
        <v>292</v>
      </c>
      <c r="C23" s="5">
        <v>10</v>
      </c>
    </row>
    <row r="24" spans="1:3" x14ac:dyDescent="0.35">
      <c r="A24" s="8" t="s">
        <v>84</v>
      </c>
      <c r="B24" s="8" t="s">
        <v>288</v>
      </c>
      <c r="C24" s="5">
        <v>22</v>
      </c>
    </row>
    <row r="25" spans="1:3" x14ac:dyDescent="0.35">
      <c r="A25" s="8" t="s">
        <v>84</v>
      </c>
      <c r="B25" s="8" t="s">
        <v>289</v>
      </c>
      <c r="C25" s="5">
        <v>32</v>
      </c>
    </row>
    <row r="26" spans="1:3" x14ac:dyDescent="0.35">
      <c r="A26" s="8" t="s">
        <v>84</v>
      </c>
      <c r="B26" s="8" t="s">
        <v>290</v>
      </c>
      <c r="C26" s="5" t="s">
        <v>390</v>
      </c>
    </row>
    <row r="27" spans="1:3" x14ac:dyDescent="0.35">
      <c r="A27" s="8" t="s">
        <v>84</v>
      </c>
      <c r="B27" s="8" t="s">
        <v>291</v>
      </c>
      <c r="C27" s="5">
        <v>66</v>
      </c>
    </row>
    <row r="28" spans="1:3" x14ac:dyDescent="0.35">
      <c r="A28" s="8" t="s">
        <v>84</v>
      </c>
      <c r="B28" s="8" t="s">
        <v>292</v>
      </c>
      <c r="C28" s="5">
        <v>6</v>
      </c>
    </row>
    <row r="29" spans="1:3" x14ac:dyDescent="0.35">
      <c r="A29" s="8" t="s">
        <v>85</v>
      </c>
      <c r="B29" s="8" t="s">
        <v>288</v>
      </c>
      <c r="C29" s="5">
        <v>29</v>
      </c>
    </row>
    <row r="30" spans="1:3" x14ac:dyDescent="0.35">
      <c r="A30" s="8" t="s">
        <v>85</v>
      </c>
      <c r="B30" s="8" t="s">
        <v>289</v>
      </c>
      <c r="C30" s="5">
        <v>26</v>
      </c>
    </row>
    <row r="31" spans="1:3" x14ac:dyDescent="0.35">
      <c r="A31" s="8" t="s">
        <v>85</v>
      </c>
      <c r="B31" s="8" t="s">
        <v>290</v>
      </c>
      <c r="C31" s="5" t="s">
        <v>390</v>
      </c>
    </row>
    <row r="32" spans="1:3" x14ac:dyDescent="0.35">
      <c r="A32" s="8" t="s">
        <v>85</v>
      </c>
      <c r="B32" s="8" t="s">
        <v>291</v>
      </c>
      <c r="C32" s="5">
        <v>62</v>
      </c>
    </row>
    <row r="33" spans="1:3" x14ac:dyDescent="0.35">
      <c r="A33" s="8" t="s">
        <v>85</v>
      </c>
      <c r="B33" s="8" t="s">
        <v>292</v>
      </c>
      <c r="C33" s="5">
        <v>19</v>
      </c>
    </row>
    <row r="34" spans="1:3" x14ac:dyDescent="0.35">
      <c r="A34" s="8" t="s">
        <v>86</v>
      </c>
      <c r="B34" s="8" t="s">
        <v>288</v>
      </c>
      <c r="C34" s="5">
        <v>11</v>
      </c>
    </row>
    <row r="35" spans="1:3" x14ac:dyDescent="0.35">
      <c r="A35" s="8" t="s">
        <v>86</v>
      </c>
      <c r="B35" s="8" t="s">
        <v>289</v>
      </c>
      <c r="C35" s="5">
        <v>21</v>
      </c>
    </row>
    <row r="36" spans="1:3" x14ac:dyDescent="0.35">
      <c r="A36" s="8" t="s">
        <v>86</v>
      </c>
      <c r="B36" s="8" t="s">
        <v>290</v>
      </c>
      <c r="C36" s="5" t="s">
        <v>390</v>
      </c>
    </row>
    <row r="37" spans="1:3" x14ac:dyDescent="0.35">
      <c r="A37" s="8" t="s">
        <v>86</v>
      </c>
      <c r="B37" s="8" t="s">
        <v>291</v>
      </c>
      <c r="C37" s="5">
        <v>61</v>
      </c>
    </row>
    <row r="38" spans="1:3" x14ac:dyDescent="0.35">
      <c r="A38" s="8" t="s">
        <v>86</v>
      </c>
      <c r="B38" s="8" t="s">
        <v>292</v>
      </c>
      <c r="C38" s="5">
        <v>9</v>
      </c>
    </row>
    <row r="39" spans="1:3" x14ac:dyDescent="0.35">
      <c r="A39" s="8" t="s">
        <v>87</v>
      </c>
      <c r="B39" s="8" t="s">
        <v>288</v>
      </c>
      <c r="C39" s="5">
        <v>23</v>
      </c>
    </row>
    <row r="40" spans="1:3" x14ac:dyDescent="0.35">
      <c r="A40" s="8" t="s">
        <v>87</v>
      </c>
      <c r="B40" s="8" t="s">
        <v>289</v>
      </c>
      <c r="C40" s="5">
        <v>34</v>
      </c>
    </row>
    <row r="41" spans="1:3" x14ac:dyDescent="0.35">
      <c r="A41" s="8" t="s">
        <v>87</v>
      </c>
      <c r="B41" s="8" t="s">
        <v>290</v>
      </c>
      <c r="C41" s="5">
        <v>6</v>
      </c>
    </row>
    <row r="42" spans="1:3" x14ac:dyDescent="0.35">
      <c r="A42" s="8" t="s">
        <v>87</v>
      </c>
      <c r="B42" s="8" t="s">
        <v>291</v>
      </c>
      <c r="C42" s="5">
        <v>72</v>
      </c>
    </row>
    <row r="43" spans="1:3" x14ac:dyDescent="0.35">
      <c r="A43" s="8" t="s">
        <v>87</v>
      </c>
      <c r="B43" s="8" t="s">
        <v>292</v>
      </c>
      <c r="C43" s="5">
        <v>14</v>
      </c>
    </row>
    <row r="44" spans="1:3" x14ac:dyDescent="0.35">
      <c r="A44" s="8" t="s">
        <v>88</v>
      </c>
      <c r="B44" s="8" t="s">
        <v>288</v>
      </c>
      <c r="C44" s="5">
        <v>15</v>
      </c>
    </row>
    <row r="45" spans="1:3" x14ac:dyDescent="0.35">
      <c r="A45" s="8" t="s">
        <v>88</v>
      </c>
      <c r="B45" s="8" t="s">
        <v>289</v>
      </c>
      <c r="C45" s="5">
        <v>28</v>
      </c>
    </row>
    <row r="46" spans="1:3" x14ac:dyDescent="0.35">
      <c r="A46" s="8" t="s">
        <v>88</v>
      </c>
      <c r="B46" s="8" t="s">
        <v>290</v>
      </c>
      <c r="C46" s="5">
        <v>6</v>
      </c>
    </row>
    <row r="47" spans="1:3" x14ac:dyDescent="0.35">
      <c r="A47" s="8" t="s">
        <v>88</v>
      </c>
      <c r="B47" s="8" t="s">
        <v>291</v>
      </c>
      <c r="C47" s="5">
        <v>57</v>
      </c>
    </row>
    <row r="48" spans="1:3" x14ac:dyDescent="0.35">
      <c r="A48" s="8" t="s">
        <v>88</v>
      </c>
      <c r="B48" s="8" t="s">
        <v>292</v>
      </c>
      <c r="C48" s="5">
        <v>16</v>
      </c>
    </row>
    <row r="49" spans="1:3" x14ac:dyDescent="0.35">
      <c r="A49" s="8" t="s">
        <v>89</v>
      </c>
      <c r="B49" s="8" t="s">
        <v>288</v>
      </c>
      <c r="C49" s="5">
        <v>6</v>
      </c>
    </row>
    <row r="50" spans="1:3" x14ac:dyDescent="0.35">
      <c r="A50" s="8" t="s">
        <v>89</v>
      </c>
      <c r="B50" s="8" t="s">
        <v>289</v>
      </c>
      <c r="C50" s="5">
        <v>45</v>
      </c>
    </row>
    <row r="51" spans="1:3" x14ac:dyDescent="0.35">
      <c r="A51" s="8" t="s">
        <v>89</v>
      </c>
      <c r="B51" s="8" t="s">
        <v>290</v>
      </c>
      <c r="C51" s="5">
        <v>22</v>
      </c>
    </row>
    <row r="52" spans="1:3" x14ac:dyDescent="0.35">
      <c r="A52" s="8" t="s">
        <v>89</v>
      </c>
      <c r="B52" s="8" t="s">
        <v>291</v>
      </c>
      <c r="C52" s="5">
        <v>63</v>
      </c>
    </row>
    <row r="53" spans="1:3" x14ac:dyDescent="0.35">
      <c r="A53" s="8" t="s">
        <v>89</v>
      </c>
      <c r="B53" s="8" t="s">
        <v>292</v>
      </c>
      <c r="C53" s="5">
        <v>12</v>
      </c>
    </row>
    <row r="54" spans="1:3" x14ac:dyDescent="0.35">
      <c r="A54" s="8" t="s">
        <v>90</v>
      </c>
      <c r="B54" s="8" t="s">
        <v>288</v>
      </c>
      <c r="C54" s="5">
        <v>19</v>
      </c>
    </row>
    <row r="55" spans="1:3" x14ac:dyDescent="0.35">
      <c r="A55" s="8" t="s">
        <v>90</v>
      </c>
      <c r="B55" s="8" t="s">
        <v>289</v>
      </c>
      <c r="C55" s="5">
        <v>59</v>
      </c>
    </row>
    <row r="56" spans="1:3" x14ac:dyDescent="0.35">
      <c r="A56" s="8" t="s">
        <v>90</v>
      </c>
      <c r="B56" s="8" t="s">
        <v>290</v>
      </c>
      <c r="C56" s="5">
        <v>28</v>
      </c>
    </row>
    <row r="57" spans="1:3" x14ac:dyDescent="0.35">
      <c r="A57" s="8" t="s">
        <v>90</v>
      </c>
      <c r="B57" s="8" t="s">
        <v>291</v>
      </c>
      <c r="C57" s="5">
        <v>80</v>
      </c>
    </row>
    <row r="58" spans="1:3" x14ac:dyDescent="0.35">
      <c r="A58" s="8" t="s">
        <v>90</v>
      </c>
      <c r="B58" s="8" t="s">
        <v>292</v>
      </c>
      <c r="C58" s="5">
        <v>17</v>
      </c>
    </row>
    <row r="59" spans="1:3" x14ac:dyDescent="0.35">
      <c r="A59" s="8"/>
      <c r="B59" s="8"/>
    </row>
    <row r="60" spans="1:3" x14ac:dyDescent="0.35">
      <c r="A60" s="8"/>
      <c r="B60" s="8"/>
    </row>
    <row r="61" spans="1:3" x14ac:dyDescent="0.35">
      <c r="A61" s="8"/>
      <c r="B61" s="8"/>
    </row>
    <row r="62" spans="1:3" x14ac:dyDescent="0.35">
      <c r="A62" s="8"/>
      <c r="B62" s="8"/>
    </row>
    <row r="63" spans="1:3" x14ac:dyDescent="0.35">
      <c r="A63" s="8"/>
      <c r="B63" s="8"/>
    </row>
    <row r="64" spans="1:3"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01"/>
  <sheetViews>
    <sheetView workbookViewId="0"/>
  </sheetViews>
  <sheetFormatPr defaultColWidth="11.07421875" defaultRowHeight="15.5" x14ac:dyDescent="0.35"/>
  <cols>
    <col min="1" max="1" width="8.4609375" customWidth="1"/>
    <col min="2" max="3" width="16.69140625" customWidth="1"/>
    <col min="4" max="4" width="15.53515625" customWidth="1"/>
  </cols>
  <sheetData>
    <row r="1" spans="1:4" ht="20" x14ac:dyDescent="0.4">
      <c r="A1" s="28" t="s">
        <v>394</v>
      </c>
    </row>
    <row r="2" spans="1:4" x14ac:dyDescent="0.35">
      <c r="A2" s="8" t="s">
        <v>9</v>
      </c>
    </row>
    <row r="3" spans="1:4" x14ac:dyDescent="0.35">
      <c r="A3" s="8" t="s">
        <v>418</v>
      </c>
    </row>
    <row r="4" spans="1:4" ht="40.5" customHeight="1" x14ac:dyDescent="0.35">
      <c r="A4" s="9" t="s">
        <v>65</v>
      </c>
      <c r="B4" s="7" t="s">
        <v>191</v>
      </c>
      <c r="C4" s="7" t="s">
        <v>293</v>
      </c>
      <c r="D4" s="6" t="s">
        <v>66</v>
      </c>
    </row>
    <row r="5" spans="1:4" x14ac:dyDescent="0.35">
      <c r="A5" s="8" t="s">
        <v>67</v>
      </c>
      <c r="B5" s="1" t="s">
        <v>197</v>
      </c>
      <c r="C5" s="1" t="s">
        <v>296</v>
      </c>
      <c r="D5" s="5">
        <v>54</v>
      </c>
    </row>
    <row r="6" spans="1:4" x14ac:dyDescent="0.35">
      <c r="A6" s="8" t="s">
        <v>67</v>
      </c>
      <c r="B6" s="1" t="s">
        <v>197</v>
      </c>
      <c r="C6" s="1" t="s">
        <v>295</v>
      </c>
      <c r="D6" s="5">
        <v>21</v>
      </c>
    </row>
    <row r="7" spans="1:4" x14ac:dyDescent="0.35">
      <c r="A7" s="8" t="s">
        <v>67</v>
      </c>
      <c r="B7" s="1" t="s">
        <v>197</v>
      </c>
      <c r="C7" s="1" t="s">
        <v>297</v>
      </c>
      <c r="D7" s="5">
        <v>266</v>
      </c>
    </row>
    <row r="8" spans="1:4" x14ac:dyDescent="0.35">
      <c r="A8" s="8" t="s">
        <v>67</v>
      </c>
      <c r="B8" s="1" t="s">
        <v>197</v>
      </c>
      <c r="C8" s="1" t="s">
        <v>294</v>
      </c>
      <c r="D8" s="5">
        <v>167</v>
      </c>
    </row>
    <row r="9" spans="1:4" x14ac:dyDescent="0.35">
      <c r="A9" s="8" t="s">
        <v>67</v>
      </c>
      <c r="B9" s="1" t="s">
        <v>192</v>
      </c>
      <c r="C9" s="1" t="s">
        <v>296</v>
      </c>
      <c r="D9" s="5">
        <v>44</v>
      </c>
    </row>
    <row r="10" spans="1:4" x14ac:dyDescent="0.35">
      <c r="A10" s="8" t="s">
        <v>67</v>
      </c>
      <c r="B10" s="1" t="s">
        <v>192</v>
      </c>
      <c r="C10" s="1" t="s">
        <v>295</v>
      </c>
      <c r="D10" s="5">
        <v>17</v>
      </c>
    </row>
    <row r="11" spans="1:4" x14ac:dyDescent="0.35">
      <c r="A11" s="8" t="s">
        <v>67</v>
      </c>
      <c r="B11" s="1" t="s">
        <v>192</v>
      </c>
      <c r="C11" s="1" t="s">
        <v>297</v>
      </c>
      <c r="D11" s="5">
        <v>200</v>
      </c>
    </row>
    <row r="12" spans="1:4" x14ac:dyDescent="0.35">
      <c r="A12" s="8" t="s">
        <v>67</v>
      </c>
      <c r="B12" s="1" t="s">
        <v>192</v>
      </c>
      <c r="C12" s="1" t="s">
        <v>294</v>
      </c>
      <c r="D12" s="5" t="s">
        <v>390</v>
      </c>
    </row>
    <row r="13" spans="1:4" x14ac:dyDescent="0.35">
      <c r="A13" s="8" t="s">
        <v>67</v>
      </c>
      <c r="B13" s="1" t="s">
        <v>193</v>
      </c>
      <c r="C13" s="1" t="s">
        <v>296</v>
      </c>
      <c r="D13" s="5">
        <v>10</v>
      </c>
    </row>
    <row r="14" spans="1:4" x14ac:dyDescent="0.35">
      <c r="A14" s="8" t="s">
        <v>67</v>
      </c>
      <c r="B14" s="1" t="s">
        <v>193</v>
      </c>
      <c r="C14" s="1" t="s">
        <v>295</v>
      </c>
      <c r="D14" s="5" t="s">
        <v>390</v>
      </c>
    </row>
    <row r="15" spans="1:4" x14ac:dyDescent="0.35">
      <c r="A15" s="8" t="s">
        <v>67</v>
      </c>
      <c r="B15" s="1" t="s">
        <v>193</v>
      </c>
      <c r="C15" s="1" t="s">
        <v>297</v>
      </c>
      <c r="D15" s="5">
        <v>66</v>
      </c>
    </row>
    <row r="16" spans="1:4" x14ac:dyDescent="0.35">
      <c r="A16" s="8" t="s">
        <v>67</v>
      </c>
      <c r="B16" s="1" t="s">
        <v>193</v>
      </c>
      <c r="C16" s="1" t="s">
        <v>294</v>
      </c>
      <c r="D16" s="5">
        <v>164</v>
      </c>
    </row>
    <row r="17" spans="1:4" x14ac:dyDescent="0.35">
      <c r="A17" s="8" t="s">
        <v>68</v>
      </c>
      <c r="B17" s="1" t="s">
        <v>197</v>
      </c>
      <c r="C17" s="1" t="s">
        <v>296</v>
      </c>
      <c r="D17" s="5">
        <v>48</v>
      </c>
    </row>
    <row r="18" spans="1:4" x14ac:dyDescent="0.35">
      <c r="A18" s="8" t="s">
        <v>68</v>
      </c>
      <c r="B18" s="1" t="s">
        <v>197</v>
      </c>
      <c r="C18" s="1" t="s">
        <v>295</v>
      </c>
      <c r="D18" s="5">
        <v>22</v>
      </c>
    </row>
    <row r="19" spans="1:4" x14ac:dyDescent="0.35">
      <c r="A19" s="8" t="s">
        <v>68</v>
      </c>
      <c r="B19" s="1" t="s">
        <v>197</v>
      </c>
      <c r="C19" s="1" t="s">
        <v>297</v>
      </c>
      <c r="D19" s="5">
        <v>270</v>
      </c>
    </row>
    <row r="20" spans="1:4" x14ac:dyDescent="0.35">
      <c r="A20" s="8" t="s">
        <v>68</v>
      </c>
      <c r="B20" s="1" t="s">
        <v>197</v>
      </c>
      <c r="C20" s="1" t="s">
        <v>294</v>
      </c>
      <c r="D20" s="5">
        <v>128</v>
      </c>
    </row>
    <row r="21" spans="1:4" x14ac:dyDescent="0.35">
      <c r="A21" s="8" t="s">
        <v>68</v>
      </c>
      <c r="B21" s="1" t="s">
        <v>192</v>
      </c>
      <c r="C21" s="1" t="s">
        <v>296</v>
      </c>
      <c r="D21" s="5">
        <v>42</v>
      </c>
    </row>
    <row r="22" spans="1:4" x14ac:dyDescent="0.35">
      <c r="A22" s="8" t="s">
        <v>68</v>
      </c>
      <c r="B22" s="1" t="s">
        <v>192</v>
      </c>
      <c r="C22" s="1" t="s">
        <v>295</v>
      </c>
      <c r="D22" s="5">
        <v>20</v>
      </c>
    </row>
    <row r="23" spans="1:4" x14ac:dyDescent="0.35">
      <c r="A23" s="8" t="s">
        <v>68</v>
      </c>
      <c r="B23" s="1" t="s">
        <v>192</v>
      </c>
      <c r="C23" s="1" t="s">
        <v>297</v>
      </c>
      <c r="D23" s="5">
        <v>203</v>
      </c>
    </row>
    <row r="24" spans="1:4" x14ac:dyDescent="0.35">
      <c r="A24" s="8" t="s">
        <v>68</v>
      </c>
      <c r="B24" s="1" t="s">
        <v>192</v>
      </c>
      <c r="C24" s="1" t="s">
        <v>294</v>
      </c>
      <c r="D24" s="5">
        <v>16</v>
      </c>
    </row>
    <row r="25" spans="1:4" x14ac:dyDescent="0.35">
      <c r="A25" s="8" t="s">
        <v>68</v>
      </c>
      <c r="B25" s="1" t="s">
        <v>193</v>
      </c>
      <c r="C25" s="1" t="s">
        <v>296</v>
      </c>
      <c r="D25" s="5">
        <v>6</v>
      </c>
    </row>
    <row r="26" spans="1:4" x14ac:dyDescent="0.35">
      <c r="A26" s="8" t="s">
        <v>68</v>
      </c>
      <c r="B26" s="1" t="s">
        <v>193</v>
      </c>
      <c r="C26" s="1" t="s">
        <v>295</v>
      </c>
      <c r="D26" s="5" t="s">
        <v>390</v>
      </c>
    </row>
    <row r="27" spans="1:4" x14ac:dyDescent="0.35">
      <c r="A27" s="8" t="s">
        <v>68</v>
      </c>
      <c r="B27" s="1" t="s">
        <v>193</v>
      </c>
      <c r="C27" s="1" t="s">
        <v>297</v>
      </c>
      <c r="D27" s="5">
        <v>67</v>
      </c>
    </row>
    <row r="28" spans="1:4" x14ac:dyDescent="0.35">
      <c r="A28" s="8" t="s">
        <v>68</v>
      </c>
      <c r="B28" s="1" t="s">
        <v>193</v>
      </c>
      <c r="C28" s="1" t="s">
        <v>294</v>
      </c>
      <c r="D28" s="5">
        <v>112</v>
      </c>
    </row>
    <row r="29" spans="1:4" x14ac:dyDescent="0.35">
      <c r="A29" s="8" t="s">
        <v>69</v>
      </c>
      <c r="B29" s="1" t="s">
        <v>197</v>
      </c>
      <c r="C29" s="1" t="s">
        <v>296</v>
      </c>
      <c r="D29" s="5">
        <v>73</v>
      </c>
    </row>
    <row r="30" spans="1:4" x14ac:dyDescent="0.35">
      <c r="A30" s="8" t="s">
        <v>69</v>
      </c>
      <c r="B30" s="1" t="s">
        <v>197</v>
      </c>
      <c r="C30" s="1" t="s">
        <v>295</v>
      </c>
      <c r="D30" s="5">
        <v>30</v>
      </c>
    </row>
    <row r="31" spans="1:4" x14ac:dyDescent="0.35">
      <c r="A31" s="8" t="s">
        <v>69</v>
      </c>
      <c r="B31" s="1" t="s">
        <v>197</v>
      </c>
      <c r="C31" s="1" t="s">
        <v>297</v>
      </c>
      <c r="D31" s="5">
        <v>279</v>
      </c>
    </row>
    <row r="32" spans="1:4" x14ac:dyDescent="0.35">
      <c r="A32" s="8" t="s">
        <v>69</v>
      </c>
      <c r="B32" s="1" t="s">
        <v>197</v>
      </c>
      <c r="C32" s="1" t="s">
        <v>294</v>
      </c>
      <c r="D32" s="5">
        <v>151</v>
      </c>
    </row>
    <row r="33" spans="1:4" x14ac:dyDescent="0.35">
      <c r="A33" s="8" t="s">
        <v>69</v>
      </c>
      <c r="B33" s="1" t="s">
        <v>192</v>
      </c>
      <c r="C33" s="1" t="s">
        <v>296</v>
      </c>
      <c r="D33" s="5">
        <v>69</v>
      </c>
    </row>
    <row r="34" spans="1:4" x14ac:dyDescent="0.35">
      <c r="A34" s="8" t="s">
        <v>69</v>
      </c>
      <c r="B34" s="1" t="s">
        <v>192</v>
      </c>
      <c r="C34" s="1" t="s">
        <v>295</v>
      </c>
      <c r="D34" s="5">
        <v>26</v>
      </c>
    </row>
    <row r="35" spans="1:4" x14ac:dyDescent="0.35">
      <c r="A35" s="8" t="s">
        <v>69</v>
      </c>
      <c r="B35" s="1" t="s">
        <v>192</v>
      </c>
      <c r="C35" s="1" t="s">
        <v>297</v>
      </c>
      <c r="D35" s="5">
        <v>225</v>
      </c>
    </row>
    <row r="36" spans="1:4" x14ac:dyDescent="0.35">
      <c r="A36" s="8" t="s">
        <v>69</v>
      </c>
      <c r="B36" s="1" t="s">
        <v>192</v>
      </c>
      <c r="C36" s="1" t="s">
        <v>294</v>
      </c>
      <c r="D36" s="5">
        <v>12</v>
      </c>
    </row>
    <row r="37" spans="1:4" x14ac:dyDescent="0.35">
      <c r="A37" s="8" t="s">
        <v>69</v>
      </c>
      <c r="B37" s="1" t="s">
        <v>193</v>
      </c>
      <c r="C37" s="1" t="s">
        <v>296</v>
      </c>
      <c r="D37" s="5" t="s">
        <v>390</v>
      </c>
    </row>
    <row r="38" spans="1:4" x14ac:dyDescent="0.35">
      <c r="A38" s="8" t="s">
        <v>69</v>
      </c>
      <c r="B38" s="1" t="s">
        <v>193</v>
      </c>
      <c r="C38" s="1" t="s">
        <v>295</v>
      </c>
      <c r="D38" s="5" t="s">
        <v>390</v>
      </c>
    </row>
    <row r="39" spans="1:4" x14ac:dyDescent="0.35">
      <c r="A39" s="8" t="s">
        <v>69</v>
      </c>
      <c r="B39" s="1" t="s">
        <v>193</v>
      </c>
      <c r="C39" s="1" t="s">
        <v>297</v>
      </c>
      <c r="D39" s="5">
        <v>54</v>
      </c>
    </row>
    <row r="40" spans="1:4" x14ac:dyDescent="0.35">
      <c r="A40" s="8" t="s">
        <v>69</v>
      </c>
      <c r="B40" s="1" t="s">
        <v>193</v>
      </c>
      <c r="C40" s="1" t="s">
        <v>294</v>
      </c>
      <c r="D40" s="5">
        <v>139</v>
      </c>
    </row>
    <row r="41" spans="1:4" x14ac:dyDescent="0.35">
      <c r="A41" s="8" t="s">
        <v>70</v>
      </c>
      <c r="B41" s="1" t="s">
        <v>197</v>
      </c>
      <c r="C41" s="1" t="s">
        <v>296</v>
      </c>
      <c r="D41" s="5">
        <v>94</v>
      </c>
    </row>
    <row r="42" spans="1:4" x14ac:dyDescent="0.35">
      <c r="A42" s="8" t="s">
        <v>70</v>
      </c>
      <c r="B42" s="1" t="s">
        <v>197</v>
      </c>
      <c r="C42" s="1" t="s">
        <v>295</v>
      </c>
      <c r="D42" s="5">
        <v>37</v>
      </c>
    </row>
    <row r="43" spans="1:4" x14ac:dyDescent="0.35">
      <c r="A43" s="8" t="s">
        <v>70</v>
      </c>
      <c r="B43" s="1" t="s">
        <v>197</v>
      </c>
      <c r="C43" s="1" t="s">
        <v>297</v>
      </c>
      <c r="D43" s="5">
        <v>244</v>
      </c>
    </row>
    <row r="44" spans="1:4" x14ac:dyDescent="0.35">
      <c r="A44" s="8" t="s">
        <v>70</v>
      </c>
      <c r="B44" s="1" t="s">
        <v>197</v>
      </c>
      <c r="C44" s="1" t="s">
        <v>294</v>
      </c>
      <c r="D44" s="5">
        <v>144</v>
      </c>
    </row>
    <row r="45" spans="1:4" x14ac:dyDescent="0.35">
      <c r="A45" s="8" t="s">
        <v>70</v>
      </c>
      <c r="B45" s="1" t="s">
        <v>192</v>
      </c>
      <c r="C45" s="1" t="s">
        <v>296</v>
      </c>
      <c r="D45" s="5">
        <v>86</v>
      </c>
    </row>
    <row r="46" spans="1:4" x14ac:dyDescent="0.35">
      <c r="A46" s="8" t="s">
        <v>70</v>
      </c>
      <c r="B46" s="1" t="s">
        <v>192</v>
      </c>
      <c r="C46" s="1" t="s">
        <v>295</v>
      </c>
      <c r="D46" s="5">
        <v>33</v>
      </c>
    </row>
    <row r="47" spans="1:4" x14ac:dyDescent="0.35">
      <c r="A47" s="8" t="s">
        <v>70</v>
      </c>
      <c r="B47" s="1" t="s">
        <v>192</v>
      </c>
      <c r="C47" s="1" t="s">
        <v>297</v>
      </c>
      <c r="D47" s="5">
        <v>199</v>
      </c>
    </row>
    <row r="48" spans="1:4" x14ac:dyDescent="0.35">
      <c r="A48" s="8" t="s">
        <v>70</v>
      </c>
      <c r="B48" s="1" t="s">
        <v>192</v>
      </c>
      <c r="C48" s="1" t="s">
        <v>294</v>
      </c>
      <c r="D48" s="5">
        <v>7</v>
      </c>
    </row>
    <row r="49" spans="1:4" x14ac:dyDescent="0.35">
      <c r="A49" s="8" t="s">
        <v>70</v>
      </c>
      <c r="B49" s="1" t="s">
        <v>193</v>
      </c>
      <c r="C49" s="1" t="s">
        <v>296</v>
      </c>
      <c r="D49" s="5">
        <v>8</v>
      </c>
    </row>
    <row r="50" spans="1:4" x14ac:dyDescent="0.35">
      <c r="A50" s="8" t="s">
        <v>70</v>
      </c>
      <c r="B50" s="1" t="s">
        <v>193</v>
      </c>
      <c r="C50" s="1" t="s">
        <v>295</v>
      </c>
      <c r="D50" s="5" t="s">
        <v>390</v>
      </c>
    </row>
    <row r="51" spans="1:4" x14ac:dyDescent="0.35">
      <c r="A51" s="8" t="s">
        <v>70</v>
      </c>
      <c r="B51" s="1" t="s">
        <v>193</v>
      </c>
      <c r="C51" s="1" t="s">
        <v>297</v>
      </c>
      <c r="D51" s="5">
        <v>45</v>
      </c>
    </row>
    <row r="52" spans="1:4" x14ac:dyDescent="0.35">
      <c r="A52" s="8" t="s">
        <v>70</v>
      </c>
      <c r="B52" s="1" t="s">
        <v>193</v>
      </c>
      <c r="C52" s="1" t="s">
        <v>294</v>
      </c>
      <c r="D52" s="5">
        <v>137</v>
      </c>
    </row>
    <row r="53" spans="1:4" x14ac:dyDescent="0.35">
      <c r="A53" s="8" t="s">
        <v>71</v>
      </c>
      <c r="B53" s="1" t="s">
        <v>197</v>
      </c>
      <c r="C53" s="1" t="s">
        <v>296</v>
      </c>
      <c r="D53" s="5">
        <v>116</v>
      </c>
    </row>
    <row r="54" spans="1:4" x14ac:dyDescent="0.35">
      <c r="A54" s="8" t="s">
        <v>71</v>
      </c>
      <c r="B54" s="1" t="s">
        <v>197</v>
      </c>
      <c r="C54" s="1" t="s">
        <v>295</v>
      </c>
      <c r="D54" s="5">
        <v>27</v>
      </c>
    </row>
    <row r="55" spans="1:4" x14ac:dyDescent="0.35">
      <c r="A55" s="8" t="s">
        <v>71</v>
      </c>
      <c r="B55" s="1" t="s">
        <v>197</v>
      </c>
      <c r="C55" s="1" t="s">
        <v>297</v>
      </c>
      <c r="D55" s="5">
        <v>261</v>
      </c>
    </row>
    <row r="56" spans="1:4" x14ac:dyDescent="0.35">
      <c r="A56" s="8" t="s">
        <v>71</v>
      </c>
      <c r="B56" s="1" t="s">
        <v>197</v>
      </c>
      <c r="C56" s="1" t="s">
        <v>294</v>
      </c>
      <c r="D56" s="5">
        <v>114</v>
      </c>
    </row>
    <row r="57" spans="1:4" x14ac:dyDescent="0.35">
      <c r="A57" s="8" t="s">
        <v>71</v>
      </c>
      <c r="B57" s="1" t="s">
        <v>192</v>
      </c>
      <c r="C57" s="1" t="s">
        <v>296</v>
      </c>
      <c r="D57" s="5">
        <v>110</v>
      </c>
    </row>
    <row r="58" spans="1:4" x14ac:dyDescent="0.35">
      <c r="A58" s="8" t="s">
        <v>71</v>
      </c>
      <c r="B58" s="1" t="s">
        <v>192</v>
      </c>
      <c r="C58" s="1" t="s">
        <v>295</v>
      </c>
      <c r="D58" s="5">
        <v>26</v>
      </c>
    </row>
    <row r="59" spans="1:4" x14ac:dyDescent="0.35">
      <c r="A59" s="8" t="s">
        <v>71</v>
      </c>
      <c r="B59" s="1" t="s">
        <v>192</v>
      </c>
      <c r="C59" s="1" t="s">
        <v>297</v>
      </c>
      <c r="D59" s="5">
        <v>191</v>
      </c>
    </row>
    <row r="60" spans="1:4" x14ac:dyDescent="0.35">
      <c r="A60" s="8" t="s">
        <v>71</v>
      </c>
      <c r="B60" s="1" t="s">
        <v>192</v>
      </c>
      <c r="C60" s="1" t="s">
        <v>294</v>
      </c>
      <c r="D60" s="5">
        <v>11</v>
      </c>
    </row>
    <row r="61" spans="1:4" x14ac:dyDescent="0.35">
      <c r="A61" s="8" t="s">
        <v>71</v>
      </c>
      <c r="B61" s="1" t="s">
        <v>193</v>
      </c>
      <c r="C61" s="1" t="s">
        <v>296</v>
      </c>
      <c r="D61" s="5">
        <v>6</v>
      </c>
    </row>
    <row r="62" spans="1:4" x14ac:dyDescent="0.35">
      <c r="A62" s="8" t="s">
        <v>71</v>
      </c>
      <c r="B62" s="1" t="s">
        <v>193</v>
      </c>
      <c r="C62" s="1" t="s">
        <v>295</v>
      </c>
      <c r="D62" s="5" t="s">
        <v>390</v>
      </c>
    </row>
    <row r="63" spans="1:4" x14ac:dyDescent="0.35">
      <c r="A63" s="8" t="s">
        <v>71</v>
      </c>
      <c r="B63" s="1" t="s">
        <v>193</v>
      </c>
      <c r="C63" s="1" t="s">
        <v>297</v>
      </c>
      <c r="D63" s="5">
        <v>70</v>
      </c>
    </row>
    <row r="64" spans="1:4" x14ac:dyDescent="0.35">
      <c r="A64" s="8" t="s">
        <v>71</v>
      </c>
      <c r="B64" s="1" t="s">
        <v>193</v>
      </c>
      <c r="C64" s="1" t="s">
        <v>294</v>
      </c>
      <c r="D64" s="5">
        <v>103</v>
      </c>
    </row>
    <row r="65" spans="1:4" x14ac:dyDescent="0.35">
      <c r="A65" s="8" t="s">
        <v>72</v>
      </c>
      <c r="B65" s="1" t="s">
        <v>197</v>
      </c>
      <c r="C65" s="1" t="s">
        <v>296</v>
      </c>
      <c r="D65" s="5">
        <v>111</v>
      </c>
    </row>
    <row r="66" spans="1:4" x14ac:dyDescent="0.35">
      <c r="A66" s="8" t="s">
        <v>72</v>
      </c>
      <c r="B66" s="1" t="s">
        <v>197</v>
      </c>
      <c r="C66" s="1" t="s">
        <v>295</v>
      </c>
      <c r="D66" s="5">
        <v>34</v>
      </c>
    </row>
    <row r="67" spans="1:4" x14ac:dyDescent="0.35">
      <c r="A67" s="8" t="s">
        <v>72</v>
      </c>
      <c r="B67" s="1" t="s">
        <v>197</v>
      </c>
      <c r="C67" s="1" t="s">
        <v>297</v>
      </c>
      <c r="D67" s="5">
        <v>308</v>
      </c>
    </row>
    <row r="68" spans="1:4" x14ac:dyDescent="0.35">
      <c r="A68" s="8" t="s">
        <v>72</v>
      </c>
      <c r="B68" s="1" t="s">
        <v>197</v>
      </c>
      <c r="C68" s="1" t="s">
        <v>294</v>
      </c>
      <c r="D68" s="5">
        <v>130</v>
      </c>
    </row>
    <row r="69" spans="1:4" x14ac:dyDescent="0.35">
      <c r="A69" s="8" t="s">
        <v>72</v>
      </c>
      <c r="B69" s="1" t="s">
        <v>192</v>
      </c>
      <c r="C69" s="1" t="s">
        <v>296</v>
      </c>
      <c r="D69" s="5">
        <v>108</v>
      </c>
    </row>
    <row r="70" spans="1:4" x14ac:dyDescent="0.35">
      <c r="A70" s="8" t="s">
        <v>72</v>
      </c>
      <c r="B70" s="1" t="s">
        <v>192</v>
      </c>
      <c r="C70" s="1" t="s">
        <v>295</v>
      </c>
      <c r="D70" s="5">
        <v>31</v>
      </c>
    </row>
    <row r="71" spans="1:4" x14ac:dyDescent="0.35">
      <c r="A71" s="8" t="s">
        <v>72</v>
      </c>
      <c r="B71" s="1" t="s">
        <v>192</v>
      </c>
      <c r="C71" s="1" t="s">
        <v>297</v>
      </c>
      <c r="D71" s="5">
        <v>259</v>
      </c>
    </row>
    <row r="72" spans="1:4" x14ac:dyDescent="0.35">
      <c r="A72" s="8" t="s">
        <v>72</v>
      </c>
      <c r="B72" s="1" t="s">
        <v>192</v>
      </c>
      <c r="C72" s="1" t="s">
        <v>294</v>
      </c>
      <c r="D72" s="5">
        <v>14</v>
      </c>
    </row>
    <row r="73" spans="1:4" x14ac:dyDescent="0.35">
      <c r="A73" s="8" t="s">
        <v>72</v>
      </c>
      <c r="B73" s="1" t="s">
        <v>193</v>
      </c>
      <c r="C73" s="1" t="s">
        <v>296</v>
      </c>
      <c r="D73" s="5" t="s">
        <v>390</v>
      </c>
    </row>
    <row r="74" spans="1:4" x14ac:dyDescent="0.35">
      <c r="A74" s="8" t="s">
        <v>72</v>
      </c>
      <c r="B74" s="1" t="s">
        <v>193</v>
      </c>
      <c r="C74" s="1" t="s">
        <v>295</v>
      </c>
      <c r="D74" s="5" t="s">
        <v>390</v>
      </c>
    </row>
    <row r="75" spans="1:4" x14ac:dyDescent="0.35">
      <c r="A75" s="8" t="s">
        <v>72</v>
      </c>
      <c r="B75" s="1" t="s">
        <v>193</v>
      </c>
      <c r="C75" s="1" t="s">
        <v>297</v>
      </c>
      <c r="D75" s="5">
        <v>49</v>
      </c>
    </row>
    <row r="76" spans="1:4" x14ac:dyDescent="0.35">
      <c r="A76" s="8" t="s">
        <v>72</v>
      </c>
      <c r="B76" s="1" t="s">
        <v>193</v>
      </c>
      <c r="C76" s="1" t="s">
        <v>294</v>
      </c>
      <c r="D76" s="5">
        <v>116</v>
      </c>
    </row>
    <row r="77" spans="1:4" x14ac:dyDescent="0.35">
      <c r="A77" s="8" t="s">
        <v>73</v>
      </c>
      <c r="B77" s="1" t="s">
        <v>197</v>
      </c>
      <c r="C77" s="1" t="s">
        <v>296</v>
      </c>
      <c r="D77" s="5">
        <v>112</v>
      </c>
    </row>
    <row r="78" spans="1:4" x14ac:dyDescent="0.35">
      <c r="A78" s="8" t="s">
        <v>73</v>
      </c>
      <c r="B78" s="1" t="s">
        <v>197</v>
      </c>
      <c r="C78" s="1" t="s">
        <v>295</v>
      </c>
      <c r="D78" s="5">
        <v>36</v>
      </c>
    </row>
    <row r="79" spans="1:4" x14ac:dyDescent="0.35">
      <c r="A79" s="8" t="s">
        <v>73</v>
      </c>
      <c r="B79" s="1" t="s">
        <v>197</v>
      </c>
      <c r="C79" s="1" t="s">
        <v>297</v>
      </c>
      <c r="D79" s="5">
        <v>264</v>
      </c>
    </row>
    <row r="80" spans="1:4" x14ac:dyDescent="0.35">
      <c r="A80" s="8" t="s">
        <v>73</v>
      </c>
      <c r="B80" s="1" t="s">
        <v>197</v>
      </c>
      <c r="C80" s="1" t="s">
        <v>294</v>
      </c>
      <c r="D80" s="5">
        <v>118</v>
      </c>
    </row>
    <row r="81" spans="1:4" x14ac:dyDescent="0.35">
      <c r="A81" s="8" t="s">
        <v>73</v>
      </c>
      <c r="B81" s="1" t="s">
        <v>192</v>
      </c>
      <c r="C81" s="1" t="s">
        <v>296</v>
      </c>
      <c r="D81" s="5">
        <v>103</v>
      </c>
    </row>
    <row r="82" spans="1:4" x14ac:dyDescent="0.35">
      <c r="A82" s="8" t="s">
        <v>73</v>
      </c>
      <c r="B82" s="1" t="s">
        <v>192</v>
      </c>
      <c r="C82" s="1" t="s">
        <v>295</v>
      </c>
      <c r="D82" s="5">
        <v>29</v>
      </c>
    </row>
    <row r="83" spans="1:4" x14ac:dyDescent="0.35">
      <c r="A83" s="8" t="s">
        <v>73</v>
      </c>
      <c r="B83" s="1" t="s">
        <v>192</v>
      </c>
      <c r="C83" s="1" t="s">
        <v>297</v>
      </c>
      <c r="D83" s="5">
        <v>205</v>
      </c>
    </row>
    <row r="84" spans="1:4" x14ac:dyDescent="0.35">
      <c r="A84" s="8" t="s">
        <v>73</v>
      </c>
      <c r="B84" s="1" t="s">
        <v>192</v>
      </c>
      <c r="C84" s="1" t="s">
        <v>294</v>
      </c>
      <c r="D84" s="5">
        <v>14</v>
      </c>
    </row>
    <row r="85" spans="1:4" x14ac:dyDescent="0.35">
      <c r="A85" s="8" t="s">
        <v>73</v>
      </c>
      <c r="B85" s="1" t="s">
        <v>193</v>
      </c>
      <c r="C85" s="1" t="s">
        <v>296</v>
      </c>
      <c r="D85" s="5">
        <v>9</v>
      </c>
    </row>
    <row r="86" spans="1:4" x14ac:dyDescent="0.35">
      <c r="A86" s="8" t="s">
        <v>73</v>
      </c>
      <c r="B86" s="1" t="s">
        <v>193</v>
      </c>
      <c r="C86" s="1" t="s">
        <v>295</v>
      </c>
      <c r="D86" s="5">
        <v>7</v>
      </c>
    </row>
    <row r="87" spans="1:4" x14ac:dyDescent="0.35">
      <c r="A87" s="8" t="s">
        <v>73</v>
      </c>
      <c r="B87" s="1" t="s">
        <v>193</v>
      </c>
      <c r="C87" s="1" t="s">
        <v>297</v>
      </c>
      <c r="D87" s="5">
        <v>59</v>
      </c>
    </row>
    <row r="88" spans="1:4" x14ac:dyDescent="0.35">
      <c r="A88" s="8" t="s">
        <v>73</v>
      </c>
      <c r="B88" s="1" t="s">
        <v>193</v>
      </c>
      <c r="C88" s="1" t="s">
        <v>294</v>
      </c>
      <c r="D88" s="5">
        <v>104</v>
      </c>
    </row>
    <row r="89" spans="1:4" x14ac:dyDescent="0.35">
      <c r="A89" s="8" t="s">
        <v>74</v>
      </c>
      <c r="B89" s="1" t="s">
        <v>197</v>
      </c>
      <c r="C89" s="1" t="s">
        <v>296</v>
      </c>
      <c r="D89" s="5">
        <v>116</v>
      </c>
    </row>
    <row r="90" spans="1:4" x14ac:dyDescent="0.35">
      <c r="A90" s="8" t="s">
        <v>74</v>
      </c>
      <c r="B90" s="1" t="s">
        <v>197</v>
      </c>
      <c r="C90" s="1" t="s">
        <v>295</v>
      </c>
      <c r="D90" s="5">
        <v>49</v>
      </c>
    </row>
    <row r="91" spans="1:4" x14ac:dyDescent="0.35">
      <c r="A91" s="8" t="s">
        <v>74</v>
      </c>
      <c r="B91" s="1" t="s">
        <v>197</v>
      </c>
      <c r="C91" s="1" t="s">
        <v>297</v>
      </c>
      <c r="D91" s="5">
        <v>311</v>
      </c>
    </row>
    <row r="92" spans="1:4" x14ac:dyDescent="0.35">
      <c r="A92" s="8" t="s">
        <v>74</v>
      </c>
      <c r="B92" s="1" t="s">
        <v>197</v>
      </c>
      <c r="C92" s="1" t="s">
        <v>294</v>
      </c>
      <c r="D92" s="5">
        <v>108</v>
      </c>
    </row>
    <row r="93" spans="1:4" x14ac:dyDescent="0.35">
      <c r="A93" s="8" t="s">
        <v>74</v>
      </c>
      <c r="B93" s="1" t="s">
        <v>192</v>
      </c>
      <c r="C93" s="1" t="s">
        <v>296</v>
      </c>
      <c r="D93" s="5">
        <v>106</v>
      </c>
    </row>
    <row r="94" spans="1:4" x14ac:dyDescent="0.35">
      <c r="A94" s="8" t="s">
        <v>74</v>
      </c>
      <c r="B94" s="1" t="s">
        <v>192</v>
      </c>
      <c r="C94" s="1" t="s">
        <v>295</v>
      </c>
      <c r="D94" s="5">
        <v>47</v>
      </c>
    </row>
    <row r="95" spans="1:4" x14ac:dyDescent="0.35">
      <c r="A95" s="8" t="s">
        <v>74</v>
      </c>
      <c r="B95" s="1" t="s">
        <v>192</v>
      </c>
      <c r="C95" s="1" t="s">
        <v>297</v>
      </c>
      <c r="D95" s="5">
        <v>247</v>
      </c>
    </row>
    <row r="96" spans="1:4" x14ac:dyDescent="0.35">
      <c r="A96" s="8" t="s">
        <v>74</v>
      </c>
      <c r="B96" s="1" t="s">
        <v>192</v>
      </c>
      <c r="C96" s="1" t="s">
        <v>294</v>
      </c>
      <c r="D96" s="5">
        <v>11</v>
      </c>
    </row>
    <row r="97" spans="1:4" x14ac:dyDescent="0.35">
      <c r="A97" s="8" t="s">
        <v>74</v>
      </c>
      <c r="B97" s="1" t="s">
        <v>193</v>
      </c>
      <c r="C97" s="1" t="s">
        <v>296</v>
      </c>
      <c r="D97" s="5">
        <v>10</v>
      </c>
    </row>
    <row r="98" spans="1:4" x14ac:dyDescent="0.35">
      <c r="A98" s="8" t="s">
        <v>74</v>
      </c>
      <c r="B98" s="1" t="s">
        <v>193</v>
      </c>
      <c r="C98" s="1" t="s">
        <v>295</v>
      </c>
      <c r="D98" s="5" t="s">
        <v>390</v>
      </c>
    </row>
    <row r="99" spans="1:4" x14ac:dyDescent="0.35">
      <c r="A99" s="8" t="s">
        <v>74</v>
      </c>
      <c r="B99" s="1" t="s">
        <v>193</v>
      </c>
      <c r="C99" s="1" t="s">
        <v>297</v>
      </c>
      <c r="D99" s="5">
        <v>64</v>
      </c>
    </row>
    <row r="100" spans="1:4" x14ac:dyDescent="0.35">
      <c r="A100" s="8" t="s">
        <v>74</v>
      </c>
      <c r="B100" s="1" t="s">
        <v>193</v>
      </c>
      <c r="C100" s="1" t="s">
        <v>294</v>
      </c>
      <c r="D100" s="5">
        <v>97</v>
      </c>
    </row>
    <row r="101" spans="1:4" x14ac:dyDescent="0.35">
      <c r="A101" s="8" t="s">
        <v>75</v>
      </c>
      <c r="B101" s="1" t="s">
        <v>197</v>
      </c>
      <c r="C101" s="1" t="s">
        <v>296</v>
      </c>
      <c r="D101" s="5">
        <v>102</v>
      </c>
    </row>
    <row r="102" spans="1:4" x14ac:dyDescent="0.35">
      <c r="A102" s="8" t="s">
        <v>75</v>
      </c>
      <c r="B102" s="1" t="s">
        <v>197</v>
      </c>
      <c r="C102" s="1" t="s">
        <v>295</v>
      </c>
      <c r="D102" s="5">
        <v>35</v>
      </c>
    </row>
    <row r="103" spans="1:4" x14ac:dyDescent="0.35">
      <c r="A103" s="8" t="s">
        <v>75</v>
      </c>
      <c r="B103" s="1" t="s">
        <v>197</v>
      </c>
      <c r="C103" s="1" t="s">
        <v>297</v>
      </c>
      <c r="D103" s="5">
        <v>320</v>
      </c>
    </row>
    <row r="104" spans="1:4" x14ac:dyDescent="0.35">
      <c r="A104" s="8" t="s">
        <v>75</v>
      </c>
      <c r="B104" s="1" t="s">
        <v>197</v>
      </c>
      <c r="C104" s="1" t="s">
        <v>294</v>
      </c>
      <c r="D104" s="5">
        <v>138</v>
      </c>
    </row>
    <row r="105" spans="1:4" x14ac:dyDescent="0.35">
      <c r="A105" s="8" t="s">
        <v>75</v>
      </c>
      <c r="B105" s="1" t="s">
        <v>192</v>
      </c>
      <c r="C105" s="1" t="s">
        <v>296</v>
      </c>
      <c r="D105" s="5">
        <v>96</v>
      </c>
    </row>
    <row r="106" spans="1:4" x14ac:dyDescent="0.35">
      <c r="A106" s="8" t="s">
        <v>75</v>
      </c>
      <c r="B106" s="1" t="s">
        <v>192</v>
      </c>
      <c r="C106" s="1" t="s">
        <v>295</v>
      </c>
      <c r="D106" s="5">
        <v>35</v>
      </c>
    </row>
    <row r="107" spans="1:4" x14ac:dyDescent="0.35">
      <c r="A107" s="8" t="s">
        <v>75</v>
      </c>
      <c r="B107" s="1" t="s">
        <v>192</v>
      </c>
      <c r="C107" s="1" t="s">
        <v>297</v>
      </c>
      <c r="D107" s="5">
        <v>248</v>
      </c>
    </row>
    <row r="108" spans="1:4" x14ac:dyDescent="0.35">
      <c r="A108" s="8" t="s">
        <v>75</v>
      </c>
      <c r="B108" s="1" t="s">
        <v>192</v>
      </c>
      <c r="C108" s="1" t="s">
        <v>294</v>
      </c>
      <c r="D108" s="5">
        <v>10</v>
      </c>
    </row>
    <row r="109" spans="1:4" x14ac:dyDescent="0.35">
      <c r="A109" s="8" t="s">
        <v>75</v>
      </c>
      <c r="B109" s="1" t="s">
        <v>193</v>
      </c>
      <c r="C109" s="1" t="s">
        <v>296</v>
      </c>
      <c r="D109" s="5">
        <v>6</v>
      </c>
    </row>
    <row r="110" spans="1:4" x14ac:dyDescent="0.35">
      <c r="A110" s="8" t="s">
        <v>75</v>
      </c>
      <c r="B110" s="1" t="s">
        <v>193</v>
      </c>
      <c r="C110" s="1" t="s">
        <v>295</v>
      </c>
      <c r="D110" s="5">
        <v>0</v>
      </c>
    </row>
    <row r="111" spans="1:4" x14ac:dyDescent="0.35">
      <c r="A111" s="8" t="s">
        <v>75</v>
      </c>
      <c r="B111" s="1" t="s">
        <v>193</v>
      </c>
      <c r="C111" s="1" t="s">
        <v>297</v>
      </c>
      <c r="D111" s="5">
        <v>72</v>
      </c>
    </row>
    <row r="112" spans="1:4" x14ac:dyDescent="0.35">
      <c r="A112" s="8" t="s">
        <v>75</v>
      </c>
      <c r="B112" s="1" t="s">
        <v>193</v>
      </c>
      <c r="C112" s="1" t="s">
        <v>294</v>
      </c>
      <c r="D112" s="5">
        <v>128</v>
      </c>
    </row>
    <row r="113" spans="1:4" x14ac:dyDescent="0.35">
      <c r="A113" s="8" t="s">
        <v>76</v>
      </c>
      <c r="B113" s="1" t="s">
        <v>197</v>
      </c>
      <c r="C113" s="1" t="s">
        <v>296</v>
      </c>
      <c r="D113" s="5">
        <v>91</v>
      </c>
    </row>
    <row r="114" spans="1:4" x14ac:dyDescent="0.35">
      <c r="A114" s="8" t="s">
        <v>76</v>
      </c>
      <c r="B114" s="1" t="s">
        <v>197</v>
      </c>
      <c r="C114" s="1" t="s">
        <v>295</v>
      </c>
      <c r="D114" s="5">
        <v>40</v>
      </c>
    </row>
    <row r="115" spans="1:4" x14ac:dyDescent="0.35">
      <c r="A115" s="8" t="s">
        <v>76</v>
      </c>
      <c r="B115" s="1" t="s">
        <v>197</v>
      </c>
      <c r="C115" s="1" t="s">
        <v>297</v>
      </c>
      <c r="D115" s="5">
        <v>284</v>
      </c>
    </row>
    <row r="116" spans="1:4" x14ac:dyDescent="0.35">
      <c r="A116" s="8" t="s">
        <v>76</v>
      </c>
      <c r="B116" s="1" t="s">
        <v>197</v>
      </c>
      <c r="C116" s="1" t="s">
        <v>294</v>
      </c>
      <c r="D116" s="5">
        <v>124</v>
      </c>
    </row>
    <row r="117" spans="1:4" x14ac:dyDescent="0.35">
      <c r="A117" s="8" t="s">
        <v>76</v>
      </c>
      <c r="B117" s="1" t="s">
        <v>192</v>
      </c>
      <c r="C117" s="1" t="s">
        <v>296</v>
      </c>
      <c r="D117" s="5">
        <v>86</v>
      </c>
    </row>
    <row r="118" spans="1:4" x14ac:dyDescent="0.35">
      <c r="A118" s="8" t="s">
        <v>76</v>
      </c>
      <c r="B118" s="1" t="s">
        <v>192</v>
      </c>
      <c r="C118" s="1" t="s">
        <v>295</v>
      </c>
      <c r="D118" s="5">
        <v>34</v>
      </c>
    </row>
    <row r="119" spans="1:4" x14ac:dyDescent="0.35">
      <c r="A119" s="8" t="s">
        <v>76</v>
      </c>
      <c r="B119" s="1" t="s">
        <v>192</v>
      </c>
      <c r="C119" s="1" t="s">
        <v>297</v>
      </c>
      <c r="D119" s="5">
        <v>220</v>
      </c>
    </row>
    <row r="120" spans="1:4" x14ac:dyDescent="0.35">
      <c r="A120" s="8" t="s">
        <v>76</v>
      </c>
      <c r="B120" s="1" t="s">
        <v>192</v>
      </c>
      <c r="C120" s="1" t="s">
        <v>294</v>
      </c>
      <c r="D120" s="5">
        <v>13</v>
      </c>
    </row>
    <row r="121" spans="1:4" x14ac:dyDescent="0.35">
      <c r="A121" s="8" t="s">
        <v>76</v>
      </c>
      <c r="B121" s="1" t="s">
        <v>193</v>
      </c>
      <c r="C121" s="1" t="s">
        <v>296</v>
      </c>
      <c r="D121" s="5">
        <v>5</v>
      </c>
    </row>
    <row r="122" spans="1:4" x14ac:dyDescent="0.35">
      <c r="A122" s="8" t="s">
        <v>76</v>
      </c>
      <c r="B122" s="1" t="s">
        <v>193</v>
      </c>
      <c r="C122" s="1" t="s">
        <v>295</v>
      </c>
      <c r="D122" s="5">
        <v>6</v>
      </c>
    </row>
    <row r="123" spans="1:4" x14ac:dyDescent="0.35">
      <c r="A123" s="8" t="s">
        <v>76</v>
      </c>
      <c r="B123" s="1" t="s">
        <v>193</v>
      </c>
      <c r="C123" s="1" t="s">
        <v>297</v>
      </c>
      <c r="D123" s="5">
        <v>64</v>
      </c>
    </row>
    <row r="124" spans="1:4" x14ac:dyDescent="0.35">
      <c r="A124" s="8" t="s">
        <v>76</v>
      </c>
      <c r="B124" s="1" t="s">
        <v>193</v>
      </c>
      <c r="C124" s="1" t="s">
        <v>294</v>
      </c>
      <c r="D124" s="5">
        <v>111</v>
      </c>
    </row>
    <row r="125" spans="1:4" x14ac:dyDescent="0.35">
      <c r="A125" s="8" t="s">
        <v>77</v>
      </c>
      <c r="B125" s="1" t="s">
        <v>197</v>
      </c>
      <c r="C125" s="1" t="s">
        <v>296</v>
      </c>
      <c r="D125" s="5">
        <v>75</v>
      </c>
    </row>
    <row r="126" spans="1:4" x14ac:dyDescent="0.35">
      <c r="A126" s="8" t="s">
        <v>77</v>
      </c>
      <c r="B126" s="1" t="s">
        <v>197</v>
      </c>
      <c r="C126" s="1" t="s">
        <v>295</v>
      </c>
      <c r="D126" s="5">
        <v>37</v>
      </c>
    </row>
    <row r="127" spans="1:4" x14ac:dyDescent="0.35">
      <c r="A127" s="8" t="s">
        <v>77</v>
      </c>
      <c r="B127" s="1" t="s">
        <v>197</v>
      </c>
      <c r="C127" s="1" t="s">
        <v>297</v>
      </c>
      <c r="D127" s="5">
        <v>333</v>
      </c>
    </row>
    <row r="128" spans="1:4" x14ac:dyDescent="0.35">
      <c r="A128" s="8" t="s">
        <v>77</v>
      </c>
      <c r="B128" s="1" t="s">
        <v>197</v>
      </c>
      <c r="C128" s="1" t="s">
        <v>294</v>
      </c>
      <c r="D128" s="5">
        <v>142</v>
      </c>
    </row>
    <row r="129" spans="1:4" x14ac:dyDescent="0.35">
      <c r="A129" s="8" t="s">
        <v>77</v>
      </c>
      <c r="B129" s="1" t="s">
        <v>192</v>
      </c>
      <c r="C129" s="1" t="s">
        <v>296</v>
      </c>
      <c r="D129" s="5">
        <v>69</v>
      </c>
    </row>
    <row r="130" spans="1:4" x14ac:dyDescent="0.35">
      <c r="A130" s="8" t="s">
        <v>77</v>
      </c>
      <c r="B130" s="1" t="s">
        <v>192</v>
      </c>
      <c r="C130" s="1" t="s">
        <v>295</v>
      </c>
      <c r="D130" s="5">
        <v>32</v>
      </c>
    </row>
    <row r="131" spans="1:4" x14ac:dyDescent="0.35">
      <c r="A131" s="8" t="s">
        <v>77</v>
      </c>
      <c r="B131" s="1" t="s">
        <v>192</v>
      </c>
      <c r="C131" s="1" t="s">
        <v>297</v>
      </c>
      <c r="D131" s="5">
        <v>243</v>
      </c>
    </row>
    <row r="132" spans="1:4" x14ac:dyDescent="0.35">
      <c r="A132" s="8" t="s">
        <v>77</v>
      </c>
      <c r="B132" s="1" t="s">
        <v>192</v>
      </c>
      <c r="C132" s="1" t="s">
        <v>294</v>
      </c>
      <c r="D132" s="5">
        <v>28</v>
      </c>
    </row>
    <row r="133" spans="1:4" x14ac:dyDescent="0.35">
      <c r="A133" s="8" t="s">
        <v>77</v>
      </c>
      <c r="B133" s="1" t="s">
        <v>193</v>
      </c>
      <c r="C133" s="1" t="s">
        <v>296</v>
      </c>
      <c r="D133" s="5">
        <v>6</v>
      </c>
    </row>
    <row r="134" spans="1:4" x14ac:dyDescent="0.35">
      <c r="A134" s="8" t="s">
        <v>77</v>
      </c>
      <c r="B134" s="1" t="s">
        <v>193</v>
      </c>
      <c r="C134" s="1" t="s">
        <v>295</v>
      </c>
      <c r="D134" s="5">
        <v>5</v>
      </c>
    </row>
    <row r="135" spans="1:4" x14ac:dyDescent="0.35">
      <c r="A135" s="8" t="s">
        <v>77</v>
      </c>
      <c r="B135" s="1" t="s">
        <v>193</v>
      </c>
      <c r="C135" s="1" t="s">
        <v>297</v>
      </c>
      <c r="D135" s="5">
        <v>90</v>
      </c>
    </row>
    <row r="136" spans="1:4" x14ac:dyDescent="0.35">
      <c r="A136" s="8" t="s">
        <v>77</v>
      </c>
      <c r="B136" s="1" t="s">
        <v>193</v>
      </c>
      <c r="C136" s="1" t="s">
        <v>294</v>
      </c>
      <c r="D136" s="5">
        <v>114</v>
      </c>
    </row>
    <row r="137" spans="1:4" x14ac:dyDescent="0.35">
      <c r="A137" s="8" t="s">
        <v>78</v>
      </c>
      <c r="B137" s="1" t="s">
        <v>197</v>
      </c>
      <c r="C137" s="1" t="s">
        <v>296</v>
      </c>
      <c r="D137" s="5">
        <v>79</v>
      </c>
    </row>
    <row r="138" spans="1:4" x14ac:dyDescent="0.35">
      <c r="A138" s="8" t="s">
        <v>78</v>
      </c>
      <c r="B138" s="1" t="s">
        <v>197</v>
      </c>
      <c r="C138" s="1" t="s">
        <v>295</v>
      </c>
      <c r="D138" s="5">
        <v>47</v>
      </c>
    </row>
    <row r="139" spans="1:4" x14ac:dyDescent="0.35">
      <c r="A139" s="8" t="s">
        <v>78</v>
      </c>
      <c r="B139" s="1" t="s">
        <v>197</v>
      </c>
      <c r="C139" s="1" t="s">
        <v>297</v>
      </c>
      <c r="D139" s="5">
        <v>283</v>
      </c>
    </row>
    <row r="140" spans="1:4" x14ac:dyDescent="0.35">
      <c r="A140" s="8" t="s">
        <v>78</v>
      </c>
      <c r="B140" s="1" t="s">
        <v>197</v>
      </c>
      <c r="C140" s="1" t="s">
        <v>294</v>
      </c>
      <c r="D140" s="5">
        <v>123</v>
      </c>
    </row>
    <row r="141" spans="1:4" x14ac:dyDescent="0.35">
      <c r="A141" s="8" t="s">
        <v>78</v>
      </c>
      <c r="B141" s="1" t="s">
        <v>192</v>
      </c>
      <c r="C141" s="1" t="s">
        <v>296</v>
      </c>
      <c r="D141" s="5">
        <v>71</v>
      </c>
    </row>
    <row r="142" spans="1:4" x14ac:dyDescent="0.35">
      <c r="A142" s="8" t="s">
        <v>78</v>
      </c>
      <c r="B142" s="1" t="s">
        <v>192</v>
      </c>
      <c r="C142" s="1" t="s">
        <v>295</v>
      </c>
      <c r="D142" s="5">
        <v>44</v>
      </c>
    </row>
    <row r="143" spans="1:4" x14ac:dyDescent="0.35">
      <c r="A143" s="8" t="s">
        <v>78</v>
      </c>
      <c r="B143" s="1" t="s">
        <v>192</v>
      </c>
      <c r="C143" s="1" t="s">
        <v>297</v>
      </c>
      <c r="D143" s="5">
        <v>207</v>
      </c>
    </row>
    <row r="144" spans="1:4" x14ac:dyDescent="0.35">
      <c r="A144" s="8" t="s">
        <v>78</v>
      </c>
      <c r="B144" s="1" t="s">
        <v>192</v>
      </c>
      <c r="C144" s="1" t="s">
        <v>294</v>
      </c>
      <c r="D144" s="5">
        <v>22</v>
      </c>
    </row>
    <row r="145" spans="1:4" x14ac:dyDescent="0.35">
      <c r="A145" s="8" t="s">
        <v>78</v>
      </c>
      <c r="B145" s="1" t="s">
        <v>193</v>
      </c>
      <c r="C145" s="1" t="s">
        <v>296</v>
      </c>
      <c r="D145" s="5">
        <v>8</v>
      </c>
    </row>
    <row r="146" spans="1:4" x14ac:dyDescent="0.35">
      <c r="A146" s="8" t="s">
        <v>78</v>
      </c>
      <c r="B146" s="1" t="s">
        <v>193</v>
      </c>
      <c r="C146" s="1" t="s">
        <v>295</v>
      </c>
      <c r="D146" s="5" t="s">
        <v>390</v>
      </c>
    </row>
    <row r="147" spans="1:4" x14ac:dyDescent="0.35">
      <c r="A147" s="8" t="s">
        <v>78</v>
      </c>
      <c r="B147" s="1" t="s">
        <v>193</v>
      </c>
      <c r="C147" s="1" t="s">
        <v>297</v>
      </c>
      <c r="D147" s="5">
        <v>76</v>
      </c>
    </row>
    <row r="148" spans="1:4" x14ac:dyDescent="0.35">
      <c r="A148" s="8" t="s">
        <v>78</v>
      </c>
      <c r="B148" s="1" t="s">
        <v>193</v>
      </c>
      <c r="C148" s="1" t="s">
        <v>294</v>
      </c>
      <c r="D148" s="5">
        <v>101</v>
      </c>
    </row>
    <row r="149" spans="1:4" x14ac:dyDescent="0.35">
      <c r="A149" s="8" t="s">
        <v>79</v>
      </c>
      <c r="B149" s="1" t="s">
        <v>197</v>
      </c>
      <c r="C149" s="1" t="s">
        <v>296</v>
      </c>
      <c r="D149" s="5">
        <v>64</v>
      </c>
    </row>
    <row r="150" spans="1:4" x14ac:dyDescent="0.35">
      <c r="A150" s="8" t="s">
        <v>79</v>
      </c>
      <c r="B150" s="1" t="s">
        <v>197</v>
      </c>
      <c r="C150" s="1" t="s">
        <v>295</v>
      </c>
      <c r="D150" s="5">
        <v>40</v>
      </c>
    </row>
    <row r="151" spans="1:4" x14ac:dyDescent="0.35">
      <c r="A151" s="8" t="s">
        <v>79</v>
      </c>
      <c r="B151" s="1" t="s">
        <v>197</v>
      </c>
      <c r="C151" s="1" t="s">
        <v>297</v>
      </c>
      <c r="D151" s="5">
        <v>298</v>
      </c>
    </row>
    <row r="152" spans="1:4" x14ac:dyDescent="0.35">
      <c r="A152" s="8" t="s">
        <v>79</v>
      </c>
      <c r="B152" s="1" t="s">
        <v>197</v>
      </c>
      <c r="C152" s="1" t="s">
        <v>294</v>
      </c>
      <c r="D152" s="5">
        <v>130</v>
      </c>
    </row>
    <row r="153" spans="1:4" x14ac:dyDescent="0.35">
      <c r="A153" s="8" t="s">
        <v>79</v>
      </c>
      <c r="B153" s="1" t="s">
        <v>192</v>
      </c>
      <c r="C153" s="1" t="s">
        <v>296</v>
      </c>
      <c r="D153" s="5">
        <v>58</v>
      </c>
    </row>
    <row r="154" spans="1:4" x14ac:dyDescent="0.35">
      <c r="A154" s="8" t="s">
        <v>79</v>
      </c>
      <c r="B154" s="1" t="s">
        <v>192</v>
      </c>
      <c r="C154" s="1" t="s">
        <v>295</v>
      </c>
      <c r="D154" s="5">
        <v>38</v>
      </c>
    </row>
    <row r="155" spans="1:4" x14ac:dyDescent="0.35">
      <c r="A155" s="8" t="s">
        <v>79</v>
      </c>
      <c r="B155" s="1" t="s">
        <v>192</v>
      </c>
      <c r="C155" s="1" t="s">
        <v>297</v>
      </c>
      <c r="D155" s="5">
        <v>229</v>
      </c>
    </row>
    <row r="156" spans="1:4" x14ac:dyDescent="0.35">
      <c r="A156" s="8" t="s">
        <v>79</v>
      </c>
      <c r="B156" s="1" t="s">
        <v>192</v>
      </c>
      <c r="C156" s="1" t="s">
        <v>294</v>
      </c>
      <c r="D156" s="5">
        <v>27</v>
      </c>
    </row>
    <row r="157" spans="1:4" x14ac:dyDescent="0.35">
      <c r="A157" s="8" t="s">
        <v>79</v>
      </c>
      <c r="B157" s="1" t="s">
        <v>193</v>
      </c>
      <c r="C157" s="1" t="s">
        <v>296</v>
      </c>
      <c r="D157" s="5">
        <v>6</v>
      </c>
    </row>
    <row r="158" spans="1:4" x14ac:dyDescent="0.35">
      <c r="A158" s="8" t="s">
        <v>79</v>
      </c>
      <c r="B158" s="1" t="s">
        <v>193</v>
      </c>
      <c r="C158" s="1" t="s">
        <v>295</v>
      </c>
      <c r="D158" s="5" t="s">
        <v>390</v>
      </c>
    </row>
    <row r="159" spans="1:4" x14ac:dyDescent="0.35">
      <c r="A159" s="8" t="s">
        <v>79</v>
      </c>
      <c r="B159" s="1" t="s">
        <v>193</v>
      </c>
      <c r="C159" s="1" t="s">
        <v>297</v>
      </c>
      <c r="D159" s="5">
        <v>69</v>
      </c>
    </row>
    <row r="160" spans="1:4" x14ac:dyDescent="0.35">
      <c r="A160" s="8" t="s">
        <v>79</v>
      </c>
      <c r="B160" s="1" t="s">
        <v>193</v>
      </c>
      <c r="C160" s="1" t="s">
        <v>294</v>
      </c>
      <c r="D160" s="5">
        <v>103</v>
      </c>
    </row>
    <row r="161" spans="1:4" x14ac:dyDescent="0.35">
      <c r="A161" s="8" t="s">
        <v>80</v>
      </c>
      <c r="B161" s="1" t="s">
        <v>197</v>
      </c>
      <c r="C161" s="1" t="s">
        <v>296</v>
      </c>
      <c r="D161" s="5">
        <v>66</v>
      </c>
    </row>
    <row r="162" spans="1:4" x14ac:dyDescent="0.35">
      <c r="A162" s="8" t="s">
        <v>80</v>
      </c>
      <c r="B162" s="1" t="s">
        <v>197</v>
      </c>
      <c r="C162" s="1" t="s">
        <v>295</v>
      </c>
      <c r="D162" s="5">
        <v>35</v>
      </c>
    </row>
    <row r="163" spans="1:4" x14ac:dyDescent="0.35">
      <c r="A163" s="8" t="s">
        <v>80</v>
      </c>
      <c r="B163" s="1" t="s">
        <v>197</v>
      </c>
      <c r="C163" s="1" t="s">
        <v>297</v>
      </c>
      <c r="D163" s="5">
        <v>256</v>
      </c>
    </row>
    <row r="164" spans="1:4" x14ac:dyDescent="0.35">
      <c r="A164" s="8" t="s">
        <v>80</v>
      </c>
      <c r="B164" s="1" t="s">
        <v>197</v>
      </c>
      <c r="C164" s="1" t="s">
        <v>294</v>
      </c>
      <c r="D164" s="5">
        <v>129</v>
      </c>
    </row>
    <row r="165" spans="1:4" x14ac:dyDescent="0.35">
      <c r="A165" s="8" t="s">
        <v>80</v>
      </c>
      <c r="B165" s="1" t="s">
        <v>192</v>
      </c>
      <c r="C165" s="1" t="s">
        <v>296</v>
      </c>
      <c r="D165" s="5">
        <v>59</v>
      </c>
    </row>
    <row r="166" spans="1:4" x14ac:dyDescent="0.35">
      <c r="A166" s="8" t="s">
        <v>80</v>
      </c>
      <c r="B166" s="1" t="s">
        <v>192</v>
      </c>
      <c r="C166" s="1" t="s">
        <v>295</v>
      </c>
      <c r="D166" s="5">
        <v>32</v>
      </c>
    </row>
    <row r="167" spans="1:4" x14ac:dyDescent="0.35">
      <c r="A167" s="8" t="s">
        <v>80</v>
      </c>
      <c r="B167" s="1" t="s">
        <v>192</v>
      </c>
      <c r="C167" s="1" t="s">
        <v>297</v>
      </c>
      <c r="D167" s="5">
        <v>203</v>
      </c>
    </row>
    <row r="168" spans="1:4" x14ac:dyDescent="0.35">
      <c r="A168" s="8" t="s">
        <v>80</v>
      </c>
      <c r="B168" s="1" t="s">
        <v>192</v>
      </c>
      <c r="C168" s="1" t="s">
        <v>294</v>
      </c>
      <c r="D168" s="5">
        <v>21</v>
      </c>
    </row>
    <row r="169" spans="1:4" x14ac:dyDescent="0.35">
      <c r="A169" s="8" t="s">
        <v>80</v>
      </c>
      <c r="B169" s="1" t="s">
        <v>193</v>
      </c>
      <c r="C169" s="1" t="s">
        <v>296</v>
      </c>
      <c r="D169" s="5">
        <v>7</v>
      </c>
    </row>
    <row r="170" spans="1:4" x14ac:dyDescent="0.35">
      <c r="A170" s="8" t="s">
        <v>80</v>
      </c>
      <c r="B170" s="1" t="s">
        <v>193</v>
      </c>
      <c r="C170" s="1" t="s">
        <v>295</v>
      </c>
      <c r="D170" s="5" t="s">
        <v>390</v>
      </c>
    </row>
    <row r="171" spans="1:4" x14ac:dyDescent="0.35">
      <c r="A171" s="8" t="s">
        <v>80</v>
      </c>
      <c r="B171" s="1" t="s">
        <v>193</v>
      </c>
      <c r="C171" s="1" t="s">
        <v>297</v>
      </c>
      <c r="D171" s="5">
        <v>53</v>
      </c>
    </row>
    <row r="172" spans="1:4" x14ac:dyDescent="0.35">
      <c r="A172" s="8" t="s">
        <v>80</v>
      </c>
      <c r="B172" s="1" t="s">
        <v>193</v>
      </c>
      <c r="C172" s="1" t="s">
        <v>294</v>
      </c>
      <c r="D172" s="5">
        <v>108</v>
      </c>
    </row>
    <row r="173" spans="1:4" x14ac:dyDescent="0.35">
      <c r="A173" s="8" t="s">
        <v>81</v>
      </c>
      <c r="B173" s="1" t="s">
        <v>197</v>
      </c>
      <c r="C173" s="1" t="s">
        <v>296</v>
      </c>
      <c r="D173" s="5">
        <v>79</v>
      </c>
    </row>
    <row r="174" spans="1:4" x14ac:dyDescent="0.35">
      <c r="A174" s="8" t="s">
        <v>81</v>
      </c>
      <c r="B174" s="1" t="s">
        <v>197</v>
      </c>
      <c r="C174" s="1" t="s">
        <v>295</v>
      </c>
      <c r="D174" s="5">
        <v>38</v>
      </c>
    </row>
    <row r="175" spans="1:4" x14ac:dyDescent="0.35">
      <c r="A175" s="8" t="s">
        <v>81</v>
      </c>
      <c r="B175" s="1" t="s">
        <v>197</v>
      </c>
      <c r="C175" s="1" t="s">
        <v>297</v>
      </c>
      <c r="D175" s="5">
        <v>200</v>
      </c>
    </row>
    <row r="176" spans="1:4" x14ac:dyDescent="0.35">
      <c r="A176" s="8" t="s">
        <v>81</v>
      </c>
      <c r="B176" s="1" t="s">
        <v>197</v>
      </c>
      <c r="C176" s="1" t="s">
        <v>294</v>
      </c>
      <c r="D176" s="5">
        <v>97</v>
      </c>
    </row>
    <row r="177" spans="1:4" x14ac:dyDescent="0.35">
      <c r="A177" s="8" t="s">
        <v>81</v>
      </c>
      <c r="B177" s="1" t="s">
        <v>192</v>
      </c>
      <c r="C177" s="1" t="s">
        <v>296</v>
      </c>
      <c r="D177" s="5">
        <v>71</v>
      </c>
    </row>
    <row r="178" spans="1:4" x14ac:dyDescent="0.35">
      <c r="A178" s="8" t="s">
        <v>81</v>
      </c>
      <c r="B178" s="1" t="s">
        <v>192</v>
      </c>
      <c r="C178" s="1" t="s">
        <v>295</v>
      </c>
      <c r="D178" s="5">
        <v>32</v>
      </c>
    </row>
    <row r="179" spans="1:4" x14ac:dyDescent="0.35">
      <c r="A179" s="8" t="s">
        <v>81</v>
      </c>
      <c r="B179" s="1" t="s">
        <v>192</v>
      </c>
      <c r="C179" s="1" t="s">
        <v>297</v>
      </c>
      <c r="D179" s="5">
        <v>153</v>
      </c>
    </row>
    <row r="180" spans="1:4" x14ac:dyDescent="0.35">
      <c r="A180" s="8" t="s">
        <v>81</v>
      </c>
      <c r="B180" s="1" t="s">
        <v>192</v>
      </c>
      <c r="C180" s="1" t="s">
        <v>294</v>
      </c>
      <c r="D180" s="5">
        <v>31</v>
      </c>
    </row>
    <row r="181" spans="1:4" x14ac:dyDescent="0.35">
      <c r="A181" s="8" t="s">
        <v>81</v>
      </c>
      <c r="B181" s="1" t="s">
        <v>193</v>
      </c>
      <c r="C181" s="1" t="s">
        <v>296</v>
      </c>
      <c r="D181" s="5">
        <v>8</v>
      </c>
    </row>
    <row r="182" spans="1:4" x14ac:dyDescent="0.35">
      <c r="A182" s="8" t="s">
        <v>81</v>
      </c>
      <c r="B182" s="1" t="s">
        <v>193</v>
      </c>
      <c r="C182" s="1" t="s">
        <v>295</v>
      </c>
      <c r="D182" s="5">
        <v>6</v>
      </c>
    </row>
    <row r="183" spans="1:4" x14ac:dyDescent="0.35">
      <c r="A183" s="8" t="s">
        <v>81</v>
      </c>
      <c r="B183" s="1" t="s">
        <v>193</v>
      </c>
      <c r="C183" s="1" t="s">
        <v>297</v>
      </c>
      <c r="D183" s="5">
        <v>47</v>
      </c>
    </row>
    <row r="184" spans="1:4" x14ac:dyDescent="0.35">
      <c r="A184" s="8" t="s">
        <v>81</v>
      </c>
      <c r="B184" s="1" t="s">
        <v>193</v>
      </c>
      <c r="C184" s="1" t="s">
        <v>294</v>
      </c>
      <c r="D184" s="5">
        <v>66</v>
      </c>
    </row>
    <row r="185" spans="1:4" x14ac:dyDescent="0.35">
      <c r="A185" s="8" t="s">
        <v>82</v>
      </c>
      <c r="B185" s="1" t="s">
        <v>197</v>
      </c>
      <c r="C185" s="1" t="s">
        <v>296</v>
      </c>
      <c r="D185" s="5">
        <v>86</v>
      </c>
    </row>
    <row r="186" spans="1:4" x14ac:dyDescent="0.35">
      <c r="A186" s="8" t="s">
        <v>82</v>
      </c>
      <c r="B186" s="1" t="s">
        <v>197</v>
      </c>
      <c r="C186" s="1" t="s">
        <v>295</v>
      </c>
      <c r="D186" s="5">
        <v>31</v>
      </c>
    </row>
    <row r="187" spans="1:4" x14ac:dyDescent="0.35">
      <c r="A187" s="8" t="s">
        <v>82</v>
      </c>
      <c r="B187" s="1" t="s">
        <v>197</v>
      </c>
      <c r="C187" s="1" t="s">
        <v>297</v>
      </c>
      <c r="D187" s="5">
        <v>189</v>
      </c>
    </row>
    <row r="188" spans="1:4" x14ac:dyDescent="0.35">
      <c r="A188" s="8" t="s">
        <v>82</v>
      </c>
      <c r="B188" s="1" t="s">
        <v>197</v>
      </c>
      <c r="C188" s="1" t="s">
        <v>294</v>
      </c>
      <c r="D188" s="5">
        <v>107</v>
      </c>
    </row>
    <row r="189" spans="1:4" x14ac:dyDescent="0.35">
      <c r="A189" s="8" t="s">
        <v>82</v>
      </c>
      <c r="B189" s="1" t="s">
        <v>192</v>
      </c>
      <c r="C189" s="1" t="s">
        <v>296</v>
      </c>
      <c r="D189" s="5">
        <v>81</v>
      </c>
    </row>
    <row r="190" spans="1:4" x14ac:dyDescent="0.35">
      <c r="A190" s="8" t="s">
        <v>82</v>
      </c>
      <c r="B190" s="1" t="s">
        <v>192</v>
      </c>
      <c r="C190" s="1" t="s">
        <v>295</v>
      </c>
      <c r="D190" s="5">
        <v>29</v>
      </c>
    </row>
    <row r="191" spans="1:4" x14ac:dyDescent="0.35">
      <c r="A191" s="8" t="s">
        <v>82</v>
      </c>
      <c r="B191" s="1" t="s">
        <v>192</v>
      </c>
      <c r="C191" s="1" t="s">
        <v>297</v>
      </c>
      <c r="D191" s="5">
        <v>147</v>
      </c>
    </row>
    <row r="192" spans="1:4" x14ac:dyDescent="0.35">
      <c r="A192" s="8" t="s">
        <v>82</v>
      </c>
      <c r="B192" s="1" t="s">
        <v>192</v>
      </c>
      <c r="C192" s="1" t="s">
        <v>294</v>
      </c>
      <c r="D192" s="5">
        <v>26</v>
      </c>
    </row>
    <row r="193" spans="1:4" x14ac:dyDescent="0.35">
      <c r="A193" s="8" t="s">
        <v>82</v>
      </c>
      <c r="B193" s="1" t="s">
        <v>193</v>
      </c>
      <c r="C193" s="1" t="s">
        <v>296</v>
      </c>
      <c r="D193" s="5">
        <v>5</v>
      </c>
    </row>
    <row r="194" spans="1:4" x14ac:dyDescent="0.35">
      <c r="A194" s="8" t="s">
        <v>82</v>
      </c>
      <c r="B194" s="1" t="s">
        <v>193</v>
      </c>
      <c r="C194" s="1" t="s">
        <v>295</v>
      </c>
      <c r="D194" s="5" t="s">
        <v>390</v>
      </c>
    </row>
    <row r="195" spans="1:4" x14ac:dyDescent="0.35">
      <c r="A195" s="8" t="s">
        <v>82</v>
      </c>
      <c r="B195" s="1" t="s">
        <v>193</v>
      </c>
      <c r="C195" s="1" t="s">
        <v>297</v>
      </c>
      <c r="D195" s="5">
        <v>42</v>
      </c>
    </row>
    <row r="196" spans="1:4" x14ac:dyDescent="0.35">
      <c r="A196" s="8" t="s">
        <v>82</v>
      </c>
      <c r="B196" s="1" t="s">
        <v>193</v>
      </c>
      <c r="C196" s="1" t="s">
        <v>294</v>
      </c>
      <c r="D196" s="5">
        <v>81</v>
      </c>
    </row>
    <row r="197" spans="1:4" x14ac:dyDescent="0.35">
      <c r="A197" s="8" t="s">
        <v>83</v>
      </c>
      <c r="B197" s="1" t="s">
        <v>197</v>
      </c>
      <c r="C197" s="1" t="s">
        <v>296</v>
      </c>
      <c r="D197" s="5">
        <v>64</v>
      </c>
    </row>
    <row r="198" spans="1:4" x14ac:dyDescent="0.35">
      <c r="A198" s="8" t="s">
        <v>83</v>
      </c>
      <c r="B198" s="1" t="s">
        <v>197</v>
      </c>
      <c r="C198" s="1" t="s">
        <v>295</v>
      </c>
      <c r="D198" s="5">
        <v>34</v>
      </c>
    </row>
    <row r="199" spans="1:4" x14ac:dyDescent="0.35">
      <c r="A199" s="8" t="s">
        <v>83</v>
      </c>
      <c r="B199" s="1" t="s">
        <v>197</v>
      </c>
      <c r="C199" s="1" t="s">
        <v>297</v>
      </c>
      <c r="D199" s="5">
        <v>161</v>
      </c>
    </row>
    <row r="200" spans="1:4" x14ac:dyDescent="0.35">
      <c r="A200" s="8" t="s">
        <v>83</v>
      </c>
      <c r="B200" s="1" t="s">
        <v>197</v>
      </c>
      <c r="C200" s="1" t="s">
        <v>294</v>
      </c>
      <c r="D200" s="5">
        <v>85</v>
      </c>
    </row>
    <row r="201" spans="1:4" x14ac:dyDescent="0.35">
      <c r="A201" s="8" t="s">
        <v>83</v>
      </c>
      <c r="B201" s="1" t="s">
        <v>192</v>
      </c>
      <c r="C201" s="1" t="s">
        <v>296</v>
      </c>
      <c r="D201" s="5">
        <v>63</v>
      </c>
    </row>
    <row r="202" spans="1:4" x14ac:dyDescent="0.35">
      <c r="A202" s="8" t="s">
        <v>83</v>
      </c>
      <c r="B202" s="1" t="s">
        <v>192</v>
      </c>
      <c r="C202" s="1" t="s">
        <v>295</v>
      </c>
      <c r="D202" s="5">
        <v>33</v>
      </c>
    </row>
    <row r="203" spans="1:4" x14ac:dyDescent="0.35">
      <c r="A203" s="8" t="s">
        <v>83</v>
      </c>
      <c r="B203" s="1" t="s">
        <v>192</v>
      </c>
      <c r="C203" s="1" t="s">
        <v>297</v>
      </c>
      <c r="D203" s="5">
        <v>121</v>
      </c>
    </row>
    <row r="204" spans="1:4" x14ac:dyDescent="0.35">
      <c r="A204" s="8" t="s">
        <v>83</v>
      </c>
      <c r="B204" s="1" t="s">
        <v>192</v>
      </c>
      <c r="C204" s="1" t="s">
        <v>294</v>
      </c>
      <c r="D204" s="5">
        <v>26</v>
      </c>
    </row>
    <row r="205" spans="1:4" x14ac:dyDescent="0.35">
      <c r="A205" s="8" t="s">
        <v>83</v>
      </c>
      <c r="B205" s="1" t="s">
        <v>193</v>
      </c>
      <c r="C205" s="1" t="s">
        <v>296</v>
      </c>
      <c r="D205" s="5" t="s">
        <v>390</v>
      </c>
    </row>
    <row r="206" spans="1:4" x14ac:dyDescent="0.35">
      <c r="A206" s="8" t="s">
        <v>83</v>
      </c>
      <c r="B206" s="1" t="s">
        <v>193</v>
      </c>
      <c r="C206" s="1" t="s">
        <v>295</v>
      </c>
      <c r="D206" s="5" t="s">
        <v>390</v>
      </c>
    </row>
    <row r="207" spans="1:4" x14ac:dyDescent="0.35">
      <c r="A207" s="8" t="s">
        <v>83</v>
      </c>
      <c r="B207" s="1" t="s">
        <v>193</v>
      </c>
      <c r="C207" s="1" t="s">
        <v>297</v>
      </c>
      <c r="D207" s="5">
        <v>40</v>
      </c>
    </row>
    <row r="208" spans="1:4" x14ac:dyDescent="0.35">
      <c r="A208" s="8" t="s">
        <v>83</v>
      </c>
      <c r="B208" s="1" t="s">
        <v>193</v>
      </c>
      <c r="C208" s="1" t="s">
        <v>294</v>
      </c>
      <c r="D208" s="5">
        <v>59</v>
      </c>
    </row>
    <row r="209" spans="1:4" x14ac:dyDescent="0.35">
      <c r="A209" s="8" t="s">
        <v>84</v>
      </c>
      <c r="B209" s="1" t="s">
        <v>197</v>
      </c>
      <c r="C209" s="1" t="s">
        <v>296</v>
      </c>
      <c r="D209" s="5">
        <v>71</v>
      </c>
    </row>
    <row r="210" spans="1:4" x14ac:dyDescent="0.35">
      <c r="A210" s="8" t="s">
        <v>84</v>
      </c>
      <c r="B210" s="1" t="s">
        <v>197</v>
      </c>
      <c r="C210" s="1" t="s">
        <v>295</v>
      </c>
      <c r="D210" s="5">
        <v>37</v>
      </c>
    </row>
    <row r="211" spans="1:4" x14ac:dyDescent="0.35">
      <c r="A211" s="8" t="s">
        <v>84</v>
      </c>
      <c r="B211" s="1" t="s">
        <v>197</v>
      </c>
      <c r="C211" s="1" t="s">
        <v>297</v>
      </c>
      <c r="D211" s="5">
        <v>137</v>
      </c>
    </row>
    <row r="212" spans="1:4" x14ac:dyDescent="0.35">
      <c r="A212" s="8" t="s">
        <v>84</v>
      </c>
      <c r="B212" s="1" t="s">
        <v>197</v>
      </c>
      <c r="C212" s="1" t="s">
        <v>294</v>
      </c>
      <c r="D212" s="5">
        <v>101</v>
      </c>
    </row>
    <row r="213" spans="1:4" x14ac:dyDescent="0.35">
      <c r="A213" s="8" t="s">
        <v>84</v>
      </c>
      <c r="B213" s="1" t="s">
        <v>192</v>
      </c>
      <c r="C213" s="1" t="s">
        <v>296</v>
      </c>
      <c r="D213" s="5">
        <v>69</v>
      </c>
    </row>
    <row r="214" spans="1:4" x14ac:dyDescent="0.35">
      <c r="A214" s="8" t="s">
        <v>84</v>
      </c>
      <c r="B214" s="1" t="s">
        <v>192</v>
      </c>
      <c r="C214" s="1" t="s">
        <v>295</v>
      </c>
      <c r="D214" s="5">
        <v>31</v>
      </c>
    </row>
    <row r="215" spans="1:4" x14ac:dyDescent="0.35">
      <c r="A215" s="8" t="s">
        <v>84</v>
      </c>
      <c r="B215" s="1" t="s">
        <v>192</v>
      </c>
      <c r="C215" s="1" t="s">
        <v>297</v>
      </c>
      <c r="D215" s="5">
        <v>103</v>
      </c>
    </row>
    <row r="216" spans="1:4" x14ac:dyDescent="0.35">
      <c r="A216" s="8" t="s">
        <v>84</v>
      </c>
      <c r="B216" s="1" t="s">
        <v>192</v>
      </c>
      <c r="C216" s="1" t="s">
        <v>294</v>
      </c>
      <c r="D216" s="5">
        <v>26</v>
      </c>
    </row>
    <row r="217" spans="1:4" x14ac:dyDescent="0.35">
      <c r="A217" s="8" t="s">
        <v>84</v>
      </c>
      <c r="B217" s="1" t="s">
        <v>193</v>
      </c>
      <c r="C217" s="1" t="s">
        <v>296</v>
      </c>
      <c r="D217" s="5" t="s">
        <v>390</v>
      </c>
    </row>
    <row r="218" spans="1:4" x14ac:dyDescent="0.35">
      <c r="A218" s="8" t="s">
        <v>84</v>
      </c>
      <c r="B218" s="1" t="s">
        <v>193</v>
      </c>
      <c r="C218" s="1" t="s">
        <v>295</v>
      </c>
      <c r="D218" s="5">
        <v>6</v>
      </c>
    </row>
    <row r="219" spans="1:4" x14ac:dyDescent="0.35">
      <c r="A219" s="8" t="s">
        <v>84</v>
      </c>
      <c r="B219" s="1" t="s">
        <v>193</v>
      </c>
      <c r="C219" s="1" t="s">
        <v>297</v>
      </c>
      <c r="D219" s="5">
        <v>34</v>
      </c>
    </row>
    <row r="220" spans="1:4" x14ac:dyDescent="0.35">
      <c r="A220" s="8" t="s">
        <v>84</v>
      </c>
      <c r="B220" s="1" t="s">
        <v>193</v>
      </c>
      <c r="C220" s="1" t="s">
        <v>294</v>
      </c>
      <c r="D220" s="5">
        <v>75</v>
      </c>
    </row>
    <row r="221" spans="1:4" x14ac:dyDescent="0.35">
      <c r="A221" s="8" t="s">
        <v>85</v>
      </c>
      <c r="B221" s="1" t="s">
        <v>197</v>
      </c>
      <c r="C221" s="1" t="s">
        <v>296</v>
      </c>
      <c r="D221" s="5">
        <v>80</v>
      </c>
    </row>
    <row r="222" spans="1:4" x14ac:dyDescent="0.35">
      <c r="A222" s="8" t="s">
        <v>85</v>
      </c>
      <c r="B222" s="1" t="s">
        <v>197</v>
      </c>
      <c r="C222" s="1" t="s">
        <v>295</v>
      </c>
      <c r="D222" s="5">
        <v>30</v>
      </c>
    </row>
    <row r="223" spans="1:4" x14ac:dyDescent="0.35">
      <c r="A223" s="8" t="s">
        <v>85</v>
      </c>
      <c r="B223" s="1" t="s">
        <v>197</v>
      </c>
      <c r="C223" s="1" t="s">
        <v>297</v>
      </c>
      <c r="D223" s="5">
        <v>135</v>
      </c>
    </row>
    <row r="224" spans="1:4" x14ac:dyDescent="0.35">
      <c r="A224" s="8" t="s">
        <v>85</v>
      </c>
      <c r="B224" s="1" t="s">
        <v>197</v>
      </c>
      <c r="C224" s="1" t="s">
        <v>294</v>
      </c>
      <c r="D224" s="5">
        <v>100</v>
      </c>
    </row>
    <row r="225" spans="1:4" x14ac:dyDescent="0.35">
      <c r="A225" s="8" t="s">
        <v>85</v>
      </c>
      <c r="B225" s="1" t="s">
        <v>192</v>
      </c>
      <c r="C225" s="1" t="s">
        <v>296</v>
      </c>
      <c r="D225" s="5">
        <v>73</v>
      </c>
    </row>
    <row r="226" spans="1:4" x14ac:dyDescent="0.35">
      <c r="A226" s="8" t="s">
        <v>85</v>
      </c>
      <c r="B226" s="1" t="s">
        <v>192</v>
      </c>
      <c r="C226" s="1" t="s">
        <v>295</v>
      </c>
      <c r="D226" s="5">
        <v>29</v>
      </c>
    </row>
    <row r="227" spans="1:4" x14ac:dyDescent="0.35">
      <c r="A227" s="8" t="s">
        <v>85</v>
      </c>
      <c r="B227" s="1" t="s">
        <v>192</v>
      </c>
      <c r="C227" s="1" t="s">
        <v>297</v>
      </c>
      <c r="D227" s="5">
        <v>92</v>
      </c>
    </row>
    <row r="228" spans="1:4" x14ac:dyDescent="0.35">
      <c r="A228" s="8" t="s">
        <v>85</v>
      </c>
      <c r="B228" s="1" t="s">
        <v>192</v>
      </c>
      <c r="C228" s="1" t="s">
        <v>294</v>
      </c>
      <c r="D228" s="5">
        <v>30</v>
      </c>
    </row>
    <row r="229" spans="1:4" x14ac:dyDescent="0.35">
      <c r="A229" s="8" t="s">
        <v>85</v>
      </c>
      <c r="B229" s="1" t="s">
        <v>193</v>
      </c>
      <c r="C229" s="1" t="s">
        <v>296</v>
      </c>
      <c r="D229" s="5">
        <v>7</v>
      </c>
    </row>
    <row r="230" spans="1:4" x14ac:dyDescent="0.35">
      <c r="A230" s="8" t="s">
        <v>85</v>
      </c>
      <c r="B230" s="1" t="s">
        <v>193</v>
      </c>
      <c r="C230" s="1" t="s">
        <v>295</v>
      </c>
      <c r="D230" s="5" t="s">
        <v>390</v>
      </c>
    </row>
    <row r="231" spans="1:4" x14ac:dyDescent="0.35">
      <c r="A231" s="8" t="s">
        <v>85</v>
      </c>
      <c r="B231" s="1" t="s">
        <v>193</v>
      </c>
      <c r="C231" s="1" t="s">
        <v>297</v>
      </c>
      <c r="D231" s="5">
        <v>43</v>
      </c>
    </row>
    <row r="232" spans="1:4" x14ac:dyDescent="0.35">
      <c r="A232" s="8" t="s">
        <v>85</v>
      </c>
      <c r="B232" s="1" t="s">
        <v>193</v>
      </c>
      <c r="C232" s="1" t="s">
        <v>294</v>
      </c>
      <c r="D232" s="5">
        <v>70</v>
      </c>
    </row>
    <row r="233" spans="1:4" x14ac:dyDescent="0.35">
      <c r="A233" s="8" t="s">
        <v>86</v>
      </c>
      <c r="B233" s="1" t="s">
        <v>197</v>
      </c>
      <c r="C233" s="1" t="s">
        <v>296</v>
      </c>
      <c r="D233" s="5">
        <v>60</v>
      </c>
    </row>
    <row r="234" spans="1:4" x14ac:dyDescent="0.35">
      <c r="A234" s="8" t="s">
        <v>86</v>
      </c>
      <c r="B234" s="1" t="s">
        <v>197</v>
      </c>
      <c r="C234" s="1" t="s">
        <v>295</v>
      </c>
      <c r="D234" s="5">
        <v>37</v>
      </c>
    </row>
    <row r="235" spans="1:4" x14ac:dyDescent="0.35">
      <c r="A235" s="8" t="s">
        <v>86</v>
      </c>
      <c r="B235" s="1" t="s">
        <v>197</v>
      </c>
      <c r="C235" s="1" t="s">
        <v>297</v>
      </c>
      <c r="D235" s="5">
        <v>115</v>
      </c>
    </row>
    <row r="236" spans="1:4" x14ac:dyDescent="0.35">
      <c r="A236" s="8" t="s">
        <v>86</v>
      </c>
      <c r="B236" s="1" t="s">
        <v>197</v>
      </c>
      <c r="C236" s="1" t="s">
        <v>294</v>
      </c>
      <c r="D236" s="5">
        <v>68</v>
      </c>
    </row>
    <row r="237" spans="1:4" x14ac:dyDescent="0.35">
      <c r="A237" s="8" t="s">
        <v>86</v>
      </c>
      <c r="B237" s="1" t="s">
        <v>192</v>
      </c>
      <c r="C237" s="1" t="s">
        <v>296</v>
      </c>
      <c r="D237" s="5">
        <v>55</v>
      </c>
    </row>
    <row r="238" spans="1:4" x14ac:dyDescent="0.35">
      <c r="A238" s="8" t="s">
        <v>86</v>
      </c>
      <c r="B238" s="1" t="s">
        <v>192</v>
      </c>
      <c r="C238" s="1" t="s">
        <v>295</v>
      </c>
      <c r="D238" s="5">
        <v>32</v>
      </c>
    </row>
    <row r="239" spans="1:4" x14ac:dyDescent="0.35">
      <c r="A239" s="8" t="s">
        <v>86</v>
      </c>
      <c r="B239" s="1" t="s">
        <v>192</v>
      </c>
      <c r="C239" s="1" t="s">
        <v>297</v>
      </c>
      <c r="D239" s="5">
        <v>85</v>
      </c>
    </row>
    <row r="240" spans="1:4" x14ac:dyDescent="0.35">
      <c r="A240" s="8" t="s">
        <v>86</v>
      </c>
      <c r="B240" s="1" t="s">
        <v>192</v>
      </c>
      <c r="C240" s="1" t="s">
        <v>294</v>
      </c>
      <c r="D240" s="5">
        <v>21</v>
      </c>
    </row>
    <row r="241" spans="1:4" x14ac:dyDescent="0.35">
      <c r="A241" s="8" t="s">
        <v>86</v>
      </c>
      <c r="B241" s="1" t="s">
        <v>193</v>
      </c>
      <c r="C241" s="1" t="s">
        <v>296</v>
      </c>
      <c r="D241" s="5">
        <v>5</v>
      </c>
    </row>
    <row r="242" spans="1:4" x14ac:dyDescent="0.35">
      <c r="A242" s="8" t="s">
        <v>86</v>
      </c>
      <c r="B242" s="1" t="s">
        <v>193</v>
      </c>
      <c r="C242" s="1" t="s">
        <v>295</v>
      </c>
      <c r="D242" s="5">
        <v>5</v>
      </c>
    </row>
    <row r="243" spans="1:4" x14ac:dyDescent="0.35">
      <c r="A243" s="8" t="s">
        <v>86</v>
      </c>
      <c r="B243" s="1" t="s">
        <v>193</v>
      </c>
      <c r="C243" s="1" t="s">
        <v>297</v>
      </c>
      <c r="D243" s="5">
        <v>30</v>
      </c>
    </row>
    <row r="244" spans="1:4" x14ac:dyDescent="0.35">
      <c r="A244" s="8" t="s">
        <v>86</v>
      </c>
      <c r="B244" s="1" t="s">
        <v>193</v>
      </c>
      <c r="C244" s="1" t="s">
        <v>294</v>
      </c>
      <c r="D244" s="5">
        <v>47</v>
      </c>
    </row>
    <row r="245" spans="1:4" x14ac:dyDescent="0.35">
      <c r="A245" s="8" t="s">
        <v>87</v>
      </c>
      <c r="B245" s="1" t="s">
        <v>197</v>
      </c>
      <c r="C245" s="1" t="s">
        <v>296</v>
      </c>
      <c r="D245" s="5">
        <v>68</v>
      </c>
    </row>
    <row r="246" spans="1:4" x14ac:dyDescent="0.35">
      <c r="A246" s="8" t="s">
        <v>87</v>
      </c>
      <c r="B246" s="1" t="s">
        <v>197</v>
      </c>
      <c r="C246" s="1" t="s">
        <v>295</v>
      </c>
      <c r="D246" s="5">
        <v>29</v>
      </c>
    </row>
    <row r="247" spans="1:4" x14ac:dyDescent="0.35">
      <c r="A247" s="8" t="s">
        <v>87</v>
      </c>
      <c r="B247" s="1" t="s">
        <v>197</v>
      </c>
      <c r="C247" s="1" t="s">
        <v>297</v>
      </c>
      <c r="D247" s="5">
        <v>134</v>
      </c>
    </row>
    <row r="248" spans="1:4" x14ac:dyDescent="0.35">
      <c r="A248" s="8" t="s">
        <v>87</v>
      </c>
      <c r="B248" s="1" t="s">
        <v>197</v>
      </c>
      <c r="C248" s="1" t="s">
        <v>294</v>
      </c>
      <c r="D248" s="5">
        <v>92</v>
      </c>
    </row>
    <row r="249" spans="1:4" x14ac:dyDescent="0.35">
      <c r="A249" s="8" t="s">
        <v>87</v>
      </c>
      <c r="B249" s="1" t="s">
        <v>192</v>
      </c>
      <c r="C249" s="1" t="s">
        <v>296</v>
      </c>
      <c r="D249" s="5">
        <v>66</v>
      </c>
    </row>
    <row r="250" spans="1:4" x14ac:dyDescent="0.35">
      <c r="A250" s="8" t="s">
        <v>87</v>
      </c>
      <c r="B250" s="1" t="s">
        <v>192</v>
      </c>
      <c r="C250" s="1" t="s">
        <v>295</v>
      </c>
      <c r="D250" s="5">
        <v>26</v>
      </c>
    </row>
    <row r="251" spans="1:4" x14ac:dyDescent="0.35">
      <c r="A251" s="8" t="s">
        <v>87</v>
      </c>
      <c r="B251" s="1" t="s">
        <v>192</v>
      </c>
      <c r="C251" s="1" t="s">
        <v>297</v>
      </c>
      <c r="D251" s="5">
        <v>112</v>
      </c>
    </row>
    <row r="252" spans="1:4" x14ac:dyDescent="0.35">
      <c r="A252" s="8" t="s">
        <v>87</v>
      </c>
      <c r="B252" s="1" t="s">
        <v>192</v>
      </c>
      <c r="C252" s="1" t="s">
        <v>294</v>
      </c>
      <c r="D252" s="5">
        <v>33</v>
      </c>
    </row>
    <row r="253" spans="1:4" x14ac:dyDescent="0.35">
      <c r="A253" s="8" t="s">
        <v>87</v>
      </c>
      <c r="B253" s="1" t="s">
        <v>193</v>
      </c>
      <c r="C253" s="1" t="s">
        <v>296</v>
      </c>
      <c r="D253" s="5" t="s">
        <v>390</v>
      </c>
    </row>
    <row r="254" spans="1:4" x14ac:dyDescent="0.35">
      <c r="A254" s="8" t="s">
        <v>87</v>
      </c>
      <c r="B254" s="1" t="s">
        <v>193</v>
      </c>
      <c r="C254" s="1" t="s">
        <v>295</v>
      </c>
      <c r="D254" s="5" t="s">
        <v>390</v>
      </c>
    </row>
    <row r="255" spans="1:4" x14ac:dyDescent="0.35">
      <c r="A255" s="8" t="s">
        <v>87</v>
      </c>
      <c r="B255" s="1" t="s">
        <v>193</v>
      </c>
      <c r="C255" s="1" t="s">
        <v>297</v>
      </c>
      <c r="D255" s="5">
        <v>22</v>
      </c>
    </row>
    <row r="256" spans="1:4" x14ac:dyDescent="0.35">
      <c r="A256" s="8" t="s">
        <v>87</v>
      </c>
      <c r="B256" s="1" t="s">
        <v>193</v>
      </c>
      <c r="C256" s="1" t="s">
        <v>294</v>
      </c>
      <c r="D256" s="5">
        <v>59</v>
      </c>
    </row>
    <row r="257" spans="1:4" x14ac:dyDescent="0.35">
      <c r="A257" s="8" t="s">
        <v>88</v>
      </c>
      <c r="B257" s="1" t="s">
        <v>197</v>
      </c>
      <c r="C257" s="1" t="s">
        <v>296</v>
      </c>
      <c r="D257" s="5">
        <v>63</v>
      </c>
    </row>
    <row r="258" spans="1:4" x14ac:dyDescent="0.35">
      <c r="A258" s="8" t="s">
        <v>88</v>
      </c>
      <c r="B258" s="1" t="s">
        <v>197</v>
      </c>
      <c r="C258" s="1" t="s">
        <v>295</v>
      </c>
      <c r="D258" s="5">
        <v>46</v>
      </c>
    </row>
    <row r="259" spans="1:4" x14ac:dyDescent="0.35">
      <c r="A259" s="8" t="s">
        <v>88</v>
      </c>
      <c r="B259" s="1" t="s">
        <v>197</v>
      </c>
      <c r="C259" s="1" t="s">
        <v>297</v>
      </c>
      <c r="D259" s="5">
        <v>120</v>
      </c>
    </row>
    <row r="260" spans="1:4" x14ac:dyDescent="0.35">
      <c r="A260" s="8" t="s">
        <v>88</v>
      </c>
      <c r="B260" s="1" t="s">
        <v>197</v>
      </c>
      <c r="C260" s="1" t="s">
        <v>294</v>
      </c>
      <c r="D260" s="5">
        <v>68</v>
      </c>
    </row>
    <row r="261" spans="1:4" x14ac:dyDescent="0.35">
      <c r="A261" s="8" t="s">
        <v>88</v>
      </c>
      <c r="B261" s="1" t="s">
        <v>192</v>
      </c>
      <c r="C261" s="1" t="s">
        <v>296</v>
      </c>
      <c r="D261" s="5">
        <v>59</v>
      </c>
    </row>
    <row r="262" spans="1:4" x14ac:dyDescent="0.35">
      <c r="A262" s="8" t="s">
        <v>88</v>
      </c>
      <c r="B262" s="1" t="s">
        <v>192</v>
      </c>
      <c r="C262" s="1" t="s">
        <v>295</v>
      </c>
      <c r="D262" s="5">
        <v>40</v>
      </c>
    </row>
    <row r="263" spans="1:4" x14ac:dyDescent="0.35">
      <c r="A263" s="8" t="s">
        <v>88</v>
      </c>
      <c r="B263" s="1" t="s">
        <v>192</v>
      </c>
      <c r="C263" s="1" t="s">
        <v>297</v>
      </c>
      <c r="D263" s="5">
        <v>88</v>
      </c>
    </row>
    <row r="264" spans="1:4" x14ac:dyDescent="0.35">
      <c r="A264" s="8" t="s">
        <v>88</v>
      </c>
      <c r="B264" s="1" t="s">
        <v>192</v>
      </c>
      <c r="C264" s="1" t="s">
        <v>294</v>
      </c>
      <c r="D264" s="5">
        <v>23</v>
      </c>
    </row>
    <row r="265" spans="1:4" x14ac:dyDescent="0.35">
      <c r="A265" s="8" t="s">
        <v>88</v>
      </c>
      <c r="B265" s="1" t="s">
        <v>193</v>
      </c>
      <c r="C265" s="1" t="s">
        <v>296</v>
      </c>
      <c r="D265" s="14" t="s">
        <v>390</v>
      </c>
    </row>
    <row r="266" spans="1:4" x14ac:dyDescent="0.35">
      <c r="A266" s="8" t="s">
        <v>88</v>
      </c>
      <c r="B266" s="1" t="s">
        <v>193</v>
      </c>
      <c r="C266" s="1" t="s">
        <v>295</v>
      </c>
      <c r="D266" s="5">
        <v>6</v>
      </c>
    </row>
    <row r="267" spans="1:4" x14ac:dyDescent="0.35">
      <c r="A267" s="8" t="s">
        <v>88</v>
      </c>
      <c r="B267" s="1" t="s">
        <v>193</v>
      </c>
      <c r="C267" s="1" t="s">
        <v>297</v>
      </c>
      <c r="D267" s="5">
        <v>32</v>
      </c>
    </row>
    <row r="268" spans="1:4" x14ac:dyDescent="0.35">
      <c r="A268" s="8" t="s">
        <v>88</v>
      </c>
      <c r="B268" s="1" t="s">
        <v>193</v>
      </c>
      <c r="C268" s="1" t="s">
        <v>294</v>
      </c>
      <c r="D268" s="5">
        <v>45</v>
      </c>
    </row>
    <row r="269" spans="1:4" x14ac:dyDescent="0.35">
      <c r="A269" s="8" t="s">
        <v>89</v>
      </c>
      <c r="B269" s="1" t="s">
        <v>197</v>
      </c>
      <c r="C269" s="1" t="s">
        <v>296</v>
      </c>
      <c r="D269" s="5">
        <v>93</v>
      </c>
    </row>
    <row r="270" spans="1:4" x14ac:dyDescent="0.35">
      <c r="A270" s="8" t="s">
        <v>89</v>
      </c>
      <c r="B270" s="1" t="s">
        <v>197</v>
      </c>
      <c r="C270" s="1" t="s">
        <v>295</v>
      </c>
      <c r="D270" s="5">
        <v>41</v>
      </c>
    </row>
    <row r="271" spans="1:4" x14ac:dyDescent="0.35">
      <c r="A271" s="8" t="s">
        <v>89</v>
      </c>
      <c r="B271" s="1" t="s">
        <v>197</v>
      </c>
      <c r="C271" s="1" t="s">
        <v>297</v>
      </c>
      <c r="D271" s="5">
        <v>138</v>
      </c>
    </row>
    <row r="272" spans="1:4" x14ac:dyDescent="0.35">
      <c r="A272" s="8" t="s">
        <v>89</v>
      </c>
      <c r="B272" s="1" t="s">
        <v>197</v>
      </c>
      <c r="C272" s="1" t="s">
        <v>294</v>
      </c>
      <c r="D272" s="5">
        <v>77</v>
      </c>
    </row>
    <row r="273" spans="1:4" x14ac:dyDescent="0.35">
      <c r="A273" s="8" t="s">
        <v>89</v>
      </c>
      <c r="B273" s="1" t="s">
        <v>192</v>
      </c>
      <c r="C273" s="1" t="s">
        <v>296</v>
      </c>
      <c r="D273" s="5">
        <v>88</v>
      </c>
    </row>
    <row r="274" spans="1:4" x14ac:dyDescent="0.35">
      <c r="A274" s="8" t="s">
        <v>89</v>
      </c>
      <c r="B274" s="1" t="s">
        <v>192</v>
      </c>
      <c r="C274" s="1" t="s">
        <v>295</v>
      </c>
      <c r="D274" s="5">
        <v>38</v>
      </c>
    </row>
    <row r="275" spans="1:4" x14ac:dyDescent="0.35">
      <c r="A275" s="8" t="s">
        <v>89</v>
      </c>
      <c r="B275" s="1" t="s">
        <v>192</v>
      </c>
      <c r="C275" s="1" t="s">
        <v>297</v>
      </c>
      <c r="D275" s="5">
        <v>112</v>
      </c>
    </row>
    <row r="276" spans="1:4" x14ac:dyDescent="0.35">
      <c r="A276" s="8" t="s">
        <v>89</v>
      </c>
      <c r="B276" s="1" t="s">
        <v>192</v>
      </c>
      <c r="C276" s="1" t="s">
        <v>294</v>
      </c>
      <c r="D276" s="5">
        <v>19</v>
      </c>
    </row>
    <row r="277" spans="1:4" x14ac:dyDescent="0.35">
      <c r="A277" s="8" t="s">
        <v>89</v>
      </c>
      <c r="B277" s="1" t="s">
        <v>193</v>
      </c>
      <c r="C277" s="1" t="s">
        <v>296</v>
      </c>
      <c r="D277" s="5">
        <v>5</v>
      </c>
    </row>
    <row r="278" spans="1:4" x14ac:dyDescent="0.35">
      <c r="A278" s="8" t="s">
        <v>89</v>
      </c>
      <c r="B278" s="1" t="s">
        <v>193</v>
      </c>
      <c r="C278" s="1" t="s">
        <v>295</v>
      </c>
      <c r="D278" s="5" t="s">
        <v>390</v>
      </c>
    </row>
    <row r="279" spans="1:4" x14ac:dyDescent="0.35">
      <c r="A279" s="8" t="s">
        <v>89</v>
      </c>
      <c r="B279" s="1" t="s">
        <v>193</v>
      </c>
      <c r="C279" s="1" t="s">
        <v>297</v>
      </c>
      <c r="D279" s="5">
        <v>26</v>
      </c>
    </row>
    <row r="280" spans="1:4" x14ac:dyDescent="0.35">
      <c r="A280" s="8" t="s">
        <v>89</v>
      </c>
      <c r="B280" s="1" t="s">
        <v>193</v>
      </c>
      <c r="C280" s="1" t="s">
        <v>294</v>
      </c>
      <c r="D280" s="5">
        <v>58</v>
      </c>
    </row>
    <row r="281" spans="1:4" x14ac:dyDescent="0.35">
      <c r="A281" s="8" t="s">
        <v>90</v>
      </c>
      <c r="B281" s="1" t="s">
        <v>197</v>
      </c>
      <c r="C281" s="1" t="s">
        <v>296</v>
      </c>
      <c r="D281" s="5">
        <v>97</v>
      </c>
    </row>
    <row r="282" spans="1:4" x14ac:dyDescent="0.35">
      <c r="A282" s="8" t="s">
        <v>90</v>
      </c>
      <c r="B282" s="1" t="s">
        <v>197</v>
      </c>
      <c r="C282" s="1" t="s">
        <v>295</v>
      </c>
      <c r="D282" s="5">
        <v>56</v>
      </c>
    </row>
    <row r="283" spans="1:4" x14ac:dyDescent="0.35">
      <c r="A283" s="8" t="s">
        <v>90</v>
      </c>
      <c r="B283" s="1" t="s">
        <v>197</v>
      </c>
      <c r="C283" s="1" t="s">
        <v>297</v>
      </c>
      <c r="D283" s="5">
        <v>173</v>
      </c>
    </row>
    <row r="284" spans="1:4" x14ac:dyDescent="0.35">
      <c r="A284" s="8" t="s">
        <v>90</v>
      </c>
      <c r="B284" s="1" t="s">
        <v>197</v>
      </c>
      <c r="C284" s="1" t="s">
        <v>294</v>
      </c>
      <c r="D284" s="5">
        <v>93</v>
      </c>
    </row>
    <row r="285" spans="1:4" x14ac:dyDescent="0.35">
      <c r="A285" s="8" t="s">
        <v>90</v>
      </c>
      <c r="B285" s="1" t="s">
        <v>192</v>
      </c>
      <c r="C285" s="1" t="s">
        <v>296</v>
      </c>
      <c r="D285" s="5">
        <v>94</v>
      </c>
    </row>
    <row r="286" spans="1:4" x14ac:dyDescent="0.35">
      <c r="A286" s="8" t="s">
        <v>90</v>
      </c>
      <c r="B286" s="1" t="s">
        <v>192</v>
      </c>
      <c r="C286" s="1" t="s">
        <v>295</v>
      </c>
      <c r="D286" s="5">
        <v>53</v>
      </c>
    </row>
    <row r="287" spans="1:4" x14ac:dyDescent="0.35">
      <c r="A287" s="8" t="s">
        <v>90</v>
      </c>
      <c r="B287" s="1" t="s">
        <v>192</v>
      </c>
      <c r="C287" s="1" t="s">
        <v>297</v>
      </c>
      <c r="D287" s="5">
        <v>145</v>
      </c>
    </row>
    <row r="288" spans="1:4" x14ac:dyDescent="0.35">
      <c r="A288" s="8" t="s">
        <v>90</v>
      </c>
      <c r="B288" s="1" t="s">
        <v>192</v>
      </c>
      <c r="C288" s="1" t="s">
        <v>294</v>
      </c>
      <c r="D288" s="5">
        <v>28</v>
      </c>
    </row>
    <row r="289" spans="1:4" x14ac:dyDescent="0.35">
      <c r="A289" s="8" t="s">
        <v>90</v>
      </c>
      <c r="B289" s="1" t="s">
        <v>193</v>
      </c>
      <c r="C289" s="1" t="s">
        <v>296</v>
      </c>
      <c r="D289" s="5" t="s">
        <v>390</v>
      </c>
    </row>
    <row r="290" spans="1:4" x14ac:dyDescent="0.35">
      <c r="A290" s="8" t="s">
        <v>90</v>
      </c>
      <c r="B290" s="1" t="s">
        <v>193</v>
      </c>
      <c r="C290" s="1" t="s">
        <v>295</v>
      </c>
      <c r="D290" s="5" t="s">
        <v>390</v>
      </c>
    </row>
    <row r="291" spans="1:4" x14ac:dyDescent="0.35">
      <c r="A291" s="8" t="s">
        <v>90</v>
      </c>
      <c r="B291" s="1" t="s">
        <v>193</v>
      </c>
      <c r="C291" s="1" t="s">
        <v>297</v>
      </c>
      <c r="D291" s="5">
        <v>28</v>
      </c>
    </row>
    <row r="292" spans="1:4" x14ac:dyDescent="0.35">
      <c r="A292" s="8" t="s">
        <v>90</v>
      </c>
      <c r="B292" s="1" t="s">
        <v>193</v>
      </c>
      <c r="C292" s="1" t="s">
        <v>294</v>
      </c>
      <c r="D292" s="5">
        <v>65</v>
      </c>
    </row>
    <row r="293" spans="1:4" x14ac:dyDescent="0.35">
      <c r="A293" s="8"/>
    </row>
    <row r="294" spans="1:4" x14ac:dyDescent="0.35">
      <c r="A294" s="8"/>
    </row>
    <row r="295" spans="1:4" x14ac:dyDescent="0.35">
      <c r="A295" s="8"/>
    </row>
    <row r="296" spans="1:4" x14ac:dyDescent="0.35">
      <c r="A296" s="8"/>
    </row>
    <row r="297" spans="1:4" x14ac:dyDescent="0.35">
      <c r="A297" s="8"/>
    </row>
    <row r="298" spans="1:4" x14ac:dyDescent="0.35">
      <c r="A298" s="8"/>
    </row>
    <row r="299" spans="1:4" x14ac:dyDescent="0.35">
      <c r="A299" s="8"/>
    </row>
    <row r="300" spans="1:4" x14ac:dyDescent="0.35">
      <c r="A300" s="8"/>
    </row>
    <row r="301" spans="1:4" x14ac:dyDescent="0.35">
      <c r="A301" s="8"/>
    </row>
    <row r="302" spans="1:4" x14ac:dyDescent="0.35">
      <c r="A302" s="8"/>
    </row>
    <row r="303" spans="1:4" x14ac:dyDescent="0.35">
      <c r="A303" s="8"/>
    </row>
    <row r="304" spans="1:4"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row r="1001" spans="1:1" x14ac:dyDescent="0.35">
      <c r="A1001" s="8"/>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000"/>
  <sheetViews>
    <sheetView workbookViewId="0"/>
  </sheetViews>
  <sheetFormatPr defaultColWidth="11.07421875" defaultRowHeight="15.5" x14ac:dyDescent="0.35"/>
  <cols>
    <col min="1" max="1" width="9.15234375" customWidth="1"/>
    <col min="2" max="2" width="24.921875" bestFit="1" customWidth="1"/>
    <col min="3" max="3" width="15" bestFit="1" customWidth="1"/>
    <col min="4" max="4" width="25.23046875" bestFit="1" customWidth="1"/>
    <col min="5" max="5" width="12.765625" customWidth="1"/>
    <col min="6" max="6" width="14.765625" customWidth="1"/>
  </cols>
  <sheetData>
    <row r="1" spans="1:50" ht="20" x14ac:dyDescent="0.4">
      <c r="A1" s="28" t="s">
        <v>395</v>
      </c>
    </row>
    <row r="2" spans="1:50" x14ac:dyDescent="0.35">
      <c r="A2" s="8" t="s">
        <v>9</v>
      </c>
    </row>
    <row r="3" spans="1:50" x14ac:dyDescent="0.35">
      <c r="A3" s="8" t="s">
        <v>91</v>
      </c>
    </row>
    <row r="4" spans="1:50" ht="40.5" customHeight="1" x14ac:dyDescent="0.35">
      <c r="A4" s="9" t="s">
        <v>65</v>
      </c>
      <c r="B4" s="6" t="s">
        <v>298</v>
      </c>
      <c r="C4" s="6" t="s">
        <v>299</v>
      </c>
      <c r="D4" s="6" t="s">
        <v>300</v>
      </c>
      <c r="E4" s="6" t="s">
        <v>95</v>
      </c>
      <c r="F4" s="6" t="s">
        <v>96</v>
      </c>
    </row>
    <row r="5" spans="1:50" x14ac:dyDescent="0.35">
      <c r="A5" s="8" t="s">
        <v>80</v>
      </c>
      <c r="B5" s="5">
        <v>292</v>
      </c>
      <c r="C5" s="5">
        <v>516</v>
      </c>
      <c r="D5" s="12">
        <v>56.6</v>
      </c>
      <c r="E5" s="12">
        <v>52.3</v>
      </c>
      <c r="F5" s="12">
        <v>60.8</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81</v>
      </c>
      <c r="B6" s="5">
        <v>257</v>
      </c>
      <c r="C6" s="5">
        <v>436</v>
      </c>
      <c r="D6" s="12">
        <v>58.9</v>
      </c>
      <c r="E6" s="12">
        <v>54.3</v>
      </c>
      <c r="F6" s="12">
        <v>63.5</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82</v>
      </c>
      <c r="B7" s="5">
        <v>245</v>
      </c>
      <c r="C7" s="5">
        <v>420</v>
      </c>
      <c r="D7" s="12">
        <v>58.3</v>
      </c>
      <c r="E7" s="12">
        <v>53.6</v>
      </c>
      <c r="F7" s="12">
        <v>63</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83</v>
      </c>
      <c r="B8" s="5">
        <v>211</v>
      </c>
      <c r="C8" s="5">
        <v>344</v>
      </c>
      <c r="D8" s="12">
        <v>61.3</v>
      </c>
      <c r="E8" s="12">
        <v>56.1</v>
      </c>
      <c r="F8" s="12">
        <v>66.3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84</v>
      </c>
      <c r="B9" s="5">
        <v>200</v>
      </c>
      <c r="C9" s="5">
        <v>351</v>
      </c>
      <c r="D9" s="12">
        <v>57</v>
      </c>
      <c r="E9" s="12">
        <v>51.8</v>
      </c>
      <c r="F9" s="12">
        <v>62.1</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85</v>
      </c>
      <c r="B10" s="5">
        <v>199</v>
      </c>
      <c r="C10" s="5">
        <v>354</v>
      </c>
      <c r="D10" s="12">
        <v>56.2</v>
      </c>
      <c r="E10" s="12">
        <v>51</v>
      </c>
      <c r="F10" s="12">
        <v>61.3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86</v>
      </c>
      <c r="B11" s="5">
        <v>173</v>
      </c>
      <c r="C11" s="5">
        <v>285</v>
      </c>
      <c r="D11" s="12">
        <v>60.7</v>
      </c>
      <c r="E11" s="12">
        <v>54.9</v>
      </c>
      <c r="F11" s="12">
        <v>66.2</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87</v>
      </c>
      <c r="B12" s="5">
        <v>188</v>
      </c>
      <c r="C12" s="5">
        <v>325</v>
      </c>
      <c r="D12" s="12">
        <v>57.8</v>
      </c>
      <c r="E12" s="12">
        <v>52.4</v>
      </c>
      <c r="F12" s="12">
        <v>63.1</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88</v>
      </c>
      <c r="B13" s="5">
        <v>179</v>
      </c>
      <c r="C13" s="5">
        <v>300</v>
      </c>
      <c r="D13" s="12">
        <v>59.7</v>
      </c>
      <c r="E13" s="12">
        <v>54</v>
      </c>
      <c r="F13" s="12">
        <v>65.099999999999994</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89</v>
      </c>
      <c r="B14" s="5">
        <v>222</v>
      </c>
      <c r="C14" s="5">
        <v>354</v>
      </c>
      <c r="D14" s="12">
        <v>62.7</v>
      </c>
      <c r="E14" s="12">
        <v>57.6</v>
      </c>
      <c r="F14" s="12">
        <v>67.599999999999994</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t="s">
        <v>90</v>
      </c>
      <c r="B15" s="5">
        <v>243</v>
      </c>
      <c r="C15" s="5">
        <v>422</v>
      </c>
      <c r="D15" s="12">
        <v>57.6</v>
      </c>
      <c r="E15" s="12">
        <v>52.8</v>
      </c>
      <c r="F15" s="12">
        <v>62.2</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000"/>
  <sheetViews>
    <sheetView workbookViewId="0"/>
  </sheetViews>
  <sheetFormatPr defaultColWidth="11.07421875" defaultRowHeight="15.5" x14ac:dyDescent="0.35"/>
  <cols>
    <col min="1" max="1" width="7.84375" customWidth="1"/>
    <col min="2" max="2" width="24.921875" bestFit="1" customWidth="1"/>
    <col min="3" max="3" width="16.69140625" customWidth="1"/>
    <col min="4" max="4" width="32.69140625" customWidth="1"/>
    <col min="5" max="6" width="16.69140625" customWidth="1"/>
  </cols>
  <sheetData>
    <row r="1" spans="1:50" ht="20" x14ac:dyDescent="0.4">
      <c r="A1" s="28" t="s">
        <v>396</v>
      </c>
    </row>
    <row r="2" spans="1:50" x14ac:dyDescent="0.35">
      <c r="A2" s="8" t="s">
        <v>9</v>
      </c>
    </row>
    <row r="3" spans="1:50" x14ac:dyDescent="0.35">
      <c r="A3" s="8" t="s">
        <v>91</v>
      </c>
    </row>
    <row r="4" spans="1:50" ht="40" customHeight="1" x14ac:dyDescent="0.35">
      <c r="A4" s="9" t="s">
        <v>65</v>
      </c>
      <c r="B4" s="6" t="s">
        <v>301</v>
      </c>
      <c r="C4" s="6" t="s">
        <v>299</v>
      </c>
      <c r="D4" s="6" t="s">
        <v>302</v>
      </c>
      <c r="E4" s="6" t="s">
        <v>95</v>
      </c>
      <c r="F4" s="6" t="s">
        <v>96</v>
      </c>
    </row>
    <row r="5" spans="1:50" x14ac:dyDescent="0.35">
      <c r="A5" s="8" t="s">
        <v>85</v>
      </c>
      <c r="B5" s="5">
        <v>326</v>
      </c>
      <c r="C5" s="5">
        <v>335</v>
      </c>
      <c r="D5" s="12">
        <v>97.3</v>
      </c>
      <c r="E5" s="12">
        <v>95</v>
      </c>
      <c r="F5" s="12">
        <v>98.6</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86</v>
      </c>
      <c r="B6" s="5">
        <v>259</v>
      </c>
      <c r="C6" s="5">
        <v>269</v>
      </c>
      <c r="D6" s="12">
        <v>96.3</v>
      </c>
      <c r="E6" s="12">
        <v>93.3</v>
      </c>
      <c r="F6" s="12">
        <v>98</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87</v>
      </c>
      <c r="B7" s="5">
        <v>308</v>
      </c>
      <c r="C7" s="5">
        <v>314</v>
      </c>
      <c r="D7" s="12">
        <v>98.1</v>
      </c>
      <c r="E7" s="12">
        <v>95.9</v>
      </c>
      <c r="F7" s="12">
        <v>99.1</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88</v>
      </c>
      <c r="B8" s="5">
        <v>276</v>
      </c>
      <c r="C8" s="5">
        <v>283</v>
      </c>
      <c r="D8" s="12">
        <v>97.5</v>
      </c>
      <c r="E8" s="12">
        <v>95</v>
      </c>
      <c r="F8" s="12">
        <v>98.8</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89</v>
      </c>
      <c r="B9" s="5">
        <v>323</v>
      </c>
      <c r="C9" s="5">
        <v>332</v>
      </c>
      <c r="D9" s="12">
        <v>97.3</v>
      </c>
      <c r="E9" s="12">
        <v>94.9</v>
      </c>
      <c r="F9" s="12">
        <v>98.6</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90</v>
      </c>
      <c r="B10" s="5">
        <v>383</v>
      </c>
      <c r="C10" s="5">
        <v>394</v>
      </c>
      <c r="D10" s="12">
        <v>97.2</v>
      </c>
      <c r="E10" s="12">
        <v>95.1</v>
      </c>
      <c r="F10" s="12">
        <v>98.4</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00"/>
  <sheetViews>
    <sheetView workbookViewId="0"/>
  </sheetViews>
  <sheetFormatPr defaultColWidth="11.07421875" defaultRowHeight="15.5" x14ac:dyDescent="0.35"/>
  <cols>
    <col min="1" max="1" width="7.4609375" customWidth="1"/>
    <col min="2" max="2" width="40.23046875" bestFit="1" customWidth="1"/>
    <col min="3" max="3" width="29.921875" bestFit="1" customWidth="1"/>
    <col min="4" max="4" width="42.15234375" bestFit="1" customWidth="1"/>
    <col min="5" max="6" width="16.69140625" customWidth="1"/>
  </cols>
  <sheetData>
    <row r="1" spans="1:50" ht="20" x14ac:dyDescent="0.4">
      <c r="A1" s="28" t="s">
        <v>397</v>
      </c>
    </row>
    <row r="2" spans="1:50" x14ac:dyDescent="0.35">
      <c r="A2" s="8" t="s">
        <v>9</v>
      </c>
    </row>
    <row r="3" spans="1:50" x14ac:dyDescent="0.35">
      <c r="A3" s="8" t="s">
        <v>91</v>
      </c>
    </row>
    <row r="4" spans="1:50" x14ac:dyDescent="0.35">
      <c r="A4" s="8" t="s">
        <v>413</v>
      </c>
    </row>
    <row r="5" spans="1:50" ht="46.5" x14ac:dyDescent="0.35">
      <c r="A5" s="9" t="s">
        <v>65</v>
      </c>
      <c r="B5" s="6" t="s">
        <v>303</v>
      </c>
      <c r="C5" s="6" t="s">
        <v>304</v>
      </c>
      <c r="D5" s="6" t="s">
        <v>305</v>
      </c>
      <c r="E5" s="6" t="s">
        <v>95</v>
      </c>
      <c r="F5" s="6" t="s">
        <v>96</v>
      </c>
    </row>
    <row r="6" spans="1:50" x14ac:dyDescent="0.35">
      <c r="A6" s="8" t="s">
        <v>85</v>
      </c>
      <c r="B6" s="5">
        <v>53</v>
      </c>
      <c r="C6" s="5">
        <v>338</v>
      </c>
      <c r="D6" s="12">
        <v>15.7</v>
      </c>
      <c r="E6" s="12">
        <v>12.2</v>
      </c>
      <c r="F6" s="12">
        <v>19.899999999999999</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5">
        <v>29</v>
      </c>
      <c r="C7" s="5">
        <v>267</v>
      </c>
      <c r="D7" s="12">
        <v>10.9</v>
      </c>
      <c r="E7" s="12">
        <v>7.7</v>
      </c>
      <c r="F7" s="12">
        <v>15.2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5">
        <v>47</v>
      </c>
      <c r="C8" s="5">
        <v>315</v>
      </c>
      <c r="D8" s="12">
        <v>14.9</v>
      </c>
      <c r="E8" s="12">
        <v>11.4</v>
      </c>
      <c r="F8" s="12">
        <v>19.3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5">
        <v>51</v>
      </c>
      <c r="C9" s="5">
        <v>286</v>
      </c>
      <c r="D9" s="12">
        <v>17.8</v>
      </c>
      <c r="E9" s="12">
        <v>13.8</v>
      </c>
      <c r="F9" s="12">
        <v>22.7</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5">
        <v>59</v>
      </c>
      <c r="C10" s="5">
        <v>346</v>
      </c>
      <c r="D10" s="12">
        <v>17.100000000000001</v>
      </c>
      <c r="E10" s="12">
        <v>13.5</v>
      </c>
      <c r="F10" s="12">
        <v>21.4</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90</v>
      </c>
      <c r="B11" s="5">
        <v>62</v>
      </c>
      <c r="C11" s="5">
        <v>415</v>
      </c>
      <c r="D11" s="12">
        <v>14.9</v>
      </c>
      <c r="E11" s="12">
        <v>11.8</v>
      </c>
      <c r="F11" s="12">
        <v>18.7</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00"/>
  <sheetViews>
    <sheetView workbookViewId="0"/>
  </sheetViews>
  <sheetFormatPr defaultColWidth="11.07421875" defaultRowHeight="15.5" x14ac:dyDescent="0.35"/>
  <cols>
    <col min="1" max="1" width="16.69140625" customWidth="1"/>
    <col min="2" max="2" width="13.15234375" bestFit="1" customWidth="1"/>
    <col min="3" max="3" width="16.69140625" customWidth="1"/>
    <col min="4" max="4" width="21.3828125" bestFit="1" customWidth="1"/>
    <col min="5" max="6" width="16.69140625" customWidth="1"/>
  </cols>
  <sheetData>
    <row r="1" spans="1:50" ht="20" x14ac:dyDescent="0.4">
      <c r="A1" s="28" t="s">
        <v>398</v>
      </c>
    </row>
    <row r="2" spans="1:50" x14ac:dyDescent="0.35">
      <c r="A2" s="8" t="s">
        <v>9</v>
      </c>
    </row>
    <row r="3" spans="1:50" x14ac:dyDescent="0.35">
      <c r="A3" s="8" t="s">
        <v>91</v>
      </c>
    </row>
    <row r="4" spans="1:50" ht="46.5" x14ac:dyDescent="0.35">
      <c r="A4" s="4" t="s">
        <v>306</v>
      </c>
      <c r="B4" s="6" t="s">
        <v>66</v>
      </c>
      <c r="C4" s="6" t="s">
        <v>93</v>
      </c>
      <c r="D4" s="6" t="s">
        <v>307</v>
      </c>
      <c r="E4" s="6" t="s">
        <v>95</v>
      </c>
      <c r="F4" s="6" t="s">
        <v>96</v>
      </c>
    </row>
    <row r="5" spans="1:50" x14ac:dyDescent="0.35">
      <c r="A5" s="8" t="s">
        <v>308</v>
      </c>
      <c r="B5" s="5">
        <v>176</v>
      </c>
      <c r="C5" s="11">
        <v>1042343</v>
      </c>
      <c r="D5" s="12">
        <v>16.899999999999999</v>
      </c>
      <c r="E5" s="12">
        <v>14.5</v>
      </c>
      <c r="F5" s="12">
        <v>19.600000000000001</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309</v>
      </c>
      <c r="B6" s="5">
        <v>90</v>
      </c>
      <c r="C6" s="11">
        <v>645696</v>
      </c>
      <c r="D6" s="12">
        <v>13.9</v>
      </c>
      <c r="E6" s="12">
        <v>11.2</v>
      </c>
      <c r="F6" s="12">
        <v>17.100000000000001</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310</v>
      </c>
      <c r="B7" s="5">
        <v>42</v>
      </c>
      <c r="C7" s="11">
        <v>509684</v>
      </c>
      <c r="D7" s="12">
        <v>8.1999999999999993</v>
      </c>
      <c r="E7" s="12">
        <v>5.9</v>
      </c>
      <c r="F7" s="12">
        <v>11.1</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311</v>
      </c>
      <c r="B8" s="5">
        <v>27</v>
      </c>
      <c r="C8" s="11">
        <v>409482</v>
      </c>
      <c r="D8" s="12">
        <v>6.6</v>
      </c>
      <c r="E8" s="12">
        <v>4.3</v>
      </c>
      <c r="F8" s="12">
        <v>9.6</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312</v>
      </c>
      <c r="B9" s="5">
        <v>22</v>
      </c>
      <c r="C9" s="11">
        <v>431998</v>
      </c>
      <c r="D9" s="12">
        <v>5.0999999999999996</v>
      </c>
      <c r="E9" s="12">
        <v>3.2</v>
      </c>
      <c r="F9" s="12">
        <v>7.7</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313</v>
      </c>
      <c r="B10" s="5">
        <v>17</v>
      </c>
      <c r="C10" s="11">
        <v>502571</v>
      </c>
      <c r="D10" s="12">
        <v>3.4</v>
      </c>
      <c r="E10" s="12">
        <v>2</v>
      </c>
      <c r="F10" s="12">
        <v>5.4</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314</v>
      </c>
      <c r="B11" s="5">
        <v>20</v>
      </c>
      <c r="C11" s="11">
        <v>544302</v>
      </c>
      <c r="D11" s="12">
        <v>3.7</v>
      </c>
      <c r="E11" s="12">
        <v>2.2000000000000002</v>
      </c>
      <c r="F11" s="12">
        <v>5.7</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315</v>
      </c>
      <c r="B12" s="5">
        <v>8</v>
      </c>
      <c r="C12" s="11">
        <v>502930</v>
      </c>
      <c r="D12" s="12">
        <v>1.6</v>
      </c>
      <c r="E12" s="12">
        <v>0.7</v>
      </c>
      <c r="F12" s="12">
        <v>3.1</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316</v>
      </c>
      <c r="B13" s="5">
        <v>11</v>
      </c>
      <c r="C13" s="11">
        <v>520714</v>
      </c>
      <c r="D13" s="12">
        <v>2.1</v>
      </c>
      <c r="E13" s="12">
        <v>1.1000000000000001</v>
      </c>
      <c r="F13" s="12">
        <v>3.8</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317</v>
      </c>
      <c r="B14" s="5">
        <v>9</v>
      </c>
      <c r="C14" s="11">
        <v>428493</v>
      </c>
      <c r="D14" s="12">
        <v>2.1</v>
      </c>
      <c r="E14" s="12">
        <v>1</v>
      </c>
      <c r="F14" s="12">
        <v>4</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C15" s="11"/>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C16" s="11"/>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C18" s="11"/>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C20" s="11"/>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C21" s="11"/>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C22" s="11"/>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C23" s="11"/>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C24" s="11"/>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C25" s="11"/>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C26" s="11"/>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C27" s="11"/>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C28" s="11"/>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1000"/>
  <sheetViews>
    <sheetView workbookViewId="0"/>
  </sheetViews>
  <sheetFormatPr defaultColWidth="11.07421875" defaultRowHeight="15.5" x14ac:dyDescent="0.35"/>
  <cols>
    <col min="1" max="1" width="9.3046875" customWidth="1"/>
    <col min="2" max="2" width="29.3828125" bestFit="1" customWidth="1"/>
    <col min="3" max="3" width="23.23046875" customWidth="1"/>
    <col min="4" max="4" width="32.69140625" customWidth="1"/>
    <col min="5" max="5" width="13.61328125" customWidth="1"/>
    <col min="6" max="6" width="13.765625" customWidth="1"/>
  </cols>
  <sheetData>
    <row r="1" spans="1:50" ht="20" x14ac:dyDescent="0.4">
      <c r="A1" s="28" t="s">
        <v>399</v>
      </c>
    </row>
    <row r="2" spans="1:50" x14ac:dyDescent="0.35">
      <c r="A2" s="8" t="s">
        <v>9</v>
      </c>
    </row>
    <row r="3" spans="1:50" x14ac:dyDescent="0.35">
      <c r="A3" s="8" t="s">
        <v>91</v>
      </c>
    </row>
    <row r="4" spans="1:50" ht="62" x14ac:dyDescent="0.35">
      <c r="A4" s="9" t="s">
        <v>65</v>
      </c>
      <c r="B4" s="6" t="s">
        <v>318</v>
      </c>
      <c r="C4" s="6" t="s">
        <v>319</v>
      </c>
      <c r="D4" s="6" t="s">
        <v>320</v>
      </c>
      <c r="E4" s="6" t="s">
        <v>95</v>
      </c>
      <c r="F4" s="6" t="s">
        <v>96</v>
      </c>
    </row>
    <row r="5" spans="1:50" x14ac:dyDescent="0.35">
      <c r="A5" s="8" t="s">
        <v>84</v>
      </c>
      <c r="B5" s="5">
        <v>156</v>
      </c>
      <c r="C5" s="5">
        <v>200</v>
      </c>
      <c r="D5" s="12">
        <v>78</v>
      </c>
      <c r="E5" s="12">
        <v>71.8</v>
      </c>
      <c r="F5" s="12">
        <v>83.2</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85</v>
      </c>
      <c r="B6" s="5">
        <v>146</v>
      </c>
      <c r="C6" s="5">
        <v>199</v>
      </c>
      <c r="D6" s="12">
        <v>73.400000000000006</v>
      </c>
      <c r="E6" s="12">
        <v>66.8</v>
      </c>
      <c r="F6" s="12">
        <v>79</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5">
        <v>114</v>
      </c>
      <c r="C7" s="5">
        <v>173</v>
      </c>
      <c r="D7" s="12">
        <v>65.900000000000006</v>
      </c>
      <c r="E7" s="12">
        <v>58.6</v>
      </c>
      <c r="F7" s="12">
        <v>72.5</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5">
        <v>138</v>
      </c>
      <c r="C8" s="5">
        <v>188</v>
      </c>
      <c r="D8" s="12">
        <v>73.400000000000006</v>
      </c>
      <c r="E8" s="12">
        <v>66.7</v>
      </c>
      <c r="F8" s="12">
        <v>79.2</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5">
        <v>128</v>
      </c>
      <c r="C9" s="5">
        <v>179</v>
      </c>
      <c r="D9" s="12">
        <v>71.5</v>
      </c>
      <c r="E9" s="12">
        <v>64.5</v>
      </c>
      <c r="F9" s="12">
        <v>77.599999999999994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5">
        <v>161</v>
      </c>
      <c r="C10" s="5">
        <v>222</v>
      </c>
      <c r="D10" s="12">
        <v>72.5</v>
      </c>
      <c r="E10" s="12">
        <v>66.3</v>
      </c>
      <c r="F10" s="12">
        <v>78</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90</v>
      </c>
      <c r="B11" s="5">
        <v>177</v>
      </c>
      <c r="C11" s="5">
        <v>243</v>
      </c>
      <c r="D11" s="12">
        <v>72.8</v>
      </c>
      <c r="E11" s="12">
        <v>66.900000000000006</v>
      </c>
      <c r="F11" s="12">
        <v>78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1000"/>
  <sheetViews>
    <sheetView workbookViewId="0"/>
  </sheetViews>
  <sheetFormatPr defaultColWidth="11.07421875" defaultRowHeight="15.5" x14ac:dyDescent="0.35"/>
  <cols>
    <col min="1" max="1" width="6.921875" customWidth="1"/>
    <col min="2" max="2" width="29.921875" bestFit="1" customWidth="1"/>
    <col min="3" max="3" width="18" bestFit="1" customWidth="1"/>
    <col min="4" max="4" width="30.61328125" bestFit="1" customWidth="1"/>
    <col min="5" max="6" width="16.69140625" customWidth="1"/>
  </cols>
  <sheetData>
    <row r="1" spans="1:50" ht="20" x14ac:dyDescent="0.4">
      <c r="A1" s="28" t="s">
        <v>400</v>
      </c>
    </row>
    <row r="2" spans="1:50" x14ac:dyDescent="0.35">
      <c r="A2" s="8" t="s">
        <v>9</v>
      </c>
    </row>
    <row r="3" spans="1:50" x14ac:dyDescent="0.35">
      <c r="A3" s="8" t="s">
        <v>91</v>
      </c>
    </row>
    <row r="4" spans="1:50" ht="62" x14ac:dyDescent="0.35">
      <c r="A4" s="9" t="s">
        <v>65</v>
      </c>
      <c r="B4" s="6" t="s">
        <v>321</v>
      </c>
      <c r="C4" s="6" t="s">
        <v>322</v>
      </c>
      <c r="D4" s="6" t="s">
        <v>323</v>
      </c>
      <c r="E4" s="6" t="s">
        <v>95</v>
      </c>
      <c r="F4" s="6" t="s">
        <v>96</v>
      </c>
    </row>
    <row r="5" spans="1:50" x14ac:dyDescent="0.35">
      <c r="A5" s="8" t="s">
        <v>84</v>
      </c>
      <c r="B5" s="5">
        <v>229</v>
      </c>
      <c r="C5" s="5">
        <v>230</v>
      </c>
      <c r="D5" s="12">
        <v>99.6</v>
      </c>
      <c r="E5" s="12">
        <v>97.6</v>
      </c>
      <c r="F5" s="12">
        <v>99.9</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85</v>
      </c>
      <c r="B6" s="5">
        <v>223</v>
      </c>
      <c r="C6" s="5">
        <v>223</v>
      </c>
      <c r="D6" s="12">
        <v>100</v>
      </c>
      <c r="E6" s="12">
        <v>98.3</v>
      </c>
      <c r="F6" s="12">
        <v>100</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5">
        <v>164</v>
      </c>
      <c r="C7" s="5">
        <v>165</v>
      </c>
      <c r="D7" s="12">
        <v>99.4</v>
      </c>
      <c r="E7" s="12">
        <v>96.6</v>
      </c>
      <c r="F7" s="12">
        <v>99.9</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5">
        <v>182</v>
      </c>
      <c r="C8" s="5">
        <v>187</v>
      </c>
      <c r="D8" s="12">
        <v>97.3</v>
      </c>
      <c r="E8" s="12">
        <v>93.9</v>
      </c>
      <c r="F8" s="12">
        <v>98.9</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5">
        <v>175</v>
      </c>
      <c r="C9" s="5">
        <v>175</v>
      </c>
      <c r="D9" s="12">
        <v>100</v>
      </c>
      <c r="E9" s="12">
        <v>97.9</v>
      </c>
      <c r="F9" s="12">
        <v>100</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5">
        <v>211</v>
      </c>
      <c r="C10" s="5">
        <v>216</v>
      </c>
      <c r="D10" s="12">
        <v>97.7</v>
      </c>
      <c r="E10" s="12">
        <v>94.7</v>
      </c>
      <c r="F10" s="12">
        <v>99</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90</v>
      </c>
      <c r="B11" s="5">
        <v>257</v>
      </c>
      <c r="C11" s="5">
        <v>257</v>
      </c>
      <c r="D11" s="12">
        <v>100</v>
      </c>
      <c r="E11" s="12">
        <v>98.5</v>
      </c>
      <c r="F11" s="12">
        <v>100</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000"/>
  <sheetViews>
    <sheetView workbookViewId="0"/>
  </sheetViews>
  <sheetFormatPr defaultColWidth="11.07421875" defaultRowHeight="15.5" x14ac:dyDescent="0.35"/>
  <cols>
    <col min="1" max="1" width="7.4609375" customWidth="1"/>
    <col min="2" max="2" width="32.69140625" customWidth="1"/>
    <col min="3" max="3" width="16.69140625" customWidth="1"/>
    <col min="4" max="4" width="32.69140625" customWidth="1"/>
    <col min="5" max="6" width="16.69140625" customWidth="1"/>
  </cols>
  <sheetData>
    <row r="1" spans="1:50" ht="20" x14ac:dyDescent="0.4">
      <c r="A1" s="28" t="s">
        <v>401</v>
      </c>
    </row>
    <row r="2" spans="1:50" x14ac:dyDescent="0.35">
      <c r="A2" s="8" t="s">
        <v>9</v>
      </c>
    </row>
    <row r="3" spans="1:50" x14ac:dyDescent="0.35">
      <c r="A3" s="8" t="s">
        <v>91</v>
      </c>
    </row>
    <row r="4" spans="1:50" ht="56.5" customHeight="1" x14ac:dyDescent="0.35">
      <c r="A4" s="9" t="s">
        <v>65</v>
      </c>
      <c r="B4" s="6" t="s">
        <v>324</v>
      </c>
      <c r="C4" s="6" t="s">
        <v>325</v>
      </c>
      <c r="D4" s="6" t="s">
        <v>326</v>
      </c>
      <c r="E4" s="6" t="s">
        <v>95</v>
      </c>
      <c r="F4" s="6" t="s">
        <v>96</v>
      </c>
    </row>
    <row r="5" spans="1:50" x14ac:dyDescent="0.35">
      <c r="A5" s="8" t="s">
        <v>84</v>
      </c>
      <c r="B5" s="5">
        <v>27</v>
      </c>
      <c r="C5" s="5">
        <v>230</v>
      </c>
      <c r="D5" s="12">
        <v>11.7</v>
      </c>
      <c r="E5" s="12">
        <v>8.1999999999999993</v>
      </c>
      <c r="F5" s="12">
        <v>16.5</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85</v>
      </c>
      <c r="B6" s="5">
        <v>20</v>
      </c>
      <c r="C6" s="5">
        <v>223</v>
      </c>
      <c r="D6" s="12">
        <v>9</v>
      </c>
      <c r="E6" s="12">
        <v>5.9</v>
      </c>
      <c r="F6" s="12">
        <v>13.4</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5">
        <v>20</v>
      </c>
      <c r="C7" s="5">
        <v>165</v>
      </c>
      <c r="D7" s="12">
        <v>12.1</v>
      </c>
      <c r="E7" s="12">
        <v>8</v>
      </c>
      <c r="F7" s="12">
        <v>18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5">
        <v>14</v>
      </c>
      <c r="C8" s="5">
        <v>187</v>
      </c>
      <c r="D8" s="12">
        <v>7.5</v>
      </c>
      <c r="E8" s="12">
        <v>4.5</v>
      </c>
      <c r="F8" s="12">
        <v>12.2</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5">
        <v>16</v>
      </c>
      <c r="C9" s="5">
        <v>175</v>
      </c>
      <c r="D9" s="12">
        <v>9.1</v>
      </c>
      <c r="E9" s="12">
        <v>5.7</v>
      </c>
      <c r="F9" s="12">
        <v>14.3</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5">
        <v>18</v>
      </c>
      <c r="C10" s="5">
        <v>216</v>
      </c>
      <c r="D10" s="12">
        <v>8.3000000000000007</v>
      </c>
      <c r="E10" s="12">
        <v>5.3</v>
      </c>
      <c r="F10" s="12">
        <v>12.8</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90</v>
      </c>
      <c r="B11" s="5">
        <v>19</v>
      </c>
      <c r="C11" s="5">
        <v>257</v>
      </c>
      <c r="D11" s="12">
        <v>7.4</v>
      </c>
      <c r="E11" s="12">
        <v>4.8</v>
      </c>
      <c r="F11" s="12">
        <v>11.3</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000"/>
  <sheetViews>
    <sheetView workbookViewId="0"/>
  </sheetViews>
  <sheetFormatPr defaultColWidth="11.07421875" defaultRowHeight="15.5" x14ac:dyDescent="0.35"/>
  <cols>
    <col min="1" max="1" width="8.23046875" customWidth="1"/>
    <col min="2" max="2" width="27.23046875" bestFit="1" customWidth="1"/>
  </cols>
  <sheetData>
    <row r="1" spans="1:2" ht="20" x14ac:dyDescent="0.4">
      <c r="A1" s="28" t="s">
        <v>402</v>
      </c>
    </row>
    <row r="2" spans="1:2" x14ac:dyDescent="0.35">
      <c r="A2" s="8" t="s">
        <v>9</v>
      </c>
    </row>
    <row r="3" spans="1:2" ht="38.5" customHeight="1" x14ac:dyDescent="0.35">
      <c r="A3" s="9" t="s">
        <v>65</v>
      </c>
      <c r="B3" s="6" t="s">
        <v>327</v>
      </c>
    </row>
    <row r="4" spans="1:2" x14ac:dyDescent="0.35">
      <c r="A4" s="8" t="s">
        <v>67</v>
      </c>
      <c r="B4" s="5">
        <v>79</v>
      </c>
    </row>
    <row r="5" spans="1:2" x14ac:dyDescent="0.35">
      <c r="A5" s="8" t="s">
        <v>68</v>
      </c>
      <c r="B5" s="5">
        <v>68</v>
      </c>
    </row>
    <row r="6" spans="1:2" x14ac:dyDescent="0.35">
      <c r="A6" s="8" t="s">
        <v>69</v>
      </c>
      <c r="B6" s="5">
        <v>44</v>
      </c>
    </row>
    <row r="7" spans="1:2" x14ac:dyDescent="0.35">
      <c r="A7" s="8" t="s">
        <v>70</v>
      </c>
      <c r="B7" s="5">
        <v>50</v>
      </c>
    </row>
    <row r="8" spans="1:2" x14ac:dyDescent="0.35">
      <c r="A8" s="8" t="s">
        <v>71</v>
      </c>
      <c r="B8" s="5">
        <v>50</v>
      </c>
    </row>
    <row r="9" spans="1:2" x14ac:dyDescent="0.35">
      <c r="A9" s="8" t="s">
        <v>72</v>
      </c>
      <c r="B9" s="5">
        <v>44</v>
      </c>
    </row>
    <row r="10" spans="1:2" x14ac:dyDescent="0.35">
      <c r="A10" s="8" t="s">
        <v>73</v>
      </c>
      <c r="B10" s="5">
        <v>56</v>
      </c>
    </row>
    <row r="11" spans="1:2" x14ac:dyDescent="0.35">
      <c r="A11" s="8" t="s">
        <v>74</v>
      </c>
      <c r="B11" s="5">
        <v>59</v>
      </c>
    </row>
    <row r="12" spans="1:2" x14ac:dyDescent="0.35">
      <c r="A12" s="8" t="s">
        <v>75</v>
      </c>
      <c r="B12" s="5">
        <v>73</v>
      </c>
    </row>
    <row r="13" spans="1:2" x14ac:dyDescent="0.35">
      <c r="A13" s="8" t="s">
        <v>76</v>
      </c>
      <c r="B13" s="5">
        <v>52</v>
      </c>
    </row>
    <row r="14" spans="1:2" x14ac:dyDescent="0.35">
      <c r="A14" s="8" t="s">
        <v>77</v>
      </c>
      <c r="B14" s="5">
        <v>76</v>
      </c>
    </row>
    <row r="15" spans="1:2" x14ac:dyDescent="0.35">
      <c r="A15" s="8" t="s">
        <v>78</v>
      </c>
      <c r="B15" s="5">
        <v>69</v>
      </c>
    </row>
    <row r="16" spans="1:2" x14ac:dyDescent="0.35">
      <c r="A16" s="8" t="s">
        <v>79</v>
      </c>
      <c r="B16" s="5">
        <v>74</v>
      </c>
    </row>
    <row r="17" spans="1:2" x14ac:dyDescent="0.35">
      <c r="A17" s="8" t="s">
        <v>80</v>
      </c>
      <c r="B17" s="5">
        <v>36</v>
      </c>
    </row>
    <row r="18" spans="1:2" x14ac:dyDescent="0.35">
      <c r="A18" s="8" t="s">
        <v>81</v>
      </c>
      <c r="B18" s="5">
        <v>33</v>
      </c>
    </row>
    <row r="19" spans="1:2" x14ac:dyDescent="0.35">
      <c r="A19" s="8" t="s">
        <v>82</v>
      </c>
      <c r="B19" s="5">
        <v>23</v>
      </c>
    </row>
    <row r="20" spans="1:2" x14ac:dyDescent="0.35">
      <c r="A20" s="8" t="s">
        <v>83</v>
      </c>
      <c r="B20" s="5">
        <v>20</v>
      </c>
    </row>
    <row r="21" spans="1:2" x14ac:dyDescent="0.35">
      <c r="A21" s="8" t="s">
        <v>84</v>
      </c>
      <c r="B21" s="5">
        <v>28</v>
      </c>
    </row>
    <row r="22" spans="1:2" x14ac:dyDescent="0.35">
      <c r="A22" s="8" t="s">
        <v>85</v>
      </c>
      <c r="B22" s="5">
        <v>32</v>
      </c>
    </row>
    <row r="23" spans="1:2" x14ac:dyDescent="0.35">
      <c r="A23" s="8" t="s">
        <v>86</v>
      </c>
      <c r="B23" s="5">
        <v>22</v>
      </c>
    </row>
    <row r="24" spans="1:2" x14ac:dyDescent="0.35">
      <c r="A24" s="8" t="s">
        <v>87</v>
      </c>
      <c r="B24" s="5">
        <v>13</v>
      </c>
    </row>
    <row r="25" spans="1:2" x14ac:dyDescent="0.35">
      <c r="A25" s="8" t="s">
        <v>88</v>
      </c>
      <c r="B25" s="5">
        <v>17</v>
      </c>
    </row>
    <row r="26" spans="1:2" x14ac:dyDescent="0.35">
      <c r="A26" s="8" t="s">
        <v>89</v>
      </c>
      <c r="B26" s="5">
        <v>17</v>
      </c>
    </row>
    <row r="27" spans="1:2" x14ac:dyDescent="0.35">
      <c r="A27" s="8" t="s">
        <v>90</v>
      </c>
      <c r="B27" s="5">
        <v>15</v>
      </c>
    </row>
    <row r="28" spans="1:2" x14ac:dyDescent="0.35">
      <c r="A28" s="8"/>
    </row>
    <row r="29" spans="1:2" x14ac:dyDescent="0.35">
      <c r="A29" s="8"/>
    </row>
    <row r="30" spans="1:2" x14ac:dyDescent="0.35">
      <c r="A30" s="8"/>
    </row>
    <row r="31" spans="1:2" x14ac:dyDescent="0.35">
      <c r="A31" s="8"/>
    </row>
    <row r="32" spans="1:2"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1000"/>
  <sheetViews>
    <sheetView workbookViewId="0"/>
  </sheetViews>
  <sheetFormatPr defaultColWidth="11.07421875" defaultRowHeight="15.5" x14ac:dyDescent="0.35"/>
  <cols>
    <col min="1" max="1" width="8.921875" customWidth="1"/>
    <col min="2" max="2" width="27.23046875" bestFit="1" customWidth="1"/>
    <col min="3" max="3" width="26.07421875" customWidth="1"/>
    <col min="4" max="4" width="41.15234375" bestFit="1" customWidth="1"/>
    <col min="5" max="5" width="13.3046875" customWidth="1"/>
    <col min="6" max="6" width="14.921875" customWidth="1"/>
  </cols>
  <sheetData>
    <row r="1" spans="1:50" ht="20" x14ac:dyDescent="0.4">
      <c r="A1" s="28" t="s">
        <v>403</v>
      </c>
    </row>
    <row r="2" spans="1:50" x14ac:dyDescent="0.35">
      <c r="A2" s="8" t="s">
        <v>9</v>
      </c>
    </row>
    <row r="3" spans="1:50" x14ac:dyDescent="0.35">
      <c r="A3" s="8" t="s">
        <v>91</v>
      </c>
    </row>
    <row r="4" spans="1:50" ht="46.5" x14ac:dyDescent="0.35">
      <c r="A4" s="9" t="s">
        <v>65</v>
      </c>
      <c r="B4" s="6" t="s">
        <v>327</v>
      </c>
      <c r="C4" s="6" t="s">
        <v>328</v>
      </c>
      <c r="D4" s="6" t="s">
        <v>329</v>
      </c>
      <c r="E4" s="6" t="s">
        <v>95</v>
      </c>
      <c r="F4" s="6" t="s">
        <v>96</v>
      </c>
    </row>
    <row r="5" spans="1:50" x14ac:dyDescent="0.35">
      <c r="A5" s="8" t="s">
        <v>67</v>
      </c>
      <c r="B5" s="5">
        <v>79</v>
      </c>
      <c r="C5" s="11">
        <v>1142577</v>
      </c>
      <c r="D5" s="12">
        <v>6.9</v>
      </c>
      <c r="E5" s="12">
        <v>5.5</v>
      </c>
      <c r="F5" s="12">
        <v>8.6</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68</v>
      </c>
      <c r="B6" s="5">
        <v>68</v>
      </c>
      <c r="C6" s="11">
        <v>1136392</v>
      </c>
      <c r="D6" s="12">
        <v>6</v>
      </c>
      <c r="E6" s="12">
        <v>4.5999999999999996</v>
      </c>
      <c r="F6" s="12">
        <v>7.6</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69</v>
      </c>
      <c r="B7" s="5">
        <v>44</v>
      </c>
      <c r="C7" s="11">
        <v>1130709</v>
      </c>
      <c r="D7" s="12">
        <v>3.9</v>
      </c>
      <c r="E7" s="12">
        <v>2.8</v>
      </c>
      <c r="F7" s="12">
        <v>5.2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70</v>
      </c>
      <c r="B8" s="5">
        <v>50</v>
      </c>
      <c r="C8" s="11">
        <v>1126911</v>
      </c>
      <c r="D8" s="12">
        <v>4.4000000000000004</v>
      </c>
      <c r="E8" s="12">
        <v>3.3</v>
      </c>
      <c r="F8" s="12">
        <v>5.8</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71</v>
      </c>
      <c r="B9" s="5">
        <v>50</v>
      </c>
      <c r="C9" s="11">
        <v>1123906</v>
      </c>
      <c r="D9" s="12">
        <v>4.4000000000000004</v>
      </c>
      <c r="E9" s="12">
        <v>3.3</v>
      </c>
      <c r="F9" s="12">
        <v>5.9</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72</v>
      </c>
      <c r="B10" s="5">
        <v>44</v>
      </c>
      <c r="C10" s="11">
        <v>1119904</v>
      </c>
      <c r="D10" s="12">
        <v>3.9</v>
      </c>
      <c r="E10" s="12">
        <v>2.9</v>
      </c>
      <c r="F10" s="12">
        <v>5.3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73</v>
      </c>
      <c r="B11" s="5">
        <v>56</v>
      </c>
      <c r="C11" s="11">
        <v>1121576</v>
      </c>
      <c r="D11" s="12">
        <v>5</v>
      </c>
      <c r="E11" s="12">
        <v>3.8</v>
      </c>
      <c r="F11" s="12">
        <v>6.5</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74</v>
      </c>
      <c r="B12" s="5">
        <v>59</v>
      </c>
      <c r="C12" s="11">
        <v>1125260</v>
      </c>
      <c r="D12" s="12">
        <v>5.2</v>
      </c>
      <c r="E12" s="12">
        <v>4</v>
      </c>
      <c r="F12" s="12">
        <v>6.8</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75</v>
      </c>
      <c r="B13" s="5">
        <v>73</v>
      </c>
      <c r="C13" s="11">
        <v>1125447</v>
      </c>
      <c r="D13" s="12">
        <v>6.5</v>
      </c>
      <c r="E13" s="12">
        <v>5.0999999999999996</v>
      </c>
      <c r="F13" s="12">
        <v>8.1999999999999993</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76</v>
      </c>
      <c r="B14" s="5">
        <v>52</v>
      </c>
      <c r="C14" s="11">
        <v>1125735</v>
      </c>
      <c r="D14" s="12">
        <v>4.5999999999999996</v>
      </c>
      <c r="E14" s="12">
        <v>3.4</v>
      </c>
      <c r="F14" s="12">
        <v>6.1</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t="s">
        <v>77</v>
      </c>
      <c r="B15" s="5">
        <v>76</v>
      </c>
      <c r="C15" s="11">
        <v>1128421</v>
      </c>
      <c r="D15" s="12">
        <v>6.7</v>
      </c>
      <c r="E15" s="12">
        <v>5.3</v>
      </c>
      <c r="F15" s="12">
        <v>8.4</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t="s">
        <v>78</v>
      </c>
      <c r="B16" s="5">
        <v>69</v>
      </c>
      <c r="C16" s="11">
        <v>1131201</v>
      </c>
      <c r="D16" s="12">
        <v>6.1</v>
      </c>
      <c r="E16" s="12">
        <v>4.7</v>
      </c>
      <c r="F16" s="12">
        <v>7.7</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t="s">
        <v>79</v>
      </c>
      <c r="B17" s="5">
        <v>74</v>
      </c>
      <c r="C17" s="11">
        <v>1135317</v>
      </c>
      <c r="D17" s="12">
        <v>6.5</v>
      </c>
      <c r="E17" s="12">
        <v>5.0999999999999996</v>
      </c>
      <c r="F17" s="12">
        <v>8.1999999999999993</v>
      </c>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t="s">
        <v>80</v>
      </c>
      <c r="B18" s="5">
        <v>36</v>
      </c>
      <c r="C18" s="11">
        <v>1136716</v>
      </c>
      <c r="D18" s="12">
        <v>3.2</v>
      </c>
      <c r="E18" s="12">
        <v>2.2000000000000002</v>
      </c>
      <c r="F18" s="12">
        <v>4.4000000000000004</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t="s">
        <v>81</v>
      </c>
      <c r="B19" s="5">
        <v>33</v>
      </c>
      <c r="C19" s="11">
        <v>1139023</v>
      </c>
      <c r="D19" s="12">
        <v>2.9</v>
      </c>
      <c r="E19" s="12">
        <v>2</v>
      </c>
      <c r="F19" s="12">
        <v>4.0999999999999996</v>
      </c>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t="s">
        <v>82</v>
      </c>
      <c r="B20" s="5">
        <v>23</v>
      </c>
      <c r="C20" s="11">
        <v>1143716</v>
      </c>
      <c r="D20" s="12">
        <v>2</v>
      </c>
      <c r="E20" s="12">
        <v>1.3</v>
      </c>
      <c r="F20" s="12">
        <v>3</v>
      </c>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t="s">
        <v>83</v>
      </c>
      <c r="B21" s="5">
        <v>20</v>
      </c>
      <c r="C21" s="11">
        <v>1146086</v>
      </c>
      <c r="D21" s="12">
        <v>1.7</v>
      </c>
      <c r="E21" s="12">
        <v>1.1000000000000001</v>
      </c>
      <c r="F21" s="12">
        <v>2.7</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t="s">
        <v>84</v>
      </c>
      <c r="B22" s="5">
        <v>28</v>
      </c>
      <c r="C22" s="11">
        <v>1148330</v>
      </c>
      <c r="D22" s="12">
        <v>2.4</v>
      </c>
      <c r="E22" s="12">
        <v>1.6</v>
      </c>
      <c r="F22" s="12">
        <v>3.5</v>
      </c>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t="s">
        <v>85</v>
      </c>
      <c r="B23" s="5">
        <v>32</v>
      </c>
      <c r="C23" s="11">
        <v>1149931</v>
      </c>
      <c r="D23" s="12">
        <v>2.8</v>
      </c>
      <c r="E23" s="12">
        <v>1.9</v>
      </c>
      <c r="F23" s="12">
        <v>3.9</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t="s">
        <v>86</v>
      </c>
      <c r="B24" s="5">
        <v>22</v>
      </c>
      <c r="C24" s="11">
        <v>1148820</v>
      </c>
      <c r="D24" s="12">
        <v>1.9</v>
      </c>
      <c r="E24" s="12">
        <v>1.2</v>
      </c>
      <c r="F24" s="12">
        <v>2.9</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t="s">
        <v>87</v>
      </c>
      <c r="B25" s="5">
        <v>13</v>
      </c>
      <c r="C25" s="11">
        <v>1146610</v>
      </c>
      <c r="D25" s="12">
        <v>1.1000000000000001</v>
      </c>
      <c r="E25" s="12">
        <v>0.6</v>
      </c>
      <c r="F25" s="12">
        <v>1.9</v>
      </c>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t="s">
        <v>88</v>
      </c>
      <c r="B26" s="5">
        <v>17</v>
      </c>
      <c r="C26" s="11">
        <v>1156699</v>
      </c>
      <c r="D26" s="12">
        <v>1.5</v>
      </c>
      <c r="E26" s="12">
        <v>0.9</v>
      </c>
      <c r="F26" s="12">
        <v>2.4</v>
      </c>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t="s">
        <v>89</v>
      </c>
      <c r="B27" s="5">
        <v>17</v>
      </c>
      <c r="C27" s="11">
        <v>1169846</v>
      </c>
      <c r="D27" s="12">
        <v>1.5</v>
      </c>
      <c r="E27" s="12">
        <v>0.8</v>
      </c>
      <c r="F27" s="12">
        <v>2.2999999999999998</v>
      </c>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t="s">
        <v>90</v>
      </c>
      <c r="B28" s="5">
        <v>15</v>
      </c>
      <c r="C28" s="11">
        <v>1181103</v>
      </c>
      <c r="D28" s="12">
        <v>1.3</v>
      </c>
      <c r="E28" s="12">
        <v>0.7</v>
      </c>
      <c r="F28" s="12">
        <v>2.1</v>
      </c>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000"/>
  <sheetViews>
    <sheetView workbookViewId="0"/>
  </sheetViews>
  <sheetFormatPr defaultColWidth="11.07421875" defaultRowHeight="15.5" x14ac:dyDescent="0.35"/>
  <cols>
    <col min="1" max="1" width="9.61328125" customWidth="1"/>
    <col min="2" max="2" width="16.69140625" customWidth="1"/>
    <col min="3" max="3" width="27.23046875" bestFit="1" customWidth="1"/>
  </cols>
  <sheetData>
    <row r="1" spans="1:3" ht="20" x14ac:dyDescent="0.4">
      <c r="A1" s="28" t="s">
        <v>404</v>
      </c>
    </row>
    <row r="2" spans="1:3" x14ac:dyDescent="0.35">
      <c r="A2" s="8" t="s">
        <v>9</v>
      </c>
    </row>
    <row r="3" spans="1:3" ht="40.5" customHeight="1" x14ac:dyDescent="0.35">
      <c r="A3" s="9" t="s">
        <v>65</v>
      </c>
      <c r="B3" s="7" t="s">
        <v>191</v>
      </c>
      <c r="C3" s="6" t="s">
        <v>327</v>
      </c>
    </row>
    <row r="4" spans="1:3" x14ac:dyDescent="0.35">
      <c r="A4" s="8" t="s">
        <v>67</v>
      </c>
      <c r="B4" s="1" t="s">
        <v>193</v>
      </c>
      <c r="C4" s="5">
        <v>60</v>
      </c>
    </row>
    <row r="5" spans="1:3" x14ac:dyDescent="0.35">
      <c r="A5" s="8" t="s">
        <v>68</v>
      </c>
      <c r="B5" s="1" t="s">
        <v>193</v>
      </c>
      <c r="C5" s="5">
        <v>49</v>
      </c>
    </row>
    <row r="6" spans="1:3" x14ac:dyDescent="0.35">
      <c r="A6" s="8" t="s">
        <v>69</v>
      </c>
      <c r="B6" s="1" t="s">
        <v>193</v>
      </c>
      <c r="C6" s="5">
        <v>29</v>
      </c>
    </row>
    <row r="7" spans="1:3" x14ac:dyDescent="0.35">
      <c r="A7" s="8" t="s">
        <v>70</v>
      </c>
      <c r="B7" s="1" t="s">
        <v>193</v>
      </c>
      <c r="C7" s="5">
        <v>36</v>
      </c>
    </row>
    <row r="8" spans="1:3" x14ac:dyDescent="0.35">
      <c r="A8" s="8" t="s">
        <v>71</v>
      </c>
      <c r="B8" s="1" t="s">
        <v>193</v>
      </c>
      <c r="C8" s="5">
        <v>42</v>
      </c>
    </row>
    <row r="9" spans="1:3" x14ac:dyDescent="0.35">
      <c r="A9" s="8" t="s">
        <v>72</v>
      </c>
      <c r="B9" s="1" t="s">
        <v>193</v>
      </c>
      <c r="C9" s="5">
        <v>26</v>
      </c>
    </row>
    <row r="10" spans="1:3" x14ac:dyDescent="0.35">
      <c r="A10" s="8" t="s">
        <v>73</v>
      </c>
      <c r="B10" s="1" t="s">
        <v>193</v>
      </c>
      <c r="C10" s="5">
        <v>30</v>
      </c>
    </row>
    <row r="11" spans="1:3" x14ac:dyDescent="0.35">
      <c r="A11" s="8" t="s">
        <v>74</v>
      </c>
      <c r="B11" s="1" t="s">
        <v>193</v>
      </c>
      <c r="C11" s="5">
        <v>38</v>
      </c>
    </row>
    <row r="12" spans="1:3" x14ac:dyDescent="0.35">
      <c r="A12" s="8" t="s">
        <v>75</v>
      </c>
      <c r="B12" s="1" t="s">
        <v>193</v>
      </c>
      <c r="C12" s="5">
        <v>49</v>
      </c>
    </row>
    <row r="13" spans="1:3" x14ac:dyDescent="0.35">
      <c r="A13" s="8" t="s">
        <v>76</v>
      </c>
      <c r="B13" s="1" t="s">
        <v>193</v>
      </c>
      <c r="C13" s="5">
        <v>30</v>
      </c>
    </row>
    <row r="14" spans="1:3" x14ac:dyDescent="0.35">
      <c r="A14" s="8" t="s">
        <v>77</v>
      </c>
      <c r="B14" s="1" t="s">
        <v>193</v>
      </c>
      <c r="C14" s="5">
        <v>47</v>
      </c>
    </row>
    <row r="15" spans="1:3" x14ac:dyDescent="0.35">
      <c r="A15" s="8" t="s">
        <v>78</v>
      </c>
      <c r="B15" s="1" t="s">
        <v>193</v>
      </c>
      <c r="C15" s="5">
        <v>35</v>
      </c>
    </row>
    <row r="16" spans="1:3" x14ac:dyDescent="0.35">
      <c r="A16" s="8" t="s">
        <v>79</v>
      </c>
      <c r="B16" s="1" t="s">
        <v>193</v>
      </c>
      <c r="C16" s="5">
        <v>34</v>
      </c>
    </row>
    <row r="17" spans="1:3" x14ac:dyDescent="0.35">
      <c r="A17" s="8" t="s">
        <v>80</v>
      </c>
      <c r="B17" s="1" t="s">
        <v>193</v>
      </c>
      <c r="C17" s="5">
        <v>19</v>
      </c>
    </row>
    <row r="18" spans="1:3" x14ac:dyDescent="0.35">
      <c r="A18" s="8" t="s">
        <v>81</v>
      </c>
      <c r="B18" s="1" t="s">
        <v>193</v>
      </c>
      <c r="C18" s="5">
        <v>26</v>
      </c>
    </row>
    <row r="19" spans="1:3" x14ac:dyDescent="0.35">
      <c r="A19" s="8" t="s">
        <v>82</v>
      </c>
      <c r="B19" s="1" t="s">
        <v>193</v>
      </c>
      <c r="C19" s="5">
        <v>14</v>
      </c>
    </row>
    <row r="20" spans="1:3" x14ac:dyDescent="0.35">
      <c r="A20" s="8" t="s">
        <v>83</v>
      </c>
      <c r="B20" s="1" t="s">
        <v>193</v>
      </c>
      <c r="C20" s="5">
        <v>15</v>
      </c>
    </row>
    <row r="21" spans="1:3" x14ac:dyDescent="0.35">
      <c r="A21" s="8" t="s">
        <v>84</v>
      </c>
      <c r="B21" s="1" t="s">
        <v>193</v>
      </c>
      <c r="C21" s="5">
        <v>13</v>
      </c>
    </row>
    <row r="22" spans="1:3" x14ac:dyDescent="0.35">
      <c r="A22" s="8" t="s">
        <v>85</v>
      </c>
      <c r="B22" s="1" t="s">
        <v>193</v>
      </c>
      <c r="C22" s="5">
        <v>18</v>
      </c>
    </row>
    <row r="23" spans="1:3" x14ac:dyDescent="0.35">
      <c r="A23" s="8" t="s">
        <v>86</v>
      </c>
      <c r="B23" s="1" t="s">
        <v>193</v>
      </c>
      <c r="C23" s="5">
        <v>15</v>
      </c>
    </row>
    <row r="24" spans="1:3" x14ac:dyDescent="0.35">
      <c r="A24" s="8" t="s">
        <v>87</v>
      </c>
      <c r="B24" s="1" t="s">
        <v>193</v>
      </c>
      <c r="C24" s="5">
        <v>10</v>
      </c>
    </row>
    <row r="25" spans="1:3" x14ac:dyDescent="0.35">
      <c r="A25" s="8" t="s">
        <v>88</v>
      </c>
      <c r="B25" s="1" t="s">
        <v>193</v>
      </c>
      <c r="C25" s="5">
        <v>11</v>
      </c>
    </row>
    <row r="26" spans="1:3" x14ac:dyDescent="0.35">
      <c r="A26" s="8" t="s">
        <v>89</v>
      </c>
      <c r="B26" s="1" t="s">
        <v>193</v>
      </c>
      <c r="C26" s="5">
        <v>7</v>
      </c>
    </row>
    <row r="27" spans="1:3" x14ac:dyDescent="0.35">
      <c r="A27" s="8" t="s">
        <v>90</v>
      </c>
      <c r="B27" s="1" t="s">
        <v>193</v>
      </c>
      <c r="C27" s="5" t="s">
        <v>390</v>
      </c>
    </row>
    <row r="28" spans="1:3" x14ac:dyDescent="0.35">
      <c r="A28" s="8"/>
    </row>
    <row r="29" spans="1:3" x14ac:dyDescent="0.35">
      <c r="A29" s="8"/>
    </row>
    <row r="30" spans="1:3" x14ac:dyDescent="0.35">
      <c r="A30" s="8"/>
    </row>
    <row r="31" spans="1:3" x14ac:dyDescent="0.35">
      <c r="A31" s="8"/>
    </row>
    <row r="32" spans="1:3"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000"/>
  <sheetViews>
    <sheetView workbookViewId="0"/>
  </sheetViews>
  <sheetFormatPr defaultColWidth="11.07421875" defaultRowHeight="15.5" x14ac:dyDescent="0.35"/>
  <cols>
    <col min="1" max="1" width="8.84375" customWidth="1"/>
    <col min="2" max="2" width="28.53515625" bestFit="1" customWidth="1"/>
    <col min="3" max="3" width="22.07421875" customWidth="1"/>
    <col min="4" max="4" width="31.23046875" bestFit="1" customWidth="1"/>
    <col min="5" max="5" width="13.69140625" customWidth="1"/>
    <col min="6" max="6" width="13.3828125" customWidth="1"/>
  </cols>
  <sheetData>
    <row r="1" spans="1:50" ht="20" x14ac:dyDescent="0.4">
      <c r="A1" s="28" t="s">
        <v>405</v>
      </c>
    </row>
    <row r="2" spans="1:50" x14ac:dyDescent="0.35">
      <c r="A2" s="8" t="s">
        <v>9</v>
      </c>
    </row>
    <row r="3" spans="1:50" x14ac:dyDescent="0.35">
      <c r="A3" s="8" t="s">
        <v>91</v>
      </c>
    </row>
    <row r="4" spans="1:50" x14ac:dyDescent="0.35">
      <c r="A4" s="8" t="s">
        <v>330</v>
      </c>
    </row>
    <row r="5" spans="1:50" x14ac:dyDescent="0.35">
      <c r="A5" s="8" t="s">
        <v>331</v>
      </c>
    </row>
    <row r="6" spans="1:50" ht="62" x14ac:dyDescent="0.35">
      <c r="A6" s="9" t="s">
        <v>65</v>
      </c>
      <c r="B6" s="6" t="s">
        <v>332</v>
      </c>
      <c r="C6" s="6" t="s">
        <v>333</v>
      </c>
      <c r="D6" s="6" t="s">
        <v>334</v>
      </c>
      <c r="E6" s="6" t="s">
        <v>95</v>
      </c>
      <c r="F6" s="6" t="s">
        <v>96</v>
      </c>
    </row>
    <row r="7" spans="1:50" x14ac:dyDescent="0.35">
      <c r="A7" s="8" t="s">
        <v>85</v>
      </c>
      <c r="B7" s="5">
        <v>122</v>
      </c>
      <c r="C7" s="5">
        <v>181</v>
      </c>
      <c r="D7" s="12">
        <v>67.400000000000006</v>
      </c>
      <c r="E7" s="12">
        <v>60.3</v>
      </c>
      <c r="F7" s="12">
        <v>73.8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86</v>
      </c>
      <c r="B8" s="5">
        <v>74</v>
      </c>
      <c r="C8" s="5">
        <v>156</v>
      </c>
      <c r="D8" s="12">
        <v>47.4</v>
      </c>
      <c r="E8" s="12">
        <v>39.799999999999997</v>
      </c>
      <c r="F8" s="12">
        <v>55.2</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87</v>
      </c>
      <c r="B9" s="5">
        <v>95</v>
      </c>
      <c r="C9" s="5">
        <v>159</v>
      </c>
      <c r="D9" s="12">
        <v>59.7</v>
      </c>
      <c r="E9" s="12">
        <v>52</v>
      </c>
      <c r="F9" s="12">
        <v>67.099999999999994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88</v>
      </c>
      <c r="B10" s="5">
        <v>84</v>
      </c>
      <c r="C10" s="5">
        <v>128</v>
      </c>
      <c r="D10" s="12">
        <v>65.599999999999994</v>
      </c>
      <c r="E10" s="12">
        <v>57</v>
      </c>
      <c r="F10" s="12">
        <v>73.3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89</v>
      </c>
      <c r="B11" s="5">
        <v>97</v>
      </c>
      <c r="C11" s="5">
        <v>157</v>
      </c>
      <c r="D11" s="12">
        <v>61.8</v>
      </c>
      <c r="E11" s="12">
        <v>54</v>
      </c>
      <c r="F11" s="12">
        <v>69</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90</v>
      </c>
      <c r="B12" s="5">
        <v>98</v>
      </c>
      <c r="C12" s="5">
        <v>165</v>
      </c>
      <c r="D12" s="12">
        <v>59.4</v>
      </c>
      <c r="E12" s="12">
        <v>51.8</v>
      </c>
      <c r="F12" s="12">
        <v>66.599999999999994</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1000"/>
  <sheetViews>
    <sheetView workbookViewId="0"/>
  </sheetViews>
  <sheetFormatPr defaultColWidth="11.07421875" defaultRowHeight="15.5" x14ac:dyDescent="0.35"/>
  <cols>
    <col min="1" max="1" width="9" customWidth="1"/>
    <col min="2" max="2" width="28.53515625" bestFit="1" customWidth="1"/>
    <col min="3" max="3" width="29.07421875" bestFit="1" customWidth="1"/>
    <col min="4" max="4" width="32.69140625" customWidth="1"/>
    <col min="5" max="5" width="14.23046875" customWidth="1"/>
    <col min="6" max="6" width="13.3828125" customWidth="1"/>
  </cols>
  <sheetData>
    <row r="1" spans="1:50" ht="20" x14ac:dyDescent="0.4">
      <c r="A1" s="28" t="s">
        <v>406</v>
      </c>
    </row>
    <row r="2" spans="1:50" x14ac:dyDescent="0.35">
      <c r="A2" s="8" t="s">
        <v>9</v>
      </c>
    </row>
    <row r="3" spans="1:50" x14ac:dyDescent="0.35">
      <c r="A3" s="8" t="s">
        <v>91</v>
      </c>
    </row>
    <row r="4" spans="1:50" x14ac:dyDescent="0.35">
      <c r="A4" s="8" t="s">
        <v>330</v>
      </c>
    </row>
    <row r="5" spans="1:50" x14ac:dyDescent="0.35">
      <c r="A5" s="8" t="s">
        <v>331</v>
      </c>
    </row>
    <row r="6" spans="1:50" ht="61" customHeight="1" x14ac:dyDescent="0.35">
      <c r="A6" s="9" t="s">
        <v>65</v>
      </c>
      <c r="B6" s="6" t="s">
        <v>335</v>
      </c>
      <c r="C6" s="6" t="s">
        <v>336</v>
      </c>
      <c r="D6" s="6" t="s">
        <v>337</v>
      </c>
      <c r="E6" s="6" t="s">
        <v>95</v>
      </c>
      <c r="F6" s="6" t="s">
        <v>96</v>
      </c>
    </row>
    <row r="7" spans="1:50" x14ac:dyDescent="0.35">
      <c r="A7" s="8" t="s">
        <v>85</v>
      </c>
      <c r="B7" s="5">
        <v>114</v>
      </c>
      <c r="C7" s="5">
        <v>183</v>
      </c>
      <c r="D7" s="12">
        <v>62.3</v>
      </c>
      <c r="E7" s="12">
        <v>55.1</v>
      </c>
      <c r="F7" s="12">
        <v>69</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86</v>
      </c>
      <c r="B8" s="5">
        <v>98</v>
      </c>
      <c r="C8" s="5">
        <v>157</v>
      </c>
      <c r="D8" s="12">
        <v>62.4</v>
      </c>
      <c r="E8" s="12">
        <v>54.6</v>
      </c>
      <c r="F8" s="12">
        <v>69.599999999999994</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87</v>
      </c>
      <c r="B9" s="5">
        <v>113</v>
      </c>
      <c r="C9" s="5">
        <v>173</v>
      </c>
      <c r="D9" s="12">
        <v>65.3</v>
      </c>
      <c r="E9" s="12">
        <v>58</v>
      </c>
      <c r="F9" s="12">
        <v>72</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88</v>
      </c>
      <c r="B10" s="5">
        <v>67</v>
      </c>
      <c r="C10" s="5">
        <v>97</v>
      </c>
      <c r="D10" s="12">
        <v>69.099999999999994</v>
      </c>
      <c r="E10" s="12">
        <v>59.3</v>
      </c>
      <c r="F10" s="12">
        <v>77.400000000000006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89</v>
      </c>
      <c r="B11" s="5">
        <v>91</v>
      </c>
      <c r="C11" s="5">
        <v>127</v>
      </c>
      <c r="D11" s="12">
        <v>71.7</v>
      </c>
      <c r="E11" s="12">
        <v>63.3</v>
      </c>
      <c r="F11" s="12">
        <v>78.8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90</v>
      </c>
      <c r="B12" s="5">
        <v>103</v>
      </c>
      <c r="C12" s="5">
        <v>151</v>
      </c>
      <c r="D12" s="12">
        <v>68.2</v>
      </c>
      <c r="E12" s="12">
        <v>60.4</v>
      </c>
      <c r="F12" s="12">
        <v>75.099999999999994</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1000"/>
  <sheetViews>
    <sheetView workbookViewId="0"/>
  </sheetViews>
  <sheetFormatPr defaultColWidth="11.07421875" defaultRowHeight="15.5" x14ac:dyDescent="0.35"/>
  <cols>
    <col min="1" max="1" width="8.23046875" customWidth="1"/>
    <col min="2" max="2" width="8.53515625" customWidth="1"/>
    <col min="3" max="3" width="14.765625" customWidth="1"/>
    <col min="4" max="4" width="14.23046875" customWidth="1"/>
    <col min="5" max="5" width="17.23046875" bestFit="1" customWidth="1"/>
    <col min="6" max="6" width="13.3046875" customWidth="1"/>
    <col min="7" max="7" width="12.921875" customWidth="1"/>
  </cols>
  <sheetData>
    <row r="1" spans="1:50" ht="20" x14ac:dyDescent="0.4">
      <c r="A1" s="28" t="s">
        <v>407</v>
      </c>
    </row>
    <row r="2" spans="1:50" x14ac:dyDescent="0.35">
      <c r="A2" s="8" t="s">
        <v>9</v>
      </c>
    </row>
    <row r="3" spans="1:50" x14ac:dyDescent="0.35">
      <c r="A3" s="8" t="s">
        <v>419</v>
      </c>
    </row>
    <row r="4" spans="1:50" x14ac:dyDescent="0.35">
      <c r="A4" s="8" t="s">
        <v>338</v>
      </c>
    </row>
    <row r="5" spans="1:50" ht="31" x14ac:dyDescent="0.35">
      <c r="A5" s="9" t="s">
        <v>65</v>
      </c>
      <c r="B5" s="6" t="s">
        <v>339</v>
      </c>
      <c r="C5" s="6" t="s">
        <v>340</v>
      </c>
      <c r="D5" s="6" t="s">
        <v>341</v>
      </c>
      <c r="E5" s="6" t="s">
        <v>342</v>
      </c>
      <c r="F5" s="6" t="s">
        <v>343</v>
      </c>
      <c r="G5" s="6" t="s">
        <v>344</v>
      </c>
    </row>
    <row r="6" spans="1:50" x14ac:dyDescent="0.35">
      <c r="A6" s="8" t="s">
        <v>85</v>
      </c>
      <c r="B6" s="12">
        <v>95</v>
      </c>
      <c r="C6" s="12">
        <v>46</v>
      </c>
      <c r="D6" s="12">
        <v>173</v>
      </c>
      <c r="E6" s="12">
        <v>127</v>
      </c>
      <c r="F6" s="12">
        <v>0</v>
      </c>
      <c r="G6" s="12">
        <v>363.5</v>
      </c>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12">
        <v>58.5</v>
      </c>
      <c r="C7" s="12">
        <v>26.5</v>
      </c>
      <c r="D7" s="12">
        <v>139.5</v>
      </c>
      <c r="E7" s="12">
        <v>113</v>
      </c>
      <c r="F7" s="12">
        <v>0</v>
      </c>
      <c r="G7" s="12">
        <v>309</v>
      </c>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12">
        <v>79</v>
      </c>
      <c r="C8" s="12">
        <v>35</v>
      </c>
      <c r="D8" s="12">
        <v>158.5</v>
      </c>
      <c r="E8" s="12">
        <v>123.5</v>
      </c>
      <c r="F8" s="12">
        <v>0</v>
      </c>
      <c r="G8" s="12">
        <v>343.75</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12">
        <v>90</v>
      </c>
      <c r="C9" s="12">
        <v>43</v>
      </c>
      <c r="D9" s="12">
        <v>150.25</v>
      </c>
      <c r="E9" s="12">
        <v>107.25</v>
      </c>
      <c r="F9" s="12">
        <v>0</v>
      </c>
      <c r="G9" s="12">
        <v>311.125</v>
      </c>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12">
        <v>83</v>
      </c>
      <c r="C10" s="12">
        <v>43</v>
      </c>
      <c r="D10" s="12">
        <v>128</v>
      </c>
      <c r="E10" s="12">
        <v>85</v>
      </c>
      <c r="F10" s="12">
        <v>0</v>
      </c>
      <c r="G10" s="12">
        <v>255.5</v>
      </c>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90</v>
      </c>
      <c r="B11" s="12">
        <v>73</v>
      </c>
      <c r="C11" s="12">
        <v>34</v>
      </c>
      <c r="D11" s="12">
        <v>152</v>
      </c>
      <c r="E11" s="12">
        <v>118</v>
      </c>
      <c r="F11" s="12">
        <v>0</v>
      </c>
      <c r="G11" s="12">
        <v>329</v>
      </c>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1000"/>
  <sheetViews>
    <sheetView workbookViewId="0"/>
  </sheetViews>
  <sheetFormatPr defaultColWidth="11.07421875" defaultRowHeight="15.5" x14ac:dyDescent="0.35"/>
  <cols>
    <col min="1" max="1" width="7.07421875" customWidth="1"/>
    <col min="2" max="3" width="32.69140625" customWidth="1"/>
    <col min="4" max="4" width="39.84375" customWidth="1"/>
    <col min="5" max="6" width="16.69140625" customWidth="1"/>
  </cols>
  <sheetData>
    <row r="1" spans="1:50" ht="20" x14ac:dyDescent="0.4">
      <c r="A1" s="28" t="s">
        <v>408</v>
      </c>
    </row>
    <row r="2" spans="1:50" x14ac:dyDescent="0.35">
      <c r="A2" s="8" t="s">
        <v>9</v>
      </c>
    </row>
    <row r="3" spans="1:50" x14ac:dyDescent="0.35">
      <c r="A3" s="8" t="s">
        <v>91</v>
      </c>
    </row>
    <row r="4" spans="1:50" x14ac:dyDescent="0.35">
      <c r="A4" s="8" t="s">
        <v>423</v>
      </c>
    </row>
    <row r="5" spans="1:50" ht="74.5" customHeight="1" x14ac:dyDescent="0.35">
      <c r="A5" s="9" t="s">
        <v>65</v>
      </c>
      <c r="B5" s="6" t="s">
        <v>348</v>
      </c>
      <c r="C5" s="6" t="s">
        <v>349</v>
      </c>
      <c r="D5" s="6" t="s">
        <v>350</v>
      </c>
      <c r="E5" s="6" t="s">
        <v>95</v>
      </c>
      <c r="F5" s="6" t="s">
        <v>96</v>
      </c>
    </row>
    <row r="6" spans="1:50" x14ac:dyDescent="0.35">
      <c r="A6" s="8" t="s">
        <v>85</v>
      </c>
      <c r="B6" s="5">
        <v>269</v>
      </c>
      <c r="C6" s="5">
        <v>310</v>
      </c>
      <c r="D6" s="12">
        <v>86.8</v>
      </c>
      <c r="E6" s="12">
        <v>82.5</v>
      </c>
      <c r="F6" s="12">
        <v>90.1</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5">
        <v>196</v>
      </c>
      <c r="C7" s="5">
        <v>244</v>
      </c>
      <c r="D7" s="12">
        <v>80.3</v>
      </c>
      <c r="E7" s="12">
        <v>74.900000000000006</v>
      </c>
      <c r="F7" s="12">
        <v>84.8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5">
        <v>241</v>
      </c>
      <c r="C8" s="5">
        <v>294</v>
      </c>
      <c r="D8" s="12">
        <v>82</v>
      </c>
      <c r="E8" s="12">
        <v>77.2</v>
      </c>
      <c r="F8" s="12">
        <v>85.9</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5">
        <v>233</v>
      </c>
      <c r="C9" s="5">
        <v>269</v>
      </c>
      <c r="D9" s="12">
        <v>86.6</v>
      </c>
      <c r="E9" s="12">
        <v>82</v>
      </c>
      <c r="F9" s="12">
        <v>90.2</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5">
        <v>247</v>
      </c>
      <c r="C10" s="5">
        <v>308</v>
      </c>
      <c r="D10" s="12">
        <v>80.2</v>
      </c>
      <c r="E10" s="12">
        <v>75.400000000000006</v>
      </c>
      <c r="F10" s="12">
        <v>84.3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1001"/>
  <sheetViews>
    <sheetView workbookViewId="0"/>
  </sheetViews>
  <sheetFormatPr defaultColWidth="11.07421875" defaultRowHeight="15.5" x14ac:dyDescent="0.35"/>
  <cols>
    <col min="1" max="1" width="7.15234375" customWidth="1"/>
    <col min="2" max="4" width="32.69140625" customWidth="1"/>
    <col min="5" max="6" width="16.69140625" customWidth="1"/>
  </cols>
  <sheetData>
    <row r="1" spans="1:50" ht="20" x14ac:dyDescent="0.4">
      <c r="A1" s="28" t="s">
        <v>430</v>
      </c>
    </row>
    <row r="2" spans="1:50" x14ac:dyDescent="0.35">
      <c r="A2" s="8" t="s">
        <v>9</v>
      </c>
    </row>
    <row r="3" spans="1:50" x14ac:dyDescent="0.35">
      <c r="A3" s="8" t="s">
        <v>91</v>
      </c>
    </row>
    <row r="4" spans="1:50" x14ac:dyDescent="0.35">
      <c r="A4" s="8" t="s">
        <v>413</v>
      </c>
    </row>
    <row r="5" spans="1:50" x14ac:dyDescent="0.35">
      <c r="A5" s="8" t="s">
        <v>423</v>
      </c>
    </row>
    <row r="6" spans="1:50" ht="88.5" customHeight="1" x14ac:dyDescent="0.35">
      <c r="A6" s="9" t="s">
        <v>65</v>
      </c>
      <c r="B6" s="6" t="s">
        <v>345</v>
      </c>
      <c r="C6" s="6" t="s">
        <v>346</v>
      </c>
      <c r="D6" s="6" t="s">
        <v>347</v>
      </c>
      <c r="E6" s="6" t="s">
        <v>95</v>
      </c>
      <c r="F6" s="6" t="s">
        <v>96</v>
      </c>
    </row>
    <row r="7" spans="1:50" x14ac:dyDescent="0.35">
      <c r="A7" s="8" t="s">
        <v>85</v>
      </c>
      <c r="B7" s="5">
        <v>35</v>
      </c>
      <c r="C7" s="5">
        <v>44</v>
      </c>
      <c r="D7" s="12">
        <v>79.5</v>
      </c>
      <c r="E7" s="12">
        <v>65.5</v>
      </c>
      <c r="F7" s="12">
        <v>88.8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86</v>
      </c>
      <c r="B8" s="5">
        <v>13</v>
      </c>
      <c r="C8" s="5">
        <v>22</v>
      </c>
      <c r="D8" s="12">
        <v>59.1</v>
      </c>
      <c r="E8" s="12">
        <v>38.700000000000003</v>
      </c>
      <c r="F8" s="12">
        <v>76.7</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87</v>
      </c>
      <c r="B9" s="5">
        <v>27</v>
      </c>
      <c r="C9" s="5">
        <v>39</v>
      </c>
      <c r="D9" s="12">
        <v>69.2</v>
      </c>
      <c r="E9" s="12">
        <v>53.6</v>
      </c>
      <c r="F9" s="12">
        <v>81.400000000000006</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88</v>
      </c>
      <c r="B10" s="5">
        <v>38</v>
      </c>
      <c r="C10" s="5">
        <v>45</v>
      </c>
      <c r="D10" s="12">
        <v>84.4</v>
      </c>
      <c r="E10" s="12">
        <v>71.2</v>
      </c>
      <c r="F10" s="12">
        <v>92.3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89</v>
      </c>
      <c r="B11" s="5">
        <v>44</v>
      </c>
      <c r="C11" s="5">
        <v>54</v>
      </c>
      <c r="D11" s="12">
        <v>81.5</v>
      </c>
      <c r="E11" s="12">
        <v>69.2</v>
      </c>
      <c r="F11" s="12">
        <v>89.6</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row r="1001" spans="1:1" x14ac:dyDescent="0.35">
      <c r="A1001" s="8"/>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00"/>
  <sheetViews>
    <sheetView workbookViewId="0"/>
  </sheetViews>
  <sheetFormatPr defaultColWidth="11.07421875" defaultRowHeight="15.5" x14ac:dyDescent="0.35"/>
  <cols>
    <col min="1" max="1" width="8.23046875" customWidth="1"/>
    <col min="2" max="2" width="16.69140625" customWidth="1"/>
    <col min="3" max="3" width="36.4609375" customWidth="1"/>
    <col min="4" max="5" width="32.69140625" customWidth="1"/>
  </cols>
  <sheetData>
    <row r="1" spans="1:5" ht="20" x14ac:dyDescent="0.4">
      <c r="A1" s="10" t="s">
        <v>409</v>
      </c>
    </row>
    <row r="2" spans="1:5" x14ac:dyDescent="0.35">
      <c r="A2" s="8" t="s">
        <v>9</v>
      </c>
    </row>
    <row r="3" spans="1:5" x14ac:dyDescent="0.35">
      <c r="A3" s="8" t="s">
        <v>423</v>
      </c>
    </row>
    <row r="4" spans="1:5" ht="85" customHeight="1" x14ac:dyDescent="0.35">
      <c r="A4" s="9" t="s">
        <v>65</v>
      </c>
      <c r="B4" s="7" t="s">
        <v>351</v>
      </c>
      <c r="C4" s="6" t="s">
        <v>352</v>
      </c>
      <c r="D4" s="6" t="s">
        <v>353</v>
      </c>
      <c r="E4" s="6" t="s">
        <v>354</v>
      </c>
    </row>
    <row r="5" spans="1:5" x14ac:dyDescent="0.35">
      <c r="A5" s="8" t="s">
        <v>80</v>
      </c>
      <c r="B5" s="1" t="s">
        <v>355</v>
      </c>
      <c r="C5" s="5">
        <v>22</v>
      </c>
      <c r="D5" s="5">
        <v>464</v>
      </c>
      <c r="E5" s="5" t="s">
        <v>181</v>
      </c>
    </row>
    <row r="6" spans="1:5" x14ac:dyDescent="0.35">
      <c r="A6" s="8" t="s">
        <v>80</v>
      </c>
      <c r="B6" s="1" t="s">
        <v>356</v>
      </c>
      <c r="C6" s="5">
        <v>12</v>
      </c>
      <c r="D6" s="5">
        <v>464</v>
      </c>
      <c r="E6" s="5" t="s">
        <v>357</v>
      </c>
    </row>
    <row r="7" spans="1:5" x14ac:dyDescent="0.35">
      <c r="A7" s="8" t="s">
        <v>80</v>
      </c>
      <c r="B7" s="1" t="s">
        <v>358</v>
      </c>
      <c r="C7" s="5">
        <v>5</v>
      </c>
      <c r="D7" s="5">
        <v>464</v>
      </c>
      <c r="E7" s="5" t="s">
        <v>359</v>
      </c>
    </row>
    <row r="8" spans="1:5" x14ac:dyDescent="0.35">
      <c r="A8" s="8" t="s">
        <v>80</v>
      </c>
      <c r="B8" s="1" t="s">
        <v>360</v>
      </c>
      <c r="C8" s="5">
        <v>7</v>
      </c>
      <c r="D8" s="5">
        <v>464</v>
      </c>
      <c r="E8" s="5" t="s">
        <v>361</v>
      </c>
    </row>
    <row r="9" spans="1:5" x14ac:dyDescent="0.35">
      <c r="A9" s="8" t="s">
        <v>81</v>
      </c>
      <c r="B9" s="1" t="s">
        <v>355</v>
      </c>
      <c r="C9" s="5">
        <v>12</v>
      </c>
      <c r="D9" s="5">
        <v>376</v>
      </c>
      <c r="E9" s="5" t="s">
        <v>154</v>
      </c>
    </row>
    <row r="10" spans="1:5" x14ac:dyDescent="0.35">
      <c r="A10" s="8" t="s">
        <v>81</v>
      </c>
      <c r="B10" s="1" t="s">
        <v>356</v>
      </c>
      <c r="C10" s="5">
        <v>17</v>
      </c>
      <c r="D10" s="5">
        <v>376</v>
      </c>
      <c r="E10" s="5" t="s">
        <v>362</v>
      </c>
    </row>
    <row r="11" spans="1:5" x14ac:dyDescent="0.35">
      <c r="A11" s="8" t="s">
        <v>81</v>
      </c>
      <c r="B11" s="1" t="s">
        <v>358</v>
      </c>
      <c r="C11" s="5">
        <v>17</v>
      </c>
      <c r="D11" s="5">
        <v>376</v>
      </c>
      <c r="E11" s="5" t="s">
        <v>362</v>
      </c>
    </row>
    <row r="12" spans="1:5" x14ac:dyDescent="0.35">
      <c r="A12" s="8" t="s">
        <v>81</v>
      </c>
      <c r="B12" s="1" t="s">
        <v>360</v>
      </c>
      <c r="C12" s="5">
        <v>1</v>
      </c>
      <c r="D12" s="5">
        <v>376</v>
      </c>
      <c r="E12" s="5" t="s">
        <v>363</v>
      </c>
    </row>
    <row r="13" spans="1:5" x14ac:dyDescent="0.35">
      <c r="A13" s="8" t="s">
        <v>82</v>
      </c>
      <c r="B13" s="1" t="s">
        <v>355</v>
      </c>
      <c r="C13" s="5">
        <v>15</v>
      </c>
      <c r="D13" s="5">
        <v>367</v>
      </c>
      <c r="E13" s="5" t="s">
        <v>175</v>
      </c>
    </row>
    <row r="14" spans="1:5" x14ac:dyDescent="0.35">
      <c r="A14" s="8" t="s">
        <v>82</v>
      </c>
      <c r="B14" s="1" t="s">
        <v>356</v>
      </c>
      <c r="C14" s="5">
        <v>12</v>
      </c>
      <c r="D14" s="5">
        <v>367</v>
      </c>
      <c r="E14" s="5" t="s">
        <v>364</v>
      </c>
    </row>
    <row r="15" spans="1:5" x14ac:dyDescent="0.35">
      <c r="A15" s="8" t="s">
        <v>82</v>
      </c>
      <c r="B15" s="1" t="s">
        <v>358</v>
      </c>
      <c r="C15" s="5">
        <v>6</v>
      </c>
      <c r="D15" s="5">
        <v>367</v>
      </c>
      <c r="E15" s="5" t="s">
        <v>155</v>
      </c>
    </row>
    <row r="16" spans="1:5" x14ac:dyDescent="0.35">
      <c r="A16" s="8" t="s">
        <v>82</v>
      </c>
      <c r="B16" s="1" t="s">
        <v>360</v>
      </c>
      <c r="C16" s="5">
        <v>5</v>
      </c>
      <c r="D16" s="5">
        <v>367</v>
      </c>
      <c r="E16" s="5" t="s">
        <v>365</v>
      </c>
    </row>
    <row r="17" spans="1:5" x14ac:dyDescent="0.35">
      <c r="A17" s="8" t="s">
        <v>83</v>
      </c>
      <c r="B17" s="1" t="s">
        <v>355</v>
      </c>
      <c r="C17" s="5">
        <v>12</v>
      </c>
      <c r="D17" s="5">
        <v>303</v>
      </c>
      <c r="E17" s="5" t="s">
        <v>366</v>
      </c>
    </row>
    <row r="18" spans="1:5" x14ac:dyDescent="0.35">
      <c r="A18" s="8" t="s">
        <v>83</v>
      </c>
      <c r="B18" s="1" t="s">
        <v>356</v>
      </c>
      <c r="C18" s="5">
        <v>4</v>
      </c>
      <c r="D18" s="5">
        <v>303</v>
      </c>
      <c r="E18" s="5" t="s">
        <v>367</v>
      </c>
    </row>
    <row r="19" spans="1:5" x14ac:dyDescent="0.35">
      <c r="A19" s="8" t="s">
        <v>83</v>
      </c>
      <c r="B19" s="1" t="s">
        <v>358</v>
      </c>
      <c r="C19" s="5">
        <v>4</v>
      </c>
      <c r="D19" s="5">
        <v>303</v>
      </c>
      <c r="E19" s="5" t="s">
        <v>367</v>
      </c>
    </row>
    <row r="20" spans="1:5" x14ac:dyDescent="0.35">
      <c r="A20" s="8" t="s">
        <v>83</v>
      </c>
      <c r="B20" s="1" t="s">
        <v>360</v>
      </c>
      <c r="C20" s="5">
        <v>4</v>
      </c>
      <c r="D20" s="5">
        <v>303</v>
      </c>
      <c r="E20" s="5" t="s">
        <v>367</v>
      </c>
    </row>
    <row r="21" spans="1:5" x14ac:dyDescent="0.35">
      <c r="A21" s="8" t="s">
        <v>84</v>
      </c>
      <c r="B21" s="1" t="s">
        <v>355</v>
      </c>
      <c r="C21" s="5">
        <v>15</v>
      </c>
      <c r="D21" s="5">
        <v>323</v>
      </c>
      <c r="E21" s="5" t="s">
        <v>112</v>
      </c>
    </row>
    <row r="22" spans="1:5" x14ac:dyDescent="0.35">
      <c r="A22" s="8" t="s">
        <v>84</v>
      </c>
      <c r="B22" s="1" t="s">
        <v>356</v>
      </c>
      <c r="C22" s="5">
        <v>7</v>
      </c>
      <c r="D22" s="5">
        <v>323</v>
      </c>
      <c r="E22" s="5" t="s">
        <v>368</v>
      </c>
    </row>
    <row r="23" spans="1:5" x14ac:dyDescent="0.35">
      <c r="A23" s="8" t="s">
        <v>84</v>
      </c>
      <c r="B23" s="1" t="s">
        <v>358</v>
      </c>
      <c r="C23" s="5">
        <v>5</v>
      </c>
      <c r="D23" s="5">
        <v>323</v>
      </c>
      <c r="E23" s="5" t="s">
        <v>361</v>
      </c>
    </row>
    <row r="24" spans="1:5" x14ac:dyDescent="0.35">
      <c r="A24" s="8" t="s">
        <v>84</v>
      </c>
      <c r="B24" s="1" t="s">
        <v>360</v>
      </c>
      <c r="C24" s="5">
        <v>4</v>
      </c>
      <c r="D24" s="5">
        <v>323</v>
      </c>
      <c r="E24" s="5" t="s">
        <v>369</v>
      </c>
    </row>
    <row r="25" spans="1:5" x14ac:dyDescent="0.35">
      <c r="A25" s="8" t="s">
        <v>85</v>
      </c>
      <c r="B25" s="1" t="s">
        <v>355</v>
      </c>
      <c r="C25" s="5">
        <v>14</v>
      </c>
      <c r="D25" s="5">
        <v>310</v>
      </c>
      <c r="E25" s="5" t="s">
        <v>362</v>
      </c>
    </row>
    <row r="26" spans="1:5" x14ac:dyDescent="0.35">
      <c r="A26" s="8" t="s">
        <v>85</v>
      </c>
      <c r="B26" s="1" t="s">
        <v>356</v>
      </c>
      <c r="C26" s="5">
        <v>5</v>
      </c>
      <c r="D26" s="5">
        <v>310</v>
      </c>
      <c r="E26" s="5" t="s">
        <v>155</v>
      </c>
    </row>
    <row r="27" spans="1:5" x14ac:dyDescent="0.35">
      <c r="A27" s="8" t="s">
        <v>85</v>
      </c>
      <c r="B27" s="1" t="s">
        <v>358</v>
      </c>
      <c r="C27" s="5">
        <v>6</v>
      </c>
      <c r="D27" s="5">
        <v>310</v>
      </c>
      <c r="E27" s="5" t="s">
        <v>370</v>
      </c>
    </row>
    <row r="28" spans="1:5" x14ac:dyDescent="0.35">
      <c r="A28" s="8" t="s">
        <v>85</v>
      </c>
      <c r="B28" s="1" t="s">
        <v>360</v>
      </c>
      <c r="C28" s="5">
        <v>4</v>
      </c>
      <c r="D28" s="5">
        <v>310</v>
      </c>
      <c r="E28" s="5" t="s">
        <v>367</v>
      </c>
    </row>
    <row r="29" spans="1:5" x14ac:dyDescent="0.35">
      <c r="A29" s="8" t="s">
        <v>86</v>
      </c>
      <c r="B29" s="1" t="s">
        <v>355</v>
      </c>
      <c r="C29" s="5">
        <v>17</v>
      </c>
      <c r="D29" s="5">
        <v>244</v>
      </c>
      <c r="E29" s="5" t="s">
        <v>107</v>
      </c>
    </row>
    <row r="30" spans="1:5" x14ac:dyDescent="0.35">
      <c r="A30" s="8" t="s">
        <v>86</v>
      </c>
      <c r="B30" s="1" t="s">
        <v>356</v>
      </c>
      <c r="C30" s="5">
        <v>12</v>
      </c>
      <c r="D30" s="5">
        <v>244</v>
      </c>
      <c r="E30" s="5" t="s">
        <v>189</v>
      </c>
    </row>
    <row r="31" spans="1:5" x14ac:dyDescent="0.35">
      <c r="A31" s="8" t="s">
        <v>86</v>
      </c>
      <c r="B31" s="1" t="s">
        <v>358</v>
      </c>
      <c r="C31" s="5">
        <v>2</v>
      </c>
      <c r="D31" s="5">
        <v>244</v>
      </c>
      <c r="E31" s="5" t="s">
        <v>371</v>
      </c>
    </row>
    <row r="32" spans="1:5" x14ac:dyDescent="0.35">
      <c r="A32" s="8" t="s">
        <v>86</v>
      </c>
      <c r="B32" s="1" t="s">
        <v>360</v>
      </c>
      <c r="C32" s="5">
        <v>7</v>
      </c>
      <c r="D32" s="5">
        <v>244</v>
      </c>
      <c r="E32" s="5" t="s">
        <v>186</v>
      </c>
    </row>
    <row r="33" spans="1:5" x14ac:dyDescent="0.35">
      <c r="A33" s="8" t="s">
        <v>87</v>
      </c>
      <c r="B33" s="1" t="s">
        <v>355</v>
      </c>
      <c r="C33" s="5">
        <v>11</v>
      </c>
      <c r="D33" s="5">
        <v>294</v>
      </c>
      <c r="E33" s="5" t="s">
        <v>372</v>
      </c>
    </row>
    <row r="34" spans="1:5" x14ac:dyDescent="0.35">
      <c r="A34" s="8" t="s">
        <v>87</v>
      </c>
      <c r="B34" s="1" t="s">
        <v>356</v>
      </c>
      <c r="C34" s="5">
        <v>11</v>
      </c>
      <c r="D34" s="5">
        <v>294</v>
      </c>
      <c r="E34" s="5" t="s">
        <v>372</v>
      </c>
    </row>
    <row r="35" spans="1:5" x14ac:dyDescent="0.35">
      <c r="A35" s="8" t="s">
        <v>87</v>
      </c>
      <c r="B35" s="1" t="s">
        <v>358</v>
      </c>
      <c r="C35" s="5">
        <v>0</v>
      </c>
      <c r="D35" s="5"/>
      <c r="E35" s="5" t="s">
        <v>373</v>
      </c>
    </row>
    <row r="36" spans="1:5" x14ac:dyDescent="0.35">
      <c r="A36" s="8" t="s">
        <v>87</v>
      </c>
      <c r="B36" s="1" t="s">
        <v>360</v>
      </c>
      <c r="C36" s="5">
        <v>10</v>
      </c>
      <c r="D36" s="5">
        <v>294</v>
      </c>
      <c r="E36" s="5" t="s">
        <v>374</v>
      </c>
    </row>
    <row r="37" spans="1:5" x14ac:dyDescent="0.35">
      <c r="A37" s="8" t="s">
        <v>88</v>
      </c>
      <c r="B37" s="1" t="s">
        <v>355</v>
      </c>
      <c r="C37" s="5">
        <v>13</v>
      </c>
      <c r="D37" s="5">
        <v>269</v>
      </c>
      <c r="E37" s="5" t="s">
        <v>116</v>
      </c>
    </row>
    <row r="38" spans="1:5" x14ac:dyDescent="0.35">
      <c r="A38" s="8" t="s">
        <v>88</v>
      </c>
      <c r="B38" s="1" t="s">
        <v>356</v>
      </c>
      <c r="C38" s="5">
        <v>2</v>
      </c>
      <c r="D38" s="5">
        <v>269</v>
      </c>
      <c r="E38" s="5" t="s">
        <v>151</v>
      </c>
    </row>
    <row r="39" spans="1:5" x14ac:dyDescent="0.35">
      <c r="A39" s="8" t="s">
        <v>88</v>
      </c>
      <c r="B39" s="1" t="s">
        <v>358</v>
      </c>
      <c r="C39" s="5">
        <v>11</v>
      </c>
      <c r="D39" s="5">
        <v>269</v>
      </c>
      <c r="E39" s="5" t="s">
        <v>175</v>
      </c>
    </row>
    <row r="40" spans="1:5" x14ac:dyDescent="0.35">
      <c r="A40" s="8" t="s">
        <v>88</v>
      </c>
      <c r="B40" s="1" t="s">
        <v>360</v>
      </c>
      <c r="C40" s="5">
        <v>8</v>
      </c>
      <c r="D40" s="5">
        <v>269</v>
      </c>
      <c r="E40" s="5" t="s">
        <v>375</v>
      </c>
    </row>
    <row r="41" spans="1:5" x14ac:dyDescent="0.35">
      <c r="A41" s="8" t="s">
        <v>89</v>
      </c>
      <c r="B41" s="1" t="s">
        <v>355</v>
      </c>
      <c r="C41" s="5">
        <v>11</v>
      </c>
      <c r="D41" s="5">
        <v>308</v>
      </c>
      <c r="E41" s="5" t="s">
        <v>376</v>
      </c>
    </row>
    <row r="42" spans="1:5" x14ac:dyDescent="0.35">
      <c r="A42" s="8" t="s">
        <v>89</v>
      </c>
      <c r="B42" s="1" t="s">
        <v>356</v>
      </c>
      <c r="C42" s="5">
        <v>6</v>
      </c>
      <c r="D42" s="5">
        <v>308</v>
      </c>
      <c r="E42" s="5" t="s">
        <v>370</v>
      </c>
    </row>
    <row r="43" spans="1:5" x14ac:dyDescent="0.35">
      <c r="A43" s="8" t="s">
        <v>89</v>
      </c>
      <c r="B43" s="1" t="s">
        <v>358</v>
      </c>
      <c r="C43" s="5">
        <v>5</v>
      </c>
      <c r="D43" s="5">
        <v>308</v>
      </c>
      <c r="E43" s="5" t="s">
        <v>155</v>
      </c>
    </row>
    <row r="44" spans="1:5" x14ac:dyDescent="0.35">
      <c r="A44" s="8" t="s">
        <v>89</v>
      </c>
      <c r="B44" s="1" t="s">
        <v>360</v>
      </c>
      <c r="C44" s="5">
        <v>12</v>
      </c>
      <c r="D44" s="5">
        <v>308</v>
      </c>
      <c r="E44" s="5" t="s">
        <v>377</v>
      </c>
    </row>
    <row r="45" spans="1:5" x14ac:dyDescent="0.35">
      <c r="A45" s="8"/>
    </row>
    <row r="46" spans="1:5" x14ac:dyDescent="0.35">
      <c r="A46" s="8"/>
    </row>
    <row r="47" spans="1:5" x14ac:dyDescent="0.35">
      <c r="A47" s="8"/>
    </row>
    <row r="48" spans="1:5"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1000"/>
  <sheetViews>
    <sheetView workbookViewId="0"/>
  </sheetViews>
  <sheetFormatPr defaultColWidth="11.07421875" defaultRowHeight="15.5" x14ac:dyDescent="0.35"/>
  <cols>
    <col min="1" max="1" width="8.921875" customWidth="1"/>
    <col min="2" max="4" width="32.69140625" customWidth="1"/>
    <col min="5" max="6" width="16.69140625" customWidth="1"/>
  </cols>
  <sheetData>
    <row r="1" spans="1:50" ht="20" x14ac:dyDescent="0.4">
      <c r="A1" s="28" t="s">
        <v>410</v>
      </c>
    </row>
    <row r="2" spans="1:50" x14ac:dyDescent="0.35">
      <c r="A2" s="8" t="s">
        <v>9</v>
      </c>
    </row>
    <row r="3" spans="1:50" x14ac:dyDescent="0.35">
      <c r="A3" s="8" t="s">
        <v>91</v>
      </c>
    </row>
    <row r="4" spans="1:50" x14ac:dyDescent="0.35">
      <c r="A4" s="8" t="s">
        <v>423</v>
      </c>
    </row>
    <row r="5" spans="1:50" x14ac:dyDescent="0.35">
      <c r="A5" s="8" t="s">
        <v>378</v>
      </c>
    </row>
    <row r="6" spans="1:50" ht="70" customHeight="1" x14ac:dyDescent="0.35">
      <c r="A6" s="9" t="s">
        <v>65</v>
      </c>
      <c r="B6" s="6" t="s">
        <v>379</v>
      </c>
      <c r="C6" s="6" t="s">
        <v>349</v>
      </c>
      <c r="D6" s="6" t="s">
        <v>380</v>
      </c>
      <c r="E6" s="6" t="s">
        <v>95</v>
      </c>
      <c r="F6" s="6" t="s">
        <v>96</v>
      </c>
    </row>
    <row r="7" spans="1:50" x14ac:dyDescent="0.35">
      <c r="A7" s="8" t="s">
        <v>84</v>
      </c>
      <c r="B7" s="5">
        <v>15</v>
      </c>
      <c r="C7" s="5">
        <v>323</v>
      </c>
      <c r="D7" s="12">
        <v>4.5999999999999996</v>
      </c>
      <c r="E7" s="12">
        <v>2.8</v>
      </c>
      <c r="F7" s="12">
        <v>7.5</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85</v>
      </c>
      <c r="B8" s="5">
        <v>14</v>
      </c>
      <c r="C8" s="5">
        <v>310</v>
      </c>
      <c r="D8" s="12">
        <v>4.5</v>
      </c>
      <c r="E8" s="12">
        <v>2.7</v>
      </c>
      <c r="F8" s="12">
        <v>7.4</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86</v>
      </c>
      <c r="B9" s="5">
        <v>17</v>
      </c>
      <c r="C9" s="5">
        <v>244</v>
      </c>
      <c r="D9" s="12">
        <v>7</v>
      </c>
      <c r="E9" s="12">
        <v>4.4000000000000004</v>
      </c>
      <c r="F9" s="12">
        <v>10.9</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87</v>
      </c>
      <c r="B10" s="5">
        <v>12</v>
      </c>
      <c r="C10" s="5">
        <v>294</v>
      </c>
      <c r="D10" s="12">
        <v>4.0999999999999996</v>
      </c>
      <c r="E10" s="12">
        <v>2.4</v>
      </c>
      <c r="F10" s="12">
        <v>7</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88</v>
      </c>
      <c r="B11" s="5">
        <v>13</v>
      </c>
      <c r="C11" s="5">
        <v>269</v>
      </c>
      <c r="D11" s="12">
        <v>4.8</v>
      </c>
      <c r="E11" s="12">
        <v>2.8</v>
      </c>
      <c r="F11" s="12">
        <v>8.1</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89</v>
      </c>
      <c r="B12" s="5">
        <v>11</v>
      </c>
      <c r="C12" s="5">
        <v>308</v>
      </c>
      <c r="D12" s="12">
        <v>3.6</v>
      </c>
      <c r="E12" s="12">
        <v>2</v>
      </c>
      <c r="F12" s="12">
        <v>6.3</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X1000"/>
  <sheetViews>
    <sheetView workbookViewId="0"/>
  </sheetViews>
  <sheetFormatPr defaultColWidth="11.07421875" defaultRowHeight="15.5" x14ac:dyDescent="0.35"/>
  <cols>
    <col min="1" max="1" width="8.4609375" customWidth="1"/>
    <col min="2" max="2" width="32.69140625" customWidth="1"/>
    <col min="3" max="3" width="16.69140625" customWidth="1"/>
    <col min="4" max="4" width="32.69140625" customWidth="1"/>
    <col min="5" max="6" width="16.69140625" customWidth="1"/>
  </cols>
  <sheetData>
    <row r="1" spans="1:50" ht="20" x14ac:dyDescent="0.4">
      <c r="A1" s="10" t="s">
        <v>411</v>
      </c>
    </row>
    <row r="2" spans="1:50" x14ac:dyDescent="0.35">
      <c r="A2" s="8" t="s">
        <v>9</v>
      </c>
    </row>
    <row r="3" spans="1:50" x14ac:dyDescent="0.35">
      <c r="A3" s="8" t="s">
        <v>91</v>
      </c>
    </row>
    <row r="4" spans="1:50" x14ac:dyDescent="0.35">
      <c r="A4" s="8" t="s">
        <v>381</v>
      </c>
    </row>
    <row r="5" spans="1:50" ht="73" customHeight="1" x14ac:dyDescent="0.35">
      <c r="A5" s="9" t="s">
        <v>65</v>
      </c>
      <c r="B5" s="31" t="s">
        <v>439</v>
      </c>
      <c r="C5" s="6" t="s">
        <v>333</v>
      </c>
      <c r="D5" s="31" t="s">
        <v>440</v>
      </c>
      <c r="E5" s="6" t="s">
        <v>95</v>
      </c>
      <c r="F5" s="6" t="s">
        <v>96</v>
      </c>
    </row>
    <row r="6" spans="1:50" x14ac:dyDescent="0.35">
      <c r="A6" s="8" t="s">
        <v>85</v>
      </c>
      <c r="B6" s="5">
        <v>34</v>
      </c>
      <c r="C6" s="5">
        <v>198</v>
      </c>
      <c r="D6" s="12">
        <v>17.2</v>
      </c>
      <c r="E6" s="12">
        <v>12.6</v>
      </c>
      <c r="F6" s="12">
        <v>23</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5">
        <v>21</v>
      </c>
      <c r="C7" s="5">
        <v>173</v>
      </c>
      <c r="D7" s="12">
        <v>12.1</v>
      </c>
      <c r="E7" s="12">
        <v>8.1</v>
      </c>
      <c r="F7" s="12">
        <v>17.8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5">
        <v>25</v>
      </c>
      <c r="C8" s="5">
        <v>187</v>
      </c>
      <c r="D8" s="12">
        <v>13.4</v>
      </c>
      <c r="E8" s="12">
        <v>9.1999999999999993</v>
      </c>
      <c r="F8" s="12">
        <v>19</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5">
        <v>37</v>
      </c>
      <c r="C9" s="5">
        <v>178</v>
      </c>
      <c r="D9" s="12">
        <v>20.8</v>
      </c>
      <c r="E9" s="12">
        <v>15.5</v>
      </c>
      <c r="F9" s="12">
        <v>27.3</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5">
        <v>48</v>
      </c>
      <c r="C10" s="5">
        <v>221</v>
      </c>
      <c r="D10" s="12">
        <v>21.7</v>
      </c>
      <c r="E10" s="12">
        <v>16.8</v>
      </c>
      <c r="F10" s="12">
        <v>27.6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90</v>
      </c>
      <c r="B11" s="5">
        <v>51</v>
      </c>
      <c r="C11" s="5">
        <v>243</v>
      </c>
      <c r="D11" s="12">
        <v>21</v>
      </c>
      <c r="E11" s="12">
        <v>16.3</v>
      </c>
      <c r="F11" s="12">
        <v>26.5</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X1000"/>
  <sheetViews>
    <sheetView workbookViewId="0"/>
  </sheetViews>
  <sheetFormatPr defaultColWidth="11.07421875" defaultRowHeight="15.5" x14ac:dyDescent="0.35"/>
  <cols>
    <col min="1" max="1" width="7.07421875" customWidth="1"/>
    <col min="2" max="4" width="32.69140625" customWidth="1"/>
    <col min="5" max="6" width="16.69140625" customWidth="1"/>
  </cols>
  <sheetData>
    <row r="1" spans="1:50" ht="20" x14ac:dyDescent="0.4">
      <c r="A1" s="28" t="s">
        <v>412</v>
      </c>
    </row>
    <row r="2" spans="1:50" x14ac:dyDescent="0.35">
      <c r="A2" s="8" t="s">
        <v>9</v>
      </c>
    </row>
    <row r="3" spans="1:50" x14ac:dyDescent="0.35">
      <c r="A3" s="8" t="s">
        <v>91</v>
      </c>
    </row>
    <row r="4" spans="1:50" ht="75.5" customHeight="1" x14ac:dyDescent="0.35">
      <c r="A4" s="9" t="s">
        <v>65</v>
      </c>
      <c r="B4" s="31" t="s">
        <v>441</v>
      </c>
      <c r="C4" s="6" t="s">
        <v>382</v>
      </c>
      <c r="D4" s="31" t="s">
        <v>442</v>
      </c>
      <c r="E4" s="6" t="s">
        <v>95</v>
      </c>
      <c r="F4" s="6" t="s">
        <v>96</v>
      </c>
    </row>
    <row r="5" spans="1:50" x14ac:dyDescent="0.35">
      <c r="A5" s="8" t="s">
        <v>84</v>
      </c>
      <c r="B5" s="5">
        <v>95</v>
      </c>
      <c r="C5" s="5">
        <v>227</v>
      </c>
      <c r="D5" s="12">
        <v>41.9</v>
      </c>
      <c r="E5" s="12">
        <v>35.6</v>
      </c>
      <c r="F5" s="12">
        <v>48.4</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85</v>
      </c>
      <c r="B6" s="5">
        <v>94</v>
      </c>
      <c r="C6" s="5">
        <v>205</v>
      </c>
      <c r="D6" s="12">
        <v>45.9</v>
      </c>
      <c r="E6" s="12">
        <v>39.200000000000003</v>
      </c>
      <c r="F6" s="12">
        <v>52.7</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86</v>
      </c>
      <c r="B7" s="5">
        <v>89</v>
      </c>
      <c r="C7" s="5">
        <v>184</v>
      </c>
      <c r="D7" s="12">
        <v>48.4</v>
      </c>
      <c r="E7" s="12">
        <v>41.3</v>
      </c>
      <c r="F7" s="12">
        <v>55.5</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87</v>
      </c>
      <c r="B8" s="5">
        <v>106</v>
      </c>
      <c r="C8" s="5">
        <v>219</v>
      </c>
      <c r="D8" s="12">
        <v>48.4</v>
      </c>
      <c r="E8" s="12">
        <v>41.9</v>
      </c>
      <c r="F8" s="12">
        <v>55</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88</v>
      </c>
      <c r="B9" s="5">
        <v>89</v>
      </c>
      <c r="C9" s="5">
        <v>167</v>
      </c>
      <c r="D9" s="12">
        <v>53.3</v>
      </c>
      <c r="E9" s="12">
        <v>45.7</v>
      </c>
      <c r="F9" s="12">
        <v>60.7</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89</v>
      </c>
      <c r="B10" s="5">
        <v>122</v>
      </c>
      <c r="C10" s="5">
        <v>201</v>
      </c>
      <c r="D10" s="12">
        <v>60.7</v>
      </c>
      <c r="E10" s="12">
        <v>53.8</v>
      </c>
      <c r="F10" s="12">
        <v>67.2</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90</v>
      </c>
      <c r="B11" s="5">
        <v>144</v>
      </c>
      <c r="C11" s="5">
        <v>242</v>
      </c>
      <c r="D11" s="12">
        <v>59.5</v>
      </c>
      <c r="E11" s="12">
        <v>53.2</v>
      </c>
      <c r="F11" s="12">
        <v>65.5</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18"/>
  <sheetViews>
    <sheetView workbookViewId="0"/>
  </sheetViews>
  <sheetFormatPr defaultColWidth="11.07421875" defaultRowHeight="15.5" x14ac:dyDescent="0.35"/>
  <cols>
    <col min="1" max="1" width="29.61328125" customWidth="1"/>
    <col min="2" max="2" width="9.3828125" customWidth="1"/>
    <col min="3" max="3" width="9.69140625" customWidth="1"/>
    <col min="4" max="5" width="9.765625" customWidth="1"/>
    <col min="6" max="6" width="9.15234375" customWidth="1"/>
    <col min="7" max="7" width="9.61328125" customWidth="1"/>
    <col min="8" max="8" width="10.23046875" customWidth="1"/>
    <col min="9" max="9" width="9.921875" customWidth="1"/>
    <col min="10" max="10" width="11" customWidth="1"/>
    <col min="11" max="11" width="11.53515625" customWidth="1"/>
    <col min="12" max="12" width="11" customWidth="1"/>
    <col min="13" max="13" width="11.15234375" customWidth="1"/>
    <col min="14" max="14" width="10.69140625" customWidth="1"/>
    <col min="15" max="15" width="9.15234375" customWidth="1"/>
    <col min="16" max="16" width="10.61328125" customWidth="1"/>
    <col min="17" max="17" width="9.3046875" customWidth="1"/>
    <col min="18" max="18" width="9.15234375" customWidth="1"/>
    <col min="19" max="19" width="9.3046875" customWidth="1"/>
    <col min="20" max="20" width="9.07421875" customWidth="1"/>
    <col min="21" max="21" width="10.765625" customWidth="1"/>
    <col min="22" max="22" width="10.4609375" customWidth="1"/>
    <col min="23" max="23" width="10.53515625" customWidth="1"/>
    <col min="24" max="24" width="10.15234375" customWidth="1"/>
    <col min="25" max="25" width="9.921875" customWidth="1"/>
  </cols>
  <sheetData>
    <row r="1" spans="1:25" ht="20" x14ac:dyDescent="0.4">
      <c r="A1" s="18" t="s">
        <v>431</v>
      </c>
    </row>
    <row r="2" spans="1:25" x14ac:dyDescent="0.35">
      <c r="A2" t="s">
        <v>9</v>
      </c>
    </row>
    <row r="3" spans="1:25" ht="21" customHeight="1" x14ac:dyDescent="0.35">
      <c r="A3" s="7" t="s">
        <v>383</v>
      </c>
      <c r="B3" s="6" t="s">
        <v>67</v>
      </c>
      <c r="C3" s="6" t="s">
        <v>68</v>
      </c>
      <c r="D3" s="6" t="s">
        <v>69</v>
      </c>
      <c r="E3" s="6" t="s">
        <v>70</v>
      </c>
      <c r="F3" s="6" t="s">
        <v>71</v>
      </c>
      <c r="G3" s="6" t="s">
        <v>72</v>
      </c>
      <c r="H3" s="6" t="s">
        <v>73</v>
      </c>
      <c r="I3" s="6" t="s">
        <v>74</v>
      </c>
      <c r="J3" s="6" t="s">
        <v>75</v>
      </c>
      <c r="K3" s="6" t="s">
        <v>76</v>
      </c>
      <c r="L3" s="6" t="s">
        <v>77</v>
      </c>
      <c r="M3" s="6" t="s">
        <v>78</v>
      </c>
      <c r="N3" s="6" t="s">
        <v>79</v>
      </c>
      <c r="O3" s="6" t="s">
        <v>80</v>
      </c>
      <c r="P3" s="6" t="s">
        <v>81</v>
      </c>
      <c r="Q3" s="6" t="s">
        <v>82</v>
      </c>
      <c r="R3" s="6" t="s">
        <v>83</v>
      </c>
      <c r="S3" s="6" t="s">
        <v>84</v>
      </c>
      <c r="T3" s="6" t="s">
        <v>85</v>
      </c>
      <c r="U3" s="6" t="s">
        <v>86</v>
      </c>
      <c r="V3" s="6" t="s">
        <v>87</v>
      </c>
      <c r="W3" s="6" t="s">
        <v>88</v>
      </c>
      <c r="X3" s="6" t="s">
        <v>89</v>
      </c>
      <c r="Y3" s="6" t="s">
        <v>90</v>
      </c>
    </row>
    <row r="4" spans="1:25" x14ac:dyDescent="0.35">
      <c r="A4" s="1" t="s">
        <v>121</v>
      </c>
      <c r="B4" s="5">
        <v>6</v>
      </c>
      <c r="C4" s="5">
        <v>9</v>
      </c>
      <c r="D4" s="5">
        <v>9</v>
      </c>
      <c r="E4" s="5">
        <v>10</v>
      </c>
      <c r="F4" s="5">
        <v>4</v>
      </c>
      <c r="G4" s="5">
        <v>11</v>
      </c>
      <c r="H4" s="5">
        <v>6</v>
      </c>
      <c r="I4" s="5">
        <v>6</v>
      </c>
      <c r="J4" s="5">
        <v>3</v>
      </c>
      <c r="K4" s="5">
        <v>8</v>
      </c>
      <c r="L4" s="5">
        <v>12</v>
      </c>
      <c r="M4" s="5">
        <v>3</v>
      </c>
      <c r="N4" s="5">
        <v>5</v>
      </c>
      <c r="O4" s="5">
        <v>11</v>
      </c>
      <c r="P4" s="5">
        <v>8</v>
      </c>
      <c r="Q4" s="5">
        <v>10</v>
      </c>
      <c r="R4" s="5">
        <v>4</v>
      </c>
      <c r="S4" s="5">
        <v>2</v>
      </c>
      <c r="T4" s="5">
        <v>8</v>
      </c>
      <c r="U4" s="5">
        <v>4</v>
      </c>
      <c r="V4" s="5">
        <v>7</v>
      </c>
      <c r="W4" s="5">
        <v>9</v>
      </c>
      <c r="X4" s="5">
        <v>10</v>
      </c>
      <c r="Y4" s="5">
        <v>6</v>
      </c>
    </row>
    <row r="5" spans="1:25" x14ac:dyDescent="0.35">
      <c r="A5" s="1" t="s">
        <v>122</v>
      </c>
      <c r="B5" s="5">
        <v>144</v>
      </c>
      <c r="C5" s="5">
        <v>118</v>
      </c>
      <c r="D5" s="5">
        <v>141</v>
      </c>
      <c r="E5" s="5">
        <v>110</v>
      </c>
      <c r="F5" s="5">
        <v>158</v>
      </c>
      <c r="G5" s="5">
        <v>185</v>
      </c>
      <c r="H5" s="5">
        <v>170</v>
      </c>
      <c r="I5" s="5">
        <v>171</v>
      </c>
      <c r="J5" s="5">
        <v>205</v>
      </c>
      <c r="K5" s="5">
        <v>172</v>
      </c>
      <c r="L5" s="5">
        <v>173</v>
      </c>
      <c r="M5" s="5">
        <v>170</v>
      </c>
      <c r="N5" s="5">
        <v>155</v>
      </c>
      <c r="O5" s="5">
        <v>95</v>
      </c>
      <c r="P5" s="5">
        <v>102</v>
      </c>
      <c r="Q5" s="5">
        <v>91</v>
      </c>
      <c r="R5" s="5">
        <v>91</v>
      </c>
      <c r="S5" s="5">
        <v>73</v>
      </c>
      <c r="T5" s="5">
        <v>68</v>
      </c>
      <c r="U5" s="5">
        <v>73</v>
      </c>
      <c r="V5" s="5">
        <v>76</v>
      </c>
      <c r="W5" s="5">
        <v>62</v>
      </c>
      <c r="X5" s="5">
        <v>91</v>
      </c>
      <c r="Y5" s="5">
        <v>88</v>
      </c>
    </row>
    <row r="6" spans="1:25" x14ac:dyDescent="0.35">
      <c r="A6" s="1" t="s">
        <v>123</v>
      </c>
      <c r="B6" s="5">
        <v>21</v>
      </c>
      <c r="C6" s="5">
        <v>29</v>
      </c>
      <c r="D6" s="5">
        <v>27</v>
      </c>
      <c r="E6" s="5">
        <v>18</v>
      </c>
      <c r="F6" s="5">
        <v>24</v>
      </c>
      <c r="G6" s="5">
        <v>23</v>
      </c>
      <c r="H6" s="5">
        <v>23</v>
      </c>
      <c r="I6" s="5">
        <v>22</v>
      </c>
      <c r="J6" s="5">
        <v>30</v>
      </c>
      <c r="K6" s="5">
        <v>25</v>
      </c>
      <c r="L6" s="5">
        <v>20</v>
      </c>
      <c r="M6" s="5">
        <v>20</v>
      </c>
      <c r="N6" s="5">
        <v>22</v>
      </c>
      <c r="O6" s="5">
        <v>19</v>
      </c>
      <c r="P6" s="5">
        <v>11</v>
      </c>
      <c r="Q6" s="5">
        <v>18</v>
      </c>
      <c r="R6" s="5">
        <v>7</v>
      </c>
      <c r="S6" s="5">
        <v>12</v>
      </c>
      <c r="T6" s="5">
        <v>14</v>
      </c>
      <c r="U6" s="5">
        <v>8</v>
      </c>
      <c r="V6" s="5">
        <v>14</v>
      </c>
      <c r="W6" s="5">
        <v>10</v>
      </c>
      <c r="X6" s="5">
        <v>8</v>
      </c>
      <c r="Y6" s="5">
        <v>14</v>
      </c>
    </row>
    <row r="7" spans="1:25" x14ac:dyDescent="0.35">
      <c r="A7" s="1" t="s">
        <v>124</v>
      </c>
      <c r="B7" s="5">
        <v>16</v>
      </c>
      <c r="C7" s="5">
        <v>14</v>
      </c>
      <c r="D7" s="5">
        <v>21</v>
      </c>
      <c r="E7" s="5">
        <v>18</v>
      </c>
      <c r="F7" s="5">
        <v>15</v>
      </c>
      <c r="G7" s="5">
        <v>16</v>
      </c>
      <c r="H7" s="5">
        <v>20</v>
      </c>
      <c r="I7" s="5">
        <v>9</v>
      </c>
      <c r="J7" s="5">
        <v>11</v>
      </c>
      <c r="K7" s="5">
        <v>22</v>
      </c>
      <c r="L7" s="5">
        <v>22</v>
      </c>
      <c r="M7" s="5">
        <v>21</v>
      </c>
      <c r="N7" s="5">
        <v>19</v>
      </c>
      <c r="O7" s="5">
        <v>30</v>
      </c>
      <c r="P7" s="5">
        <v>18</v>
      </c>
      <c r="Q7" s="5">
        <v>10</v>
      </c>
      <c r="R7" s="5">
        <v>15</v>
      </c>
      <c r="S7" s="5">
        <v>15</v>
      </c>
      <c r="T7" s="5">
        <v>18</v>
      </c>
      <c r="U7" s="5">
        <v>9</v>
      </c>
      <c r="V7" s="5">
        <v>14</v>
      </c>
      <c r="W7" s="5">
        <v>27</v>
      </c>
      <c r="X7" s="5">
        <v>16</v>
      </c>
      <c r="Y7" s="5">
        <v>24</v>
      </c>
    </row>
    <row r="8" spans="1:25" x14ac:dyDescent="0.35">
      <c r="A8" s="1" t="s">
        <v>125</v>
      </c>
      <c r="B8" s="5">
        <v>15</v>
      </c>
      <c r="C8" s="5">
        <v>5</v>
      </c>
      <c r="D8" s="5">
        <v>6</v>
      </c>
      <c r="E8" s="5">
        <v>10</v>
      </c>
      <c r="F8" s="5">
        <v>5</v>
      </c>
      <c r="G8" s="5">
        <v>13</v>
      </c>
      <c r="H8" s="5">
        <v>5</v>
      </c>
      <c r="I8" s="5">
        <v>10</v>
      </c>
      <c r="J8" s="5">
        <v>7</v>
      </c>
      <c r="K8" s="5">
        <v>2</v>
      </c>
      <c r="L8" s="5">
        <v>15</v>
      </c>
      <c r="M8" s="5">
        <v>6</v>
      </c>
      <c r="N8" s="5">
        <v>4</v>
      </c>
      <c r="O8" s="5">
        <v>10</v>
      </c>
      <c r="P8" s="5">
        <v>3</v>
      </c>
      <c r="Q8" s="5">
        <v>6</v>
      </c>
      <c r="R8" s="5">
        <v>7</v>
      </c>
      <c r="S8" s="5">
        <v>10</v>
      </c>
      <c r="T8" s="5">
        <v>8</v>
      </c>
      <c r="U8" s="5">
        <v>5</v>
      </c>
      <c r="V8" s="5">
        <v>6</v>
      </c>
      <c r="W8" s="5">
        <v>5</v>
      </c>
      <c r="X8" s="5">
        <v>12</v>
      </c>
      <c r="Y8" s="5">
        <v>8</v>
      </c>
    </row>
    <row r="9" spans="1:25" x14ac:dyDescent="0.35">
      <c r="A9" s="1" t="s">
        <v>384</v>
      </c>
      <c r="B9" s="5">
        <v>9</v>
      </c>
      <c r="C9" s="5">
        <v>14</v>
      </c>
      <c r="D9" s="5">
        <v>15</v>
      </c>
      <c r="E9" s="5">
        <v>14</v>
      </c>
      <c r="F9" s="5">
        <v>7</v>
      </c>
      <c r="G9" s="5">
        <v>17</v>
      </c>
      <c r="H9" s="5">
        <v>16</v>
      </c>
      <c r="I9" s="5">
        <v>12</v>
      </c>
      <c r="J9" s="5">
        <v>9</v>
      </c>
      <c r="K9" s="5">
        <v>19</v>
      </c>
      <c r="L9" s="5">
        <v>24</v>
      </c>
      <c r="M9" s="5">
        <v>25</v>
      </c>
      <c r="N9" s="5">
        <v>16</v>
      </c>
      <c r="O9" s="5">
        <v>18</v>
      </c>
      <c r="P9" s="5">
        <v>17</v>
      </c>
      <c r="Q9" s="5">
        <v>13</v>
      </c>
      <c r="R9" s="5">
        <v>17</v>
      </c>
      <c r="S9" s="5">
        <v>19</v>
      </c>
      <c r="T9" s="5">
        <v>18</v>
      </c>
      <c r="U9" s="5">
        <v>22</v>
      </c>
      <c r="V9" s="5">
        <v>20</v>
      </c>
      <c r="W9" s="5">
        <v>14</v>
      </c>
      <c r="X9" s="5">
        <v>18</v>
      </c>
      <c r="Y9" s="5">
        <v>27</v>
      </c>
    </row>
    <row r="10" spans="1:25" x14ac:dyDescent="0.35">
      <c r="A10" s="1" t="s">
        <v>127</v>
      </c>
      <c r="B10" s="5">
        <v>83</v>
      </c>
      <c r="C10" s="5">
        <v>85</v>
      </c>
      <c r="D10" s="5">
        <v>81</v>
      </c>
      <c r="E10" s="5">
        <v>69</v>
      </c>
      <c r="F10" s="5">
        <v>80</v>
      </c>
      <c r="G10" s="5">
        <v>76</v>
      </c>
      <c r="H10" s="5">
        <v>85</v>
      </c>
      <c r="I10" s="5">
        <v>101</v>
      </c>
      <c r="J10" s="5">
        <v>104</v>
      </c>
      <c r="K10" s="5">
        <v>103</v>
      </c>
      <c r="L10" s="5">
        <v>123</v>
      </c>
      <c r="M10" s="5">
        <v>87</v>
      </c>
      <c r="N10" s="5">
        <v>74</v>
      </c>
      <c r="O10" s="5">
        <v>85</v>
      </c>
      <c r="P10" s="5">
        <v>65</v>
      </c>
      <c r="Q10" s="5">
        <v>66</v>
      </c>
      <c r="R10" s="5">
        <v>46</v>
      </c>
      <c r="S10" s="5">
        <v>60</v>
      </c>
      <c r="T10" s="5">
        <v>37</v>
      </c>
      <c r="U10" s="5">
        <v>28</v>
      </c>
      <c r="V10" s="5">
        <v>37</v>
      </c>
      <c r="W10" s="5">
        <v>33</v>
      </c>
      <c r="X10" s="5">
        <v>38</v>
      </c>
      <c r="Y10" s="5">
        <v>47</v>
      </c>
    </row>
    <row r="11" spans="1:25" x14ac:dyDescent="0.35">
      <c r="A11" s="1" t="s">
        <v>128</v>
      </c>
      <c r="B11" s="5">
        <v>93</v>
      </c>
      <c r="C11" s="5">
        <v>101</v>
      </c>
      <c r="D11" s="5">
        <v>78</v>
      </c>
      <c r="E11" s="5">
        <v>113</v>
      </c>
      <c r="F11" s="5">
        <v>104</v>
      </c>
      <c r="G11" s="5">
        <v>147</v>
      </c>
      <c r="H11" s="5">
        <v>100</v>
      </c>
      <c r="I11" s="5">
        <v>151</v>
      </c>
      <c r="J11" s="5">
        <v>125</v>
      </c>
      <c r="K11" s="5">
        <v>117</v>
      </c>
      <c r="L11" s="5">
        <v>113</v>
      </c>
      <c r="M11" s="5">
        <v>84</v>
      </c>
      <c r="N11" s="5">
        <v>114</v>
      </c>
      <c r="O11" s="5">
        <v>93</v>
      </c>
      <c r="P11" s="5">
        <v>90</v>
      </c>
      <c r="Q11" s="5">
        <v>83</v>
      </c>
      <c r="R11" s="5">
        <v>63</v>
      </c>
      <c r="S11" s="5">
        <v>58</v>
      </c>
      <c r="T11" s="5">
        <v>73</v>
      </c>
      <c r="U11" s="5">
        <v>53</v>
      </c>
      <c r="V11" s="5">
        <v>70</v>
      </c>
      <c r="W11" s="5">
        <v>60</v>
      </c>
      <c r="X11" s="5">
        <v>67</v>
      </c>
      <c r="Y11" s="5">
        <v>80</v>
      </c>
    </row>
    <row r="12" spans="1:25" x14ac:dyDescent="0.35">
      <c r="A12" s="1" t="s">
        <v>129</v>
      </c>
      <c r="B12" s="5">
        <v>11</v>
      </c>
      <c r="C12" s="5">
        <v>4</v>
      </c>
      <c r="D12" s="5">
        <v>4</v>
      </c>
      <c r="E12" s="5">
        <v>0</v>
      </c>
      <c r="F12" s="5">
        <v>3</v>
      </c>
      <c r="G12" s="5">
        <v>4</v>
      </c>
      <c r="H12" s="5">
        <v>8</v>
      </c>
      <c r="I12" s="5">
        <v>7</v>
      </c>
      <c r="J12" s="5">
        <v>3</v>
      </c>
      <c r="K12" s="5">
        <v>7</v>
      </c>
      <c r="L12" s="5">
        <v>7</v>
      </c>
      <c r="M12" s="5">
        <v>1</v>
      </c>
      <c r="N12" s="5">
        <v>2</v>
      </c>
      <c r="O12" s="5">
        <v>5</v>
      </c>
      <c r="P12" s="5">
        <v>7</v>
      </c>
      <c r="Q12" s="5">
        <v>8</v>
      </c>
      <c r="R12" s="5">
        <v>3</v>
      </c>
      <c r="S12" s="5">
        <v>2</v>
      </c>
      <c r="T12" s="5">
        <v>7</v>
      </c>
      <c r="U12" s="5">
        <v>0</v>
      </c>
      <c r="V12" s="5">
        <v>1</v>
      </c>
      <c r="W12" s="5">
        <v>1</v>
      </c>
      <c r="X12" s="5">
        <v>0</v>
      </c>
      <c r="Y12" s="5">
        <v>9</v>
      </c>
    </row>
    <row r="13" spans="1:25" x14ac:dyDescent="0.35">
      <c r="A13" s="1" t="s">
        <v>130</v>
      </c>
      <c r="B13" s="5">
        <v>3</v>
      </c>
      <c r="C13" s="5">
        <v>5</v>
      </c>
      <c r="D13" s="5">
        <v>4</v>
      </c>
      <c r="E13" s="5">
        <v>3</v>
      </c>
      <c r="F13" s="5">
        <v>1</v>
      </c>
      <c r="G13" s="5">
        <v>7</v>
      </c>
      <c r="H13" s="5">
        <v>6</v>
      </c>
      <c r="I13" s="5">
        <v>17</v>
      </c>
      <c r="J13" s="5">
        <v>35</v>
      </c>
      <c r="K13" s="5">
        <v>7</v>
      </c>
      <c r="L13" s="5">
        <v>13</v>
      </c>
      <c r="M13" s="5">
        <v>19</v>
      </c>
      <c r="N13" s="5">
        <v>15</v>
      </c>
      <c r="O13" s="5">
        <v>6</v>
      </c>
      <c r="P13" s="5">
        <v>10</v>
      </c>
      <c r="Q13" s="5">
        <v>6</v>
      </c>
      <c r="R13" s="5">
        <v>8</v>
      </c>
      <c r="S13" s="5">
        <v>4</v>
      </c>
      <c r="T13" s="5">
        <v>11</v>
      </c>
      <c r="U13" s="5">
        <v>4</v>
      </c>
      <c r="V13" s="5">
        <v>11</v>
      </c>
      <c r="W13" s="5">
        <v>0</v>
      </c>
      <c r="X13" s="5">
        <v>7</v>
      </c>
      <c r="Y13" s="5">
        <v>4</v>
      </c>
    </row>
    <row r="14" spans="1:25" x14ac:dyDescent="0.35">
      <c r="A14" s="1" t="s">
        <v>131</v>
      </c>
      <c r="B14" s="5">
        <v>12</v>
      </c>
      <c r="C14" s="5">
        <v>10</v>
      </c>
      <c r="D14" s="5">
        <v>14</v>
      </c>
      <c r="E14" s="5">
        <v>20</v>
      </c>
      <c r="F14" s="5">
        <v>13</v>
      </c>
      <c r="G14" s="5">
        <v>18</v>
      </c>
      <c r="H14" s="5">
        <v>17</v>
      </c>
      <c r="I14" s="5">
        <v>10</v>
      </c>
      <c r="J14" s="5">
        <v>20</v>
      </c>
      <c r="K14" s="5">
        <v>18</v>
      </c>
      <c r="L14" s="5">
        <v>13</v>
      </c>
      <c r="M14" s="5">
        <v>13</v>
      </c>
      <c r="N14" s="5">
        <v>17</v>
      </c>
      <c r="O14" s="5">
        <v>13</v>
      </c>
      <c r="P14" s="5">
        <v>15</v>
      </c>
      <c r="Q14" s="5">
        <v>15</v>
      </c>
      <c r="R14" s="5">
        <v>13</v>
      </c>
      <c r="S14" s="5">
        <v>8</v>
      </c>
      <c r="T14" s="5">
        <v>10</v>
      </c>
      <c r="U14" s="5">
        <v>17</v>
      </c>
      <c r="V14" s="5">
        <v>13</v>
      </c>
      <c r="W14" s="5">
        <v>12</v>
      </c>
      <c r="X14" s="5">
        <v>19</v>
      </c>
      <c r="Y14" s="5">
        <v>23</v>
      </c>
    </row>
    <row r="15" spans="1:25" x14ac:dyDescent="0.35">
      <c r="A15" s="1" t="s">
        <v>132</v>
      </c>
      <c r="B15" s="5">
        <v>37</v>
      </c>
      <c r="C15" s="5">
        <v>37</v>
      </c>
      <c r="D15" s="5">
        <v>33</v>
      </c>
      <c r="E15" s="5">
        <v>28</v>
      </c>
      <c r="F15" s="5">
        <v>26</v>
      </c>
      <c r="G15" s="5">
        <v>18</v>
      </c>
      <c r="H15" s="5">
        <v>21</v>
      </c>
      <c r="I15" s="5">
        <v>14</v>
      </c>
      <c r="J15" s="5">
        <v>26</v>
      </c>
      <c r="K15" s="5">
        <v>20</v>
      </c>
      <c r="L15" s="5">
        <v>19</v>
      </c>
      <c r="M15" s="5">
        <v>30</v>
      </c>
      <c r="N15" s="5">
        <v>13</v>
      </c>
      <c r="O15" s="5">
        <v>21</v>
      </c>
      <c r="P15" s="5">
        <v>10</v>
      </c>
      <c r="Q15" s="5">
        <v>10</v>
      </c>
      <c r="R15" s="5">
        <v>19</v>
      </c>
      <c r="S15" s="5">
        <v>11</v>
      </c>
      <c r="T15" s="5">
        <v>16</v>
      </c>
      <c r="U15" s="5">
        <v>9</v>
      </c>
      <c r="V15" s="5">
        <v>15</v>
      </c>
      <c r="W15" s="5">
        <v>12</v>
      </c>
      <c r="X15" s="5">
        <v>9</v>
      </c>
      <c r="Y15" s="5">
        <v>7</v>
      </c>
    </row>
    <row r="16" spans="1:25" x14ac:dyDescent="0.35">
      <c r="A16" s="1" t="s">
        <v>133</v>
      </c>
      <c r="B16" s="5">
        <v>82</v>
      </c>
      <c r="C16" s="5">
        <v>58</v>
      </c>
      <c r="D16" s="5">
        <v>91</v>
      </c>
      <c r="E16" s="5">
        <v>90</v>
      </c>
      <c r="F16" s="5">
        <v>85</v>
      </c>
      <c r="G16" s="5">
        <v>97</v>
      </c>
      <c r="H16" s="5">
        <v>129</v>
      </c>
      <c r="I16" s="5">
        <v>74</v>
      </c>
      <c r="J16" s="5">
        <v>77</v>
      </c>
      <c r="K16" s="5">
        <v>84</v>
      </c>
      <c r="L16" s="5">
        <v>89</v>
      </c>
      <c r="M16" s="5">
        <v>92</v>
      </c>
      <c r="N16" s="5">
        <v>95</v>
      </c>
      <c r="O16" s="5">
        <v>83</v>
      </c>
      <c r="P16" s="5">
        <v>69</v>
      </c>
      <c r="Q16" s="5">
        <v>63</v>
      </c>
      <c r="R16" s="5">
        <v>36</v>
      </c>
      <c r="S16" s="5">
        <v>56</v>
      </c>
      <c r="T16" s="5">
        <v>46</v>
      </c>
      <c r="U16" s="5">
        <v>33</v>
      </c>
      <c r="V16" s="5">
        <v>23</v>
      </c>
      <c r="W16" s="5">
        <v>43</v>
      </c>
      <c r="X16" s="5">
        <v>40</v>
      </c>
      <c r="Y16" s="5">
        <v>69</v>
      </c>
    </row>
    <row r="17" spans="1:25" x14ac:dyDescent="0.35">
      <c r="A17" s="1" t="s">
        <v>134</v>
      </c>
      <c r="B17" s="5">
        <v>16</v>
      </c>
      <c r="C17" s="5">
        <v>10</v>
      </c>
      <c r="D17" s="5">
        <v>15</v>
      </c>
      <c r="E17" s="5">
        <v>27</v>
      </c>
      <c r="F17" s="5">
        <v>23</v>
      </c>
      <c r="G17" s="5">
        <v>20</v>
      </c>
      <c r="H17" s="5">
        <v>15</v>
      </c>
      <c r="I17" s="5">
        <v>18</v>
      </c>
      <c r="J17" s="5">
        <v>23</v>
      </c>
      <c r="K17" s="5">
        <v>20</v>
      </c>
      <c r="L17" s="5">
        <v>15</v>
      </c>
      <c r="M17" s="5">
        <v>17</v>
      </c>
      <c r="N17" s="5">
        <v>22</v>
      </c>
      <c r="O17" s="5">
        <v>25</v>
      </c>
      <c r="P17" s="5">
        <v>9</v>
      </c>
      <c r="Q17" s="5">
        <v>17</v>
      </c>
      <c r="R17" s="5">
        <v>13</v>
      </c>
      <c r="S17" s="5">
        <v>17</v>
      </c>
      <c r="T17" s="5">
        <v>12</v>
      </c>
      <c r="U17" s="5">
        <v>8</v>
      </c>
      <c r="V17" s="5">
        <v>14</v>
      </c>
      <c r="W17" s="5">
        <v>8</v>
      </c>
      <c r="X17" s="5">
        <v>12</v>
      </c>
      <c r="Y17" s="5">
        <v>8</v>
      </c>
    </row>
    <row r="18" spans="1:25" x14ac:dyDescent="0.35">
      <c r="A18" s="1" t="s">
        <v>135</v>
      </c>
      <c r="B18" s="5">
        <v>3</v>
      </c>
      <c r="C18" s="5">
        <v>5</v>
      </c>
      <c r="D18" s="5">
        <v>5</v>
      </c>
      <c r="E18" s="5">
        <v>5</v>
      </c>
      <c r="F18" s="5">
        <v>8</v>
      </c>
      <c r="G18" s="5">
        <v>9</v>
      </c>
      <c r="H18" s="5">
        <v>11</v>
      </c>
      <c r="I18" s="5">
        <v>13</v>
      </c>
      <c r="J18" s="5">
        <v>10</v>
      </c>
      <c r="K18" s="5">
        <v>4</v>
      </c>
      <c r="L18" s="5">
        <v>6</v>
      </c>
      <c r="M18" s="5">
        <v>5</v>
      </c>
      <c r="N18" s="5">
        <v>11</v>
      </c>
      <c r="O18" s="5">
        <v>2</v>
      </c>
      <c r="P18" s="5">
        <v>2</v>
      </c>
      <c r="Q18" s="5">
        <v>4</v>
      </c>
      <c r="R18" s="5">
        <v>2</v>
      </c>
      <c r="S18" s="5">
        <v>4</v>
      </c>
      <c r="T18" s="5">
        <v>8</v>
      </c>
      <c r="U18" s="5">
        <v>12</v>
      </c>
      <c r="V18" s="5">
        <v>4</v>
      </c>
      <c r="W18" s="5">
        <v>4</v>
      </c>
      <c r="X18" s="5">
        <v>7</v>
      </c>
      <c r="Y18" s="5">
        <v>8</v>
      </c>
    </row>
  </sheetData>
  <pageMargins left="0.7" right="0.7" top="0.75" bottom="0.75" header="0.3" footer="0.3"/>
  <pageSetup paperSize="9" orientation="portrait" horizontalDpi="300" verticalDpi="300"/>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100"/>
  <sheetViews>
    <sheetView workbookViewId="0"/>
  </sheetViews>
  <sheetFormatPr defaultColWidth="11.07421875" defaultRowHeight="15.5" x14ac:dyDescent="0.35"/>
  <cols>
    <col min="1" max="1" width="30.23046875" customWidth="1"/>
    <col min="2" max="2" width="9.23046875" customWidth="1"/>
    <col min="3" max="3" width="9.3828125" customWidth="1"/>
    <col min="4" max="4" width="9.23046875" customWidth="1"/>
    <col min="5" max="5" width="9.53515625" customWidth="1"/>
    <col min="6" max="6" width="10" customWidth="1"/>
    <col min="7" max="7" width="9.4609375" customWidth="1"/>
    <col min="8" max="8" width="9.07421875" customWidth="1"/>
    <col min="9" max="10" width="10.15234375" customWidth="1"/>
    <col min="11" max="11" width="10.4609375" customWidth="1"/>
    <col min="12" max="12" width="10.765625" customWidth="1"/>
    <col min="13" max="13" width="10.4609375" customWidth="1"/>
    <col min="14" max="14" width="9.921875" customWidth="1"/>
    <col min="15" max="15" width="10.69140625" customWidth="1"/>
    <col min="16" max="16" width="9.3828125" customWidth="1"/>
    <col min="17" max="17" width="9.921875" customWidth="1"/>
    <col min="18" max="18" width="10.23046875" customWidth="1"/>
    <col min="19" max="19" width="9.3828125" customWidth="1"/>
    <col min="20" max="20" width="10.15234375" customWidth="1"/>
    <col min="21" max="21" width="9.4609375" customWidth="1"/>
    <col min="22" max="22" width="10.69140625" customWidth="1"/>
    <col min="23" max="23" width="9.15234375" customWidth="1"/>
    <col min="24" max="24" width="9.921875" customWidth="1"/>
    <col min="25" max="25" width="10.07421875" customWidth="1"/>
  </cols>
  <sheetData>
    <row r="1" spans="1:50" ht="20" x14ac:dyDescent="0.4">
      <c r="A1" s="18" t="s">
        <v>432</v>
      </c>
    </row>
    <row r="2" spans="1:50" x14ac:dyDescent="0.35">
      <c r="A2" t="s">
        <v>9</v>
      </c>
    </row>
    <row r="3" spans="1:50" ht="31.5" customHeight="1" x14ac:dyDescent="0.35">
      <c r="A3" s="7" t="s">
        <v>383</v>
      </c>
      <c r="B3" s="6" t="s">
        <v>67</v>
      </c>
      <c r="C3" s="6" t="s">
        <v>68</v>
      </c>
      <c r="D3" s="6" t="s">
        <v>69</v>
      </c>
      <c r="E3" s="6" t="s">
        <v>70</v>
      </c>
      <c r="F3" s="6" t="s">
        <v>71</v>
      </c>
      <c r="G3" s="6" t="s">
        <v>72</v>
      </c>
      <c r="H3" s="6" t="s">
        <v>73</v>
      </c>
      <c r="I3" s="6" t="s">
        <v>74</v>
      </c>
      <c r="J3" s="6" t="s">
        <v>75</v>
      </c>
      <c r="K3" s="6" t="s">
        <v>76</v>
      </c>
      <c r="L3" s="6" t="s">
        <v>77</v>
      </c>
      <c r="M3" s="6" t="s">
        <v>78</v>
      </c>
      <c r="N3" s="6" t="s">
        <v>79</v>
      </c>
      <c r="O3" s="6" t="s">
        <v>80</v>
      </c>
      <c r="P3" s="6" t="s">
        <v>81</v>
      </c>
      <c r="Q3" s="6" t="s">
        <v>82</v>
      </c>
      <c r="R3" s="6" t="s">
        <v>83</v>
      </c>
      <c r="S3" s="6" t="s">
        <v>84</v>
      </c>
      <c r="T3" s="6" t="s">
        <v>85</v>
      </c>
      <c r="U3" s="6" t="s">
        <v>86</v>
      </c>
      <c r="V3" s="6" t="s">
        <v>87</v>
      </c>
      <c r="W3" s="6" t="s">
        <v>88</v>
      </c>
      <c r="X3" s="6" t="s">
        <v>89</v>
      </c>
      <c r="Y3" s="6" t="s">
        <v>90</v>
      </c>
    </row>
    <row r="4" spans="1:50" x14ac:dyDescent="0.35">
      <c r="A4" s="1" t="s">
        <v>121</v>
      </c>
      <c r="B4" s="12">
        <v>2.8</v>
      </c>
      <c r="C4" s="12">
        <v>4.0999999999999996</v>
      </c>
      <c r="D4" s="12">
        <v>4.0999999999999996</v>
      </c>
      <c r="E4" s="12">
        <v>4.5</v>
      </c>
      <c r="F4" s="12">
        <v>1.8</v>
      </c>
      <c r="G4" s="12">
        <v>4.9000000000000004</v>
      </c>
      <c r="H4" s="12">
        <v>2.7</v>
      </c>
      <c r="I4" s="12">
        <v>2.6</v>
      </c>
      <c r="J4" s="12">
        <v>1.3</v>
      </c>
      <c r="K4" s="12">
        <v>3.5</v>
      </c>
      <c r="L4" s="12">
        <v>5.2</v>
      </c>
      <c r="M4" s="12">
        <v>1.3</v>
      </c>
      <c r="N4" s="12">
        <v>2.1</v>
      </c>
      <c r="O4" s="12">
        <v>4.7</v>
      </c>
      <c r="P4" s="12">
        <v>3.4</v>
      </c>
      <c r="Q4" s="12">
        <v>4.2</v>
      </c>
      <c r="R4" s="12">
        <v>1.7</v>
      </c>
      <c r="S4" s="12">
        <v>0.8</v>
      </c>
      <c r="T4" s="12">
        <v>3.3</v>
      </c>
      <c r="U4" s="12">
        <v>1.6</v>
      </c>
      <c r="V4" s="12">
        <v>2.9</v>
      </c>
      <c r="W4" s="12">
        <v>3.6</v>
      </c>
      <c r="X4" s="12">
        <v>4</v>
      </c>
      <c r="Y4" s="12">
        <v>2.4</v>
      </c>
      <c r="Z4" s="12"/>
      <c r="AA4" s="12"/>
      <c r="AB4" s="12"/>
      <c r="AC4" s="12"/>
      <c r="AD4" s="12"/>
      <c r="AE4" s="12"/>
      <c r="AF4" s="12"/>
      <c r="AG4" s="12"/>
      <c r="AH4" s="12"/>
      <c r="AI4" s="12"/>
      <c r="AJ4" s="12"/>
      <c r="AK4" s="12"/>
      <c r="AL4" s="12"/>
      <c r="AM4" s="12"/>
      <c r="AN4" s="12"/>
      <c r="AO4" s="12"/>
      <c r="AP4" s="12"/>
      <c r="AQ4" s="12"/>
      <c r="AR4" s="12"/>
      <c r="AS4" s="12"/>
      <c r="AT4" s="12"/>
      <c r="AU4" s="12"/>
      <c r="AV4" s="12"/>
      <c r="AW4" s="12"/>
      <c r="AX4" s="12"/>
    </row>
    <row r="5" spans="1:50" x14ac:dyDescent="0.35">
      <c r="A5" s="1" t="s">
        <v>122</v>
      </c>
      <c r="B5" s="12">
        <v>30.6</v>
      </c>
      <c r="C5" s="12">
        <v>24.8</v>
      </c>
      <c r="D5" s="12">
        <v>29.4</v>
      </c>
      <c r="E5" s="12">
        <v>22.7</v>
      </c>
      <c r="F5" s="12">
        <v>32.200000000000003</v>
      </c>
      <c r="G5" s="12">
        <v>37.299999999999997</v>
      </c>
      <c r="H5" s="12">
        <v>33.9</v>
      </c>
      <c r="I5" s="12">
        <v>33.700000000000003</v>
      </c>
      <c r="J5" s="12">
        <v>40</v>
      </c>
      <c r="K5" s="12">
        <v>33.200000000000003</v>
      </c>
      <c r="L5" s="12">
        <v>33.1</v>
      </c>
      <c r="M5" s="12">
        <v>32.299999999999997</v>
      </c>
      <c r="N5" s="12">
        <v>29.3</v>
      </c>
      <c r="O5" s="12">
        <v>17.899999999999999</v>
      </c>
      <c r="P5" s="12">
        <v>19.100000000000001</v>
      </c>
      <c r="Q5" s="12">
        <v>16.899999999999999</v>
      </c>
      <c r="R5" s="12">
        <v>16.8</v>
      </c>
      <c r="S5" s="12">
        <v>13.5</v>
      </c>
      <c r="T5" s="12">
        <v>12.5</v>
      </c>
      <c r="U5" s="12">
        <v>13.3</v>
      </c>
      <c r="V5" s="12">
        <v>13.9</v>
      </c>
      <c r="W5" s="12">
        <v>11.2</v>
      </c>
      <c r="X5" s="12">
        <v>16.3</v>
      </c>
      <c r="Y5" s="12">
        <v>15.6</v>
      </c>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123</v>
      </c>
      <c r="B6" s="12">
        <v>10.9</v>
      </c>
      <c r="C6" s="12">
        <v>15</v>
      </c>
      <c r="D6" s="12">
        <v>13.9</v>
      </c>
      <c r="E6" s="12">
        <v>9.1999999999999993</v>
      </c>
      <c r="F6" s="12">
        <v>12.2</v>
      </c>
      <c r="G6" s="12">
        <v>11.6</v>
      </c>
      <c r="H6" s="12">
        <v>11.5</v>
      </c>
      <c r="I6" s="12">
        <v>10.9</v>
      </c>
      <c r="J6" s="12">
        <v>14.8</v>
      </c>
      <c r="K6" s="12">
        <v>12.3</v>
      </c>
      <c r="L6" s="12">
        <v>9.8000000000000007</v>
      </c>
      <c r="M6" s="12">
        <v>9.8000000000000007</v>
      </c>
      <c r="N6" s="12">
        <v>10.7</v>
      </c>
      <c r="O6" s="12">
        <v>9.1999999999999993</v>
      </c>
      <c r="P6" s="12">
        <v>5.3</v>
      </c>
      <c r="Q6" s="12">
        <v>8.6999999999999993</v>
      </c>
      <c r="R6" s="12">
        <v>3.4</v>
      </c>
      <c r="S6" s="12">
        <v>5.8</v>
      </c>
      <c r="T6" s="12">
        <v>6.7</v>
      </c>
      <c r="U6" s="12">
        <v>3.9</v>
      </c>
      <c r="V6" s="12">
        <v>6.8</v>
      </c>
      <c r="W6" s="12">
        <v>4.8</v>
      </c>
      <c r="X6" s="12">
        <v>3.8</v>
      </c>
      <c r="Y6" s="12">
        <v>6.6</v>
      </c>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124</v>
      </c>
      <c r="B7" s="12">
        <v>5.6</v>
      </c>
      <c r="C7" s="12">
        <v>4.9000000000000004</v>
      </c>
      <c r="D7" s="12">
        <v>7.2</v>
      </c>
      <c r="E7" s="12">
        <v>6.2</v>
      </c>
      <c r="F7" s="12">
        <v>5.0999999999999996</v>
      </c>
      <c r="G7" s="12">
        <v>5.4</v>
      </c>
      <c r="H7" s="12">
        <v>6.8</v>
      </c>
      <c r="I7" s="12">
        <v>3</v>
      </c>
      <c r="J7" s="12">
        <v>3.7</v>
      </c>
      <c r="K7" s="12">
        <v>7.3</v>
      </c>
      <c r="L7" s="12">
        <v>7.3</v>
      </c>
      <c r="M7" s="12">
        <v>6.9</v>
      </c>
      <c r="N7" s="12">
        <v>6.3</v>
      </c>
      <c r="O7" s="12">
        <v>9.9</v>
      </c>
      <c r="P7" s="12">
        <v>5.9</v>
      </c>
      <c r="Q7" s="12">
        <v>3.3</v>
      </c>
      <c r="R7" s="12">
        <v>4.9000000000000004</v>
      </c>
      <c r="S7" s="12">
        <v>4.9000000000000004</v>
      </c>
      <c r="T7" s="12">
        <v>5.8</v>
      </c>
      <c r="U7" s="12">
        <v>2.9</v>
      </c>
      <c r="V7" s="12">
        <v>4.5</v>
      </c>
      <c r="W7" s="12">
        <v>8.6999999999999993</v>
      </c>
      <c r="X7" s="12">
        <v>5.0999999999999996</v>
      </c>
      <c r="Y7" s="12">
        <v>7.5</v>
      </c>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125</v>
      </c>
      <c r="B8" s="12">
        <v>4.8</v>
      </c>
      <c r="C8" s="12">
        <v>1.6</v>
      </c>
      <c r="D8" s="12">
        <v>1.9</v>
      </c>
      <c r="E8" s="12">
        <v>3.1</v>
      </c>
      <c r="F8" s="12">
        <v>1.5</v>
      </c>
      <c r="G8" s="12">
        <v>4</v>
      </c>
      <c r="H8" s="12">
        <v>1.5</v>
      </c>
      <c r="I8" s="12">
        <v>3</v>
      </c>
      <c r="J8" s="12">
        <v>2.1</v>
      </c>
      <c r="K8" s="12">
        <v>0.6</v>
      </c>
      <c r="L8" s="12">
        <v>4.5</v>
      </c>
      <c r="M8" s="12">
        <v>1.8</v>
      </c>
      <c r="N8" s="12">
        <v>1.2</v>
      </c>
      <c r="O8" s="12">
        <v>3</v>
      </c>
      <c r="P8" s="12">
        <v>0.9</v>
      </c>
      <c r="Q8" s="12">
        <v>1.8</v>
      </c>
      <c r="R8" s="12">
        <v>2.1</v>
      </c>
      <c r="S8" s="12">
        <v>3</v>
      </c>
      <c r="T8" s="12">
        <v>2.4</v>
      </c>
      <c r="U8" s="12">
        <v>1.5</v>
      </c>
      <c r="V8" s="12">
        <v>1.7</v>
      </c>
      <c r="W8" s="12">
        <v>1.4</v>
      </c>
      <c r="X8" s="12">
        <v>3.4</v>
      </c>
      <c r="Y8" s="12">
        <v>2.2000000000000002</v>
      </c>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384</v>
      </c>
      <c r="B9" s="12">
        <v>3.6</v>
      </c>
      <c r="C9" s="12">
        <v>5.6</v>
      </c>
      <c r="D9" s="12">
        <v>6</v>
      </c>
      <c r="E9" s="12">
        <v>5.5</v>
      </c>
      <c r="F9" s="12">
        <v>2.7</v>
      </c>
      <c r="G9" s="12">
        <v>6.7</v>
      </c>
      <c r="H9" s="12">
        <v>6.3</v>
      </c>
      <c r="I9" s="12">
        <v>4.7</v>
      </c>
      <c r="J9" s="12">
        <v>3.5</v>
      </c>
      <c r="K9" s="12">
        <v>7.4</v>
      </c>
      <c r="L9" s="12">
        <v>9.4</v>
      </c>
      <c r="M9" s="12">
        <v>9.6999999999999993</v>
      </c>
      <c r="N9" s="12">
        <v>6.2</v>
      </c>
      <c r="O9" s="12">
        <v>6.9</v>
      </c>
      <c r="P9" s="12">
        <v>6.5</v>
      </c>
      <c r="Q9" s="12">
        <v>4.9000000000000004</v>
      </c>
      <c r="R9" s="12">
        <v>6.4</v>
      </c>
      <c r="S9" s="12">
        <v>7.1</v>
      </c>
      <c r="T9" s="12">
        <v>6.7</v>
      </c>
      <c r="U9" s="12">
        <v>8.1999999999999993</v>
      </c>
      <c r="V9" s="12">
        <v>7.5</v>
      </c>
      <c r="W9" s="12">
        <v>5.2</v>
      </c>
      <c r="X9" s="12">
        <v>6.6</v>
      </c>
      <c r="Y9" s="12">
        <v>9.8000000000000007</v>
      </c>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127</v>
      </c>
      <c r="B10" s="12">
        <v>21.3</v>
      </c>
      <c r="C10" s="12">
        <v>21.7</v>
      </c>
      <c r="D10" s="12">
        <v>20.5</v>
      </c>
      <c r="E10" s="12">
        <v>17.399999999999999</v>
      </c>
      <c r="F10" s="12">
        <v>20</v>
      </c>
      <c r="G10" s="12">
        <v>18.8</v>
      </c>
      <c r="H10" s="12">
        <v>20.8</v>
      </c>
      <c r="I10" s="12">
        <v>24.5</v>
      </c>
      <c r="J10" s="12">
        <v>25.1</v>
      </c>
      <c r="K10" s="12">
        <v>24.6</v>
      </c>
      <c r="L10" s="12">
        <v>29.1</v>
      </c>
      <c r="M10" s="12">
        <v>20.5</v>
      </c>
      <c r="N10" s="12">
        <v>17.3</v>
      </c>
      <c r="O10" s="12">
        <v>19.8</v>
      </c>
      <c r="P10" s="12">
        <v>15.1</v>
      </c>
      <c r="Q10" s="12">
        <v>15.3</v>
      </c>
      <c r="R10" s="12">
        <v>10.6</v>
      </c>
      <c r="S10" s="12">
        <v>13.8</v>
      </c>
      <c r="T10" s="12">
        <v>8.5</v>
      </c>
      <c r="U10" s="12">
        <v>6.5</v>
      </c>
      <c r="V10" s="12">
        <v>8.5</v>
      </c>
      <c r="W10" s="12">
        <v>7.5</v>
      </c>
      <c r="X10" s="12">
        <v>8.6</v>
      </c>
      <c r="Y10" s="12">
        <v>10.5</v>
      </c>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128</v>
      </c>
      <c r="B11" s="12">
        <v>13</v>
      </c>
      <c r="C11" s="12">
        <v>14.1</v>
      </c>
      <c r="D11" s="12">
        <v>10.9</v>
      </c>
      <c r="E11" s="12">
        <v>15.6</v>
      </c>
      <c r="F11" s="12">
        <v>14.1</v>
      </c>
      <c r="G11" s="12">
        <v>20</v>
      </c>
      <c r="H11" s="12">
        <v>13.5</v>
      </c>
      <c r="I11" s="12">
        <v>20.399999999999999</v>
      </c>
      <c r="J11" s="12">
        <v>16.8</v>
      </c>
      <c r="K11" s="12">
        <v>15.7</v>
      </c>
      <c r="L11" s="12">
        <v>15.1</v>
      </c>
      <c r="M11" s="12">
        <v>11.1</v>
      </c>
      <c r="N11" s="12">
        <v>14.9</v>
      </c>
      <c r="O11" s="12">
        <v>12.1</v>
      </c>
      <c r="P11" s="12">
        <v>11.6</v>
      </c>
      <c r="Q11" s="12">
        <v>10.5</v>
      </c>
      <c r="R11" s="12">
        <v>7.9</v>
      </c>
      <c r="S11" s="12">
        <v>7.3</v>
      </c>
      <c r="T11" s="12">
        <v>9.1</v>
      </c>
      <c r="U11" s="12">
        <v>6.6</v>
      </c>
      <c r="V11" s="12">
        <v>8.6</v>
      </c>
      <c r="W11" s="12">
        <v>7.3</v>
      </c>
      <c r="X11" s="12">
        <v>8</v>
      </c>
      <c r="Y11" s="12">
        <v>9.5</v>
      </c>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129</v>
      </c>
      <c r="B12" s="12">
        <v>7</v>
      </c>
      <c r="C12" s="12">
        <v>2.5</v>
      </c>
      <c r="D12" s="12">
        <v>2.5</v>
      </c>
      <c r="E12" s="12">
        <v>0</v>
      </c>
      <c r="F12" s="12">
        <v>1.9</v>
      </c>
      <c r="G12" s="12">
        <v>2.5</v>
      </c>
      <c r="H12" s="12">
        <v>5</v>
      </c>
      <c r="I12" s="12">
        <v>4.4000000000000004</v>
      </c>
      <c r="J12" s="12">
        <v>1.9</v>
      </c>
      <c r="K12" s="12">
        <v>4.4000000000000004</v>
      </c>
      <c r="L12" s="12">
        <v>4.4000000000000004</v>
      </c>
      <c r="M12" s="12">
        <v>0.6</v>
      </c>
      <c r="N12" s="12">
        <v>1.3</v>
      </c>
      <c r="O12" s="12">
        <v>3.1</v>
      </c>
      <c r="P12" s="12">
        <v>4.4000000000000004</v>
      </c>
      <c r="Q12" s="12">
        <v>5</v>
      </c>
      <c r="R12" s="12">
        <v>1.9</v>
      </c>
      <c r="S12" s="12">
        <v>1.3</v>
      </c>
      <c r="T12" s="12">
        <v>4.4000000000000004</v>
      </c>
      <c r="U12" s="12">
        <v>0</v>
      </c>
      <c r="V12" s="12">
        <v>0.6</v>
      </c>
      <c r="W12" s="12">
        <v>0.6</v>
      </c>
      <c r="X12" s="12">
        <v>0</v>
      </c>
      <c r="Y12" s="12">
        <v>5.6</v>
      </c>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130</v>
      </c>
      <c r="B13" s="12">
        <v>2</v>
      </c>
      <c r="C13" s="12">
        <v>3.2</v>
      </c>
      <c r="D13" s="12">
        <v>2.6</v>
      </c>
      <c r="E13" s="12">
        <v>1.9</v>
      </c>
      <c r="F13" s="12">
        <v>0.6</v>
      </c>
      <c r="G13" s="12">
        <v>4.3</v>
      </c>
      <c r="H13" s="12">
        <v>3.7</v>
      </c>
      <c r="I13" s="12">
        <v>10.3</v>
      </c>
      <c r="J13" s="12">
        <v>21.1</v>
      </c>
      <c r="K13" s="12">
        <v>4.2</v>
      </c>
      <c r="L13" s="12">
        <v>7.8</v>
      </c>
      <c r="M13" s="12">
        <v>11.3</v>
      </c>
      <c r="N13" s="12">
        <v>8.9</v>
      </c>
      <c r="O13" s="12">
        <v>3.6</v>
      </c>
      <c r="P13" s="12">
        <v>5.9</v>
      </c>
      <c r="Q13" s="12">
        <v>3.5</v>
      </c>
      <c r="R13" s="12">
        <v>4.7</v>
      </c>
      <c r="S13" s="12">
        <v>2.2999999999999998</v>
      </c>
      <c r="T13" s="12">
        <v>6.5</v>
      </c>
      <c r="U13" s="12">
        <v>2.4</v>
      </c>
      <c r="V13" s="12">
        <v>6.5</v>
      </c>
      <c r="W13" s="12">
        <v>0</v>
      </c>
      <c r="X13" s="12">
        <v>4.0999999999999996</v>
      </c>
      <c r="Y13" s="12">
        <v>2.2999999999999998</v>
      </c>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131</v>
      </c>
      <c r="B14" s="12">
        <v>2.1</v>
      </c>
      <c r="C14" s="12">
        <v>1.7</v>
      </c>
      <c r="D14" s="12">
        <v>2.4</v>
      </c>
      <c r="E14" s="12">
        <v>3.4</v>
      </c>
      <c r="F14" s="12">
        <v>2.2000000000000002</v>
      </c>
      <c r="G14" s="12">
        <v>3.1</v>
      </c>
      <c r="H14" s="12">
        <v>2.9</v>
      </c>
      <c r="I14" s="12">
        <v>1.7</v>
      </c>
      <c r="J14" s="12">
        <v>3.4</v>
      </c>
      <c r="K14" s="12">
        <v>3</v>
      </c>
      <c r="L14" s="12">
        <v>2.2000000000000002</v>
      </c>
      <c r="M14" s="12">
        <v>2.2000000000000002</v>
      </c>
      <c r="N14" s="12">
        <v>2.8</v>
      </c>
      <c r="O14" s="12">
        <v>2.2000000000000002</v>
      </c>
      <c r="P14" s="12">
        <v>2.5</v>
      </c>
      <c r="Q14" s="12">
        <v>2.5</v>
      </c>
      <c r="R14" s="12">
        <v>2.1</v>
      </c>
      <c r="S14" s="12">
        <v>1.3</v>
      </c>
      <c r="T14" s="12">
        <v>1.6</v>
      </c>
      <c r="U14" s="12">
        <v>2.8</v>
      </c>
      <c r="V14" s="12">
        <v>2.1</v>
      </c>
      <c r="W14" s="12">
        <v>1.9</v>
      </c>
      <c r="X14" s="12">
        <v>3</v>
      </c>
      <c r="Y14" s="12">
        <v>3.6</v>
      </c>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132</v>
      </c>
      <c r="B15" s="12">
        <v>14.9</v>
      </c>
      <c r="C15" s="12">
        <v>14.8</v>
      </c>
      <c r="D15" s="12">
        <v>13.2</v>
      </c>
      <c r="E15" s="12">
        <v>11.1</v>
      </c>
      <c r="F15" s="12">
        <v>10.3</v>
      </c>
      <c r="G15" s="12">
        <v>7.1</v>
      </c>
      <c r="H15" s="12">
        <v>8.3000000000000007</v>
      </c>
      <c r="I15" s="12">
        <v>5.5</v>
      </c>
      <c r="J15" s="12">
        <v>10.1</v>
      </c>
      <c r="K15" s="12">
        <v>7.8</v>
      </c>
      <c r="L15" s="12">
        <v>7.4</v>
      </c>
      <c r="M15" s="12">
        <v>11.6</v>
      </c>
      <c r="N15" s="12">
        <v>5</v>
      </c>
      <c r="O15" s="12">
        <v>8</v>
      </c>
      <c r="P15" s="12">
        <v>3.8</v>
      </c>
      <c r="Q15" s="12">
        <v>3.8</v>
      </c>
      <c r="R15" s="12">
        <v>7.2</v>
      </c>
      <c r="S15" s="12">
        <v>4.0999999999999996</v>
      </c>
      <c r="T15" s="12">
        <v>6</v>
      </c>
      <c r="U15" s="12">
        <v>3.4</v>
      </c>
      <c r="V15" s="12">
        <v>5.6</v>
      </c>
      <c r="W15" s="12">
        <v>4.5</v>
      </c>
      <c r="X15" s="12">
        <v>3.3</v>
      </c>
      <c r="Y15" s="12">
        <v>2.5</v>
      </c>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133</v>
      </c>
      <c r="B16" s="12">
        <v>16</v>
      </c>
      <c r="C16" s="12">
        <v>11.3</v>
      </c>
      <c r="D16" s="12">
        <v>17.7</v>
      </c>
      <c r="E16" s="12">
        <v>17.3</v>
      </c>
      <c r="F16" s="12">
        <v>16.2</v>
      </c>
      <c r="G16" s="12">
        <v>18.399999999999999</v>
      </c>
      <c r="H16" s="12">
        <v>24.3</v>
      </c>
      <c r="I16" s="12">
        <v>13.9</v>
      </c>
      <c r="J16" s="12">
        <v>14.3</v>
      </c>
      <c r="K16" s="12">
        <v>15.4</v>
      </c>
      <c r="L16" s="12">
        <v>16.100000000000001</v>
      </c>
      <c r="M16" s="12">
        <v>16.600000000000001</v>
      </c>
      <c r="N16" s="12">
        <v>17.100000000000001</v>
      </c>
      <c r="O16" s="12">
        <v>15</v>
      </c>
      <c r="P16" s="12">
        <v>12.4</v>
      </c>
      <c r="Q16" s="12">
        <v>11.3</v>
      </c>
      <c r="R16" s="12">
        <v>6.5</v>
      </c>
      <c r="S16" s="12">
        <v>10.1</v>
      </c>
      <c r="T16" s="12">
        <v>8.3000000000000007</v>
      </c>
      <c r="U16" s="12">
        <v>5.9</v>
      </c>
      <c r="V16" s="12">
        <v>4.0999999999999996</v>
      </c>
      <c r="W16" s="12">
        <v>7.6</v>
      </c>
      <c r="X16" s="12">
        <v>6.9</v>
      </c>
      <c r="Y16" s="12">
        <v>11.8</v>
      </c>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1" t="s">
        <v>134</v>
      </c>
      <c r="B17" s="12">
        <v>5.0999999999999996</v>
      </c>
      <c r="C17" s="12">
        <v>3.2</v>
      </c>
      <c r="D17" s="12">
        <v>4.7</v>
      </c>
      <c r="E17" s="12">
        <v>8.5</v>
      </c>
      <c r="F17" s="12">
        <v>7.2</v>
      </c>
      <c r="G17" s="12">
        <v>6.2</v>
      </c>
      <c r="H17" s="12">
        <v>4.7</v>
      </c>
      <c r="I17" s="12">
        <v>5.6</v>
      </c>
      <c r="J17" s="12">
        <v>7.1</v>
      </c>
      <c r="K17" s="12">
        <v>6.1</v>
      </c>
      <c r="L17" s="12">
        <v>4.5999999999999996</v>
      </c>
      <c r="M17" s="12">
        <v>5.2</v>
      </c>
      <c r="N17" s="12">
        <v>6.7</v>
      </c>
      <c r="O17" s="12">
        <v>7.5</v>
      </c>
      <c r="P17" s="12">
        <v>2.7</v>
      </c>
      <c r="Q17" s="12">
        <v>5</v>
      </c>
      <c r="R17" s="12">
        <v>3.8</v>
      </c>
      <c r="S17" s="12">
        <v>4.9000000000000004</v>
      </c>
      <c r="T17" s="12">
        <v>3.4</v>
      </c>
      <c r="U17" s="12">
        <v>2.2999999999999998</v>
      </c>
      <c r="V17" s="12">
        <v>4</v>
      </c>
      <c r="W17" s="12">
        <v>2.2000000000000002</v>
      </c>
      <c r="X17" s="12">
        <v>3.3</v>
      </c>
      <c r="Y17" s="12">
        <v>2.2000000000000002</v>
      </c>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1" t="s">
        <v>135</v>
      </c>
      <c r="B18" s="12">
        <v>1.7</v>
      </c>
      <c r="C18" s="12">
        <v>2.7</v>
      </c>
      <c r="D18" s="12">
        <v>2.7</v>
      </c>
      <c r="E18" s="12">
        <v>2.7</v>
      </c>
      <c r="F18" s="12">
        <v>4.3</v>
      </c>
      <c r="G18" s="12">
        <v>4.8</v>
      </c>
      <c r="H18" s="12">
        <v>5.8</v>
      </c>
      <c r="I18" s="12">
        <v>6.8</v>
      </c>
      <c r="J18" s="12">
        <v>5.2</v>
      </c>
      <c r="K18" s="12">
        <v>2.1</v>
      </c>
      <c r="L18" s="12">
        <v>3</v>
      </c>
      <c r="M18" s="12">
        <v>2.5</v>
      </c>
      <c r="N18" s="12">
        <v>5.5</v>
      </c>
      <c r="O18" s="12">
        <v>1</v>
      </c>
      <c r="P18" s="12">
        <v>1</v>
      </c>
      <c r="Q18" s="12">
        <v>2</v>
      </c>
      <c r="R18" s="12">
        <v>1</v>
      </c>
      <c r="S18" s="12">
        <v>2</v>
      </c>
      <c r="T18" s="12">
        <v>3.9</v>
      </c>
      <c r="U18" s="12">
        <v>5.9</v>
      </c>
      <c r="V18" s="12">
        <v>2</v>
      </c>
      <c r="W18" s="12">
        <v>2</v>
      </c>
      <c r="X18" s="12">
        <v>3.4</v>
      </c>
      <c r="Y18" s="12">
        <v>3.8</v>
      </c>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Y7"/>
  <sheetViews>
    <sheetView workbookViewId="0"/>
  </sheetViews>
  <sheetFormatPr defaultColWidth="11.07421875" defaultRowHeight="15.5" x14ac:dyDescent="0.35"/>
  <cols>
    <col min="1" max="1" width="40" style="20" customWidth="1"/>
    <col min="2" max="2" width="9.3046875" style="20" customWidth="1"/>
    <col min="3" max="3" width="9.15234375" style="20" customWidth="1"/>
    <col min="4" max="4" width="9.765625" style="20" customWidth="1"/>
    <col min="5" max="5" width="9.3828125" style="20" customWidth="1"/>
    <col min="6" max="6" width="9.4609375" style="20" customWidth="1"/>
    <col min="7" max="7" width="8.84375" style="20" customWidth="1"/>
    <col min="8" max="8" width="9.3828125" style="20" customWidth="1"/>
    <col min="9" max="9" width="9.69140625" style="20" customWidth="1"/>
    <col min="10" max="10" width="9.3046875" style="20" customWidth="1"/>
    <col min="11" max="11" width="10.07421875" style="20" customWidth="1"/>
    <col min="12" max="12" width="9.53515625" style="20" customWidth="1"/>
    <col min="13" max="13" width="9.07421875" style="20" customWidth="1"/>
    <col min="14" max="14" width="8.53515625" style="20" customWidth="1"/>
    <col min="15" max="15" width="9.15234375" style="20" customWidth="1"/>
    <col min="16" max="16" width="8.69140625" style="20" customWidth="1"/>
    <col min="17" max="17" width="9.15234375" style="20" customWidth="1"/>
    <col min="18" max="18" width="8.84375" style="20" customWidth="1"/>
    <col min="19" max="19" width="9.07421875" style="20" customWidth="1"/>
    <col min="20" max="20" width="9" style="20" customWidth="1"/>
    <col min="21" max="21" width="10.07421875" style="20" customWidth="1"/>
    <col min="22" max="22" width="10" style="20" customWidth="1"/>
    <col min="23" max="23" width="9.69140625" style="20" customWidth="1"/>
    <col min="24" max="24" width="9.84375" style="20" customWidth="1"/>
    <col min="25" max="25" width="9.765625" style="20" customWidth="1"/>
    <col min="26" max="16384" width="11.07421875" style="20"/>
  </cols>
  <sheetData>
    <row r="1" spans="1:25" ht="20" x14ac:dyDescent="0.35">
      <c r="A1" s="19" t="s">
        <v>443</v>
      </c>
    </row>
    <row r="2" spans="1:25" x14ac:dyDescent="0.35">
      <c r="A2" s="20" t="s">
        <v>9</v>
      </c>
    </row>
    <row r="3" spans="1:25" x14ac:dyDescent="0.35">
      <c r="A3" s="20" t="s">
        <v>420</v>
      </c>
    </row>
    <row r="4" spans="1:25" s="26" customFormat="1" ht="25" customHeight="1" x14ac:dyDescent="0.35">
      <c r="A4" s="7" t="s">
        <v>385</v>
      </c>
      <c r="B4" s="6" t="s">
        <v>67</v>
      </c>
      <c r="C4" s="6" t="s">
        <v>68</v>
      </c>
      <c r="D4" s="6" t="s">
        <v>69</v>
      </c>
      <c r="E4" s="6" t="s">
        <v>70</v>
      </c>
      <c r="F4" s="6" t="s">
        <v>71</v>
      </c>
      <c r="G4" s="6" t="s">
        <v>72</v>
      </c>
      <c r="H4" s="6" t="s">
        <v>73</v>
      </c>
      <c r="I4" s="6" t="s">
        <v>74</v>
      </c>
      <c r="J4" s="6" t="s">
        <v>75</v>
      </c>
      <c r="K4" s="6" t="s">
        <v>76</v>
      </c>
      <c r="L4" s="6" t="s">
        <v>77</v>
      </c>
      <c r="M4" s="6" t="s">
        <v>78</v>
      </c>
      <c r="N4" s="6" t="s">
        <v>79</v>
      </c>
      <c r="O4" s="6" t="s">
        <v>80</v>
      </c>
      <c r="P4" s="6" t="s">
        <v>81</v>
      </c>
      <c r="Q4" s="6" t="s">
        <v>82</v>
      </c>
      <c r="R4" s="6" t="s">
        <v>83</v>
      </c>
      <c r="S4" s="6" t="s">
        <v>84</v>
      </c>
      <c r="T4" s="6" t="s">
        <v>85</v>
      </c>
      <c r="U4" s="6" t="s">
        <v>86</v>
      </c>
      <c r="V4" s="6" t="s">
        <v>87</v>
      </c>
      <c r="W4" s="6" t="s">
        <v>88</v>
      </c>
      <c r="X4" s="6" t="s">
        <v>89</v>
      </c>
      <c r="Y4" s="6" t="s">
        <v>90</v>
      </c>
    </row>
    <row r="5" spans="1:25" ht="31" x14ac:dyDescent="0.35">
      <c r="A5" s="27" t="s">
        <v>386</v>
      </c>
      <c r="B5" s="32">
        <v>53</v>
      </c>
      <c r="C5" s="32">
        <v>40</v>
      </c>
      <c r="D5" s="32">
        <v>47</v>
      </c>
      <c r="E5" s="32">
        <v>50</v>
      </c>
      <c r="F5" s="32">
        <v>37</v>
      </c>
      <c r="G5" s="32">
        <v>63</v>
      </c>
      <c r="H5" s="32">
        <v>60</v>
      </c>
      <c r="I5" s="32">
        <v>67</v>
      </c>
      <c r="J5" s="32">
        <v>79</v>
      </c>
      <c r="K5" s="32">
        <v>52</v>
      </c>
      <c r="L5" s="32">
        <v>77</v>
      </c>
      <c r="M5" s="32">
        <v>66</v>
      </c>
      <c r="N5" s="32">
        <v>65</v>
      </c>
      <c r="O5" s="32">
        <v>49</v>
      </c>
      <c r="P5" s="32">
        <v>54</v>
      </c>
      <c r="Q5" s="32">
        <v>52</v>
      </c>
      <c r="R5" s="32">
        <v>48</v>
      </c>
      <c r="S5" s="32">
        <v>46</v>
      </c>
      <c r="T5" s="32">
        <v>62</v>
      </c>
      <c r="U5" s="32">
        <v>58</v>
      </c>
      <c r="V5" s="32">
        <v>51</v>
      </c>
      <c r="W5" s="32">
        <v>35</v>
      </c>
      <c r="X5" s="32">
        <v>63</v>
      </c>
      <c r="Y5" s="32">
        <v>79</v>
      </c>
    </row>
    <row r="6" spans="1:25" x14ac:dyDescent="0.35">
      <c r="A6" s="27" t="s">
        <v>387</v>
      </c>
      <c r="B6" s="32">
        <v>141</v>
      </c>
      <c r="C6" s="32">
        <v>118</v>
      </c>
      <c r="D6" s="32">
        <v>154</v>
      </c>
      <c r="E6" s="32">
        <v>146</v>
      </c>
      <c r="F6" s="32">
        <v>130</v>
      </c>
      <c r="G6" s="32">
        <v>142</v>
      </c>
      <c r="H6" s="32">
        <v>176</v>
      </c>
      <c r="I6" s="32">
        <v>103</v>
      </c>
      <c r="J6" s="32">
        <v>117</v>
      </c>
      <c r="K6" s="32">
        <v>134</v>
      </c>
      <c r="L6" s="32">
        <v>142</v>
      </c>
      <c r="M6" s="32">
        <v>146</v>
      </c>
      <c r="N6" s="32">
        <v>132</v>
      </c>
      <c r="O6" s="32">
        <v>145</v>
      </c>
      <c r="P6" s="32">
        <v>105</v>
      </c>
      <c r="Q6" s="32">
        <v>93</v>
      </c>
      <c r="R6" s="32">
        <v>74</v>
      </c>
      <c r="S6" s="32">
        <v>84</v>
      </c>
      <c r="T6" s="32">
        <v>88</v>
      </c>
      <c r="U6" s="32">
        <v>55</v>
      </c>
      <c r="V6" s="32">
        <v>59</v>
      </c>
      <c r="W6" s="32">
        <v>91</v>
      </c>
      <c r="X6" s="32">
        <v>75</v>
      </c>
      <c r="Y6" s="32">
        <v>106</v>
      </c>
    </row>
    <row r="7" spans="1:25" x14ac:dyDescent="0.35">
      <c r="A7" s="27" t="s">
        <v>388</v>
      </c>
      <c r="B7" s="32">
        <v>357</v>
      </c>
      <c r="C7" s="32">
        <v>346</v>
      </c>
      <c r="D7" s="32">
        <v>343</v>
      </c>
      <c r="E7" s="32">
        <v>339</v>
      </c>
      <c r="F7" s="32">
        <v>389</v>
      </c>
      <c r="G7" s="32">
        <v>456</v>
      </c>
      <c r="H7" s="32">
        <v>396</v>
      </c>
      <c r="I7" s="32">
        <v>465</v>
      </c>
      <c r="J7" s="32">
        <v>492</v>
      </c>
      <c r="K7" s="32">
        <v>442</v>
      </c>
      <c r="L7" s="32">
        <v>445</v>
      </c>
      <c r="M7" s="32">
        <v>381</v>
      </c>
      <c r="N7" s="32">
        <v>387</v>
      </c>
      <c r="O7" s="32">
        <v>321</v>
      </c>
      <c r="P7" s="32">
        <v>277</v>
      </c>
      <c r="Q7" s="32">
        <v>275</v>
      </c>
      <c r="R7" s="32">
        <v>222</v>
      </c>
      <c r="S7" s="32">
        <v>221</v>
      </c>
      <c r="T7" s="32">
        <v>204</v>
      </c>
      <c r="U7" s="32">
        <v>172</v>
      </c>
      <c r="V7" s="32">
        <v>215</v>
      </c>
      <c r="W7" s="32">
        <v>174</v>
      </c>
      <c r="X7" s="32">
        <v>216</v>
      </c>
      <c r="Y7" s="32">
        <v>237</v>
      </c>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X101"/>
  <sheetViews>
    <sheetView workbookViewId="0"/>
  </sheetViews>
  <sheetFormatPr defaultColWidth="11.07421875" defaultRowHeight="15.5" x14ac:dyDescent="0.35"/>
  <cols>
    <col min="1" max="1" width="42.61328125" style="20" customWidth="1"/>
    <col min="2" max="2" width="10.53515625" style="20" customWidth="1"/>
    <col min="3" max="3" width="10.15234375" style="20" customWidth="1"/>
    <col min="4" max="4" width="10.3046875" style="20" customWidth="1"/>
    <col min="5" max="5" width="9.3046875" style="20" customWidth="1"/>
    <col min="6" max="7" width="9.69140625" style="20" customWidth="1"/>
    <col min="8" max="8" width="10.23046875" style="20" customWidth="1"/>
    <col min="9" max="10" width="8.921875" style="20" customWidth="1"/>
    <col min="11" max="11" width="10.3046875" style="20" customWidth="1"/>
    <col min="12" max="12" width="9.3046875" style="20" customWidth="1"/>
    <col min="13" max="13" width="9.4609375" style="20" customWidth="1"/>
    <col min="14" max="14" width="9.53515625" style="20" customWidth="1"/>
    <col min="15" max="15" width="9.61328125" style="20" customWidth="1"/>
    <col min="16" max="16" width="10.3828125" style="20" customWidth="1"/>
    <col min="17" max="17" width="9.84375" style="20" customWidth="1"/>
    <col min="18" max="18" width="9.3046875" style="20" customWidth="1"/>
    <col min="19" max="19" width="9.15234375" style="20" customWidth="1"/>
    <col min="20" max="20" width="9.3828125" style="20" customWidth="1"/>
    <col min="21" max="21" width="8.921875" style="20" customWidth="1"/>
    <col min="22" max="22" width="10.15234375" style="20" customWidth="1"/>
    <col min="23" max="23" width="9.765625" style="20" customWidth="1"/>
    <col min="24" max="24" width="10.15234375" style="20" customWidth="1"/>
    <col min="25" max="25" width="10" style="20" customWidth="1"/>
    <col min="26" max="16384" width="11.07421875" style="20"/>
  </cols>
  <sheetData>
    <row r="1" spans="1:50" ht="20" x14ac:dyDescent="0.35">
      <c r="A1" s="19" t="s">
        <v>444</v>
      </c>
    </row>
    <row r="2" spans="1:50" x14ac:dyDescent="0.35">
      <c r="A2" s="20" t="s">
        <v>9</v>
      </c>
    </row>
    <row r="3" spans="1:50" x14ac:dyDescent="0.35">
      <c r="A3" s="20" t="s">
        <v>420</v>
      </c>
    </row>
    <row r="4" spans="1:50" s="26" customFormat="1" ht="22" customHeight="1" x14ac:dyDescent="0.35">
      <c r="A4" s="7" t="s">
        <v>385</v>
      </c>
      <c r="B4" s="6" t="s">
        <v>67</v>
      </c>
      <c r="C4" s="6" t="s">
        <v>68</v>
      </c>
      <c r="D4" s="6" t="s">
        <v>69</v>
      </c>
      <c r="E4" s="6" t="s">
        <v>70</v>
      </c>
      <c r="F4" s="6" t="s">
        <v>71</v>
      </c>
      <c r="G4" s="6" t="s">
        <v>72</v>
      </c>
      <c r="H4" s="6" t="s">
        <v>73</v>
      </c>
      <c r="I4" s="6" t="s">
        <v>74</v>
      </c>
      <c r="J4" s="6" t="s">
        <v>75</v>
      </c>
      <c r="K4" s="6" t="s">
        <v>76</v>
      </c>
      <c r="L4" s="6" t="s">
        <v>77</v>
      </c>
      <c r="M4" s="6" t="s">
        <v>78</v>
      </c>
      <c r="N4" s="6" t="s">
        <v>79</v>
      </c>
      <c r="O4" s="6" t="s">
        <v>80</v>
      </c>
      <c r="P4" s="6" t="s">
        <v>81</v>
      </c>
      <c r="Q4" s="6" t="s">
        <v>82</v>
      </c>
      <c r="R4" s="6" t="s">
        <v>83</v>
      </c>
      <c r="S4" s="6" t="s">
        <v>84</v>
      </c>
      <c r="T4" s="6" t="s">
        <v>85</v>
      </c>
      <c r="U4" s="6" t="s">
        <v>86</v>
      </c>
      <c r="V4" s="6" t="s">
        <v>87</v>
      </c>
      <c r="W4" s="6" t="s">
        <v>88</v>
      </c>
      <c r="X4" s="6" t="s">
        <v>89</v>
      </c>
      <c r="Y4" s="6" t="s">
        <v>90</v>
      </c>
    </row>
    <row r="5" spans="1:50" ht="31" x14ac:dyDescent="0.35">
      <c r="A5" s="27" t="s">
        <v>386</v>
      </c>
      <c r="B5" s="33">
        <v>3.4</v>
      </c>
      <c r="C5" s="33">
        <v>2.5</v>
      </c>
      <c r="D5" s="33">
        <v>3</v>
      </c>
      <c r="E5" s="33">
        <v>3.1</v>
      </c>
      <c r="F5" s="33">
        <v>2.2999999999999998</v>
      </c>
      <c r="G5" s="33">
        <v>3.9</v>
      </c>
      <c r="H5" s="33">
        <v>3.7</v>
      </c>
      <c r="I5" s="33">
        <v>4.0999999999999996</v>
      </c>
      <c r="J5" s="33">
        <v>4.8</v>
      </c>
      <c r="K5" s="33">
        <v>3.1</v>
      </c>
      <c r="L5" s="33">
        <v>4.5999999999999996</v>
      </c>
      <c r="M5" s="33">
        <v>4</v>
      </c>
      <c r="N5" s="33">
        <v>3.9</v>
      </c>
      <c r="O5" s="33">
        <v>2.9</v>
      </c>
      <c r="P5" s="33">
        <v>3.2</v>
      </c>
      <c r="Q5" s="33">
        <v>3.1</v>
      </c>
      <c r="R5" s="33">
        <v>2.8</v>
      </c>
      <c r="S5" s="33">
        <v>2.7</v>
      </c>
      <c r="T5" s="33">
        <v>3.7</v>
      </c>
      <c r="U5" s="33">
        <v>3.4</v>
      </c>
      <c r="V5" s="33">
        <v>3</v>
      </c>
      <c r="W5" s="33">
        <v>2</v>
      </c>
      <c r="X5" s="33">
        <v>3.7</v>
      </c>
      <c r="Y5" s="33">
        <v>4.5999999999999996</v>
      </c>
      <c r="Z5" s="33"/>
      <c r="AA5" s="33"/>
      <c r="AB5" s="33"/>
      <c r="AC5" s="33"/>
      <c r="AD5" s="33"/>
      <c r="AE5" s="33"/>
      <c r="AF5" s="33"/>
      <c r="AG5" s="33"/>
      <c r="AH5" s="33"/>
      <c r="AI5" s="33"/>
      <c r="AJ5" s="33"/>
      <c r="AK5" s="33"/>
      <c r="AL5" s="33"/>
      <c r="AM5" s="33"/>
      <c r="AN5" s="33"/>
      <c r="AO5" s="33"/>
      <c r="AP5" s="33"/>
      <c r="AQ5" s="33"/>
      <c r="AR5" s="33"/>
      <c r="AS5" s="33"/>
      <c r="AT5" s="33"/>
      <c r="AU5" s="33"/>
      <c r="AV5" s="33"/>
      <c r="AW5" s="33"/>
      <c r="AX5" s="33"/>
    </row>
    <row r="6" spans="1:50" x14ac:dyDescent="0.35">
      <c r="A6" s="27" t="s">
        <v>387</v>
      </c>
      <c r="B6" s="33">
        <v>11.1</v>
      </c>
      <c r="C6" s="33">
        <v>9.3000000000000007</v>
      </c>
      <c r="D6" s="33">
        <v>12.1</v>
      </c>
      <c r="E6" s="33">
        <v>11.4</v>
      </c>
      <c r="F6" s="33">
        <v>10.1</v>
      </c>
      <c r="G6" s="33">
        <v>10.9</v>
      </c>
      <c r="H6" s="33">
        <v>13.5</v>
      </c>
      <c r="I6" s="33">
        <v>7.8</v>
      </c>
      <c r="J6" s="33">
        <v>8.8000000000000007</v>
      </c>
      <c r="K6" s="33">
        <v>10.1</v>
      </c>
      <c r="L6" s="33">
        <v>10.6</v>
      </c>
      <c r="M6" s="33">
        <v>10.8</v>
      </c>
      <c r="N6" s="33">
        <v>9.8000000000000007</v>
      </c>
      <c r="O6" s="33">
        <v>10.7</v>
      </c>
      <c r="P6" s="33">
        <v>7.7</v>
      </c>
      <c r="Q6" s="33">
        <v>6.8</v>
      </c>
      <c r="R6" s="33">
        <v>5.4</v>
      </c>
      <c r="S6" s="33">
        <v>6.1</v>
      </c>
      <c r="T6" s="33">
        <v>6.4</v>
      </c>
      <c r="U6" s="33">
        <v>4</v>
      </c>
      <c r="V6" s="33">
        <v>4.3</v>
      </c>
      <c r="W6" s="33">
        <v>6.5</v>
      </c>
      <c r="X6" s="33">
        <v>5.4</v>
      </c>
      <c r="Y6" s="33">
        <v>7.6</v>
      </c>
      <c r="Z6" s="33"/>
      <c r="AA6" s="33"/>
      <c r="AB6" s="33"/>
      <c r="AC6" s="33"/>
      <c r="AD6" s="33"/>
      <c r="AE6" s="33"/>
      <c r="AF6" s="33"/>
      <c r="AG6" s="33"/>
      <c r="AH6" s="33"/>
      <c r="AI6" s="33"/>
      <c r="AJ6" s="33"/>
      <c r="AK6" s="33"/>
      <c r="AL6" s="33"/>
      <c r="AM6" s="33"/>
      <c r="AN6" s="33"/>
      <c r="AO6" s="33"/>
      <c r="AP6" s="33"/>
      <c r="AQ6" s="33"/>
      <c r="AR6" s="33"/>
      <c r="AS6" s="33"/>
      <c r="AT6" s="33"/>
      <c r="AU6" s="33"/>
      <c r="AV6" s="33"/>
      <c r="AW6" s="33"/>
      <c r="AX6" s="33"/>
    </row>
    <row r="7" spans="1:50" x14ac:dyDescent="0.35">
      <c r="A7" s="27" t="s">
        <v>388</v>
      </c>
      <c r="B7" s="33">
        <v>16.8</v>
      </c>
      <c r="C7" s="33">
        <v>16.2</v>
      </c>
      <c r="D7" s="33">
        <v>15.9</v>
      </c>
      <c r="E7" s="33">
        <v>15.6</v>
      </c>
      <c r="F7" s="33">
        <v>17.8</v>
      </c>
      <c r="G7" s="33">
        <v>20.7</v>
      </c>
      <c r="H7" s="33">
        <v>17.899999999999999</v>
      </c>
      <c r="I7" s="33">
        <v>20.8</v>
      </c>
      <c r="J7" s="33">
        <v>21.9</v>
      </c>
      <c r="K7" s="33">
        <v>19.5</v>
      </c>
      <c r="L7" s="33">
        <v>19.5</v>
      </c>
      <c r="M7" s="33">
        <v>16.600000000000001</v>
      </c>
      <c r="N7" s="33">
        <v>16.8</v>
      </c>
      <c r="O7" s="33">
        <v>13.8</v>
      </c>
      <c r="P7" s="33">
        <v>11.9</v>
      </c>
      <c r="Q7" s="33">
        <v>11.7</v>
      </c>
      <c r="R7" s="33">
        <v>9.4</v>
      </c>
      <c r="S7" s="33">
        <v>9.3000000000000007</v>
      </c>
      <c r="T7" s="33">
        <v>8.5</v>
      </c>
      <c r="U7" s="33">
        <v>7.2</v>
      </c>
      <c r="V7" s="33">
        <v>9</v>
      </c>
      <c r="W7" s="33">
        <v>7.2</v>
      </c>
      <c r="X7" s="33">
        <v>8.9</v>
      </c>
      <c r="Y7" s="33">
        <v>9.8000000000000007</v>
      </c>
      <c r="Z7" s="33"/>
      <c r="AA7" s="33"/>
      <c r="AB7" s="33"/>
      <c r="AC7" s="33"/>
      <c r="AD7" s="33"/>
      <c r="AE7" s="33"/>
      <c r="AF7" s="33"/>
      <c r="AG7" s="33"/>
      <c r="AH7" s="33"/>
      <c r="AI7" s="33"/>
      <c r="AJ7" s="33"/>
      <c r="AK7" s="33"/>
      <c r="AL7" s="33"/>
      <c r="AM7" s="33"/>
      <c r="AN7" s="33"/>
      <c r="AO7" s="33"/>
      <c r="AP7" s="33"/>
      <c r="AQ7" s="33"/>
      <c r="AR7" s="33"/>
      <c r="AS7" s="33"/>
      <c r="AT7" s="33"/>
      <c r="AU7" s="33"/>
      <c r="AV7" s="33"/>
      <c r="AW7" s="33"/>
      <c r="AX7" s="33"/>
    </row>
    <row r="8" spans="1:50" x14ac:dyDescent="0.35">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row>
    <row r="9" spans="1:50" x14ac:dyDescent="0.35">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row>
    <row r="10" spans="1:50" x14ac:dyDescent="0.35">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row>
    <row r="11" spans="1:50" x14ac:dyDescent="0.35">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row>
    <row r="12" spans="1:50" x14ac:dyDescent="0.35">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row>
    <row r="13" spans="1:50" x14ac:dyDescent="0.35">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row>
    <row r="14" spans="1:50" x14ac:dyDescent="0.35">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row>
    <row r="15" spans="1:50" x14ac:dyDescent="0.35">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row>
    <row r="16" spans="1:50" x14ac:dyDescent="0.35">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row>
    <row r="17" spans="2:50" x14ac:dyDescent="0.35">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row>
    <row r="18" spans="2:50" x14ac:dyDescent="0.35">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row>
    <row r="19" spans="2:50" x14ac:dyDescent="0.35">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row>
    <row r="20" spans="2:50" x14ac:dyDescent="0.3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row>
    <row r="21" spans="2:50" x14ac:dyDescent="0.35">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row>
    <row r="22" spans="2:50" x14ac:dyDescent="0.35">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row>
    <row r="23" spans="2:50" x14ac:dyDescent="0.35">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row>
    <row r="24" spans="2:50" x14ac:dyDescent="0.35">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row>
    <row r="25" spans="2:50" x14ac:dyDescent="0.35">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row>
    <row r="26" spans="2:50" x14ac:dyDescent="0.35">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row>
    <row r="27" spans="2:50" x14ac:dyDescent="0.35">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row>
    <row r="28" spans="2:50" x14ac:dyDescent="0.35">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row>
    <row r="29" spans="2:50" x14ac:dyDescent="0.35">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row>
    <row r="30" spans="2:50" x14ac:dyDescent="0.35">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row>
    <row r="31" spans="2:50" x14ac:dyDescent="0.35">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row>
    <row r="32" spans="2:50" x14ac:dyDescent="0.35">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row>
    <row r="33" spans="2:50" x14ac:dyDescent="0.35">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row>
    <row r="34" spans="2:50" x14ac:dyDescent="0.35">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row>
    <row r="35" spans="2:50" x14ac:dyDescent="0.35">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row>
    <row r="36" spans="2:50" x14ac:dyDescent="0.35">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row>
    <row r="37" spans="2:50" x14ac:dyDescent="0.35">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row>
    <row r="38" spans="2:50" x14ac:dyDescent="0.35">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row>
    <row r="39" spans="2:50" x14ac:dyDescent="0.35">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row>
    <row r="40" spans="2:50" x14ac:dyDescent="0.35">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row>
    <row r="41" spans="2:50" x14ac:dyDescent="0.35">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row>
    <row r="42" spans="2:50" x14ac:dyDescent="0.35">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row>
    <row r="43" spans="2:50" x14ac:dyDescent="0.35">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row>
    <row r="44" spans="2:50" x14ac:dyDescent="0.35">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row>
    <row r="45" spans="2:50" x14ac:dyDescent="0.35">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row>
    <row r="46" spans="2:50" x14ac:dyDescent="0.35">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row>
    <row r="47" spans="2:50" x14ac:dyDescent="0.35">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row>
    <row r="48" spans="2:50" x14ac:dyDescent="0.35">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row>
    <row r="49" spans="2:50" x14ac:dyDescent="0.35">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row>
    <row r="50" spans="2:50" x14ac:dyDescent="0.3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row>
    <row r="51" spans="2:50" x14ac:dyDescent="0.35">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row>
    <row r="52" spans="2:50" x14ac:dyDescent="0.35">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row>
    <row r="53" spans="2:50" x14ac:dyDescent="0.35">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row>
    <row r="54" spans="2:50" x14ac:dyDescent="0.35">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row>
    <row r="55" spans="2:50" x14ac:dyDescent="0.35">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row>
    <row r="56" spans="2:50" x14ac:dyDescent="0.35">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row>
    <row r="57" spans="2:50" x14ac:dyDescent="0.35">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row>
    <row r="58" spans="2:50" x14ac:dyDescent="0.35">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row>
    <row r="59" spans="2:50" x14ac:dyDescent="0.35">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row>
    <row r="60" spans="2:50" x14ac:dyDescent="0.35">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row>
    <row r="61" spans="2:50" x14ac:dyDescent="0.35">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row>
    <row r="62" spans="2:50" x14ac:dyDescent="0.35">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row>
    <row r="63" spans="2:50" x14ac:dyDescent="0.35">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row>
    <row r="64" spans="2:50" x14ac:dyDescent="0.35">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row>
    <row r="65" spans="2:50" x14ac:dyDescent="0.35">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row>
    <row r="66" spans="2:50" x14ac:dyDescent="0.35">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row>
    <row r="67" spans="2:50" x14ac:dyDescent="0.35">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row>
    <row r="68" spans="2:50" x14ac:dyDescent="0.35">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row>
    <row r="69" spans="2:50" x14ac:dyDescent="0.35">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row>
    <row r="70" spans="2:50" x14ac:dyDescent="0.35">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row>
    <row r="71" spans="2:50" x14ac:dyDescent="0.35">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row>
    <row r="72" spans="2:50" x14ac:dyDescent="0.35">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row>
    <row r="73" spans="2:50" x14ac:dyDescent="0.35">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row>
    <row r="74" spans="2:50" x14ac:dyDescent="0.35">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row>
    <row r="75" spans="2:50" x14ac:dyDescent="0.35">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row>
    <row r="76" spans="2:50" x14ac:dyDescent="0.35">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row>
    <row r="77" spans="2:50" x14ac:dyDescent="0.35">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row>
    <row r="78" spans="2:50" x14ac:dyDescent="0.35">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row>
    <row r="79" spans="2:50" x14ac:dyDescent="0.35">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row>
    <row r="80" spans="2:50" x14ac:dyDescent="0.3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row>
    <row r="81" spans="2:50" x14ac:dyDescent="0.35">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row>
    <row r="82" spans="2:50" x14ac:dyDescent="0.35">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row>
    <row r="83" spans="2:50" x14ac:dyDescent="0.35">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row>
    <row r="84" spans="2:50" x14ac:dyDescent="0.35">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row>
    <row r="85" spans="2:50" x14ac:dyDescent="0.35">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row>
    <row r="86" spans="2:50" x14ac:dyDescent="0.35">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row>
    <row r="87" spans="2:50" x14ac:dyDescent="0.35">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row>
    <row r="88" spans="2:50" x14ac:dyDescent="0.35">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row>
    <row r="89" spans="2:50" x14ac:dyDescent="0.35">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row>
    <row r="90" spans="2:50" x14ac:dyDescent="0.35">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row>
    <row r="91" spans="2:50" x14ac:dyDescent="0.35">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row>
    <row r="92" spans="2:50" x14ac:dyDescent="0.35">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row>
    <row r="93" spans="2:50" x14ac:dyDescent="0.35">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row>
    <row r="94" spans="2:50" x14ac:dyDescent="0.35">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row>
    <row r="95" spans="2:50" x14ac:dyDescent="0.35">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row>
    <row r="96" spans="2:50" x14ac:dyDescent="0.35">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row>
    <row r="97" spans="2:50" x14ac:dyDescent="0.35">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row>
    <row r="98" spans="2:50" x14ac:dyDescent="0.35">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row>
    <row r="99" spans="2:50" x14ac:dyDescent="0.35">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row>
    <row r="100" spans="2:50" x14ac:dyDescent="0.35">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row>
    <row r="101" spans="2:50" x14ac:dyDescent="0.35">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row>
  </sheetData>
  <pageMargins left="0.7" right="0.7" top="0.75" bottom="0.75" header="0.3" footer="0.3"/>
  <pageSetup paperSize="9" orientation="portrait" horizontalDpi="300" verticalDpi="300"/>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18"/>
  <sheetViews>
    <sheetView workbookViewId="0"/>
  </sheetViews>
  <sheetFormatPr defaultColWidth="11.07421875" defaultRowHeight="15.5" x14ac:dyDescent="0.35"/>
  <cols>
    <col min="1" max="1" width="24.765625" customWidth="1"/>
    <col min="2" max="2" width="7.921875" customWidth="1"/>
    <col min="3" max="3" width="7" customWidth="1"/>
    <col min="4" max="4" width="8.69140625" customWidth="1"/>
    <col min="5" max="5" width="9.23046875" customWidth="1"/>
    <col min="6" max="6" width="7.921875" customWidth="1"/>
    <col min="7" max="7" width="8.61328125" customWidth="1"/>
    <col min="8" max="9" width="9" customWidth="1"/>
    <col min="10" max="10" width="9.15234375" customWidth="1"/>
    <col min="11" max="11" width="7.69140625" customWidth="1"/>
    <col min="12" max="12" width="8.3046875" customWidth="1"/>
    <col min="13" max="13" width="8" customWidth="1"/>
    <col min="14" max="15" width="8.4609375" customWidth="1"/>
    <col min="16" max="16" width="8.3828125" customWidth="1"/>
    <col min="17" max="17" width="8.765625" customWidth="1"/>
    <col min="18" max="18" width="8.15234375" customWidth="1"/>
    <col min="19" max="19" width="8.3046875" customWidth="1"/>
    <col min="20" max="21" width="8.61328125" customWidth="1"/>
    <col min="22" max="22" width="8.3046875" customWidth="1"/>
    <col min="23" max="23" width="8.61328125" customWidth="1"/>
    <col min="24" max="24" width="9.765625" customWidth="1"/>
    <col min="25" max="25" width="9.3828125" customWidth="1"/>
  </cols>
  <sheetData>
    <row r="1" spans="1:25" ht="20" x14ac:dyDescent="0.4">
      <c r="A1" s="3" t="s">
        <v>435</v>
      </c>
    </row>
    <row r="2" spans="1:25" x14ac:dyDescent="0.35">
      <c r="A2" t="s">
        <v>9</v>
      </c>
    </row>
    <row r="3" spans="1:25" ht="32" customHeight="1" x14ac:dyDescent="0.35">
      <c r="A3" s="7" t="s">
        <v>120</v>
      </c>
      <c r="B3" s="6" t="s">
        <v>67</v>
      </c>
      <c r="C3" s="6" t="s">
        <v>68</v>
      </c>
      <c r="D3" s="6" t="s">
        <v>69</v>
      </c>
      <c r="E3" s="6" t="s">
        <v>70</v>
      </c>
      <c r="F3" s="6" t="s">
        <v>71</v>
      </c>
      <c r="G3" s="6" t="s">
        <v>72</v>
      </c>
      <c r="H3" s="6" t="s">
        <v>73</v>
      </c>
      <c r="I3" s="6" t="s">
        <v>74</v>
      </c>
      <c r="J3" s="6" t="s">
        <v>75</v>
      </c>
      <c r="K3" s="6" t="s">
        <v>76</v>
      </c>
      <c r="L3" s="6" t="s">
        <v>77</v>
      </c>
      <c r="M3" s="6" t="s">
        <v>78</v>
      </c>
      <c r="N3" s="6" t="s">
        <v>79</v>
      </c>
      <c r="O3" s="6" t="s">
        <v>80</v>
      </c>
      <c r="P3" s="6" t="s">
        <v>81</v>
      </c>
      <c r="Q3" s="6" t="s">
        <v>82</v>
      </c>
      <c r="R3" s="6" t="s">
        <v>83</v>
      </c>
      <c r="S3" s="6" t="s">
        <v>84</v>
      </c>
      <c r="T3" s="6" t="s">
        <v>85</v>
      </c>
      <c r="U3" s="6" t="s">
        <v>86</v>
      </c>
      <c r="V3" s="6" t="s">
        <v>87</v>
      </c>
      <c r="W3" s="6" t="s">
        <v>88</v>
      </c>
      <c r="X3" s="6" t="s">
        <v>89</v>
      </c>
      <c r="Y3" s="6" t="s">
        <v>90</v>
      </c>
    </row>
    <row r="4" spans="1:25" x14ac:dyDescent="0.35">
      <c r="A4" s="1" t="s">
        <v>121</v>
      </c>
      <c r="B4" s="5">
        <v>6</v>
      </c>
      <c r="C4" s="5">
        <v>9</v>
      </c>
      <c r="D4" s="5">
        <v>9</v>
      </c>
      <c r="E4" s="5">
        <v>10</v>
      </c>
      <c r="F4" s="5">
        <v>4</v>
      </c>
      <c r="G4" s="5">
        <v>11</v>
      </c>
      <c r="H4" s="5">
        <v>6</v>
      </c>
      <c r="I4" s="5">
        <v>6</v>
      </c>
      <c r="J4" s="5">
        <v>3</v>
      </c>
      <c r="K4" s="5">
        <v>8</v>
      </c>
      <c r="L4" s="5">
        <v>12</v>
      </c>
      <c r="M4" s="5">
        <v>3</v>
      </c>
      <c r="N4" s="5">
        <v>5</v>
      </c>
      <c r="O4" s="5">
        <v>11</v>
      </c>
      <c r="P4" s="5">
        <v>8</v>
      </c>
      <c r="Q4" s="5">
        <v>10</v>
      </c>
      <c r="R4" s="5">
        <v>4</v>
      </c>
      <c r="S4" s="5">
        <v>2</v>
      </c>
      <c r="T4" s="5">
        <v>8</v>
      </c>
      <c r="U4" s="5">
        <v>4</v>
      </c>
      <c r="V4" s="5">
        <v>7</v>
      </c>
      <c r="W4" s="5">
        <v>9</v>
      </c>
      <c r="X4" s="5">
        <v>10</v>
      </c>
      <c r="Y4" s="5">
        <v>6</v>
      </c>
    </row>
    <row r="5" spans="1:25" x14ac:dyDescent="0.35">
      <c r="A5" s="1" t="s">
        <v>122</v>
      </c>
      <c r="B5" s="5">
        <v>144</v>
      </c>
      <c r="C5" s="5">
        <v>118</v>
      </c>
      <c r="D5" s="5">
        <v>141</v>
      </c>
      <c r="E5" s="5">
        <v>110</v>
      </c>
      <c r="F5" s="5">
        <v>158</v>
      </c>
      <c r="G5" s="5">
        <v>185</v>
      </c>
      <c r="H5" s="5">
        <v>170</v>
      </c>
      <c r="I5" s="5">
        <v>171</v>
      </c>
      <c r="J5" s="5">
        <v>205</v>
      </c>
      <c r="K5" s="5">
        <v>172</v>
      </c>
      <c r="L5" s="5">
        <v>173</v>
      </c>
      <c r="M5" s="5">
        <v>170</v>
      </c>
      <c r="N5" s="5">
        <v>155</v>
      </c>
      <c r="O5" s="5">
        <v>95</v>
      </c>
      <c r="P5" s="5">
        <v>102</v>
      </c>
      <c r="Q5" s="5">
        <v>91</v>
      </c>
      <c r="R5" s="5">
        <v>91</v>
      </c>
      <c r="S5" s="5">
        <v>73</v>
      </c>
      <c r="T5" s="5">
        <v>68</v>
      </c>
      <c r="U5" s="5">
        <v>73</v>
      </c>
      <c r="V5" s="5">
        <v>76</v>
      </c>
      <c r="W5" s="5">
        <v>62</v>
      </c>
      <c r="X5" s="5">
        <v>91</v>
      </c>
      <c r="Y5" s="5">
        <v>88</v>
      </c>
    </row>
    <row r="6" spans="1:25" x14ac:dyDescent="0.35">
      <c r="A6" s="1" t="s">
        <v>123</v>
      </c>
      <c r="B6" s="5">
        <v>21</v>
      </c>
      <c r="C6" s="5">
        <v>29</v>
      </c>
      <c r="D6" s="5">
        <v>27</v>
      </c>
      <c r="E6" s="5">
        <v>18</v>
      </c>
      <c r="F6" s="5">
        <v>24</v>
      </c>
      <c r="G6" s="5">
        <v>23</v>
      </c>
      <c r="H6" s="5">
        <v>23</v>
      </c>
      <c r="I6" s="5">
        <v>22</v>
      </c>
      <c r="J6" s="5">
        <v>30</v>
      </c>
      <c r="K6" s="5">
        <v>25</v>
      </c>
      <c r="L6" s="5">
        <v>20</v>
      </c>
      <c r="M6" s="5">
        <v>20</v>
      </c>
      <c r="N6" s="5">
        <v>22</v>
      </c>
      <c r="O6" s="5">
        <v>19</v>
      </c>
      <c r="P6" s="5">
        <v>11</v>
      </c>
      <c r="Q6" s="5">
        <v>18</v>
      </c>
      <c r="R6" s="5">
        <v>7</v>
      </c>
      <c r="S6" s="5">
        <v>12</v>
      </c>
      <c r="T6" s="5">
        <v>14</v>
      </c>
      <c r="U6" s="5">
        <v>8</v>
      </c>
      <c r="V6" s="5">
        <v>14</v>
      </c>
      <c r="W6" s="5">
        <v>10</v>
      </c>
      <c r="X6" s="5">
        <v>8</v>
      </c>
      <c r="Y6" s="5">
        <v>14</v>
      </c>
    </row>
    <row r="7" spans="1:25" x14ac:dyDescent="0.35">
      <c r="A7" s="1" t="s">
        <v>124</v>
      </c>
      <c r="B7" s="5">
        <v>16</v>
      </c>
      <c r="C7" s="5">
        <v>14</v>
      </c>
      <c r="D7" s="5">
        <v>21</v>
      </c>
      <c r="E7" s="5">
        <v>18</v>
      </c>
      <c r="F7" s="5">
        <v>15</v>
      </c>
      <c r="G7" s="5">
        <v>16</v>
      </c>
      <c r="H7" s="5">
        <v>20</v>
      </c>
      <c r="I7" s="5">
        <v>9</v>
      </c>
      <c r="J7" s="5">
        <v>11</v>
      </c>
      <c r="K7" s="5">
        <v>22</v>
      </c>
      <c r="L7" s="5">
        <v>22</v>
      </c>
      <c r="M7" s="5">
        <v>21</v>
      </c>
      <c r="N7" s="5">
        <v>19</v>
      </c>
      <c r="O7" s="5">
        <v>30</v>
      </c>
      <c r="P7" s="5">
        <v>18</v>
      </c>
      <c r="Q7" s="5">
        <v>10</v>
      </c>
      <c r="R7" s="5">
        <v>15</v>
      </c>
      <c r="S7" s="5">
        <v>15</v>
      </c>
      <c r="T7" s="5">
        <v>18</v>
      </c>
      <c r="U7" s="5">
        <v>9</v>
      </c>
      <c r="V7" s="5">
        <v>14</v>
      </c>
      <c r="W7" s="5">
        <v>27</v>
      </c>
      <c r="X7" s="5">
        <v>16</v>
      </c>
      <c r="Y7" s="5">
        <v>24</v>
      </c>
    </row>
    <row r="8" spans="1:25" x14ac:dyDescent="0.35">
      <c r="A8" s="1" t="s">
        <v>125</v>
      </c>
      <c r="B8" s="5">
        <v>15</v>
      </c>
      <c r="C8" s="5">
        <v>5</v>
      </c>
      <c r="D8" s="5">
        <v>6</v>
      </c>
      <c r="E8" s="5">
        <v>10</v>
      </c>
      <c r="F8" s="5">
        <v>5</v>
      </c>
      <c r="G8" s="5">
        <v>13</v>
      </c>
      <c r="H8" s="5">
        <v>5</v>
      </c>
      <c r="I8" s="5">
        <v>10</v>
      </c>
      <c r="J8" s="5">
        <v>7</v>
      </c>
      <c r="K8" s="5">
        <v>2</v>
      </c>
      <c r="L8" s="5">
        <v>15</v>
      </c>
      <c r="M8" s="5">
        <v>6</v>
      </c>
      <c r="N8" s="5">
        <v>4</v>
      </c>
      <c r="O8" s="5">
        <v>10</v>
      </c>
      <c r="P8" s="5">
        <v>3</v>
      </c>
      <c r="Q8" s="5">
        <v>6</v>
      </c>
      <c r="R8" s="5">
        <v>7</v>
      </c>
      <c r="S8" s="5">
        <v>10</v>
      </c>
      <c r="T8" s="5">
        <v>8</v>
      </c>
      <c r="U8" s="5">
        <v>5</v>
      </c>
      <c r="V8" s="5">
        <v>6</v>
      </c>
      <c r="W8" s="5">
        <v>5</v>
      </c>
      <c r="X8" s="5">
        <v>12</v>
      </c>
      <c r="Y8" s="5">
        <v>8</v>
      </c>
    </row>
    <row r="9" spans="1:25" x14ac:dyDescent="0.35">
      <c r="A9" s="1" t="s">
        <v>384</v>
      </c>
      <c r="B9" s="5">
        <v>9</v>
      </c>
      <c r="C9" s="5">
        <v>14</v>
      </c>
      <c r="D9" s="5">
        <v>15</v>
      </c>
      <c r="E9" s="5">
        <v>14</v>
      </c>
      <c r="F9" s="5">
        <v>7</v>
      </c>
      <c r="G9" s="5">
        <v>17</v>
      </c>
      <c r="H9" s="5">
        <v>16</v>
      </c>
      <c r="I9" s="5">
        <v>12</v>
      </c>
      <c r="J9" s="5">
        <v>9</v>
      </c>
      <c r="K9" s="5">
        <v>19</v>
      </c>
      <c r="L9" s="5">
        <v>24</v>
      </c>
      <c r="M9" s="5">
        <v>25</v>
      </c>
      <c r="N9" s="5">
        <v>16</v>
      </c>
      <c r="O9" s="5">
        <v>18</v>
      </c>
      <c r="P9" s="5">
        <v>17</v>
      </c>
      <c r="Q9" s="5">
        <v>13</v>
      </c>
      <c r="R9" s="5">
        <v>17</v>
      </c>
      <c r="S9" s="5">
        <v>19</v>
      </c>
      <c r="T9" s="5">
        <v>18</v>
      </c>
      <c r="U9" s="5">
        <v>22</v>
      </c>
      <c r="V9" s="5">
        <v>20</v>
      </c>
      <c r="W9" s="5">
        <v>14</v>
      </c>
      <c r="X9" s="5">
        <v>18</v>
      </c>
      <c r="Y9" s="5">
        <v>27</v>
      </c>
    </row>
    <row r="10" spans="1:25" x14ac:dyDescent="0.35">
      <c r="A10" s="1" t="s">
        <v>127</v>
      </c>
      <c r="B10" s="5">
        <v>83</v>
      </c>
      <c r="C10" s="5">
        <v>85</v>
      </c>
      <c r="D10" s="5">
        <v>81</v>
      </c>
      <c r="E10" s="5">
        <v>69</v>
      </c>
      <c r="F10" s="5">
        <v>80</v>
      </c>
      <c r="G10" s="5">
        <v>76</v>
      </c>
      <c r="H10" s="5">
        <v>85</v>
      </c>
      <c r="I10" s="5">
        <v>101</v>
      </c>
      <c r="J10" s="5">
        <v>104</v>
      </c>
      <c r="K10" s="5">
        <v>103</v>
      </c>
      <c r="L10" s="5">
        <v>123</v>
      </c>
      <c r="M10" s="5">
        <v>87</v>
      </c>
      <c r="N10" s="5">
        <v>74</v>
      </c>
      <c r="O10" s="5">
        <v>85</v>
      </c>
      <c r="P10" s="5">
        <v>65</v>
      </c>
      <c r="Q10" s="5">
        <v>66</v>
      </c>
      <c r="R10" s="5">
        <v>46</v>
      </c>
      <c r="S10" s="5">
        <v>60</v>
      </c>
      <c r="T10" s="5">
        <v>37</v>
      </c>
      <c r="U10" s="5">
        <v>28</v>
      </c>
      <c r="V10" s="5">
        <v>37</v>
      </c>
      <c r="W10" s="5">
        <v>33</v>
      </c>
      <c r="X10" s="5">
        <v>38</v>
      </c>
      <c r="Y10" s="5">
        <v>47</v>
      </c>
    </row>
    <row r="11" spans="1:25" x14ac:dyDescent="0.35">
      <c r="A11" s="1" t="s">
        <v>128</v>
      </c>
      <c r="B11" s="5">
        <v>93</v>
      </c>
      <c r="C11" s="5">
        <v>101</v>
      </c>
      <c r="D11" s="5">
        <v>78</v>
      </c>
      <c r="E11" s="5">
        <v>113</v>
      </c>
      <c r="F11" s="5">
        <v>104</v>
      </c>
      <c r="G11" s="5">
        <v>147</v>
      </c>
      <c r="H11" s="5">
        <v>100</v>
      </c>
      <c r="I11" s="5">
        <v>151</v>
      </c>
      <c r="J11" s="5">
        <v>125</v>
      </c>
      <c r="K11" s="5">
        <v>117</v>
      </c>
      <c r="L11" s="5">
        <v>113</v>
      </c>
      <c r="M11" s="5">
        <v>84</v>
      </c>
      <c r="N11" s="5">
        <v>114</v>
      </c>
      <c r="O11" s="5">
        <v>93</v>
      </c>
      <c r="P11" s="5">
        <v>90</v>
      </c>
      <c r="Q11" s="5">
        <v>83</v>
      </c>
      <c r="R11" s="5">
        <v>63</v>
      </c>
      <c r="S11" s="5">
        <v>58</v>
      </c>
      <c r="T11" s="5">
        <v>73</v>
      </c>
      <c r="U11" s="5">
        <v>53</v>
      </c>
      <c r="V11" s="5">
        <v>70</v>
      </c>
      <c r="W11" s="5">
        <v>60</v>
      </c>
      <c r="X11" s="5">
        <v>67</v>
      </c>
      <c r="Y11" s="5">
        <v>80</v>
      </c>
    </row>
    <row r="12" spans="1:25" x14ac:dyDescent="0.35">
      <c r="A12" s="1" t="s">
        <v>129</v>
      </c>
      <c r="B12" s="5">
        <v>11</v>
      </c>
      <c r="C12" s="5">
        <v>4</v>
      </c>
      <c r="D12" s="5">
        <v>4</v>
      </c>
      <c r="E12" s="5">
        <v>0</v>
      </c>
      <c r="F12" s="5">
        <v>3</v>
      </c>
      <c r="G12" s="5">
        <v>4</v>
      </c>
      <c r="H12" s="5">
        <v>8</v>
      </c>
      <c r="I12" s="5">
        <v>7</v>
      </c>
      <c r="J12" s="5">
        <v>3</v>
      </c>
      <c r="K12" s="5">
        <v>7</v>
      </c>
      <c r="L12" s="5">
        <v>7</v>
      </c>
      <c r="M12" s="5">
        <v>1</v>
      </c>
      <c r="N12" s="5">
        <v>2</v>
      </c>
      <c r="O12" s="5">
        <v>5</v>
      </c>
      <c r="P12" s="5">
        <v>7</v>
      </c>
      <c r="Q12" s="5">
        <v>8</v>
      </c>
      <c r="R12" s="5">
        <v>3</v>
      </c>
      <c r="S12" s="5">
        <v>2</v>
      </c>
      <c r="T12" s="5">
        <v>7</v>
      </c>
      <c r="U12" s="5">
        <v>0</v>
      </c>
      <c r="V12" s="5">
        <v>1</v>
      </c>
      <c r="W12" s="5">
        <v>1</v>
      </c>
      <c r="X12" s="5">
        <v>0</v>
      </c>
      <c r="Y12" s="5">
        <v>9</v>
      </c>
    </row>
    <row r="13" spans="1:25" x14ac:dyDescent="0.35">
      <c r="A13" s="1" t="s">
        <v>130</v>
      </c>
      <c r="B13" s="5">
        <v>3</v>
      </c>
      <c r="C13" s="5">
        <v>5</v>
      </c>
      <c r="D13" s="5">
        <v>4</v>
      </c>
      <c r="E13" s="5">
        <v>3</v>
      </c>
      <c r="F13" s="5">
        <v>1</v>
      </c>
      <c r="G13" s="5">
        <v>7</v>
      </c>
      <c r="H13" s="5">
        <v>6</v>
      </c>
      <c r="I13" s="5">
        <v>17</v>
      </c>
      <c r="J13" s="5">
        <v>35</v>
      </c>
      <c r="K13" s="5">
        <v>7</v>
      </c>
      <c r="L13" s="5">
        <v>13</v>
      </c>
      <c r="M13" s="5">
        <v>19</v>
      </c>
      <c r="N13" s="5">
        <v>15</v>
      </c>
      <c r="O13" s="5">
        <v>6</v>
      </c>
      <c r="P13" s="5">
        <v>10</v>
      </c>
      <c r="Q13" s="5">
        <v>6</v>
      </c>
      <c r="R13" s="5">
        <v>8</v>
      </c>
      <c r="S13" s="5">
        <v>4</v>
      </c>
      <c r="T13" s="5">
        <v>11</v>
      </c>
      <c r="U13" s="5">
        <v>4</v>
      </c>
      <c r="V13" s="5">
        <v>11</v>
      </c>
      <c r="W13" s="5">
        <v>0</v>
      </c>
      <c r="X13" s="5">
        <v>7</v>
      </c>
      <c r="Y13" s="5">
        <v>4</v>
      </c>
    </row>
    <row r="14" spans="1:25" x14ac:dyDescent="0.35">
      <c r="A14" s="1" t="s">
        <v>131</v>
      </c>
      <c r="B14" s="5">
        <v>12</v>
      </c>
      <c r="C14" s="5">
        <v>10</v>
      </c>
      <c r="D14" s="5">
        <v>14</v>
      </c>
      <c r="E14" s="5">
        <v>20</v>
      </c>
      <c r="F14" s="5">
        <v>13</v>
      </c>
      <c r="G14" s="5">
        <v>18</v>
      </c>
      <c r="H14" s="5">
        <v>17</v>
      </c>
      <c r="I14" s="5">
        <v>10</v>
      </c>
      <c r="J14" s="5">
        <v>20</v>
      </c>
      <c r="K14" s="5">
        <v>18</v>
      </c>
      <c r="L14" s="5">
        <v>13</v>
      </c>
      <c r="M14" s="5">
        <v>13</v>
      </c>
      <c r="N14" s="5">
        <v>17</v>
      </c>
      <c r="O14" s="5">
        <v>13</v>
      </c>
      <c r="P14" s="5">
        <v>15</v>
      </c>
      <c r="Q14" s="5">
        <v>15</v>
      </c>
      <c r="R14" s="5">
        <v>13</v>
      </c>
      <c r="S14" s="5">
        <v>8</v>
      </c>
      <c r="T14" s="5">
        <v>10</v>
      </c>
      <c r="U14" s="5">
        <v>17</v>
      </c>
      <c r="V14" s="5">
        <v>13</v>
      </c>
      <c r="W14" s="5">
        <v>12</v>
      </c>
      <c r="X14" s="5">
        <v>19</v>
      </c>
      <c r="Y14" s="5">
        <v>23</v>
      </c>
    </row>
    <row r="15" spans="1:25" x14ac:dyDescent="0.35">
      <c r="A15" s="1" t="s">
        <v>132</v>
      </c>
      <c r="B15" s="5">
        <v>37</v>
      </c>
      <c r="C15" s="5">
        <v>37</v>
      </c>
      <c r="D15" s="5">
        <v>33</v>
      </c>
      <c r="E15" s="5">
        <v>28</v>
      </c>
      <c r="F15" s="5">
        <v>26</v>
      </c>
      <c r="G15" s="5">
        <v>18</v>
      </c>
      <c r="H15" s="5">
        <v>21</v>
      </c>
      <c r="I15" s="5">
        <v>14</v>
      </c>
      <c r="J15" s="5">
        <v>26</v>
      </c>
      <c r="K15" s="5">
        <v>20</v>
      </c>
      <c r="L15" s="5">
        <v>19</v>
      </c>
      <c r="M15" s="5">
        <v>30</v>
      </c>
      <c r="N15" s="5">
        <v>13</v>
      </c>
      <c r="O15" s="5">
        <v>21</v>
      </c>
      <c r="P15" s="5">
        <v>10</v>
      </c>
      <c r="Q15" s="5">
        <v>10</v>
      </c>
      <c r="R15" s="5">
        <v>19</v>
      </c>
      <c r="S15" s="5">
        <v>11</v>
      </c>
      <c r="T15" s="5">
        <v>16</v>
      </c>
      <c r="U15" s="5">
        <v>9</v>
      </c>
      <c r="V15" s="5">
        <v>15</v>
      </c>
      <c r="W15" s="5">
        <v>12</v>
      </c>
      <c r="X15" s="5">
        <v>9</v>
      </c>
      <c r="Y15" s="5">
        <v>7</v>
      </c>
    </row>
    <row r="16" spans="1:25" x14ac:dyDescent="0.35">
      <c r="A16" s="1" t="s">
        <v>133</v>
      </c>
      <c r="B16" s="5">
        <v>82</v>
      </c>
      <c r="C16" s="5">
        <v>58</v>
      </c>
      <c r="D16" s="5">
        <v>91</v>
      </c>
      <c r="E16" s="5">
        <v>90</v>
      </c>
      <c r="F16" s="5">
        <v>85</v>
      </c>
      <c r="G16" s="5">
        <v>97</v>
      </c>
      <c r="H16" s="5">
        <v>129</v>
      </c>
      <c r="I16" s="5">
        <v>74</v>
      </c>
      <c r="J16" s="5">
        <v>77</v>
      </c>
      <c r="K16" s="5">
        <v>84</v>
      </c>
      <c r="L16" s="5">
        <v>89</v>
      </c>
      <c r="M16" s="5">
        <v>92</v>
      </c>
      <c r="N16" s="5">
        <v>95</v>
      </c>
      <c r="O16" s="5">
        <v>83</v>
      </c>
      <c r="P16" s="5">
        <v>69</v>
      </c>
      <c r="Q16" s="5">
        <v>63</v>
      </c>
      <c r="R16" s="5">
        <v>36</v>
      </c>
      <c r="S16" s="5">
        <v>56</v>
      </c>
      <c r="T16" s="5">
        <v>46</v>
      </c>
      <c r="U16" s="5">
        <v>33</v>
      </c>
      <c r="V16" s="5">
        <v>23</v>
      </c>
      <c r="W16" s="5">
        <v>43</v>
      </c>
      <c r="X16" s="5">
        <v>40</v>
      </c>
      <c r="Y16" s="5">
        <v>69</v>
      </c>
    </row>
    <row r="17" spans="1:25" x14ac:dyDescent="0.35">
      <c r="A17" s="1" t="s">
        <v>134</v>
      </c>
      <c r="B17" s="5">
        <v>16</v>
      </c>
      <c r="C17" s="5">
        <v>10</v>
      </c>
      <c r="D17" s="5">
        <v>15</v>
      </c>
      <c r="E17" s="5">
        <v>27</v>
      </c>
      <c r="F17" s="5">
        <v>23</v>
      </c>
      <c r="G17" s="5">
        <v>20</v>
      </c>
      <c r="H17" s="5">
        <v>15</v>
      </c>
      <c r="I17" s="5">
        <v>18</v>
      </c>
      <c r="J17" s="5">
        <v>23</v>
      </c>
      <c r="K17" s="5">
        <v>20</v>
      </c>
      <c r="L17" s="5">
        <v>15</v>
      </c>
      <c r="M17" s="5">
        <v>17</v>
      </c>
      <c r="N17" s="5">
        <v>22</v>
      </c>
      <c r="O17" s="5">
        <v>25</v>
      </c>
      <c r="P17" s="5">
        <v>9</v>
      </c>
      <c r="Q17" s="5">
        <v>17</v>
      </c>
      <c r="R17" s="5">
        <v>13</v>
      </c>
      <c r="S17" s="5">
        <v>17</v>
      </c>
      <c r="T17" s="5">
        <v>12</v>
      </c>
      <c r="U17" s="5">
        <v>8</v>
      </c>
      <c r="V17" s="5">
        <v>14</v>
      </c>
      <c r="W17" s="5">
        <v>8</v>
      </c>
      <c r="X17" s="5">
        <v>12</v>
      </c>
      <c r="Y17" s="5">
        <v>8</v>
      </c>
    </row>
    <row r="18" spans="1:25" x14ac:dyDescent="0.35">
      <c r="A18" s="1" t="s">
        <v>135</v>
      </c>
      <c r="B18" s="5">
        <v>3</v>
      </c>
      <c r="C18" s="5">
        <v>5</v>
      </c>
      <c r="D18" s="5">
        <v>5</v>
      </c>
      <c r="E18" s="5">
        <v>5</v>
      </c>
      <c r="F18" s="5">
        <v>8</v>
      </c>
      <c r="G18" s="5">
        <v>9</v>
      </c>
      <c r="H18" s="5">
        <v>11</v>
      </c>
      <c r="I18" s="5">
        <v>13</v>
      </c>
      <c r="J18" s="5">
        <v>10</v>
      </c>
      <c r="K18" s="5">
        <v>4</v>
      </c>
      <c r="L18" s="5">
        <v>6</v>
      </c>
      <c r="M18" s="5">
        <v>5</v>
      </c>
      <c r="N18" s="5">
        <v>11</v>
      </c>
      <c r="O18" s="5">
        <v>2</v>
      </c>
      <c r="P18" s="5">
        <v>2</v>
      </c>
      <c r="Q18" s="5">
        <v>4</v>
      </c>
      <c r="R18" s="5">
        <v>2</v>
      </c>
      <c r="S18" s="5">
        <v>4</v>
      </c>
      <c r="T18" s="5">
        <v>8</v>
      </c>
      <c r="U18" s="5">
        <v>12</v>
      </c>
      <c r="V18" s="5">
        <v>4</v>
      </c>
      <c r="W18" s="5">
        <v>4</v>
      </c>
      <c r="X18" s="5">
        <v>7</v>
      </c>
      <c r="Y18" s="5">
        <v>8</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Cover</vt:lpstr>
      <vt:lpstr>Contents</vt:lpstr>
      <vt:lpstr>Notes</vt:lpstr>
      <vt:lpstr>Supplementary_table_1</vt:lpstr>
      <vt:lpstr>Supplementary_table_2</vt:lpstr>
      <vt:lpstr>Supplementary_table_3</vt:lpstr>
      <vt:lpstr>Supplementary_table_4</vt:lpstr>
      <vt:lpstr>Supplementary_table_5</vt:lpstr>
      <vt:lpstr>Supplementary_table_6</vt:lpstr>
      <vt:lpstr>Supplementary_table_7</vt:lpstr>
      <vt:lpstr>Supplementary_table_8</vt:lpstr>
      <vt:lpstr>Supplementary_table_9</vt:lpstr>
      <vt:lpstr>Supplementary_table_10</vt:lpstr>
      <vt:lpstr>Supplementary_table_11</vt:lpstr>
      <vt:lpstr>Supplementary_table_12</vt:lpstr>
      <vt:lpstr>Supplementary_table_13</vt:lpstr>
      <vt:lpstr>Supplementary_table_14</vt:lpstr>
      <vt:lpstr>Supplementary_table_15</vt:lpstr>
      <vt:lpstr>Supplementary_table_16</vt:lpstr>
      <vt:lpstr>Supplementary_table_17</vt:lpstr>
      <vt:lpstr>Supplementary_table_18</vt:lpstr>
      <vt:lpstr>Supplementary_table_19</vt:lpstr>
      <vt:lpstr>Supplementary_table_20</vt:lpstr>
      <vt:lpstr>Supplementary_table_21</vt:lpstr>
      <vt:lpstr>Supplementary_table_22</vt:lpstr>
      <vt:lpstr>Supplementary_table_23</vt:lpstr>
      <vt:lpstr>Supplementary_table_24</vt:lpstr>
      <vt:lpstr>Supplementary_table_25</vt:lpstr>
      <vt:lpstr>Supplementary_table_26</vt:lpstr>
      <vt:lpstr>Supplementary_table_27</vt:lpstr>
      <vt:lpstr>Supplementary_table_28</vt:lpstr>
      <vt:lpstr>Supplementary_table_29</vt:lpstr>
      <vt:lpstr>Supplementary_table_30</vt:lpstr>
      <vt:lpstr>Supplementary_table_31</vt:lpstr>
      <vt:lpstr>Supplementary_table_32</vt:lpstr>
      <vt:lpstr>Supplementary_table_33</vt:lpstr>
      <vt:lpstr>Supplementary_table_34</vt:lpstr>
      <vt:lpstr>Supplementary_table_35</vt:lpstr>
      <vt:lpstr>Supplementary_table_36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Yorkshire and the Humber TB report 2024: supplementary data tables</dc:title>
  <dc:creator/>
  <cp:lastModifiedBy/>
  <dcterms:created xsi:type="dcterms:W3CDTF">2026-03-16T08:04:47Z</dcterms:created>
  <dcterms:modified xsi:type="dcterms:W3CDTF">2026-03-18T11:45:10Z</dcterms:modified>
</cp:coreProperties>
</file>