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hecloud-my.sharepoint.com/personal/simon_port_ukhsa_gov_uk/Documents/Documents/GOV-20639 TB reports supplementary data check/"/>
    </mc:Choice>
  </mc:AlternateContent>
  <xr:revisionPtr revIDLastSave="0" documentId="8_{5CD621AE-7D7B-445E-973C-79210AD74073}" xr6:coauthVersionLast="47" xr6:coauthVersionMax="47" xr10:uidLastSave="{00000000-0000-0000-0000-000000000000}"/>
  <bookViews>
    <workbookView xWindow="-110" yWindow="-110" windowWidth="25180" windowHeight="16140" xr2:uid="{00000000-000D-0000-FFFF-FFFF00000000}"/>
  </bookViews>
  <sheets>
    <sheet name="Cover" sheetId="1" r:id="rId1"/>
    <sheet name="Contents" sheetId="2" r:id="rId2"/>
    <sheet name="Notes" sheetId="3" r:id="rId3"/>
    <sheet name="Supplementary_table_1" sheetId="4" r:id="rId4"/>
    <sheet name="Supplementary_table_2" sheetId="5" r:id="rId5"/>
    <sheet name="Supplementary_table_3" sheetId="6" r:id="rId6"/>
    <sheet name="Supplementary_table_4" sheetId="7" r:id="rId7"/>
    <sheet name="Supplementary_table_5" sheetId="8" r:id="rId8"/>
    <sheet name="Supplementary_table_6" sheetId="9" r:id="rId9"/>
    <sheet name="Supplementary_table_7" sheetId="10" r:id="rId10"/>
    <sheet name="Supplementary_table_8" sheetId="11" r:id="rId11"/>
    <sheet name="Supplementary_table_9" sheetId="12" r:id="rId12"/>
    <sheet name="Supplementary_table_10" sheetId="13" r:id="rId13"/>
    <sheet name="Supplementary_table_11" sheetId="14" r:id="rId14"/>
    <sheet name="Supplementary_table_12" sheetId="16" r:id="rId15"/>
    <sheet name="Supplementary_table_13" sheetId="17" r:id="rId16"/>
    <sheet name="Supplementary_table_14" sheetId="18" r:id="rId17"/>
    <sheet name="Supplementary_table_15" sheetId="19" r:id="rId18"/>
    <sheet name="Supplementary_table_16" sheetId="20" r:id="rId19"/>
    <sheet name="Supplementary_table_17" sheetId="21" r:id="rId20"/>
    <sheet name="Supplementary_table_18" sheetId="22" r:id="rId21"/>
    <sheet name="Supplementary_table_19" sheetId="23" r:id="rId22"/>
    <sheet name="Supplementary_table_20" sheetId="24" r:id="rId23"/>
    <sheet name="Supplementary_table_21" sheetId="25" r:id="rId24"/>
    <sheet name="Supplementary_table_22" sheetId="26" r:id="rId25"/>
    <sheet name="Supplementary_table_23" sheetId="27" r:id="rId26"/>
    <sheet name="Supplementary_table_24" sheetId="28" r:id="rId27"/>
    <sheet name="Supplementary_table_25" sheetId="29" r:id="rId28"/>
    <sheet name="Supplementary_table_26" sheetId="30" r:id="rId29"/>
    <sheet name="Supplementary_table_27" sheetId="31" r:id="rId30"/>
    <sheet name="Supplementary_table_28" sheetId="32" r:id="rId31"/>
    <sheet name="Supplementary_table_29" sheetId="33" r:id="rId32"/>
    <sheet name="Supplementary_table_30" sheetId="34" r:id="rId33"/>
    <sheet name="Supplementary_table_31" sheetId="35" r:id="rId34"/>
    <sheet name="Supplementary_table_32" sheetId="36" r:id="rId35"/>
    <sheet name="Supplementary_table_33" sheetId="37" r:id="rId36"/>
    <sheet name="Supplementary_table_34" sheetId="38" r:id="rId37"/>
    <sheet name="Supplementary_table_35" sheetId="39" r:id="rId38"/>
    <sheet name="Supplementary_table_36" sheetId="43" r:id="rId39"/>
    <sheet name="Supplementary_table_37" sheetId="44" r:id="rId40"/>
    <sheet name="Supplementary_table_38" sheetId="42" r:id="rId4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2" l="1"/>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alcChain>
</file>

<file path=xl/sharedStrings.xml><?xml version="1.0" encoding="utf-8"?>
<sst xmlns="http://schemas.openxmlformats.org/spreadsheetml/2006/main" count="3585" uniqueCount="495">
  <si>
    <t>Tuberculosis annual regional report</t>
  </si>
  <si>
    <t>This report from the UK Health Security Agency (UKHSA) presents people with TB disease notified to the National Tuberculosis Surveillance System (NTBS). It aims to describe the epidemiology of TB in South West region up to the end of 2024.</t>
  </si>
  <si>
    <t>This report covers data from 2001 to 2024.</t>
  </si>
  <si>
    <t>Rates were calculated using the Office for National Statistics mid-year population estimates.</t>
  </si>
  <si>
    <t>Publication date</t>
  </si>
  <si>
    <t>Authors</t>
  </si>
  <si>
    <t>Notes</t>
  </si>
  <si>
    <t>Some tables refer to notes. When notes are mentioned the note marker is presented in square brackets. The note text can be found in the notes table and next to the notes marker as the note applies to the entire table.</t>
  </si>
  <si>
    <t>Contents</t>
  </si>
  <si>
    <t>This worksheet contains one table.</t>
  </si>
  <si>
    <t>Sheet name</t>
  </si>
  <si>
    <t>Sheet title</t>
  </si>
  <si>
    <t>Notes page</t>
  </si>
  <si>
    <t>Supplementary Table 1. Number of TB notifications per year, South West, 2001 to 2024</t>
  </si>
  <si>
    <t>This data refers to figure 1 in the South West TB report for 2024</t>
  </si>
  <si>
    <t>Supplementary Table 2. TB notification rates per 100,000 population per year, South West, 2001 to 2024</t>
  </si>
  <si>
    <t>This data refers to figure 2 in the South West TB report for 2024</t>
  </si>
  <si>
    <t>Supplementary Table 3. Observed TB notification rate compared with required TB notification rates to meet the WHO End TB 2035 goal of 90% reduction in incidence from 2015 to 2024, South West, 2015 to 2024</t>
  </si>
  <si>
    <t>This data refers to figure 3 in the South West TB report for 2024</t>
  </si>
  <si>
    <t>Supplementary Table 4. TB notification rate per 100,000 population by upper tier local authority, South West, 2001 to 2024</t>
  </si>
  <si>
    <t>This data refers to figure 4 in the South West TB report for 2024</t>
  </si>
  <si>
    <t>Supplementary Table 5. TB notification rate per 100,000 population by upper tier local authority, South West, 2024</t>
  </si>
  <si>
    <t>This data refers to figure 5 in the South West TB report for 2024</t>
  </si>
  <si>
    <t>Supplementary Table 6. TB notification numbers by age and sex, South West, 2024</t>
  </si>
  <si>
    <t>This data refers to figure 6 in the South West TB report for 2024</t>
  </si>
  <si>
    <t>Supplementary Table 7. TB notification rates per 100,000 population by age and sex, South West, 2024</t>
  </si>
  <si>
    <t>This data refers to figure 7 in the South West TB report for 2024</t>
  </si>
  <si>
    <t>Supplementary Table 8. Number of TB notifications in non-UK born and UK born by place of birth, South West, 2001 to 2024</t>
  </si>
  <si>
    <t>This data refers to figure 8 in the South West TB report for 2024</t>
  </si>
  <si>
    <t>Supplementary Table 9. Number of TB notifications in non-UK born and UK born by place of birth and age group, South West, 2001 to 2024</t>
  </si>
  <si>
    <t>This data refers to figure 9 in the South West TB report for 2024</t>
  </si>
  <si>
    <t>Supplementary Table 10. Proportions of TB notifications by time since entry, for people born outside the UK, South West, 2001 to 2024</t>
  </si>
  <si>
    <t>This data refers to figure 10 in the South West TB report for 2024</t>
  </si>
  <si>
    <t>Supplementary Table 11. Numbers of TB notifications for the most common countries of birth for people with TB born outside the UK, South West, 2014 to 2024</t>
  </si>
  <si>
    <t>This data refers to figure 11 in the South West TB report for 2024</t>
  </si>
  <si>
    <t>Supplementary Table 12. Number of TB notifications in ethnic groups by place of birth (UK and non-UK born), South West, 2024</t>
  </si>
  <si>
    <t>This data refers to figure 12 in the South West TB report for 2024</t>
  </si>
  <si>
    <t>Supplementary Table 13. Number of TB notifications in ethnic groups by place of birth (UK and non-UK born), South West, 2001 to 2024</t>
  </si>
  <si>
    <t>This data refers to figure 13 in the South West TB report for 2024</t>
  </si>
  <si>
    <t>Supplementary Table 14. Proportion of people notified with pulmonary TB, South West, 2014 to 2024</t>
  </si>
  <si>
    <t>This data refers to figure 14 in the South West TB report for 2024</t>
  </si>
  <si>
    <t>Supplementary Table 15. Proportion of people with TB offered an HIV test by year, South West, 2019 to 2024</t>
  </si>
  <si>
    <t>This data refers to figure 15 in the South West TB report for 2024</t>
  </si>
  <si>
    <t>Supplementary Table 16. Proportion of people with TB aged 15 years or over with at least one social risk factor (SRF), South West, 2019 to 2024</t>
  </si>
  <si>
    <t>This data refers to figure 16 in the South West TB report for 2024</t>
  </si>
  <si>
    <t>Supplementary Table 17. TB notification rate per 100,000 population by deprivation decile, South West, 2024</t>
  </si>
  <si>
    <t>This data refers to figure 17 in the South West TB report for 2024</t>
  </si>
  <si>
    <t>Supplementary Table 18. Proportion of people notified with pulmonary TB who were culture confirmed, South West, 2018 to 2024</t>
  </si>
  <si>
    <t>This data refers to figure 18 in the South West TB report for 2024</t>
  </si>
  <si>
    <t>Supplementary Table 19. Proportion of people culture confirmed with TB with first line drug results, South West, 2018 to 2024</t>
  </si>
  <si>
    <t>This data refers to figure 19 in the South West TB report for 2024</t>
  </si>
  <si>
    <t>Supplementary Table 20. Proportion of people notified with culture confirmed TB with initial resistance to any first line drug, South West, 2018 to 2024</t>
  </si>
  <si>
    <t>This data refers to figure 20 in the South West TB report for 2024</t>
  </si>
  <si>
    <t>Supplementary Table 21. TB notification numbers in children aged under 18 years, South West, 2001 to 2024</t>
  </si>
  <si>
    <t>This data refers to figure 21 in the South West TB report for 2024</t>
  </si>
  <si>
    <t>Supplementary Table 22. TB notification rates per 100,000 population in children aged under 18 years, South West, 2001 to 2024</t>
  </si>
  <si>
    <t>This data refers to figure 22 in the South West TB report for 2024</t>
  </si>
  <si>
    <t>Supplementary Table 23. Number of TB notifications in UK born children aged under 18 years, South West, 2001 to 2024</t>
  </si>
  <si>
    <t>This data refers to figure 23 in the South West TB report for 2024</t>
  </si>
  <si>
    <t>Supplementary Table 24. Number of TB notifications in non-UK born children aged under 18 years, South West, 2001 to 2024</t>
  </si>
  <si>
    <t>This data refers to figure 24 in the South West TB report for 2024</t>
  </si>
  <si>
    <t>Supplementary Table 25. Proportion of people notified with pulmonary TB with a treatment delay over 2 months, South West, 2019 to 2024</t>
  </si>
  <si>
    <t>This data refers to figure 25 in the South West TB report for 2024</t>
  </si>
  <si>
    <t>Supplementary Table 26. Proportion of people notified with extra-pulmonary TB with a treatment delay over 2 months, South West, 2019 to 2024</t>
  </si>
  <si>
    <t>This data refers to figure 26 in the South West TB report for 2024</t>
  </si>
  <si>
    <t>Supplementary Table 27. Median treatment delays among people notified with pulmonary TB, South West, 2019 to 2024</t>
  </si>
  <si>
    <t>This data refers to figure 27 in the South West TB report for 2024</t>
  </si>
  <si>
    <t>Supplementary Table 28. Proportion of people with non-severe TB treated for non-MDR or non-RR TB with one or more social risk factors who completed treatment within 12 months, South West, 2019 to 2023</t>
  </si>
  <si>
    <t>This data refers to figure 28 in the South West TB report for 2024</t>
  </si>
  <si>
    <t>Supplementary Table 29. Proportion of people with non-severe TB treated for non-MDR or non-RR TB who completed treatment within 12 months compared with the target of 90% Region, South West, 2019 to 2023</t>
  </si>
  <si>
    <t>This data refers to figure 29 in the South West TB report for 2024</t>
  </si>
  <si>
    <t>Supplementary Table 30. Outcomes of people evaluated who did not complete treatment by 12 months for people with non-severe TB treated for non-MDR or non-RR TB, South West, 2014 to 2023</t>
  </si>
  <si>
    <t>This data refers to figure 30 in the South West TB report for 2024</t>
  </si>
  <si>
    <t>Supplementary Table 31. Proportion of people with non-severe TB treated for non-MDR or non-RR TB who died at their last recorded treatment outcome, South West, 2018 to 2023</t>
  </si>
  <si>
    <t>This data refers to figure 31 in the South West TB report for 2024</t>
  </si>
  <si>
    <t>Supplementary Table 32. Proportion of people notified with pulmonary TB with at least 5 contacts identified and screened for active and latent TB by year,  South West, 2019 to 2024</t>
  </si>
  <si>
    <t>This data refers to figure 32 in the South West TB report for 2024</t>
  </si>
  <si>
    <t>Supplementary Table 33. LTBI treatment completion in close contacts of adult or child and UK born or non-UK born index individuals,  South West, 2024</t>
  </si>
  <si>
    <t>This data refers to figure 33 in the South West TB report for 2024</t>
  </si>
  <si>
    <t>Supplementary Table 34. Proportion of TB notifications occurring within 5 years of entry to the UK for all countries of birth outside of the UK,  South West, 2018 to 2024</t>
  </si>
  <si>
    <t>This data refers to figure 34 in the South West TB report for 2024</t>
  </si>
  <si>
    <t>Supplementary Table 35. TB cases by lower tier local authority, South West, 2001 to 2024</t>
  </si>
  <si>
    <t>This data is not included in the South West TB report for 2024 and is an additional table</t>
  </si>
  <si>
    <t>Supplementary Table 36. TB rates per 100,000 population by lower tier local authority, South West, 2001 to 2024</t>
  </si>
  <si>
    <t>Supplementary Table 37. TB cases by NHS Integrated Care Board of residence, South West, 2001 to 2024</t>
  </si>
  <si>
    <t>Supplementary Table 38. TB rates per 100,000 population by NHS Integrated Care Board of residence, South West, 2001 to 2024</t>
  </si>
  <si>
    <t>Supplementary Table 39. TB cases by upper tier local authority, South West, 2001 to 2024</t>
  </si>
  <si>
    <t>Note number</t>
  </si>
  <si>
    <t>Note text</t>
  </si>
  <si>
    <t>[note 1]</t>
  </si>
  <si>
    <t>CI denotes confidence interval.</t>
  </si>
  <si>
    <t>[note 2]</t>
  </si>
  <si>
    <t>In London reports, City of London and Hackney boroughs have been combined. In South West reports Cornwall and Isles of Scilly have been combined. This is due to data suppression regulations.</t>
  </si>
  <si>
    <t>[note 3]</t>
  </si>
  <si>
    <t>0 cases have been excluded due to missing age and/or sex data</t>
  </si>
  <si>
    <t>[note 4]</t>
  </si>
  <si>
    <t>Not all social risk factors were captured before 2021</t>
  </si>
  <si>
    <t>[note 5]</t>
  </si>
  <si>
    <t>Delay to treatment is defined by when treatment was started from symptom onset.</t>
  </si>
  <si>
    <t>[note 6]</t>
  </si>
  <si>
    <t>Cases where delay to treatment was recorded as being greater than 730 days have been removed.</t>
  </si>
  <si>
    <t>[note 7]</t>
  </si>
  <si>
    <t>All people included in this table are people with pulmonary TB who did not have a postmortem diagnosis and it was known that they had started treatment.</t>
  </si>
  <si>
    <t>[note 8]</t>
  </si>
  <si>
    <t>Does not include individuals with CNS, spinal, cryptic and/or miliary TB.</t>
  </si>
  <si>
    <t>[note 9]</t>
  </si>
  <si>
    <t>Death could be due to TB or any other cause.</t>
  </si>
  <si>
    <t>[note 10]</t>
  </si>
  <si>
    <t>Individuals with more than 65 contacts were excluded as indicative of a large outbreak investigation and therefore not representative of the routine contact tracing.</t>
  </si>
  <si>
    <t>Year</t>
  </si>
  <si>
    <t>Number of TB notifications</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</si>
  <si>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</si>
  <si>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</si>
  <si>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</si>
  <si>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</si>
  <si>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</si>
  <si>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</si>
  <si>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</si>
  <si>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</si>
  <si>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</si>
  <si>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</si>
  <si>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</si>
  <si>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</si>
  <si>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</si>
  <si>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</si>
  <si>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</si>
  <si>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</si>
  <si>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</si>
  <si>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</si>
  <si>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</si>
  <si>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</si>
  <si>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</si>
  <si>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</si>
  <si>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</si>
  <si>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</si>
  <si>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[note 1] CI denotes confidence interval.</t>
  </si>
  <si>
    <t>Area</t>
  </si>
  <si>
    <t>Total population</t>
  </si>
  <si>
    <t>TB notification rate per 
100,000 population</t>
  </si>
  <si>
    <t>Lower 95% CI</t>
  </si>
  <si>
    <t>Upper 95% CI</t>
  </si>
  <si>
    <t>South West</t>
  </si>
  <si>
    <t>England</t>
  </si>
  <si>
    <t>[x] denotes that this data is not calculable.</t>
  </si>
  <si>
    <t>Required or observed TB notification rate</t>
  </si>
  <si>
    <t>TB notification rate 
per 100,000 population</t>
  </si>
  <si>
    <t>TB notification rate</t>
  </si>
  <si>
    <t>4.6</t>
  </si>
  <si>
    <t>5.9</t>
  </si>
  <si>
    <t>Required rate</t>
  </si>
  <si>
    <t>[x]</t>
  </si>
  <si>
    <t>3.8</t>
  </si>
  <si>
    <t>4.9</t>
  </si>
  <si>
    <t>3.6</t>
  </si>
  <si>
    <t>2.9</t>
  </si>
  <si>
    <t>3.9</t>
  </si>
  <si>
    <t>4.7</t>
  </si>
  <si>
    <t>2.5</t>
  </si>
  <si>
    <t>3.4</t>
  </si>
  <si>
    <t>2.4</t>
  </si>
  <si>
    <t>3.3</t>
  </si>
  <si>
    <t>3.1</t>
  </si>
  <si>
    <t>4.1</t>
  </si>
  <si>
    <t>3.7</t>
  </si>
  <si>
    <t>[note 2] In London reports, City of London and Hackney boroughs have been combined. In South West reports Cornwall and Isles of Scilly have been combined. This is due to data suppression regulations.</t>
  </si>
  <si>
    <t>Upper tier local authority</t>
  </si>
  <si>
    <t>Bath and North East Somerset</t>
  </si>
  <si>
    <t>Bournemouth, Christchurch and Poole</t>
  </si>
  <si>
    <t>Bristol</t>
  </si>
  <si>
    <t>Cornwall and Isles of Scilly</t>
  </si>
  <si>
    <t>Devon</t>
  </si>
  <si>
    <t>Dorset</t>
  </si>
  <si>
    <t>Gloucestershire</t>
  </si>
  <si>
    <t>North Somerset</t>
  </si>
  <si>
    <t>Plymouth</t>
  </si>
  <si>
    <t>Somerset</t>
  </si>
  <si>
    <t>South Gloucestershire</t>
  </si>
  <si>
    <t>Swindon</t>
  </si>
  <si>
    <t>Torbay</t>
  </si>
  <si>
    <t>Wiltshire</t>
  </si>
  <si>
    <t>TB notification rate by upper tier local authority of residence</t>
  </si>
  <si>
    <t>[note 3] 0 cases have been excluded due to missing age and/or sex data</t>
  </si>
  <si>
    <t>Sex</t>
  </si>
  <si>
    <t>Age group (years)</t>
  </si>
  <si>
    <t>Female</t>
  </si>
  <si>
    <t>0 to 9</t>
  </si>
  <si>
    <t>Male</t>
  </si>
  <si>
    <t>10 to 19</t>
  </si>
  <si>
    <t>20 to 29</t>
  </si>
  <si>
    <t>30 to 39</t>
  </si>
  <si>
    <t>40 to 49</t>
  </si>
  <si>
    <t>50 to 59</t>
  </si>
  <si>
    <t>60 to 69</t>
  </si>
  <si>
    <t>70 to 79</t>
  </si>
  <si>
    <t>80 and over</t>
  </si>
  <si>
    <t>TB notification rate (per 100,000)</t>
  </si>
  <si>
    <t>0.4</t>
  </si>
  <si>
    <t>0.0</t>
  </si>
  <si>
    <t>2.0</t>
  </si>
  <si>
    <t>1.0</t>
  </si>
  <si>
    <t>0.2</t>
  </si>
  <si>
    <t>3.0</t>
  </si>
  <si>
    <t>0.6</t>
  </si>
  <si>
    <t>0.1</t>
  </si>
  <si>
    <t>2.2</t>
  </si>
  <si>
    <t>1.7</t>
  </si>
  <si>
    <t>9.2</t>
  </si>
  <si>
    <t>6.3</t>
  </si>
  <si>
    <t>13.1</t>
  </si>
  <si>
    <t>10.0</t>
  </si>
  <si>
    <t>7.0</t>
  </si>
  <si>
    <t>13.9</t>
  </si>
  <si>
    <t>4.0</t>
  </si>
  <si>
    <t>9.4</t>
  </si>
  <si>
    <t>6.9</t>
  </si>
  <si>
    <t>4.5</t>
  </si>
  <si>
    <t>10.2</t>
  </si>
  <si>
    <t>6.7</t>
  </si>
  <si>
    <t>6.5</t>
  </si>
  <si>
    <t>9.9</t>
  </si>
  <si>
    <t>0.7</t>
  </si>
  <si>
    <t>5.2</t>
  </si>
  <si>
    <t>3.2</t>
  </si>
  <si>
    <t>8.1</t>
  </si>
  <si>
    <t>1.1</t>
  </si>
  <si>
    <t>2.1</t>
  </si>
  <si>
    <t>6.6</t>
  </si>
  <si>
    <t>2.8</t>
  </si>
  <si>
    <t>1.3</t>
  </si>
  <si>
    <t>7.2</t>
  </si>
  <si>
    <t>1.8</t>
  </si>
  <si>
    <t>0.5</t>
  </si>
  <si>
    <t>5.0</t>
  </si>
  <si>
    <t>9.8</t>
  </si>
  <si>
    <t>Place of birth</t>
  </si>
  <si>
    <t>Non UK-born</t>
  </si>
  <si>
    <t>UK-born</t>
  </si>
  <si>
    <t>0 to 14</t>
  </si>
  <si>
    <t>Non-UK born</t>
  </si>
  <si>
    <t>UK born</t>
  </si>
  <si>
    <t>All places of birth</t>
  </si>
  <si>
    <t>15 to 44</t>
  </si>
  <si>
    <t>45 to 64</t>
  </si>
  <si>
    <t>65 and older</t>
  </si>
  <si>
    <t>Time since entry</t>
  </si>
  <si>
    <t>Total number of TB notifications in year</t>
  </si>
  <si>
    <t>Proportion of TB notifications</t>
  </si>
  <si>
    <t>Less than 2 years</t>
  </si>
  <si>
    <t>40.7</t>
  </si>
  <si>
    <t>2 to 5 years</t>
  </si>
  <si>
    <t>18.5</t>
  </si>
  <si>
    <t>6 to 10 years</t>
  </si>
  <si>
    <t>16.7</t>
  </si>
  <si>
    <t>11 or more years</t>
  </si>
  <si>
    <t>24.1</t>
  </si>
  <si>
    <t>48.6</t>
  </si>
  <si>
    <t>16.2</t>
  </si>
  <si>
    <t>9.5</t>
  </si>
  <si>
    <t>25.7</t>
  </si>
  <si>
    <t>48.1</t>
  </si>
  <si>
    <t>28.6</t>
  </si>
  <si>
    <t>9.1</t>
  </si>
  <si>
    <t>14.3</t>
  </si>
  <si>
    <t>45.7</t>
  </si>
  <si>
    <t>35.3</t>
  </si>
  <si>
    <t>7.8</t>
  </si>
  <si>
    <t>11.2</t>
  </si>
  <si>
    <t>45.9</t>
  </si>
  <si>
    <t>37.8</t>
  </si>
  <si>
    <t>6.1</t>
  </si>
  <si>
    <t>39.4</t>
  </si>
  <si>
    <t>40.2</t>
  </si>
  <si>
    <t>11.4</t>
  </si>
  <si>
    <t>26.5</t>
  </si>
  <si>
    <t>46.0</t>
  </si>
  <si>
    <t>15.0</t>
  </si>
  <si>
    <t>12.4</t>
  </si>
  <si>
    <t>26.7</t>
  </si>
  <si>
    <t>37.2</t>
  </si>
  <si>
    <t>17.4</t>
  </si>
  <si>
    <t>18.6</t>
  </si>
  <si>
    <t>31.5</t>
  </si>
  <si>
    <t>29.7</t>
  </si>
  <si>
    <t>22.5</t>
  </si>
  <si>
    <t>27.5</t>
  </si>
  <si>
    <t>35.8</t>
  </si>
  <si>
    <t>19.3</t>
  </si>
  <si>
    <t>22.9</t>
  </si>
  <si>
    <t>32.2</t>
  </si>
  <si>
    <t>28.8</t>
  </si>
  <si>
    <t>16.1</t>
  </si>
  <si>
    <t>29.3</t>
  </si>
  <si>
    <t>20.7</t>
  </si>
  <si>
    <t>18.8</t>
  </si>
  <si>
    <t>21.4</t>
  </si>
  <si>
    <t>25.6</t>
  </si>
  <si>
    <t>34.2</t>
  </si>
  <si>
    <t>24.7</t>
  </si>
  <si>
    <t>22.7</t>
  </si>
  <si>
    <t>24.0</t>
  </si>
  <si>
    <t>14.9</t>
  </si>
  <si>
    <t>26.1</t>
  </si>
  <si>
    <t>27.6</t>
  </si>
  <si>
    <t>31.3</t>
  </si>
  <si>
    <t>14.6</t>
  </si>
  <si>
    <t>24.4</t>
  </si>
  <si>
    <t>26.0</t>
  </si>
  <si>
    <t>35.0</t>
  </si>
  <si>
    <t>19.8</t>
  </si>
  <si>
    <t>34.0</t>
  </si>
  <si>
    <t>15.1</t>
  </si>
  <si>
    <t>31.1</t>
  </si>
  <si>
    <t>23.9</t>
  </si>
  <si>
    <t>20.5</t>
  </si>
  <si>
    <t>28.4</t>
  </si>
  <si>
    <t>27.3</t>
  </si>
  <si>
    <t>22.2</t>
  </si>
  <si>
    <t>19.7</t>
  </si>
  <si>
    <t>36.8</t>
  </si>
  <si>
    <t>22.1</t>
  </si>
  <si>
    <t>24.2</t>
  </si>
  <si>
    <t>16.8</t>
  </si>
  <si>
    <t>20.4</t>
  </si>
  <si>
    <t>26.9</t>
  </si>
  <si>
    <t>11.8</t>
  </si>
  <si>
    <t>40.9</t>
  </si>
  <si>
    <t>26.3</t>
  </si>
  <si>
    <t>25.3</t>
  </si>
  <si>
    <t>17.2</t>
  </si>
  <si>
    <t>36.6</t>
  </si>
  <si>
    <t>11.3</t>
  </si>
  <si>
    <t>24.6</t>
  </si>
  <si>
    <t>42.9</t>
  </si>
  <si>
    <t>29.2</t>
  </si>
  <si>
    <t>Country of birth</t>
  </si>
  <si>
    <t>India</t>
  </si>
  <si>
    <t>Nepal</t>
  </si>
  <si>
    <t>Nigeria</t>
  </si>
  <si>
    <t>Pakistan</t>
  </si>
  <si>
    <t>Zimbabwe</t>
  </si>
  <si>
    <t>Ethnic group</t>
  </si>
  <si>
    <t>White</t>
  </si>
  <si>
    <t>Mixed/Other</t>
  </si>
  <si>
    <t>Black</t>
  </si>
  <si>
    <t>South Asian</t>
  </si>
  <si>
    <t>Number of TB notifications with pulmonary TB</t>
  </si>
  <si>
    <t>Total number of TB notifications</t>
  </si>
  <si>
    <t>Proportion of people notified with pulmonary TB</t>
  </si>
  <si>
    <t>Number of TB notifications offered an HIV test</t>
  </si>
  <si>
    <t>Proportion of people notified with TB offered an HIV test (%)</t>
  </si>
  <si>
    <t>[note 4] Not all social risk factors were captured before 2021.</t>
  </si>
  <si>
    <t>Number of TB notifications aged 15 years or over with at least one social risk factor</t>
  </si>
  <si>
    <t>Total number of TB notifications aged 15 years or over</t>
  </si>
  <si>
    <t>Proportion of people with TB aged 15 years or over with at least one social risk factor (%)</t>
  </si>
  <si>
    <t>IMD 2025 deprivation decile</t>
  </si>
  <si>
    <t>TB notification rate per 100,000 population</t>
  </si>
  <si>
    <t>1</t>
  </si>
  <si>
    <t>2</t>
  </si>
  <si>
    <t>3</t>
  </si>
  <si>
    <t>4</t>
  </si>
  <si>
    <t>5</t>
  </si>
  <si>
    <t>6</t>
  </si>
  <si>
    <t>7</t>
  </si>
  <si>
    <t>8</t>
  </si>
  <si>
    <t>9</t>
  </si>
  <si>
    <t>10</t>
  </si>
  <si>
    <t>Number of TB notifications with pulmonary TB who were culture confirmed</t>
  </si>
  <si>
    <t>Total number of TB notifications with pulmonary TB</t>
  </si>
  <si>
    <t>Proportion of people notified with pulmonary TB who were culture confirmed (%)</t>
  </si>
  <si>
    <t>Number of people with culture confirmed TB with first line drug results</t>
  </si>
  <si>
    <t>Total number of people with culture confirmed TB</t>
  </si>
  <si>
    <t>Proportion of people with culture confirmed TB with first line drug results (%)</t>
  </si>
  <si>
    <t>Number of people with culture confirmed TB with initial resistance to any first line drug</t>
  </si>
  <si>
    <t>Total number of people culture confirmed TB</t>
  </si>
  <si>
    <t>Proportion of people notified with culture confirmed TB with initial resistance to any first line drug (%)</t>
  </si>
  <si>
    <t>Number of TB notifications in children aged under 18 years</t>
  </si>
  <si>
    <t>Total population of children aged under 18 years</t>
  </si>
  <si>
    <t>TB notification rate per 100,000 population in children aged under 18 years</t>
  </si>
  <si>
    <t>[note 5] Delay to treatment is defined by when treatment was started from symptom onset.</t>
  </si>
  <si>
    <t>[note 6] Cases where delay to treatment was recorded as being greater than 730 days have been removed.</t>
  </si>
  <si>
    <t>Number of people notified with pulmonary TB with a treatment delay over 2 months</t>
  </si>
  <si>
    <t>Total number of people notified with pulmonary TB</t>
  </si>
  <si>
    <t>Proportion of people notified with pulmonary TB with a treatment delay over 2 months (%)</t>
  </si>
  <si>
    <t>Number of people notified with extra-pulmonary TB with a treatment delay over 2 months</t>
  </si>
  <si>
    <t>Total number of people notified with extra-pulmonary TB</t>
  </si>
  <si>
    <t>Proportion of people notified with extra-pulmonary TB with a treatment delay over 2 months (%)</t>
  </si>
  <si>
    <t>[note 7] All people included in this table are people with pulmonary TB who did not have a postmortem diagnosis and it was known that they had started treatment.</t>
  </si>
  <si>
    <t>Median</t>
  </si>
  <si>
    <t>Lower quartile</t>
  </si>
  <si>
    <t>Upper quartile</t>
  </si>
  <si>
    <t>Interquartile range</t>
  </si>
  <si>
    <t>Lower limit</t>
  </si>
  <si>
    <t>Upper limit</t>
  </si>
  <si>
    <t>Number of people with non-severe TB treated for non-MDR or non-RR TB with one or more social risk factors who completed treatment within 12 months</t>
  </si>
  <si>
    <t>Total number of people with non-severe TB treated for non-MDR or non-RR TB with one or more social risk factors</t>
  </si>
  <si>
    <t>Proportion of people with non-severe TB treated for non-MDR or non-RR TB with one or more social risk factors who completed treatment within 12 months (%)</t>
  </si>
  <si>
    <t>Number of people with non-severe TB treated for non-MDR or non-RR TB who completed treatment within 12 months</t>
  </si>
  <si>
    <t>Total number of people with non-severe TB treated for non-MDR or non-RR TB</t>
  </si>
  <si>
    <t>Proportion of people with non-severe TB treated for non-MDR or non-RR TB who completed treatment within 12 months compared with the target of 90% Region (%)</t>
  </si>
  <si>
    <t>Outcome</t>
  </si>
  <si>
    <t>Number of people evaluated with non-severe TB treated for non-MDR and non-RR TB who did not complete treatment at 12 months by outcome</t>
  </si>
  <si>
    <t>Total number of people evaluated with non-severe TB treated for non-MDR and non-RR TB</t>
  </si>
  <si>
    <t>Proportion of people evaluated with non-severe TB treated for non-MDR and non-RR TB who did not complete treatment at 12 months (%)</t>
  </si>
  <si>
    <t>Died</t>
  </si>
  <si>
    <t>7.6</t>
  </si>
  <si>
    <t>Lost to follow-up</t>
  </si>
  <si>
    <t>Still on treatment</t>
  </si>
  <si>
    <t>Treatment stopped</t>
  </si>
  <si>
    <t>5.3</t>
  </si>
  <si>
    <t>1.4</t>
  </si>
  <si>
    <t>7.3</t>
  </si>
  <si>
    <t>4.4</t>
  </si>
  <si>
    <t>1.5</t>
  </si>
  <si>
    <t>6.8</t>
  </si>
  <si>
    <t>1.2</t>
  </si>
  <si>
    <t>2.3</t>
  </si>
  <si>
    <t>6.2</t>
  </si>
  <si>
    <t>4.3</t>
  </si>
  <si>
    <t>1.6</t>
  </si>
  <si>
    <t>2.7</t>
  </si>
  <si>
    <t>[note 9] Death could be due to TB or any other cause.</t>
  </si>
  <si>
    <t>Number of people with non-severe TB treated for non-MDR or non-RR TB who died at their last recorded treatment outcome</t>
  </si>
  <si>
    <t>Proportion of people with non-severe TB treated for non-MDR or non-RR TB who died at their last recorded treatment outcome (%)</t>
  </si>
  <si>
    <t>[note 10] Individuals with more than 65 contacts were excluded as indicative of a large outbreak investigation and therefore not representative of the routine contact tracing.</t>
  </si>
  <si>
    <t>Category</t>
  </si>
  <si>
    <t>Total number of index individuals</t>
  </si>
  <si>
    <t>Number of contacts identified</t>
  </si>
  <si>
    <t>Number of contacts screened for latent TB</t>
  </si>
  <si>
    <t>Number of contacts with latent TB</t>
  </si>
  <si>
    <t>Number of contacts with latent TB who completed treatment</t>
  </si>
  <si>
    <t>Proportion of contacts with latent TB who completed treatment</t>
  </si>
  <si>
    <t>Adult index individuals</t>
  </si>
  <si>
    <t>Total number of TB notifications occuring for all countries of birth outside of the UK</t>
  </si>
  <si>
    <t>Lower tier local authority</t>
  </si>
  <si>
    <t>Bristol, City of</t>
  </si>
  <si>
    <t>East Devon</t>
  </si>
  <si>
    <t>Exeter</t>
  </si>
  <si>
    <t>Mid Devon</t>
  </si>
  <si>
    <t>North Devon</t>
  </si>
  <si>
    <t>South Hams</t>
  </si>
  <si>
    <t>Teignbridge</t>
  </si>
  <si>
    <t>Torridge</t>
  </si>
  <si>
    <t>West Devon</t>
  </si>
  <si>
    <t>Cheltenham</t>
  </si>
  <si>
    <t>Cotswold</t>
  </si>
  <si>
    <t>Forest of Dean</t>
  </si>
  <si>
    <t>Gloucester</t>
  </si>
  <si>
    <t>Stroud</t>
  </si>
  <si>
    <t>Tewkesbury</t>
  </si>
  <si>
    <t>NHS ICB</t>
  </si>
  <si>
    <t>NHS Bath and North East Somerset, Swindon and Wiltshire Integrated Care Board</t>
  </si>
  <si>
    <t>NHS Bristol, North Somerset and South Gloucestershire Integrated Care Board</t>
  </si>
  <si>
    <t>NHS Cornwall and the Isles of Scilly Integrated Care Board</t>
  </si>
  <si>
    <t>NHS Devon Integrated Care Board</t>
  </si>
  <si>
    <t>NHS Dorset Integrated Care Board</t>
  </si>
  <si>
    <t>NHS Gloucestershire Integrated Care Board</t>
  </si>
  <si>
    <t>NHS Somerset Integrated Care Board</t>
  </si>
  <si>
    <t>[note 8] Does not include individuals with CNS, spinal, cryptic disseminated disease and/or miliary TB among adults and TB meningitis, miliary or cryptic disseminated among children aged 0 to 14 years.</t>
  </si>
  <si>
    <t>Supplementary Table 12. Number of TB notifications in ethnic groups by place of birth (UK and non-UK born), South West, 2001 to 2024</t>
  </si>
  <si>
    <t>Supplementary Table 13. Proportion of people notified with pulmonary TB, South West, 2014 to 2024</t>
  </si>
  <si>
    <t>Supplementary Table 14. Proportion of people with TB offered an HIV test by year, South West, 2019 to 2024</t>
  </si>
  <si>
    <t>Supplementary Table 15. Proportion of people with TB aged 15 years or over with at least one social risk factor (SRF), South West, 2019 to 2024</t>
  </si>
  <si>
    <t>Supplementary Table 16. TB notification rate per 100,000 population by deprivation decile, South West, 2024</t>
  </si>
  <si>
    <t>Supplementary Table 17. Proportion of people notified with pulmonary TB who were culture confirmed, South West, 2018 to 2024</t>
  </si>
  <si>
    <t>Supplementary Table 18. Proportion of people culture confirmed with TB with first line drug results, South West, 2018 to 2024</t>
  </si>
  <si>
    <t>Supplementary Table 19. Proportion of people notified with culture confirmed TB with initial resistance to any first line drug, South West, 2018 to 2024</t>
  </si>
  <si>
    <t>Supplementary Table 20. TB notification numbers in children aged under 18 years, South West, 2001 to 2024</t>
  </si>
  <si>
    <t>Supplementary Table 21. TB notification rates per 100,000 population in children aged under 18 years, South West, 2001 to 2024</t>
  </si>
  <si>
    <t>Supplementary Table 22. Number of TB notifications in UK born children aged under 18 years, South West, 2001 to 2024</t>
  </si>
  <si>
    <t>Supplementary Table 23. Number of TB notifications in non-UK born children aged under 18 years, South West, 2001 to 2024</t>
  </si>
  <si>
    <t>Supplementary Table 24. Proportion of people notified with pulmonary TB with a treatment delay over 2 months, South West, 2019 to 2024</t>
  </si>
  <si>
    <t>Supplementary Table 25. Proportion of people notified with extra-pulmonary TB with a treatment delay over 2 months, South West, 2019 to 2024</t>
  </si>
  <si>
    <t>Supplementary Table 26. Median treatment delays among people notified with pulmonary TB, South West, 2019 to 2024</t>
  </si>
  <si>
    <t>Supplementary Table 27. Proportion of people with non-severe TB treated for non-MDR or non-RR TB with one or more social risk factors who completed treatment within 12 months, South West, 2019 to 2023</t>
  </si>
  <si>
    <t>Supplementary Table 28. Proportion of people with non-severe TB treated for non-MDR or non-RR TB who completed treatment within 12 months compared with the target of 90% Region, South West, 2019 to 2023</t>
  </si>
  <si>
    <t>Supplementary Table 29. Outcomes of people evaluated who did not complete treatment by 12 months for people with non-severe TB treated for non-MDR or non-RR TB, South West, 2014 to 2023</t>
  </si>
  <si>
    <t>Supplementary Table 30. Proportion of people with non-severe TB treated for non-MDR or non-RR TB who died at their last recorded treatment outcome, South West, 2018 to 2023</t>
  </si>
  <si>
    <t>Supplementary Table 31. Proportion of people notified with pulmonary TB with at least 5 contacts identified and screened for active and latent TB by year,  South West, 2019 to 2024</t>
  </si>
  <si>
    <t>Supplementary Table 32. LTBI treatment completion in close contacts of adult or child and UK born or non-UK born index individuals with pulmonary TB,  South West, 2024</t>
  </si>
  <si>
    <t>Supplementary Table 33. Proportion of TB notifications occurring within 5 years of entry to the UK for all countries of birth outside of the UK,  South West, 2018 to 2024</t>
  </si>
  <si>
    <t>Supplementary Table 34. TB cases by lower tier local authority, South West, 2001 to 2024</t>
  </si>
  <si>
    <t>Supplementary Table 35. TB rates per 100,000 population by lower tier local authority, South West, 2001 to 2024</t>
  </si>
  <si>
    <t>Supplementary Table 38. TB cases by upper tier local authority, South West, 2001 to 2024</t>
  </si>
  <si>
    <t>Tuberculosis in South West 2024 report: supplementary data tables</t>
  </si>
  <si>
    <t>23 March 2026</t>
  </si>
  <si>
    <t>UK Health Security Agency</t>
  </si>
  <si>
    <t>Number of people notified with pulmonary TB with at least 5 contacts identified and screened for active and latent TB</t>
  </si>
  <si>
    <t>Proportion of people notified with pulmonary TB with at least 5 contacts identified and screened for active and latent TB by year (%)</t>
  </si>
  <si>
    <t>Non-UK born index individuals</t>
  </si>
  <si>
    <t>UK born index individuals</t>
  </si>
  <si>
    <t>Child index individuals</t>
  </si>
  <si>
    <t>Number of TB notifications occurring within 5 years of entry to the UK for all countries of birth outside of the UK</t>
  </si>
  <si>
    <t>Proportion of TB notifications occurring within 5 years of entry to the UK for all countries of birth outside of the UK (%)</t>
  </si>
  <si>
    <t>Supplementary Table 36. TB cases by NHS integrated care board of residence, South West, 2001 to 2024</t>
  </si>
  <si>
    <t>Supplementary Table 37. TB rates per 100,000 population by NHS integrated care board of residence, South West, 2001 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</si>
</sst>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2"/>
      <color rgb="FF000000"/>
      <name val="Arial"/>
    </font>
    <font>
      <b/>
      <sz val="16"/>
      <color rgb="FF000000"/>
      <name val="Arial"/>
      <family val="2"/>
    </font>
    <font>
      <b/>
      <sz val="14"/>
      <color rgb="FF000000"/>
      <name val="Arial"/>
      <family val="2"/>
    </font>
    <font>
      <b/>
      <sz val="12"/>
      <color rgb="FF000000"/>
      <name val="Arial"/>
      <family val="2"/>
    </font>
    <font>
      <u/>
      <sz val="12"/>
      <color theme="10"/>
      <name val="Arial"/>
      <family val="2"/>
    </font>
    <font>
      <sz val="12"/>
      <color rgb="FF000000"/>
      <name val="Arial"/>
      <family val="2"/>
    </font>
    <font>
      <b/>
      <sz val="12"/>
      <color rgb="FF000000"/>
      <name val="Arial"/>
    </font>
    <font>
      <b/>
      <sz val="16"/>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Alignment="0" applyProtection="0"/>
  </cellStyleXfs>
  <cellXfs count="33">
    <xf numFmtId="0" fontId="0" fillId="0" borderId="0" xfId="0"/>
    <xf numFmtId="0" fontId="0" fillId="0" borderId="0" xfId="0" applyAlignment="1">
      <alignment wrapText="1"/>
    </xf>
    <xf numFmtId="0" fontId="2" fillId="0" borderId="0" xfId="0" applyFont="1" applyAlignment="1">
      <alignment wrapText="1"/>
    </xf>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0" fontId="0" fillId="0" borderId="0" xfId="0" applyAlignment="1">
      <alignment horizontal="left"/>
    </xf>
    <xf numFmtId="0" fontId="3" fillId="0" borderId="0" xfId="0" applyFont="1" applyAlignment="1">
      <alignment horizontal="left"/>
    </xf>
    <xf numFmtId="0" fontId="1" fillId="0" borderId="0" xfId="0" applyFont="1" applyAlignment="1">
      <alignment horizontal="left"/>
    </xf>
    <xf numFmtId="3" fontId="0" fillId="0" borderId="0" xfId="0" applyNumberFormat="1"/>
    <xf numFmtId="164" fontId="0" fillId="0" borderId="0" xfId="0" applyNumberFormat="1"/>
    <xf numFmtId="0" fontId="5" fillId="0" borderId="0" xfId="0" applyFont="1" applyAlignment="1">
      <alignment horizontal="left"/>
    </xf>
    <xf numFmtId="0" fontId="6" fillId="0" borderId="0" xfId="0" applyFont="1" applyAlignment="1">
      <alignment horizontal="left"/>
    </xf>
    <xf numFmtId="0" fontId="6" fillId="0" borderId="0" xfId="0" applyFont="1" applyAlignment="1">
      <alignment horizontal="right" wrapText="1"/>
    </xf>
    <xf numFmtId="0" fontId="6" fillId="0" borderId="0" xfId="0" applyFont="1" applyAlignment="1">
      <alignment wrapText="1"/>
    </xf>
    <xf numFmtId="0" fontId="7" fillId="0" borderId="0" xfId="1" applyAlignment="1">
      <alignment wrapText="1"/>
    </xf>
    <xf numFmtId="49" fontId="5" fillId="0" borderId="0" xfId="0" applyNumberFormat="1" applyFont="1" applyAlignment="1">
      <alignment wrapText="1"/>
    </xf>
    <xf numFmtId="0" fontId="5" fillId="0" borderId="0" xfId="0" applyFont="1" applyAlignment="1">
      <alignment wrapText="1"/>
    </xf>
    <xf numFmtId="0" fontId="1" fillId="0" borderId="0" xfId="0" applyFont="1" applyAlignment="1">
      <alignment vertical="top"/>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0" fontId="7" fillId="0" borderId="0" xfId="1"/>
    <xf numFmtId="0" fontId="7" fillId="0" borderId="0" xfId="1" applyAlignment="1">
      <alignment horizontal="left"/>
    </xf>
    <xf numFmtId="0" fontId="7" fillId="0" borderId="0" xfId="1" applyAlignment="1">
      <alignment vertical="top"/>
    </xf>
    <xf numFmtId="0" fontId="0" fillId="0" borderId="0" xfId="0" applyAlignment="1">
      <alignment vertical="top" wrapText="1"/>
    </xf>
    <xf numFmtId="0" fontId="0" fillId="0" borderId="0" xfId="0" applyAlignment="1">
      <alignment horizontal="right" vertical="top" wrapText="1"/>
    </xf>
    <xf numFmtId="164" fontId="0" fillId="0" borderId="0" xfId="0" applyNumberFormat="1" applyAlignment="1">
      <alignment vertical="top"/>
    </xf>
    <xf numFmtId="3" fontId="3" fillId="0" borderId="0" xfId="0" applyNumberFormat="1" applyFont="1" applyAlignment="1">
      <alignment horizontal="right" wrapText="1"/>
    </xf>
    <xf numFmtId="3" fontId="0" fillId="0" borderId="0" xfId="0" applyNumberFormat="1" applyAlignment="1">
      <alignment horizontal="right" wrapText="1"/>
    </xf>
  </cellXfs>
  <cellStyles count="2">
    <cellStyle name="Heading 1" xfId="1" builtinId="16" customBuiltin="1"/>
    <cellStyle name="Normal" xfId="0" builtinId="0"/>
  </cellStyles>
  <dxfs count="60">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numFmt numFmtId="3" formatCode="#,##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43" totalsRowShown="0" headerRowDxfId="59" dataDxfId="58">
  <tableColumns count="3">
    <tableColumn id="1" xr3:uid="{00000000-0010-0000-0000-000001000000}" name="Sheet name" dataDxfId="57"/>
    <tableColumn id="2" xr3:uid="{00000000-0010-0000-0000-000002000000}" name="Sheet title" dataDxfId="56"/>
    <tableColumn id="3" xr3:uid="{00000000-0010-0000-0000-000003000000}" name="Notes" dataDxfId="55"/>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13" totalsRowShown="0">
  <tableColumns count="2">
    <tableColumn id="1" xr3:uid="{00000000-0010-0000-0100-000001000000}" name="Note number"/>
    <tableColumn id="2" xr3:uid="{00000000-0010-0000-0100-000002000000}" name="Note text"/>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upplementary_table_1" displayName="supplementary_table_1" ref="A3:B27" totalsRowShown="0">
  <tableColumns count="2">
    <tableColumn id="1" xr3:uid="{00000000-0010-0000-0200-000001000000}" name="Year"/>
    <tableColumn id="2" xr3:uid="{00000000-0010-0000-0200-000002000000}" name="Number of TB notifications"/>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supplementary_table_2" displayName="supplementary_table_2" ref="A4:G52" totalsRowShown="0">
  <tableColumns count="7">
    <tableColumn id="1" xr3:uid="{00000000-0010-0000-0300-000001000000}" name="Area"/>
    <tableColumn id="2" xr3:uid="{00000000-0010-0000-0300-000002000000}" name="Year"/>
    <tableColumn id="3" xr3:uid="{00000000-0010-0000-0300-000003000000}" name="Number of TB notifications"/>
    <tableColumn id="4" xr3:uid="{00000000-0010-0000-0300-000004000000}" name="Total population"/>
    <tableColumn id="5" xr3:uid="{00000000-0010-0000-0300-000005000000}" name="TB notification rate per _x000a_100,000 population"/>
    <tableColumn id="6" xr3:uid="{00000000-0010-0000-0300-000006000000}" name="Lower 95% CI"/>
    <tableColumn id="7" xr3:uid="{00000000-0010-0000-0300-000007000000}" name="Upper 95% CI"/>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supplementary_table_3" displayName="supplementary_table_3" ref="A5:G25" totalsRowShown="0">
  <tableColumns count="7">
    <tableColumn id="1" xr3:uid="{00000000-0010-0000-0400-000001000000}" name="Year"/>
    <tableColumn id="2" xr3:uid="{00000000-0010-0000-0400-000002000000}" name="Required or observed TB notification rate"/>
    <tableColumn id="3" xr3:uid="{00000000-0010-0000-0400-000003000000}" name="Number of TB notifications"/>
    <tableColumn id="4" xr3:uid="{00000000-0010-0000-0400-000004000000}" name="Total population" dataDxfId="54"/>
    <tableColumn id="5" xr3:uid="{00000000-0010-0000-0400-000005000000}" name="TB notification rate _x000a_per 100,000 population"/>
    <tableColumn id="6" xr3:uid="{00000000-0010-0000-0400-000006000000}" name="Lower 95% CI"/>
    <tableColumn id="7" xr3:uid="{00000000-0010-0000-0400-000007000000}" name="Upper 95% CI"/>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supplementary_table_4" displayName="supplementary_table_4" ref="A4:Y18" totalsRowShown="0">
  <tableColumns count="25">
    <tableColumn id="1" xr3:uid="{00000000-0010-0000-0500-000001000000}" name="Upper tier local authority"/>
    <tableColumn id="2" xr3:uid="{00000000-0010-0000-0500-000002000000}" name="2001"/>
    <tableColumn id="3" xr3:uid="{00000000-0010-0000-0500-000003000000}" name="2002"/>
    <tableColumn id="4" xr3:uid="{00000000-0010-0000-0500-000004000000}" name="2003"/>
    <tableColumn id="5" xr3:uid="{00000000-0010-0000-0500-000005000000}" name="2004"/>
    <tableColumn id="6" xr3:uid="{00000000-0010-0000-0500-000006000000}" name="2005"/>
    <tableColumn id="7" xr3:uid="{00000000-0010-0000-0500-000007000000}" name="2006"/>
    <tableColumn id="8" xr3:uid="{00000000-0010-0000-0500-000008000000}" name="2007"/>
    <tableColumn id="9" xr3:uid="{00000000-0010-0000-0500-000009000000}" name="2008"/>
    <tableColumn id="10" xr3:uid="{00000000-0010-0000-0500-00000A000000}" name="2009"/>
    <tableColumn id="11" xr3:uid="{00000000-0010-0000-0500-00000B000000}" name="2010"/>
    <tableColumn id="12" xr3:uid="{00000000-0010-0000-0500-00000C000000}" name="2011"/>
    <tableColumn id="13" xr3:uid="{00000000-0010-0000-0500-00000D000000}" name="2012"/>
    <tableColumn id="14" xr3:uid="{00000000-0010-0000-0500-00000E000000}" name="2013"/>
    <tableColumn id="15" xr3:uid="{00000000-0010-0000-0500-00000F000000}" name="2014"/>
    <tableColumn id="16" xr3:uid="{00000000-0010-0000-0500-000010000000}" name="2015"/>
    <tableColumn id="17" xr3:uid="{00000000-0010-0000-0500-000011000000}" name="2016"/>
    <tableColumn id="18" xr3:uid="{00000000-0010-0000-0500-000012000000}" name="2017"/>
    <tableColumn id="19" xr3:uid="{00000000-0010-0000-0500-000013000000}" name="2018"/>
    <tableColumn id="20" xr3:uid="{00000000-0010-0000-0500-000014000000}" name="2019"/>
    <tableColumn id="21" xr3:uid="{00000000-0010-0000-0500-000015000000}" name="2020"/>
    <tableColumn id="22" xr3:uid="{00000000-0010-0000-0500-000016000000}" name="2021"/>
    <tableColumn id="23" xr3:uid="{00000000-0010-0000-0500-000017000000}" name="2022"/>
    <tableColumn id="24" xr3:uid="{00000000-0010-0000-0500-000018000000}" name="2023"/>
    <tableColumn id="25" xr3:uid="{00000000-0010-0000-0500-000019000000}" name="2024"/>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supplementary_table_5" displayName="supplementary_table_5" ref="A4:D18" totalsRowShown="0">
  <tableColumns count="4">
    <tableColumn id="1" xr3:uid="{00000000-0010-0000-0600-000001000000}" name="Upper tier local authority"/>
    <tableColumn id="2" xr3:uid="{00000000-0010-0000-0600-000002000000}" name="Number of TB notifications"/>
    <tableColumn id="3" xr3:uid="{00000000-0010-0000-0600-000003000000}" name="Total population"/>
    <tableColumn id="4" xr3:uid="{00000000-0010-0000-0600-000004000000}" name="TB notification rate by upper tier local authority of residence"/>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supplementary_table_6" displayName="supplementary_table_6" ref="A4:C22" totalsRowShown="0">
  <tableColumns count="3">
    <tableColumn id="1" xr3:uid="{00000000-0010-0000-0700-000001000000}" name="Sex"/>
    <tableColumn id="2" xr3:uid="{00000000-0010-0000-0700-000002000000}" name="Age group (years)"/>
    <tableColumn id="3" xr3:uid="{00000000-0010-0000-0700-000003000000}" name="Number of TB notification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supplementary_table_7" displayName="supplementary_table_7" ref="A4:G22" totalsRowShown="0">
  <tableColumns count="7">
    <tableColumn id="1" xr3:uid="{00000000-0010-0000-0800-000001000000}" name="Sex"/>
    <tableColumn id="2" xr3:uid="{00000000-0010-0000-0800-000002000000}" name="Age group (years)"/>
    <tableColumn id="3" xr3:uid="{00000000-0010-0000-0800-000003000000}" name="Number of TB notifications"/>
    <tableColumn id="4" xr3:uid="{00000000-0010-0000-0800-000004000000}" name="Total population"/>
    <tableColumn id="5" xr3:uid="{00000000-0010-0000-0800-000005000000}" name="TB notification rate (per 100,000)"/>
    <tableColumn id="6" xr3:uid="{00000000-0010-0000-0800-000006000000}" name="Lower 95% CI"/>
    <tableColumn id="7" xr3:uid="{00000000-0010-0000-0800-000007000000}" name="Upper 95% CI"/>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upplementary_table_8" displayName="supplementary_table_8" ref="A3:C51" totalsRowShown="0">
  <tableColumns count="3">
    <tableColumn id="1" xr3:uid="{00000000-0010-0000-0900-000001000000}" name="Year"/>
    <tableColumn id="2" xr3:uid="{00000000-0010-0000-0900-000002000000}" name="Place of birth"/>
    <tableColumn id="3" xr3:uid="{00000000-0010-0000-0900-000003000000}" name="Number of TB notifications"/>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supplementary_table_9" displayName="supplementary_table_9" ref="A3:D291" totalsRowShown="0">
  <tableColumns count="4">
    <tableColumn id="1" xr3:uid="{00000000-0010-0000-0A00-000001000000}" name="Year"/>
    <tableColumn id="2" xr3:uid="{00000000-0010-0000-0A00-000002000000}" name="Age group (years)"/>
    <tableColumn id="3" xr3:uid="{00000000-0010-0000-0A00-000003000000}" name="Place of birth"/>
    <tableColumn id="4" xr3:uid="{00000000-0010-0000-0A00-000004000000}" name="Number of TB notifications"/>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supplementary_table_10" displayName="supplementary_table_10" ref="A3:E99" totalsRowShown="0">
  <tableColumns count="5">
    <tableColumn id="1" xr3:uid="{00000000-0010-0000-0B00-000001000000}" name="Year"/>
    <tableColumn id="2" xr3:uid="{00000000-0010-0000-0B00-000002000000}" name="Time since entry"/>
    <tableColumn id="3" xr3:uid="{00000000-0010-0000-0B00-000003000000}" name="Number of TB notifications"/>
    <tableColumn id="4" xr3:uid="{00000000-0010-0000-0B00-000004000000}" name="Total number of TB notifications in year"/>
    <tableColumn id="5" xr3:uid="{00000000-0010-0000-0B00-000005000000}" name="Proportion of TB notifications"/>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supplementary_table_11" displayName="supplementary_table_11" ref="A3:C58" totalsRowShown="0">
  <tableColumns count="3">
    <tableColumn id="1" xr3:uid="{00000000-0010-0000-0C00-000001000000}" name="Year"/>
    <tableColumn id="2" xr3:uid="{00000000-0010-0000-0C00-000002000000}" name="Country of birth"/>
    <tableColumn id="3" xr3:uid="{00000000-0010-0000-0C00-000003000000}" name="Number of TB notifications"/>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supplementary_table_12" displayName="supplementary_table_12" ref="A3:D291" totalsRowShown="0">
  <tableColumns count="4">
    <tableColumn id="1" xr3:uid="{00000000-0010-0000-0E00-000001000000}" name="Year"/>
    <tableColumn id="2" xr3:uid="{00000000-0010-0000-0E00-000002000000}" name="Place of birth"/>
    <tableColumn id="3" xr3:uid="{00000000-0010-0000-0E00-000003000000}" name="Ethnic group"/>
    <tableColumn id="4" xr3:uid="{00000000-0010-0000-0E00-000004000000}" name="Number of TB notifications"/>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supplementary_table_13" displayName="supplementary_table_13" ref="A4:F15" totalsRowShown="0">
  <tableColumns count="6">
    <tableColumn id="1" xr3:uid="{00000000-0010-0000-0F00-000001000000}" name="Year"/>
    <tableColumn id="2" xr3:uid="{00000000-0010-0000-0F00-000002000000}" name="Number of TB notifications with pulmonary TB"/>
    <tableColumn id="3" xr3:uid="{00000000-0010-0000-0F00-000003000000}" name="Total number of TB notifications"/>
    <tableColumn id="4" xr3:uid="{00000000-0010-0000-0F00-000004000000}" name="Proportion of people notified with pulmonary TB"/>
    <tableColumn id="5" xr3:uid="{00000000-0010-0000-0F00-000005000000}" name="Lower 95% CI"/>
    <tableColumn id="6" xr3:uid="{00000000-0010-0000-0F00-000006000000}" name="Upper 95% CI"/>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upplementary_table_14" displayName="supplementary_table_14" ref="A4:F10" totalsRowShown="0">
  <tableColumns count="6">
    <tableColumn id="1" xr3:uid="{00000000-0010-0000-1000-000001000000}" name="Year"/>
    <tableColumn id="2" xr3:uid="{00000000-0010-0000-1000-000002000000}" name="Number of TB notifications offered an HIV test"/>
    <tableColumn id="3" xr3:uid="{00000000-0010-0000-1000-000003000000}" name="Total number of TB notifications"/>
    <tableColumn id="4" xr3:uid="{00000000-0010-0000-1000-000004000000}" name="Proportion of people notified with TB offered an HIV test (%)"/>
    <tableColumn id="5" xr3:uid="{00000000-0010-0000-1000-000005000000}" name="Lower 95% CI"/>
    <tableColumn id="6" xr3:uid="{00000000-0010-0000-1000-000006000000}" name="Upper 95% CI"/>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supplementary_table_15" displayName="supplementary_table_15" ref="A5:F11" totalsRowShown="0">
  <tableColumns count="6">
    <tableColumn id="1" xr3:uid="{00000000-0010-0000-1100-000001000000}" name="Year"/>
    <tableColumn id="2" xr3:uid="{00000000-0010-0000-1100-000002000000}" name="Number of TB notifications aged 15 years or over with at least one social risk factor"/>
    <tableColumn id="3" xr3:uid="{00000000-0010-0000-1100-000003000000}" name="Total number of TB notifications aged 15 years or over"/>
    <tableColumn id="4" xr3:uid="{00000000-0010-0000-1100-000004000000}" name="Proportion of people with TB aged 15 years or over with at least one social risk factor (%)"/>
    <tableColumn id="5" xr3:uid="{00000000-0010-0000-1100-000005000000}" name="Lower 95% CI"/>
    <tableColumn id="6" xr3:uid="{00000000-0010-0000-1100-000006000000}" name="Upper 95% CI"/>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supplementary_table_16" displayName="supplementary_table_16" ref="A4:F14" totalsRowShown="0">
  <tableColumns count="6">
    <tableColumn id="1" xr3:uid="{00000000-0010-0000-1200-000001000000}" name="IMD 2025 deprivation decile"/>
    <tableColumn id="2" xr3:uid="{00000000-0010-0000-1200-000002000000}" name="Number of TB notifications"/>
    <tableColumn id="3" xr3:uid="{00000000-0010-0000-1200-000003000000}" name="Total population"/>
    <tableColumn id="4" xr3:uid="{00000000-0010-0000-1200-000004000000}" name="TB notification rate per 100,000 population"/>
    <tableColumn id="5" xr3:uid="{00000000-0010-0000-1200-000005000000}" name="Lower 95% CI"/>
    <tableColumn id="6" xr3:uid="{00000000-0010-0000-1200-000006000000}" name="Upper 95% CI"/>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supplementary_table_17" displayName="supplementary_table_17" ref="A4:F11" totalsRowShown="0">
  <tableColumns count="6">
    <tableColumn id="1" xr3:uid="{00000000-0010-0000-1300-000001000000}" name="Year"/>
    <tableColumn id="2" xr3:uid="{00000000-0010-0000-1300-000002000000}" name="Number of TB notifications with pulmonary TB who were culture confirmed"/>
    <tableColumn id="3" xr3:uid="{00000000-0010-0000-1300-000003000000}" name="Total number of TB notifications with pulmonary TB"/>
    <tableColumn id="4" xr3:uid="{00000000-0010-0000-1300-000004000000}" name="Proportion of people notified with pulmonary TB who were culture confirmed (%)"/>
    <tableColumn id="5" xr3:uid="{00000000-0010-0000-1300-000005000000}" name="Lower 95% CI"/>
    <tableColumn id="6" xr3:uid="{00000000-0010-0000-1300-000006000000}" name="Upper 95% CI"/>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supplementary_table_18" displayName="supplementary_table_18" ref="A4:F11" totalsRowShown="0">
  <tableColumns count="6">
    <tableColumn id="1" xr3:uid="{00000000-0010-0000-1400-000001000000}" name="Year"/>
    <tableColumn id="2" xr3:uid="{00000000-0010-0000-1400-000002000000}" name="Number of people with culture confirmed TB with first line drug results"/>
    <tableColumn id="3" xr3:uid="{00000000-0010-0000-1400-000003000000}" name="Total number of people with culture confirmed TB"/>
    <tableColumn id="4" xr3:uid="{00000000-0010-0000-1400-000004000000}" name="Proportion of people with culture confirmed TB with first line drug results (%)"/>
    <tableColumn id="5" xr3:uid="{00000000-0010-0000-1400-000005000000}" name="Lower 95% CI"/>
    <tableColumn id="6" xr3:uid="{00000000-0010-0000-1400-000006000000}" name="Upper 95% CI"/>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supplementary_table_19" displayName="supplementary_table_19" ref="A4:F11" totalsRowShown="0">
  <tableColumns count="6">
    <tableColumn id="1" xr3:uid="{00000000-0010-0000-1500-000001000000}" name="Year"/>
    <tableColumn id="2" xr3:uid="{00000000-0010-0000-1500-000002000000}" name="Number of people with culture confirmed TB with initial resistance to any first line drug"/>
    <tableColumn id="3" xr3:uid="{00000000-0010-0000-1500-000003000000}" name="Total number of people culture confirmed TB"/>
    <tableColumn id="4" xr3:uid="{00000000-0010-0000-1500-000004000000}" name="Proportion of people notified with culture confirmed TB with initial resistance to any first line drug (%)"/>
    <tableColumn id="5" xr3:uid="{00000000-0010-0000-1500-000005000000}" name="Lower 95% CI"/>
    <tableColumn id="6" xr3:uid="{00000000-0010-0000-1500-000006000000}" name="Upper 95% CI"/>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supplementary_table_20" displayName="supplementary_table_20" ref="A3:B27" totalsRowShown="0">
  <tableColumns count="2">
    <tableColumn id="1" xr3:uid="{00000000-0010-0000-1600-000001000000}" name="Year"/>
    <tableColumn id="2" xr3:uid="{00000000-0010-0000-1600-000002000000}" name="Number of TB notifications in children aged under 18 years"/>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supplementary_table_21" displayName="supplementary_table_21" ref="A4:F28" totalsRowShown="0">
  <tableColumns count="6">
    <tableColumn id="1" xr3:uid="{00000000-0010-0000-1700-000001000000}" name="Year"/>
    <tableColumn id="2" xr3:uid="{00000000-0010-0000-1700-000002000000}" name="Number of TB notifications in children aged under 18 years"/>
    <tableColumn id="3" xr3:uid="{00000000-0010-0000-1700-000003000000}" name="Total population of children aged under 18 years"/>
    <tableColumn id="4" xr3:uid="{00000000-0010-0000-1700-000004000000}" name="TB notification rate per 100,000 population in children aged under 18 years"/>
    <tableColumn id="5" xr3:uid="{00000000-0010-0000-1700-000005000000}" name="Lower 95% CI"/>
    <tableColumn id="6" xr3:uid="{00000000-0010-0000-1700-000006000000}" name="Upper 95% CI"/>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supplementary_table_22" displayName="supplementary_table_22" ref="A3:C27" totalsRowShown="0">
  <tableColumns count="3">
    <tableColumn id="1" xr3:uid="{00000000-0010-0000-1800-000001000000}" name="Year"/>
    <tableColumn id="2" xr3:uid="{00000000-0010-0000-1800-000002000000}" name="Place of birth"/>
    <tableColumn id="3" xr3:uid="{00000000-0010-0000-1800-000003000000}" name="Number of TB notifications in children aged under 18 years"/>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supplementary_table_23" displayName="supplementary_table_23" ref="A3:C27" totalsRowShown="0">
  <tableColumns count="3">
    <tableColumn id="1" xr3:uid="{00000000-0010-0000-1900-000001000000}" name="Year"/>
    <tableColumn id="2" xr3:uid="{00000000-0010-0000-1900-000002000000}" name="Place of birth"/>
    <tableColumn id="3" xr3:uid="{00000000-0010-0000-1900-000003000000}" name="Number of TB notifications in children aged under 18 year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supplementary_table_24" displayName="supplementary_table_24" ref="A6:F12" totalsRowShown="0">
  <tableColumns count="6">
    <tableColumn id="1" xr3:uid="{00000000-0010-0000-1A00-000001000000}" name="Year"/>
    <tableColumn id="2" xr3:uid="{00000000-0010-0000-1A00-000002000000}" name="Number of people notified with pulmonary TB with a treatment delay over 2 months"/>
    <tableColumn id="3" xr3:uid="{00000000-0010-0000-1A00-000003000000}" name="Total number of people notified with pulmonary TB"/>
    <tableColumn id="4" xr3:uid="{00000000-0010-0000-1A00-000004000000}" name="Proportion of people notified with pulmonary TB with a treatment delay over 2 months (%)"/>
    <tableColumn id="5" xr3:uid="{00000000-0010-0000-1A00-000005000000}" name="Lower 95% CI"/>
    <tableColumn id="6" xr3:uid="{00000000-0010-0000-1A00-000006000000}" name="Upper 95% CI"/>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supplementary_table_25" displayName="supplementary_table_25" ref="A6:F12" totalsRowShown="0">
  <tableColumns count="6">
    <tableColumn id="1" xr3:uid="{00000000-0010-0000-1B00-000001000000}" name="Year"/>
    <tableColumn id="2" xr3:uid="{00000000-0010-0000-1B00-000002000000}" name="Number of people notified with extra-pulmonary TB with a treatment delay over 2 months"/>
    <tableColumn id="3" xr3:uid="{00000000-0010-0000-1B00-000003000000}" name="Total number of people notified with extra-pulmonary TB"/>
    <tableColumn id="4" xr3:uid="{00000000-0010-0000-1B00-000004000000}" name="Proportion of people notified with extra-pulmonary TB with a treatment delay over 2 months (%)"/>
    <tableColumn id="5" xr3:uid="{00000000-0010-0000-1B00-000005000000}" name="Lower 95% CI"/>
    <tableColumn id="6" xr3:uid="{00000000-0010-0000-1B00-000006000000}" name="Upper 95% CI"/>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supplementary_table_26" displayName="supplementary_table_26" ref="A5:G11" totalsRowShown="0">
  <tableColumns count="7">
    <tableColumn id="1" xr3:uid="{00000000-0010-0000-1C00-000001000000}" name="Year"/>
    <tableColumn id="2" xr3:uid="{00000000-0010-0000-1C00-000002000000}" name="Median"/>
    <tableColumn id="3" xr3:uid="{00000000-0010-0000-1C00-000003000000}" name="Lower quartile"/>
    <tableColumn id="4" xr3:uid="{00000000-0010-0000-1C00-000004000000}" name="Upper quartile"/>
    <tableColumn id="5" xr3:uid="{00000000-0010-0000-1C00-000005000000}" name="Interquartile range"/>
    <tableColumn id="6" xr3:uid="{00000000-0010-0000-1C00-000006000000}" name="Lower limit"/>
    <tableColumn id="7" xr3:uid="{00000000-0010-0000-1C00-000007000000}" name="Upper limit"/>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supplementary_table_27" displayName="supplementary_table_27" ref="A6:F11" totalsRowShown="0">
  <tableColumns count="6">
    <tableColumn id="1" xr3:uid="{00000000-0010-0000-1D00-000001000000}" name="Year"/>
    <tableColumn id="2" xr3:uid="{00000000-0010-0000-1D00-000002000000}" name="Number of people with non-severe TB treated for non-MDR or non-RR TB with one or more social risk factors who completed treatment within 12 months"/>
    <tableColumn id="3" xr3:uid="{00000000-0010-0000-1D00-000003000000}" name="Total number of people with non-severe TB treated for non-MDR or non-RR TB with one or more social risk factors"/>
    <tableColumn id="4" xr3:uid="{00000000-0010-0000-1D00-000004000000}" name="Proportion of people with non-severe TB treated for non-MDR or non-RR TB with one or more social risk factors who completed treatment within 12 months (%)"/>
    <tableColumn id="5" xr3:uid="{00000000-0010-0000-1D00-000005000000}" name="Lower 95% CI"/>
    <tableColumn id="6" xr3:uid="{00000000-0010-0000-1D00-000006000000}" name="Upper 95% CI"/>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supplementary_table_28" displayName="supplementary_table_28" ref="A5:F10" totalsRowShown="0">
  <tableColumns count="6">
    <tableColumn id="1" xr3:uid="{00000000-0010-0000-1E00-000001000000}" name="Year"/>
    <tableColumn id="2" xr3:uid="{00000000-0010-0000-1E00-000002000000}" name="Number of people with non-severe TB treated for non-MDR or non-RR TB who completed treatment within 12 months"/>
    <tableColumn id="3" xr3:uid="{00000000-0010-0000-1E00-000003000000}" name="Total number of people with non-severe TB treated for non-MDR or non-RR TB"/>
    <tableColumn id="4" xr3:uid="{00000000-0010-0000-1E00-000004000000}" name="Proportion of people with non-severe TB treated for non-MDR or non-RR TB who completed treatment within 12 months compared with the target of 90% Region (%)"/>
    <tableColumn id="5" xr3:uid="{00000000-0010-0000-1E00-000005000000}" name="Lower 95% CI"/>
    <tableColumn id="6" xr3:uid="{00000000-0010-0000-1E00-000006000000}" name="Upper 95% CI"/>
  </tableColumns>
  <tableStyleInfo name="none"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supplementary_table_29" displayName="supplementary_table_29" ref="A4:E44" totalsRowShown="0">
  <tableColumns count="5">
    <tableColumn id="1" xr3:uid="{00000000-0010-0000-1F00-000001000000}" name="Year"/>
    <tableColumn id="2" xr3:uid="{00000000-0010-0000-1F00-000002000000}" name="Outcome"/>
    <tableColumn id="3" xr3:uid="{00000000-0010-0000-1F00-000003000000}" name="Number of people evaluated with non-severe TB treated for non-MDR and non-RR TB who did not complete treatment at 12 months by outcome"/>
    <tableColumn id="4" xr3:uid="{00000000-0010-0000-1F00-000004000000}" name="Total number of people evaluated with non-severe TB treated for non-MDR and non-RR TB"/>
    <tableColumn id="5" xr3:uid="{00000000-0010-0000-1F00-000005000000}" name="Proportion of people evaluated with non-severe TB treated for non-MDR and non-RR TB who did not complete treatment at 12 months (%)"/>
  </tableColumns>
  <tableStyleInfo name="none"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supplementary_table_30" displayName="supplementary_table_30" ref="A6:F12" totalsRowShown="0">
  <tableColumns count="6">
    <tableColumn id="1" xr3:uid="{00000000-0010-0000-2000-000001000000}" name="Year"/>
    <tableColumn id="2" xr3:uid="{00000000-0010-0000-2000-000002000000}" name="Number of people with non-severe TB treated for non-MDR or non-RR TB who died at their last recorded treatment outcome"/>
    <tableColumn id="3" xr3:uid="{00000000-0010-0000-2000-000003000000}" name="Total number of people with non-severe TB treated for non-MDR or non-RR TB"/>
    <tableColumn id="4" xr3:uid="{00000000-0010-0000-2000-000004000000}" name="Proportion of people with non-severe TB treated for non-MDR or non-RR TB who died at their last recorded treatment outcome (%)"/>
    <tableColumn id="5" xr3:uid="{00000000-0010-0000-2000-000005000000}" name="Lower 95% CI"/>
    <tableColumn id="6" xr3:uid="{00000000-0010-0000-2000-000006000000}" name="Upper 95% CI"/>
  </tableColumns>
  <tableStyleInfo name="none"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supplementary_table_31" displayName="supplementary_table_31" ref="A5:F11" totalsRowShown="0">
  <tableColumns count="6">
    <tableColumn id="1" xr3:uid="{00000000-0010-0000-2100-000001000000}" name="Year"/>
    <tableColumn id="2" xr3:uid="{00000000-0010-0000-2100-000002000000}" name="Number of people notified with pulmonary TB with at least 5 contacts identified and screened for active and latent TB"/>
    <tableColumn id="3" xr3:uid="{00000000-0010-0000-2100-000003000000}" name="Total number of people notified with pulmonary TB"/>
    <tableColumn id="4" xr3:uid="{00000000-0010-0000-2100-000004000000}" name="Proportion of people notified with pulmonary TB with at least 5 contacts identified and screened for active and latent TB by year (%)"/>
    <tableColumn id="5" xr3:uid="{00000000-0010-0000-2100-000005000000}" name="Lower 95% CI"/>
    <tableColumn id="6" xr3:uid="{00000000-0010-0000-2100-000006000000}" name="Upper 95% CI"/>
  </tableColumns>
  <tableStyleInfo name="none"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supplementary_table_32" displayName="supplementary_table_32" ref="A4:G8" totalsRowShown="0">
  <tableColumns count="7">
    <tableColumn id="1" xr3:uid="{00000000-0010-0000-2200-000001000000}" name="Category"/>
    <tableColumn id="2" xr3:uid="{00000000-0010-0000-2200-000002000000}" name="Total number of index individuals"/>
    <tableColumn id="3" xr3:uid="{00000000-0010-0000-2200-000003000000}" name="Number of contacts identified"/>
    <tableColumn id="4" xr3:uid="{00000000-0010-0000-2200-000004000000}" name="Number of contacts screened for latent TB"/>
    <tableColumn id="5" xr3:uid="{00000000-0010-0000-2200-000005000000}" name="Number of contacts with latent TB"/>
    <tableColumn id="6" xr3:uid="{00000000-0010-0000-2200-000006000000}" name="Number of contacts with latent TB who completed treatment"/>
    <tableColumn id="7" xr3:uid="{00000000-0010-0000-2200-000007000000}" name="Proportion of contacts with latent TB who completed treatment"/>
  </tableColumns>
  <tableStyleInfo name="none"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E49EA86-C2FA-4A04-8403-91B367F7CCC2}" name="supplementary_table_33" displayName="supplementary_table_33" ref="A4:F11" totalsRowShown="0">
  <tableColumns count="6">
    <tableColumn id="1" xr3:uid="{75DFF49A-06EC-4A36-8126-785F2073EFAC}" name="Year"/>
    <tableColumn id="2" xr3:uid="{7C929193-2C07-47C9-84A0-AAA8E8A38C69}" name="Number of TB notifications occurring within 5 years of entry to the UK for all countries of birth outside of the UK"/>
    <tableColumn id="3" xr3:uid="{8C286D89-16E2-4DB5-8F1D-C3816BC094C9}" name="Total number of TB notifications occuring for all countries of birth outside of the UK"/>
    <tableColumn id="4" xr3:uid="{896930DF-CF50-47CC-A205-A62FD2A23279}" name="Proportion of TB notifications occurring within 5 years of entry to the UK for all countries of birth outside of the UK (%)"/>
    <tableColumn id="5" xr3:uid="{8758023D-9F82-4C32-8480-3F7ABF41D23A}" name="Lower 95% CI"/>
    <tableColumn id="6" xr3:uid="{1C28A01D-5A16-4B77-88C1-B3D4D20ABC3D}" name="Upper 95% CI"/>
  </tableColumns>
  <tableStyleInfo name="none"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61B6AB1-50A6-4EE8-A600-706599B80642}" name="supplementary_table_34" displayName="supplementary_table_34" ref="A3:Y29" totalsRowShown="0">
  <tableColumns count="25">
    <tableColumn id="1" xr3:uid="{99E79F05-5ACC-4255-8497-248689B801FB}" name="Lower tier local authority"/>
    <tableColumn id="2" xr3:uid="{A3AF5456-1985-48B3-9010-53930CC3122B}" name="2001"/>
    <tableColumn id="3" xr3:uid="{02443F95-4C9F-42B7-86CF-8F7CDC410D67}" name="2002"/>
    <tableColumn id="4" xr3:uid="{A91D58C2-553D-4C13-BE71-DC931EAAE61D}" name="2003"/>
    <tableColumn id="5" xr3:uid="{1E5FAD09-203B-4F6E-B6B0-7AECD8622EDC}" name="2004"/>
    <tableColumn id="6" xr3:uid="{C907872C-08AC-443A-998B-85DD434B6B65}" name="2005"/>
    <tableColumn id="7" xr3:uid="{4EE44589-7BE3-4852-B985-9D845F0E5EEC}" name="2006"/>
    <tableColumn id="8" xr3:uid="{8ABF9459-877E-46C5-BE6F-5F55A3BF4B6A}" name="2007"/>
    <tableColumn id="9" xr3:uid="{2778A27E-C4B0-4E1A-80D1-E11C422D446F}" name="2008"/>
    <tableColumn id="10" xr3:uid="{4C1EC0C2-E2F7-40E2-9152-E4A936572874}" name="2009"/>
    <tableColumn id="11" xr3:uid="{AB4EC7C2-7980-4D9E-B5F3-4B8D4A676617}" name="2010"/>
    <tableColumn id="12" xr3:uid="{05060F1F-4C54-4747-B666-0ED11072CDFB}" name="2011"/>
    <tableColumn id="13" xr3:uid="{163A4EC4-92C7-4384-9764-6535DBEE42F0}" name="2012"/>
    <tableColumn id="14" xr3:uid="{9F8DC18A-A12D-4C7A-92F6-E94CB6D35D1A}" name="2013"/>
    <tableColumn id="15" xr3:uid="{BCFA217A-001D-4DDF-BBC2-C16786EA6130}" name="2014"/>
    <tableColumn id="16" xr3:uid="{9426E124-ADFD-4FD8-A541-3DA3FC192F3B}" name="2015"/>
    <tableColumn id="17" xr3:uid="{40B29CA2-BCEE-456B-BD64-6018C54ED5CC}" name="2016"/>
    <tableColumn id="18" xr3:uid="{9873BA87-45BB-4A18-875E-50DF4016CCC3}" name="2017"/>
    <tableColumn id="19" xr3:uid="{3518B023-DC10-4BAB-B654-D9FDA7364933}" name="2018"/>
    <tableColumn id="20" xr3:uid="{0D230F41-3C15-460B-B70A-F13CE452FB4B}" name="2019"/>
    <tableColumn id="21" xr3:uid="{135EB45E-ED09-4715-A703-04236534D8B0}" name="2020"/>
    <tableColumn id="22" xr3:uid="{BE4BF601-95D0-41A7-81F8-BA6CDD7CEC2D}" name="2021"/>
    <tableColumn id="23" xr3:uid="{07851913-EC66-4C76-ABB3-C8327E3368CD}" name="2022"/>
    <tableColumn id="24" xr3:uid="{C1819ACD-1056-40FE-B15A-57E55DC76AFC}" name="2023"/>
    <tableColumn id="25" xr3:uid="{BD871085-72C9-4C0F-8DB0-18D09E2838D8}" name="2024"/>
  </tableColumns>
  <tableStyleInfo name="none"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0D0820E-2A14-40A9-9D51-564F0881D26C}" name="supplementary_table_35" displayName="supplementary_table_35" ref="A3:Y29" totalsRowShown="0">
  <tableColumns count="25">
    <tableColumn id="1" xr3:uid="{83CFF02B-3010-448C-A71C-95E164235975}" name="Lower tier local authority"/>
    <tableColumn id="2" xr3:uid="{9F98A5CB-56B1-4A65-AE11-03FA87E943A0}" name="2001"/>
    <tableColumn id="3" xr3:uid="{B9E2235E-4026-4930-83A9-1D438F0ADA69}" name="2002"/>
    <tableColumn id="4" xr3:uid="{AD529353-3A7A-4E54-9899-4C4DDE314E50}" name="2003"/>
    <tableColumn id="5" xr3:uid="{3463EFE5-D306-4180-BDFE-9177C43487EE}" name="2004"/>
    <tableColumn id="6" xr3:uid="{BB30545B-3D65-4DC5-880A-17E53BB2F364}" name="2005"/>
    <tableColumn id="7" xr3:uid="{31B54343-85DA-467C-8B62-A9B460188B38}" name="2006"/>
    <tableColumn id="8" xr3:uid="{95DF91F5-E5DC-4795-9466-2CA97D41D468}" name="2007"/>
    <tableColumn id="9" xr3:uid="{BAB499C9-5645-4961-85B3-4FDE1F0A8E0A}" name="2008"/>
    <tableColumn id="10" xr3:uid="{CD724FCB-885F-49DF-9638-5F52EF1EAF15}" name="2009"/>
    <tableColumn id="11" xr3:uid="{E2AC3B54-D230-401B-B574-B65C788982EA}" name="2010"/>
    <tableColumn id="12" xr3:uid="{8ACC4561-F1B2-4449-A682-69A08BC24638}" name="2011"/>
    <tableColumn id="13" xr3:uid="{626D7886-0D75-4BFF-841D-1890A477CF1D}" name="2012"/>
    <tableColumn id="14" xr3:uid="{98CFA1E5-6B09-4315-8B9B-50C8FCC87A68}" name="2013"/>
    <tableColumn id="15" xr3:uid="{A53ADFBF-1C43-468B-BCFE-2C4927BAD740}" name="2014"/>
    <tableColumn id="16" xr3:uid="{8CCFDA09-39FC-4724-875B-580306DCB18E}" name="2015"/>
    <tableColumn id="17" xr3:uid="{C9D37F8F-2C37-41A4-9DD2-B6B5C6013C26}" name="2016"/>
    <tableColumn id="18" xr3:uid="{7C9AB5AD-CE00-46E9-A4B6-8C5A94260224}" name="2017"/>
    <tableColumn id="19" xr3:uid="{68666492-33E4-43B9-9924-36CB7A1562B0}" name="2018"/>
    <tableColumn id="20" xr3:uid="{3803B716-066E-4733-A105-84BFBFF6C806}" name="2019"/>
    <tableColumn id="21" xr3:uid="{04DFCA27-05ED-49D2-AC1D-AB18F4AED398}" name="2020"/>
    <tableColumn id="22" xr3:uid="{D279A2E6-771E-476E-85BC-2C6C363EF3E8}" name="2021"/>
    <tableColumn id="23" xr3:uid="{43C44229-76E3-47AE-A0FC-88FBD99F188F}" name="2022"/>
    <tableColumn id="24" xr3:uid="{839CF482-DB36-4426-93EB-37103FAD6744}" name="2023"/>
    <tableColumn id="25" xr3:uid="{E44ABBCC-180F-4273-BC41-9C9313A48DFC}" name="2024"/>
  </tableColumns>
  <tableStyleInfo name="none"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DF30C9-8B23-4DCB-8509-467BA54B2D62}" name="supplementary_table_36" displayName="supplementary_table_36" ref="A3:Y10" totalsRowShown="0" headerRowDxfId="53" dataDxfId="52">
  <tableColumns count="25">
    <tableColumn id="1" xr3:uid="{00000000-0010-0000-2600-000001000000}" name="NHS ICB" dataDxfId="51"/>
    <tableColumn id="2" xr3:uid="{00000000-0010-0000-2600-000002000000}" name="2001" dataDxfId="50"/>
    <tableColumn id="3" xr3:uid="{00000000-0010-0000-2600-000003000000}" name="2002" dataDxfId="49"/>
    <tableColumn id="4" xr3:uid="{00000000-0010-0000-2600-000004000000}" name="2003" dataDxfId="48"/>
    <tableColumn id="5" xr3:uid="{00000000-0010-0000-2600-000005000000}" name="2004" dataDxfId="47"/>
    <tableColumn id="6" xr3:uid="{00000000-0010-0000-2600-000006000000}" name="2005" dataDxfId="46"/>
    <tableColumn id="7" xr3:uid="{00000000-0010-0000-2600-000007000000}" name="2006" dataDxfId="45"/>
    <tableColumn id="8" xr3:uid="{00000000-0010-0000-2600-000008000000}" name="2007" dataDxfId="44"/>
    <tableColumn id="9" xr3:uid="{00000000-0010-0000-2600-000009000000}" name="2008" dataDxfId="43"/>
    <tableColumn id="10" xr3:uid="{00000000-0010-0000-2600-00000A000000}" name="2009" dataDxfId="42"/>
    <tableColumn id="11" xr3:uid="{00000000-0010-0000-2600-00000B000000}" name="2010" dataDxfId="41"/>
    <tableColumn id="12" xr3:uid="{00000000-0010-0000-2600-00000C000000}" name="2011" dataDxfId="40"/>
    <tableColumn id="13" xr3:uid="{00000000-0010-0000-2600-00000D000000}" name="2012" dataDxfId="39"/>
    <tableColumn id="14" xr3:uid="{00000000-0010-0000-2600-00000E000000}" name="2013" dataDxfId="38"/>
    <tableColumn id="15" xr3:uid="{00000000-0010-0000-2600-00000F000000}" name="2014" dataDxfId="37"/>
    <tableColumn id="16" xr3:uid="{00000000-0010-0000-2600-000010000000}" name="2015" dataDxfId="36"/>
    <tableColumn id="17" xr3:uid="{00000000-0010-0000-2600-000011000000}" name="2016" dataDxfId="35"/>
    <tableColumn id="18" xr3:uid="{00000000-0010-0000-2600-000012000000}" name="2017" dataDxfId="34"/>
    <tableColumn id="19" xr3:uid="{00000000-0010-0000-2600-000013000000}" name="2018" dataDxfId="33"/>
    <tableColumn id="20" xr3:uid="{00000000-0010-0000-2600-000014000000}" name="2019" dataDxfId="32"/>
    <tableColumn id="21" xr3:uid="{00000000-0010-0000-2600-000015000000}" name="2020" dataDxfId="31"/>
    <tableColumn id="22" xr3:uid="{00000000-0010-0000-2600-000016000000}" name="2021" dataDxfId="30"/>
    <tableColumn id="23" xr3:uid="{00000000-0010-0000-2600-000017000000}" name="2022" dataDxfId="29"/>
    <tableColumn id="24" xr3:uid="{00000000-0010-0000-2600-000018000000}" name="2023" dataDxfId="28"/>
    <tableColumn id="25" xr3:uid="{00000000-0010-0000-2600-000019000000}" name="2024" dataDxfId="27"/>
  </tableColumns>
  <tableStyleInfo name="none"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91C0CF-F84E-4FA2-B0D0-98BDAB00B669}" name="supplementary_table_37" displayName="supplementary_table_37" ref="A3:Y10" totalsRowShown="0" headerRowDxfId="26" dataDxfId="25">
  <tableColumns count="25">
    <tableColumn id="1" xr3:uid="{00000000-0010-0000-2700-000001000000}" name="NHS ICB" dataDxfId="24"/>
    <tableColumn id="2" xr3:uid="{00000000-0010-0000-2700-000002000000}" name="2001" dataDxfId="23"/>
    <tableColumn id="3" xr3:uid="{00000000-0010-0000-2700-000003000000}" name="2002" dataDxfId="22"/>
    <tableColumn id="4" xr3:uid="{00000000-0010-0000-2700-000004000000}" name="2003" dataDxfId="21"/>
    <tableColumn id="5" xr3:uid="{00000000-0010-0000-2700-000005000000}" name="2004" dataDxfId="20"/>
    <tableColumn id="6" xr3:uid="{00000000-0010-0000-2700-000006000000}" name="2005" dataDxfId="19"/>
    <tableColumn id="7" xr3:uid="{00000000-0010-0000-2700-000007000000}" name="2006" dataDxfId="18"/>
    <tableColumn id="8" xr3:uid="{00000000-0010-0000-2700-000008000000}" name="2007" dataDxfId="17"/>
    <tableColumn id="9" xr3:uid="{00000000-0010-0000-2700-000009000000}" name="2008" dataDxfId="16"/>
    <tableColumn id="10" xr3:uid="{00000000-0010-0000-2700-00000A000000}" name="2009" dataDxfId="15"/>
    <tableColumn id="11" xr3:uid="{00000000-0010-0000-2700-00000B000000}" name="2010" dataDxfId="14"/>
    <tableColumn id="12" xr3:uid="{00000000-0010-0000-2700-00000C000000}" name="2011" dataDxfId="13"/>
    <tableColumn id="13" xr3:uid="{00000000-0010-0000-2700-00000D000000}" name="2012" dataDxfId="12"/>
    <tableColumn id="14" xr3:uid="{00000000-0010-0000-2700-00000E000000}" name="2013" dataDxfId="11"/>
    <tableColumn id="15" xr3:uid="{00000000-0010-0000-2700-00000F000000}" name="2014" dataDxfId="10"/>
    <tableColumn id="16" xr3:uid="{00000000-0010-0000-2700-000010000000}" name="2015" dataDxfId="9"/>
    <tableColumn id="17" xr3:uid="{00000000-0010-0000-2700-000011000000}" name="2016" dataDxfId="8"/>
    <tableColumn id="18" xr3:uid="{00000000-0010-0000-2700-000012000000}" name="2017" dataDxfId="7"/>
    <tableColumn id="19" xr3:uid="{00000000-0010-0000-2700-000013000000}" name="2018" dataDxfId="6"/>
    <tableColumn id="20" xr3:uid="{00000000-0010-0000-2700-000014000000}" name="2019" dataDxfId="5"/>
    <tableColumn id="21" xr3:uid="{00000000-0010-0000-2700-000015000000}" name="2020" dataDxfId="4"/>
    <tableColumn id="22" xr3:uid="{00000000-0010-0000-2700-000016000000}" name="2021" dataDxfId="3"/>
    <tableColumn id="23" xr3:uid="{00000000-0010-0000-2700-000017000000}" name="2022" dataDxfId="2"/>
    <tableColumn id="24" xr3:uid="{00000000-0010-0000-2700-000018000000}" name="2023" dataDxfId="1"/>
    <tableColumn id="25" xr3:uid="{00000000-0010-0000-2700-000019000000}" name="2024" dataDxfId="0"/>
  </tableColumns>
  <tableStyleInfo name="none"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supplementary_table_38" displayName="supplementary_table_38" ref="A3:Y17" totalsRowShown="0">
  <tableColumns count="25">
    <tableColumn id="1" xr3:uid="{00000000-0010-0000-2800-000001000000}" name="Upper tier local authority"/>
    <tableColumn id="2" xr3:uid="{00000000-0010-0000-2800-000002000000}" name="2001"/>
    <tableColumn id="3" xr3:uid="{00000000-0010-0000-2800-000003000000}" name="2002"/>
    <tableColumn id="4" xr3:uid="{00000000-0010-0000-2800-000004000000}" name="2003"/>
    <tableColumn id="5" xr3:uid="{00000000-0010-0000-2800-000005000000}" name="2004"/>
    <tableColumn id="6" xr3:uid="{00000000-0010-0000-2800-000006000000}" name="2005"/>
    <tableColumn id="7" xr3:uid="{00000000-0010-0000-2800-000007000000}" name="2006"/>
    <tableColumn id="8" xr3:uid="{00000000-0010-0000-2800-000008000000}" name="2007"/>
    <tableColumn id="9" xr3:uid="{00000000-0010-0000-2800-000009000000}" name="2008"/>
    <tableColumn id="10" xr3:uid="{00000000-0010-0000-2800-00000A000000}" name="2009"/>
    <tableColumn id="11" xr3:uid="{00000000-0010-0000-2800-00000B000000}" name="2010"/>
    <tableColumn id="12" xr3:uid="{00000000-0010-0000-2800-00000C000000}" name="2011"/>
    <tableColumn id="13" xr3:uid="{00000000-0010-0000-2800-00000D000000}" name="2012"/>
    <tableColumn id="14" xr3:uid="{00000000-0010-0000-2800-00000E000000}" name="2013"/>
    <tableColumn id="15" xr3:uid="{00000000-0010-0000-2800-00000F000000}" name="2014"/>
    <tableColumn id="16" xr3:uid="{00000000-0010-0000-2800-000010000000}" name="2015"/>
    <tableColumn id="17" xr3:uid="{00000000-0010-0000-2800-000011000000}" name="2016"/>
    <tableColumn id="18" xr3:uid="{00000000-0010-0000-2800-000012000000}" name="2017"/>
    <tableColumn id="19" xr3:uid="{00000000-0010-0000-2800-000013000000}" name="2018"/>
    <tableColumn id="20" xr3:uid="{00000000-0010-0000-2800-000014000000}" name="2019"/>
    <tableColumn id="21" xr3:uid="{00000000-0010-0000-2800-000015000000}" name="2020"/>
    <tableColumn id="22" xr3:uid="{00000000-0010-0000-2800-000016000000}" name="2021"/>
    <tableColumn id="23" xr3:uid="{00000000-0010-0000-2800-000017000000}" name="2022"/>
    <tableColumn id="24" xr3:uid="{00000000-0010-0000-2800-000018000000}" name="2023"/>
    <tableColumn id="25" xr3:uid="{00000000-0010-0000-2800-000019000000}" name="2024"/>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defaultColWidth="11.07421875" defaultRowHeight="15.5" x14ac:dyDescent="0.35"/>
  <cols>
    <col min="1" max="1" width="72.69140625" customWidth="1"/>
  </cols>
  <sheetData>
    <row r="1" spans="1:1" ht="40" x14ac:dyDescent="0.4">
      <c r="A1" s="17" t="s">
        <v>483</v>
      </c>
    </row>
    <row r="2" spans="1:1" ht="18" x14ac:dyDescent="0.4">
      <c r="A2" s="2" t="s">
        <v>0</v>
      </c>
    </row>
    <row r="3" spans="1:1" ht="46.5" x14ac:dyDescent="0.35">
      <c r="A3" s="1" t="s">
        <v>1</v>
      </c>
    </row>
    <row r="4" spans="1:1" x14ac:dyDescent="0.35">
      <c r="A4" s="1" t="s">
        <v>2</v>
      </c>
    </row>
    <row r="5" spans="1:1" ht="31" x14ac:dyDescent="0.35">
      <c r="A5" s="1" t="s">
        <v>3</v>
      </c>
    </row>
    <row r="6" spans="1:1" ht="34" customHeight="1" x14ac:dyDescent="0.4">
      <c r="A6" s="2" t="s">
        <v>4</v>
      </c>
    </row>
    <row r="7" spans="1:1" x14ac:dyDescent="0.35">
      <c r="A7" s="18" t="s">
        <v>484</v>
      </c>
    </row>
    <row r="8" spans="1:1" ht="34" customHeight="1" x14ac:dyDescent="0.4">
      <c r="A8" s="2" t="s">
        <v>5</v>
      </c>
    </row>
    <row r="9" spans="1:1" x14ac:dyDescent="0.35">
      <c r="A9" s="19" t="s">
        <v>485</v>
      </c>
    </row>
    <row r="10" spans="1:1" ht="34" customHeight="1" x14ac:dyDescent="0.4">
      <c r="A10" s="2" t="s">
        <v>6</v>
      </c>
    </row>
    <row r="11" spans="1:1" ht="46.5" x14ac:dyDescent="0.35">
      <c r="A11" s="1" t="s">
        <v>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3"/>
  <sheetViews>
    <sheetView workbookViewId="0"/>
  </sheetViews>
  <sheetFormatPr defaultColWidth="11.07421875" defaultRowHeight="15.5" x14ac:dyDescent="0.35"/>
  <cols>
    <col min="1" max="1" width="32.53515625" style="21" customWidth="1"/>
    <col min="2" max="2" width="56.69140625" style="21" customWidth="1"/>
    <col min="3" max="3" width="32.69140625" style="21" customWidth="1"/>
    <col min="4" max="16384" width="11.07421875" style="21"/>
  </cols>
  <sheetData>
    <row r="1" spans="1:3" ht="20" x14ac:dyDescent="0.35">
      <c r="A1" s="20" t="s">
        <v>8</v>
      </c>
    </row>
    <row r="2" spans="1:3" x14ac:dyDescent="0.35">
      <c r="A2" s="21" t="s">
        <v>9</v>
      </c>
    </row>
    <row r="3" spans="1:3" x14ac:dyDescent="0.35">
      <c r="A3" s="22" t="s">
        <v>10</v>
      </c>
      <c r="B3" s="22" t="s">
        <v>11</v>
      </c>
      <c r="C3" s="22" t="s">
        <v>6</v>
      </c>
    </row>
    <row r="4" spans="1:3" x14ac:dyDescent="0.35">
      <c r="A4" s="23" t="s">
        <v>6</v>
      </c>
      <c r="B4" s="23" t="s">
        <v>6</v>
      </c>
      <c r="C4" s="23" t="s">
        <v>12</v>
      </c>
    </row>
    <row r="5" spans="1:3" ht="31" x14ac:dyDescent="0.35">
      <c r="A5" s="24" t="str">
        <f>HYPERLINK("#Supplementary_table_1!A1", "Supplementary_table_1")</f>
        <v>Supplementary_table_1</v>
      </c>
      <c r="B5" s="23" t="s">
        <v>13</v>
      </c>
      <c r="C5" s="23" t="s">
        <v>14</v>
      </c>
    </row>
    <row r="6" spans="1:3" ht="31" x14ac:dyDescent="0.35">
      <c r="A6" s="24" t="str">
        <f>HYPERLINK("#Supplementary_table_2!A1", "Supplementary_table_2")</f>
        <v>Supplementary_table_2</v>
      </c>
      <c r="B6" s="23" t="s">
        <v>15</v>
      </c>
      <c r="C6" s="23" t="s">
        <v>16</v>
      </c>
    </row>
    <row r="7" spans="1:3" ht="62" x14ac:dyDescent="0.35">
      <c r="A7" s="24" t="str">
        <f>HYPERLINK("#Supplementary_table_3!A1", "Supplementary_table_3")</f>
        <v>Supplementary_table_3</v>
      </c>
      <c r="B7" s="23" t="s">
        <v>17</v>
      </c>
      <c r="C7" s="23" t="s">
        <v>18</v>
      </c>
    </row>
    <row r="8" spans="1:3" ht="31" x14ac:dyDescent="0.35">
      <c r="A8" s="24" t="str">
        <f>HYPERLINK("#Supplementary_table_4!A1", "Supplementary_table_4")</f>
        <v>Supplementary_table_4</v>
      </c>
      <c r="B8" s="23" t="s">
        <v>19</v>
      </c>
      <c r="C8" s="23" t="s">
        <v>20</v>
      </c>
    </row>
    <row r="9" spans="1:3" ht="31" x14ac:dyDescent="0.35">
      <c r="A9" s="24" t="str">
        <f>HYPERLINK("#Supplementary_table_5!A1", "Supplementary_table_5")</f>
        <v>Supplementary_table_5</v>
      </c>
      <c r="B9" s="23" t="s">
        <v>21</v>
      </c>
      <c r="C9" s="23" t="s">
        <v>22</v>
      </c>
    </row>
    <row r="10" spans="1:3" ht="31" x14ac:dyDescent="0.35">
      <c r="A10" s="24" t="str">
        <f>HYPERLINK("#Supplementary_table_6!A1", "Supplementary_table_6")</f>
        <v>Supplementary_table_6</v>
      </c>
      <c r="B10" s="23" t="s">
        <v>23</v>
      </c>
      <c r="C10" s="23" t="s">
        <v>24</v>
      </c>
    </row>
    <row r="11" spans="1:3" ht="31" x14ac:dyDescent="0.35">
      <c r="A11" s="24" t="str">
        <f>HYPERLINK("#Supplementary_table_7!A1", "Supplementary_table_7")</f>
        <v>Supplementary_table_7</v>
      </c>
      <c r="B11" s="23" t="s">
        <v>25</v>
      </c>
      <c r="C11" s="23" t="s">
        <v>26</v>
      </c>
    </row>
    <row r="12" spans="1:3" ht="31" x14ac:dyDescent="0.35">
      <c r="A12" s="24" t="str">
        <f>HYPERLINK("#Supplementary_table_8!A1", "Supplementary_table_8")</f>
        <v>Supplementary_table_8</v>
      </c>
      <c r="B12" s="23" t="s">
        <v>27</v>
      </c>
      <c r="C12" s="23" t="s">
        <v>28</v>
      </c>
    </row>
    <row r="13" spans="1:3" ht="46.5" x14ac:dyDescent="0.35">
      <c r="A13" s="24" t="str">
        <f>HYPERLINK("#Supplementary_table_9!A1", "Supplementary_table_9")</f>
        <v>Supplementary_table_9</v>
      </c>
      <c r="B13" s="23" t="s">
        <v>29</v>
      </c>
      <c r="C13" s="23" t="s">
        <v>30</v>
      </c>
    </row>
    <row r="14" spans="1:3" ht="46.5" x14ac:dyDescent="0.35">
      <c r="A14" s="24" t="str">
        <f>HYPERLINK("#Supplementary_table_10!A1", "Supplementary_table_10")</f>
        <v>Supplementary_table_10</v>
      </c>
      <c r="B14" s="23" t="s">
        <v>31</v>
      </c>
      <c r="C14" s="23" t="s">
        <v>32</v>
      </c>
    </row>
    <row r="15" spans="1:3" ht="46.5" x14ac:dyDescent="0.35">
      <c r="A15" s="24" t="str">
        <f>HYPERLINK("#Supplementary_table_11!A1", "Supplementary_table_11")</f>
        <v>Supplementary_table_11</v>
      </c>
      <c r="B15" s="23" t="s">
        <v>33</v>
      </c>
      <c r="C15" s="23" t="s">
        <v>34</v>
      </c>
    </row>
    <row r="16" spans="1:3" ht="31" x14ac:dyDescent="0.35">
      <c r="A16" s="24" t="str">
        <f>HYPERLINK("#Supplementary_table_12!A1", "Supplementary_table_12")</f>
        <v>Supplementary_table_12</v>
      </c>
      <c r="B16" s="23" t="s">
        <v>35</v>
      </c>
      <c r="C16" s="23" t="s">
        <v>36</v>
      </c>
    </row>
    <row r="17" spans="1:3" ht="46.5" x14ac:dyDescent="0.35">
      <c r="A17" s="24" t="str">
        <f>HYPERLINK("#Supplementary_table_13!A1", "Supplementary_table_13")</f>
        <v>Supplementary_table_13</v>
      </c>
      <c r="B17" s="23" t="s">
        <v>37</v>
      </c>
      <c r="C17" s="23" t="s">
        <v>38</v>
      </c>
    </row>
    <row r="18" spans="1:3" ht="31" x14ac:dyDescent="0.35">
      <c r="A18" s="24" t="str">
        <f>HYPERLINK("#Supplementary_table_14!A1", "Supplementary_table_14")</f>
        <v>Supplementary_table_14</v>
      </c>
      <c r="B18" s="23" t="s">
        <v>39</v>
      </c>
      <c r="C18" s="23" t="s">
        <v>40</v>
      </c>
    </row>
    <row r="19" spans="1:3" ht="31" x14ac:dyDescent="0.35">
      <c r="A19" s="24" t="str">
        <f>HYPERLINK("#Supplementary_table_15!A1", "Supplementary_table_15")</f>
        <v>Supplementary_table_15</v>
      </c>
      <c r="B19" s="23" t="s">
        <v>41</v>
      </c>
      <c r="C19" s="23" t="s">
        <v>42</v>
      </c>
    </row>
    <row r="20" spans="1:3" ht="46.5" x14ac:dyDescent="0.35">
      <c r="A20" s="24" t="str">
        <f>HYPERLINK("#Supplementary_table_16!A1", "Supplementary_table_16")</f>
        <v>Supplementary_table_16</v>
      </c>
      <c r="B20" s="23" t="s">
        <v>43</v>
      </c>
      <c r="C20" s="23" t="s">
        <v>44</v>
      </c>
    </row>
    <row r="21" spans="1:3" ht="31" x14ac:dyDescent="0.35">
      <c r="A21" s="24" t="str">
        <f>HYPERLINK("#Supplementary_table_17!A1", "Supplementary_table_17")</f>
        <v>Supplementary_table_17</v>
      </c>
      <c r="B21" s="23" t="s">
        <v>45</v>
      </c>
      <c r="C21" s="23" t="s">
        <v>46</v>
      </c>
    </row>
    <row r="22" spans="1:3" ht="46.5" x14ac:dyDescent="0.35">
      <c r="A22" s="24" t="str">
        <f>HYPERLINK("#Supplementary_table_18!A1", "Supplementary_table_18")</f>
        <v>Supplementary_table_18</v>
      </c>
      <c r="B22" s="23" t="s">
        <v>47</v>
      </c>
      <c r="C22" s="23" t="s">
        <v>48</v>
      </c>
    </row>
    <row r="23" spans="1:3" ht="31" x14ac:dyDescent="0.35">
      <c r="A23" s="24" t="str">
        <f>HYPERLINK("#Supplementary_table_19!A1", "Supplementary_table_19")</f>
        <v>Supplementary_table_19</v>
      </c>
      <c r="B23" s="23" t="s">
        <v>49</v>
      </c>
      <c r="C23" s="23" t="s">
        <v>50</v>
      </c>
    </row>
    <row r="24" spans="1:3" ht="46.5" x14ac:dyDescent="0.35">
      <c r="A24" s="24" t="str">
        <f>HYPERLINK("#Supplementary_table_20!A1", "Supplementary_table_20")</f>
        <v>Supplementary_table_20</v>
      </c>
      <c r="B24" s="23" t="s">
        <v>51</v>
      </c>
      <c r="C24" s="23" t="s">
        <v>52</v>
      </c>
    </row>
    <row r="25" spans="1:3" ht="31" x14ac:dyDescent="0.35">
      <c r="A25" s="24" t="str">
        <f>HYPERLINK("#Supplementary_table_21!A1", "Supplementary_table_21")</f>
        <v>Supplementary_table_21</v>
      </c>
      <c r="B25" s="23" t="s">
        <v>53</v>
      </c>
      <c r="C25" s="23" t="s">
        <v>54</v>
      </c>
    </row>
    <row r="26" spans="1:3" ht="46.5" x14ac:dyDescent="0.35">
      <c r="A26" s="24" t="str">
        <f>HYPERLINK("#Supplementary_table_22!A1", "Supplementary_table_22")</f>
        <v>Supplementary_table_22</v>
      </c>
      <c r="B26" s="23" t="s">
        <v>55</v>
      </c>
      <c r="C26" s="23" t="s">
        <v>56</v>
      </c>
    </row>
    <row r="27" spans="1:3" ht="31" x14ac:dyDescent="0.35">
      <c r="A27" s="24" t="str">
        <f>HYPERLINK("#Supplementary_table_23!A1", "Supplementary_table_23")</f>
        <v>Supplementary_table_23</v>
      </c>
      <c r="B27" s="23" t="s">
        <v>57</v>
      </c>
      <c r="C27" s="23" t="s">
        <v>58</v>
      </c>
    </row>
    <row r="28" spans="1:3" ht="31" x14ac:dyDescent="0.35">
      <c r="A28" s="24" t="str">
        <f>HYPERLINK("#Supplementary_table_24!A1", "Supplementary_table_24")</f>
        <v>Supplementary_table_24</v>
      </c>
      <c r="B28" s="23" t="s">
        <v>59</v>
      </c>
      <c r="C28" s="23" t="s">
        <v>60</v>
      </c>
    </row>
    <row r="29" spans="1:3" ht="46.5" x14ac:dyDescent="0.35">
      <c r="A29" s="24" t="str">
        <f>HYPERLINK("#Supplementary_table_25!A1", "Supplementary_table_25")</f>
        <v>Supplementary_table_25</v>
      </c>
      <c r="B29" s="23" t="s">
        <v>61</v>
      </c>
      <c r="C29" s="23" t="s">
        <v>62</v>
      </c>
    </row>
    <row r="30" spans="1:3" ht="46.5" x14ac:dyDescent="0.35">
      <c r="A30" s="24" t="str">
        <f>HYPERLINK("#Supplementary_table_26!A1", "Supplementary_table_26")</f>
        <v>Supplementary_table_26</v>
      </c>
      <c r="B30" s="23" t="s">
        <v>63</v>
      </c>
      <c r="C30" s="23" t="s">
        <v>64</v>
      </c>
    </row>
    <row r="31" spans="1:3" ht="31" x14ac:dyDescent="0.35">
      <c r="A31" s="24" t="str">
        <f>HYPERLINK("#Supplementary_table_27!A1", "Supplementary_table_27")</f>
        <v>Supplementary_table_27</v>
      </c>
      <c r="B31" s="23" t="s">
        <v>65</v>
      </c>
      <c r="C31" s="23" t="s">
        <v>66</v>
      </c>
    </row>
    <row r="32" spans="1:3" ht="62" x14ac:dyDescent="0.35">
      <c r="A32" s="24" t="str">
        <f>HYPERLINK("#Supplementary_table_28!A1", "Supplementary_table_28")</f>
        <v>Supplementary_table_28</v>
      </c>
      <c r="B32" s="23" t="s">
        <v>67</v>
      </c>
      <c r="C32" s="23" t="s">
        <v>68</v>
      </c>
    </row>
    <row r="33" spans="1:3" ht="62" x14ac:dyDescent="0.35">
      <c r="A33" s="24" t="str">
        <f>HYPERLINK("#Supplementary_table_29!A1", "Supplementary_table_29")</f>
        <v>Supplementary_table_29</v>
      </c>
      <c r="B33" s="23" t="s">
        <v>69</v>
      </c>
      <c r="C33" s="23" t="s">
        <v>70</v>
      </c>
    </row>
    <row r="34" spans="1:3" ht="46.5" x14ac:dyDescent="0.35">
      <c r="A34" s="24" t="str">
        <f>HYPERLINK("#Supplementary_table_30!A1", "Supplementary_table_30")</f>
        <v>Supplementary_table_30</v>
      </c>
      <c r="B34" s="23" t="s">
        <v>71</v>
      </c>
      <c r="C34" s="23" t="s">
        <v>72</v>
      </c>
    </row>
    <row r="35" spans="1:3" ht="46.5" x14ac:dyDescent="0.35">
      <c r="A35" s="24" t="str">
        <f>HYPERLINK("#Supplementary_table_31!A1", "Supplementary_table_31")</f>
        <v>Supplementary_table_31</v>
      </c>
      <c r="B35" s="23" t="s">
        <v>73</v>
      </c>
      <c r="C35" s="23" t="s">
        <v>74</v>
      </c>
    </row>
    <row r="36" spans="1:3" ht="46.5" x14ac:dyDescent="0.35">
      <c r="A36" s="24" t="str">
        <f>HYPERLINK("#Supplementary_table_32!A1", "Supplementary_table_32")</f>
        <v>Supplementary_table_32</v>
      </c>
      <c r="B36" s="23" t="s">
        <v>75</v>
      </c>
      <c r="C36" s="23" t="s">
        <v>76</v>
      </c>
    </row>
    <row r="37" spans="1:3" ht="46.5" x14ac:dyDescent="0.35">
      <c r="A37" s="24" t="str">
        <f>HYPERLINK("#Supplementary_table_33!A1", "Supplementary_table_33")</f>
        <v>Supplementary_table_33</v>
      </c>
      <c r="B37" s="23" t="s">
        <v>77</v>
      </c>
      <c r="C37" s="23" t="s">
        <v>78</v>
      </c>
    </row>
    <row r="38" spans="1:3" ht="46.5" x14ac:dyDescent="0.35">
      <c r="A38" s="24" t="str">
        <f>HYPERLINK("#Supplementary_table_34!A1", "Supplementary_table_34")</f>
        <v>Supplementary_table_34</v>
      </c>
      <c r="B38" s="23" t="s">
        <v>79</v>
      </c>
      <c r="C38" s="23" t="s">
        <v>80</v>
      </c>
    </row>
    <row r="39" spans="1:3" ht="46.5" x14ac:dyDescent="0.35">
      <c r="A39" s="24" t="str">
        <f>HYPERLINK("#Supplementary_table_35!A1", "Supplementary_table_35")</f>
        <v>Supplementary_table_35</v>
      </c>
      <c r="B39" s="23" t="s">
        <v>81</v>
      </c>
      <c r="C39" s="23" t="s">
        <v>82</v>
      </c>
    </row>
    <row r="40" spans="1:3" ht="46.5" x14ac:dyDescent="0.35">
      <c r="A40" s="24" t="str">
        <f>HYPERLINK("#Supplementary_table_36!A1", "Supplementary_table_36")</f>
        <v>Supplementary_table_36</v>
      </c>
      <c r="B40" s="23" t="s">
        <v>83</v>
      </c>
      <c r="C40" s="23" t="s">
        <v>82</v>
      </c>
    </row>
    <row r="41" spans="1:3" ht="46.5" x14ac:dyDescent="0.35">
      <c r="A41" s="24" t="str">
        <f>HYPERLINK("#Supplementary_table_37!A1", "Supplementary_table_37")</f>
        <v>Supplementary_table_37</v>
      </c>
      <c r="B41" s="23" t="s">
        <v>84</v>
      </c>
      <c r="C41" s="23" t="s">
        <v>82</v>
      </c>
    </row>
    <row r="42" spans="1:3" ht="46.5" x14ac:dyDescent="0.35">
      <c r="A42" s="24" t="str">
        <f>HYPERLINK("#Supplementary_table_38!A1", "Supplementary_table_38")</f>
        <v>Supplementary_table_38</v>
      </c>
      <c r="B42" s="23" t="s">
        <v>85</v>
      </c>
      <c r="C42" s="23" t="s">
        <v>82</v>
      </c>
    </row>
    <row r="43" spans="1:3" ht="46.5" x14ac:dyDescent="0.35">
      <c r="A43" s="24" t="str">
        <f>HYPERLINK("#Supplementary_table_39!A1", "Supplementary_table_39")</f>
        <v>Supplementary_table_39</v>
      </c>
      <c r="B43" s="23" t="s">
        <v>86</v>
      </c>
      <c r="C43" s="23" t="s">
        <v>82</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1.07421875" defaultRowHeight="15.5" x14ac:dyDescent="0.35"/>
  <cols>
    <col min="1" max="1" width="13.765625" customWidth="1"/>
    <col min="2" max="2" width="56.69140625" customWidth="1"/>
  </cols>
  <sheetData>
    <row r="1" spans="1:2" ht="20" x14ac:dyDescent="0.4">
      <c r="A1" s="25" t="s">
        <v>6</v>
      </c>
    </row>
    <row r="2" spans="1:2" x14ac:dyDescent="0.35">
      <c r="A2" t="s">
        <v>9</v>
      </c>
    </row>
    <row r="3" spans="1:2" x14ac:dyDescent="0.35">
      <c r="A3" s="4" t="s">
        <v>87</v>
      </c>
      <c r="B3" s="4" t="s">
        <v>88</v>
      </c>
    </row>
    <row r="4" spans="1:2" x14ac:dyDescent="0.35">
      <c r="A4" s="3" t="s">
        <v>89</v>
      </c>
      <c r="B4" s="3" t="s">
        <v>90</v>
      </c>
    </row>
    <row r="5" spans="1:2" ht="46.5" x14ac:dyDescent="0.35">
      <c r="A5" s="3" t="s">
        <v>91</v>
      </c>
      <c r="B5" s="3" t="s">
        <v>92</v>
      </c>
    </row>
    <row r="6" spans="1:2" x14ac:dyDescent="0.35">
      <c r="A6" s="3" t="s">
        <v>93</v>
      </c>
      <c r="B6" s="3" t="s">
        <v>94</v>
      </c>
    </row>
    <row r="7" spans="1:2" x14ac:dyDescent="0.35">
      <c r="A7" s="3" t="s">
        <v>95</v>
      </c>
      <c r="B7" s="3" t="s">
        <v>96</v>
      </c>
    </row>
    <row r="8" spans="1:2" ht="31" x14ac:dyDescent="0.35">
      <c r="A8" s="3" t="s">
        <v>97</v>
      </c>
      <c r="B8" s="3" t="s">
        <v>98</v>
      </c>
    </row>
    <row r="9" spans="1:2" ht="31" x14ac:dyDescent="0.35">
      <c r="A9" s="3" t="s">
        <v>99</v>
      </c>
      <c r="B9" s="3" t="s">
        <v>100</v>
      </c>
    </row>
    <row r="10" spans="1:2" ht="46.5" x14ac:dyDescent="0.35">
      <c r="A10" s="3" t="s">
        <v>101</v>
      </c>
      <c r="B10" s="3" t="s">
        <v>102</v>
      </c>
    </row>
    <row r="11" spans="1:2" ht="31" x14ac:dyDescent="0.35">
      <c r="A11" s="3" t="s">
        <v>103</v>
      </c>
      <c r="B11" s="3" t="s">
        <v>104</v>
      </c>
    </row>
    <row r="12" spans="1:2" x14ac:dyDescent="0.35">
      <c r="A12" s="3" t="s">
        <v>105</v>
      </c>
      <c r="B12" s="3" t="s">
        <v>106</v>
      </c>
    </row>
    <row r="13" spans="1:2" ht="46.5" x14ac:dyDescent="0.35">
      <c r="A13" s="3" t="s">
        <v>107</v>
      </c>
      <c r="B13" s="3" t="s">
        <v>108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defaultColWidth="11.07421875" defaultRowHeight="15.5" x14ac:dyDescent="0.35"/>
  <cols>
    <col min="1" max="1" width="9.765625" customWidth="1"/>
    <col min="2" max="2" width="24.921875" bestFit="1" customWidth="1"/>
  </cols>
  <sheetData>
    <row r="1" spans="1:2" ht="20" x14ac:dyDescent="0.4">
      <c r="A1" s="10" t="s">
        <v>13</v>
      </c>
    </row>
    <row r="2" spans="1:2" x14ac:dyDescent="0.35">
      <c r="A2" s="8" t="s">
        <v>9</v>
      </c>
    </row>
    <row r="3" spans="1:2" x14ac:dyDescent="0.35">
      <c r="A3" s="9" t="s">
        <v>109</v>
      </c>
      <c r="B3" s="6" t="s">
        <v>110</v>
      </c>
    </row>
    <row r="4" spans="1:2" x14ac:dyDescent="0.35">
      <c r="A4" s="8" t="s">
        <v>111</v>
      </c>
      <c r="B4" s="5">
        <v>211</v>
      </c>
    </row>
    <row r="5" spans="1:2" x14ac:dyDescent="0.35">
      <c r="A5" s="8" t="s">
        <v>112</v>
      </c>
      <c r="B5" s="5">
        <v>221</v>
      </c>
    </row>
    <row r="6" spans="1:2" x14ac:dyDescent="0.35">
      <c r="A6" s="8" t="s">
        <v>113</v>
      </c>
      <c r="B6" s="5">
        <v>200</v>
      </c>
    </row>
    <row r="7" spans="1:2" x14ac:dyDescent="0.35">
      <c r="A7" s="8" t="s">
        <v>114</v>
      </c>
      <c r="B7" s="5">
        <v>263</v>
      </c>
    </row>
    <row r="8" spans="1:2" x14ac:dyDescent="0.35">
      <c r="A8" s="8" t="s">
        <v>115</v>
      </c>
      <c r="B8" s="5">
        <v>266</v>
      </c>
    </row>
    <row r="9" spans="1:2" x14ac:dyDescent="0.35">
      <c r="A9" s="8" t="s">
        <v>116</v>
      </c>
      <c r="B9" s="5">
        <v>278</v>
      </c>
    </row>
    <row r="10" spans="1:2" x14ac:dyDescent="0.35">
      <c r="A10" s="8" t="s">
        <v>117</v>
      </c>
      <c r="B10" s="5">
        <v>269</v>
      </c>
    </row>
    <row r="11" spans="1:2" x14ac:dyDescent="0.35">
      <c r="A11" s="8" t="s">
        <v>118</v>
      </c>
      <c r="B11" s="5">
        <v>279</v>
      </c>
    </row>
    <row r="12" spans="1:2" x14ac:dyDescent="0.35">
      <c r="A12" s="8" t="s">
        <v>119</v>
      </c>
      <c r="B12" s="5">
        <v>302</v>
      </c>
    </row>
    <row r="13" spans="1:2" x14ac:dyDescent="0.35">
      <c r="A13" s="8" t="s">
        <v>120</v>
      </c>
      <c r="B13" s="5">
        <v>265</v>
      </c>
    </row>
    <row r="14" spans="1:2" x14ac:dyDescent="0.35">
      <c r="A14" s="8" t="s">
        <v>121</v>
      </c>
      <c r="B14" s="5">
        <v>307</v>
      </c>
    </row>
    <row r="15" spans="1:2" x14ac:dyDescent="0.35">
      <c r="A15" s="8" t="s">
        <v>122</v>
      </c>
      <c r="B15" s="5">
        <v>300</v>
      </c>
    </row>
    <row r="16" spans="1:2" x14ac:dyDescent="0.35">
      <c r="A16" s="8" t="s">
        <v>123</v>
      </c>
      <c r="B16" s="5">
        <v>326</v>
      </c>
    </row>
    <row r="17" spans="1:2" x14ac:dyDescent="0.35">
      <c r="A17" s="8" t="s">
        <v>124</v>
      </c>
      <c r="B17" s="5">
        <v>316</v>
      </c>
    </row>
    <row r="18" spans="1:2" x14ac:dyDescent="0.35">
      <c r="A18" s="8" t="s">
        <v>125</v>
      </c>
      <c r="B18" s="5">
        <v>285</v>
      </c>
    </row>
    <row r="19" spans="1:2" x14ac:dyDescent="0.35">
      <c r="A19" s="8" t="s">
        <v>126</v>
      </c>
      <c r="B19" s="5">
        <v>238</v>
      </c>
    </row>
    <row r="20" spans="1:2" x14ac:dyDescent="0.35">
      <c r="A20" s="8" t="s">
        <v>127</v>
      </c>
      <c r="B20" s="5">
        <v>227</v>
      </c>
    </row>
    <row r="21" spans="1:2" x14ac:dyDescent="0.35">
      <c r="A21" s="8" t="s">
        <v>128</v>
      </c>
      <c r="B21" s="5">
        <v>189</v>
      </c>
    </row>
    <row r="22" spans="1:2" x14ac:dyDescent="0.35">
      <c r="A22" s="8" t="s">
        <v>129</v>
      </c>
      <c r="B22" s="5">
        <v>235</v>
      </c>
    </row>
    <row r="23" spans="1:2" x14ac:dyDescent="0.35">
      <c r="A23" s="8" t="s">
        <v>130</v>
      </c>
      <c r="B23" s="5">
        <v>167</v>
      </c>
    </row>
    <row r="24" spans="1:2" x14ac:dyDescent="0.35">
      <c r="A24" s="8" t="s">
        <v>131</v>
      </c>
      <c r="B24" s="5">
        <v>159</v>
      </c>
    </row>
    <row r="25" spans="1:2" x14ac:dyDescent="0.35">
      <c r="A25" s="8" t="s">
        <v>132</v>
      </c>
      <c r="B25" s="5">
        <v>162</v>
      </c>
    </row>
    <row r="26" spans="1:2" x14ac:dyDescent="0.35">
      <c r="A26" s="8" t="s">
        <v>133</v>
      </c>
      <c r="B26" s="5">
        <v>209</v>
      </c>
    </row>
    <row r="27" spans="1:2" x14ac:dyDescent="0.35">
      <c r="A27" s="8" t="s">
        <v>134</v>
      </c>
      <c r="B27" s="5">
        <v>246</v>
      </c>
    </row>
    <row r="28" spans="1:2" x14ac:dyDescent="0.35">
      <c r="A28" s="8"/>
    </row>
    <row r="29" spans="1:2" x14ac:dyDescent="0.35">
      <c r="A29" s="8"/>
    </row>
    <row r="30" spans="1:2" x14ac:dyDescent="0.35">
      <c r="A30" s="8"/>
    </row>
    <row r="31" spans="1:2" x14ac:dyDescent="0.35">
      <c r="A31" s="8"/>
    </row>
    <row r="32" spans="1:2"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heetViews>
  <sheetFormatPr defaultColWidth="11.07421875" defaultRowHeight="15.5" x14ac:dyDescent="0.35"/>
  <cols>
    <col min="1" max="1" width="16.69140625" customWidth="1"/>
    <col min="2" max="2" width="9.23046875" customWidth="1"/>
    <col min="3" max="3" width="16.15234375" customWidth="1"/>
    <col min="4" max="4" width="16.69140625" customWidth="1"/>
    <col min="5" max="5" width="22.765625" customWidth="1"/>
    <col min="6" max="7" width="16.69140625" customWidth="1"/>
  </cols>
  <sheetData>
    <row r="1" spans="1:7" ht="20" x14ac:dyDescent="0.4">
      <c r="A1" s="10" t="s">
        <v>15</v>
      </c>
      <c r="B1" s="8"/>
    </row>
    <row r="2" spans="1:7" x14ac:dyDescent="0.35">
      <c r="A2" s="8" t="s">
        <v>9</v>
      </c>
      <c r="B2" s="8"/>
    </row>
    <row r="3" spans="1:7" x14ac:dyDescent="0.35">
      <c r="A3" s="8" t="s">
        <v>135</v>
      </c>
      <c r="B3" s="8"/>
    </row>
    <row r="4" spans="1:7" ht="40.5" customHeight="1" x14ac:dyDescent="0.35">
      <c r="A4" s="9" t="s">
        <v>136</v>
      </c>
      <c r="B4" s="9" t="s">
        <v>109</v>
      </c>
      <c r="C4" s="6" t="s">
        <v>110</v>
      </c>
      <c r="D4" s="6" t="s">
        <v>137</v>
      </c>
      <c r="E4" s="6" t="s">
        <v>138</v>
      </c>
      <c r="F4" s="6" t="s">
        <v>139</v>
      </c>
      <c r="G4" s="6" t="s">
        <v>140</v>
      </c>
    </row>
    <row r="5" spans="1:7" x14ac:dyDescent="0.35">
      <c r="A5" s="8" t="s">
        <v>141</v>
      </c>
      <c r="B5" s="8" t="s">
        <v>111</v>
      </c>
      <c r="C5" s="11">
        <v>211</v>
      </c>
      <c r="D5" s="11">
        <v>4943364</v>
      </c>
      <c r="E5" s="12">
        <v>4.3</v>
      </c>
      <c r="F5" s="12">
        <v>3.7</v>
      </c>
      <c r="G5" s="12">
        <v>4.9000000000000004</v>
      </c>
    </row>
    <row r="6" spans="1:7" x14ac:dyDescent="0.35">
      <c r="A6" s="8" t="s">
        <v>141</v>
      </c>
      <c r="B6" s="8" t="s">
        <v>112</v>
      </c>
      <c r="C6" s="11">
        <v>221</v>
      </c>
      <c r="D6" s="11">
        <v>4976129</v>
      </c>
      <c r="E6" s="12">
        <v>4.4000000000000004</v>
      </c>
      <c r="F6" s="12">
        <v>3.9</v>
      </c>
      <c r="G6" s="12">
        <v>5.0999999999999996</v>
      </c>
    </row>
    <row r="7" spans="1:7" x14ac:dyDescent="0.35">
      <c r="A7" s="8" t="s">
        <v>141</v>
      </c>
      <c r="B7" s="8" t="s">
        <v>113</v>
      </c>
      <c r="C7" s="11">
        <v>200</v>
      </c>
      <c r="D7" s="11">
        <v>5006653</v>
      </c>
      <c r="E7" s="12">
        <v>4</v>
      </c>
      <c r="F7" s="12">
        <v>3.5</v>
      </c>
      <c r="G7" s="12">
        <v>4.5999999999999996</v>
      </c>
    </row>
    <row r="8" spans="1:7" x14ac:dyDescent="0.35">
      <c r="A8" s="8" t="s">
        <v>141</v>
      </c>
      <c r="B8" s="8" t="s">
        <v>114</v>
      </c>
      <c r="C8" s="11">
        <v>263</v>
      </c>
      <c r="D8" s="11">
        <v>5038284</v>
      </c>
      <c r="E8" s="12">
        <v>5.2</v>
      </c>
      <c r="F8" s="12">
        <v>4.5999999999999996</v>
      </c>
      <c r="G8" s="12">
        <v>5.9</v>
      </c>
    </row>
    <row r="9" spans="1:7" x14ac:dyDescent="0.35">
      <c r="A9" s="8" t="s">
        <v>141</v>
      </c>
      <c r="B9" s="8" t="s">
        <v>115</v>
      </c>
      <c r="C9" s="11">
        <v>266</v>
      </c>
      <c r="D9" s="11">
        <v>5086121</v>
      </c>
      <c r="E9" s="12">
        <v>5.2</v>
      </c>
      <c r="F9" s="12">
        <v>4.5999999999999996</v>
      </c>
      <c r="G9" s="12">
        <v>5.9</v>
      </c>
    </row>
    <row r="10" spans="1:7" x14ac:dyDescent="0.35">
      <c r="A10" s="8" t="s">
        <v>141</v>
      </c>
      <c r="B10" s="8" t="s">
        <v>116</v>
      </c>
      <c r="C10" s="11">
        <v>278</v>
      </c>
      <c r="D10" s="11">
        <v>5119840</v>
      </c>
      <c r="E10" s="12">
        <v>5.4</v>
      </c>
      <c r="F10" s="12">
        <v>4.8</v>
      </c>
      <c r="G10" s="12">
        <v>6.1</v>
      </c>
    </row>
    <row r="11" spans="1:7" x14ac:dyDescent="0.35">
      <c r="A11" s="8" t="s">
        <v>141</v>
      </c>
      <c r="B11" s="8" t="s">
        <v>117</v>
      </c>
      <c r="C11" s="11">
        <v>269</v>
      </c>
      <c r="D11" s="11">
        <v>5170537</v>
      </c>
      <c r="E11" s="12">
        <v>5.2</v>
      </c>
      <c r="F11" s="12">
        <v>4.5999999999999996</v>
      </c>
      <c r="G11" s="12">
        <v>5.9</v>
      </c>
    </row>
    <row r="12" spans="1:7" x14ac:dyDescent="0.35">
      <c r="A12" s="8" t="s">
        <v>141</v>
      </c>
      <c r="B12" s="8" t="s">
        <v>118</v>
      </c>
      <c r="C12" s="11">
        <v>279</v>
      </c>
      <c r="D12" s="11">
        <v>5205044</v>
      </c>
      <c r="E12" s="12">
        <v>5.4</v>
      </c>
      <c r="F12" s="12">
        <v>4.7</v>
      </c>
      <c r="G12" s="12">
        <v>6</v>
      </c>
    </row>
    <row r="13" spans="1:7" x14ac:dyDescent="0.35">
      <c r="A13" s="8" t="s">
        <v>141</v>
      </c>
      <c r="B13" s="8" t="s">
        <v>119</v>
      </c>
      <c r="C13" s="11">
        <v>302</v>
      </c>
      <c r="D13" s="11">
        <v>5226821</v>
      </c>
      <c r="E13" s="12">
        <v>5.8</v>
      </c>
      <c r="F13" s="12">
        <v>5.0999999999999996</v>
      </c>
      <c r="G13" s="12">
        <v>6.5</v>
      </c>
    </row>
    <row r="14" spans="1:7" x14ac:dyDescent="0.35">
      <c r="A14" s="8" t="s">
        <v>141</v>
      </c>
      <c r="B14" s="8" t="s">
        <v>120</v>
      </c>
      <c r="C14" s="11">
        <v>265</v>
      </c>
      <c r="D14" s="11">
        <v>5261270</v>
      </c>
      <c r="E14" s="12">
        <v>5</v>
      </c>
      <c r="F14" s="12">
        <v>4.4000000000000004</v>
      </c>
      <c r="G14" s="12">
        <v>5.7</v>
      </c>
    </row>
    <row r="15" spans="1:7" x14ac:dyDescent="0.35">
      <c r="A15" s="8" t="s">
        <v>141</v>
      </c>
      <c r="B15" s="8" t="s">
        <v>121</v>
      </c>
      <c r="C15" s="11">
        <v>307</v>
      </c>
      <c r="D15" s="11">
        <v>5300831</v>
      </c>
      <c r="E15" s="12">
        <v>5.8</v>
      </c>
      <c r="F15" s="12">
        <v>5.2</v>
      </c>
      <c r="G15" s="12">
        <v>6.5</v>
      </c>
    </row>
    <row r="16" spans="1:7" x14ac:dyDescent="0.35">
      <c r="A16" s="8" t="s">
        <v>141</v>
      </c>
      <c r="B16" s="8" t="s">
        <v>122</v>
      </c>
      <c r="C16" s="11">
        <v>300</v>
      </c>
      <c r="D16" s="11">
        <v>5336343</v>
      </c>
      <c r="E16" s="12">
        <v>5.6</v>
      </c>
      <c r="F16" s="12">
        <v>5</v>
      </c>
      <c r="G16" s="12">
        <v>6.3</v>
      </c>
    </row>
    <row r="17" spans="1:7" x14ac:dyDescent="0.35">
      <c r="A17" s="8" t="s">
        <v>141</v>
      </c>
      <c r="B17" s="8" t="s">
        <v>123</v>
      </c>
      <c r="C17" s="11">
        <v>326</v>
      </c>
      <c r="D17" s="11">
        <v>5374783</v>
      </c>
      <c r="E17" s="12">
        <v>6.1</v>
      </c>
      <c r="F17" s="12">
        <v>5.4</v>
      </c>
      <c r="G17" s="12">
        <v>6.8</v>
      </c>
    </row>
    <row r="18" spans="1:7" x14ac:dyDescent="0.35">
      <c r="A18" s="8" t="s">
        <v>141</v>
      </c>
      <c r="B18" s="8" t="s">
        <v>124</v>
      </c>
      <c r="C18" s="11">
        <v>316</v>
      </c>
      <c r="D18" s="11">
        <v>5422159</v>
      </c>
      <c r="E18" s="12">
        <v>5.8</v>
      </c>
      <c r="F18" s="12">
        <v>5.2</v>
      </c>
      <c r="G18" s="12">
        <v>6.5</v>
      </c>
    </row>
    <row r="19" spans="1:7" x14ac:dyDescent="0.35">
      <c r="A19" s="8" t="s">
        <v>141</v>
      </c>
      <c r="B19" s="8" t="s">
        <v>125</v>
      </c>
      <c r="C19" s="11">
        <v>285</v>
      </c>
      <c r="D19" s="11">
        <v>5471487</v>
      </c>
      <c r="E19" s="12">
        <v>5.2</v>
      </c>
      <c r="F19" s="12">
        <v>4.5999999999999996</v>
      </c>
      <c r="G19" s="12">
        <v>5.9</v>
      </c>
    </row>
    <row r="20" spans="1:7" x14ac:dyDescent="0.35">
      <c r="A20" s="8" t="s">
        <v>141</v>
      </c>
      <c r="B20" s="8" t="s">
        <v>126</v>
      </c>
      <c r="C20" s="11">
        <v>238</v>
      </c>
      <c r="D20" s="11">
        <v>5526982</v>
      </c>
      <c r="E20" s="12">
        <v>4.3</v>
      </c>
      <c r="F20" s="12">
        <v>3.8</v>
      </c>
      <c r="G20" s="12">
        <v>4.9000000000000004</v>
      </c>
    </row>
    <row r="21" spans="1:7" x14ac:dyDescent="0.35">
      <c r="A21" s="8" t="s">
        <v>141</v>
      </c>
      <c r="B21" s="8" t="s">
        <v>127</v>
      </c>
      <c r="C21" s="11">
        <v>227</v>
      </c>
      <c r="D21" s="11">
        <v>5574666</v>
      </c>
      <c r="E21" s="12">
        <v>4.0999999999999996</v>
      </c>
      <c r="F21" s="12">
        <v>3.6</v>
      </c>
      <c r="G21" s="12">
        <v>4.5999999999999996</v>
      </c>
    </row>
    <row r="22" spans="1:7" x14ac:dyDescent="0.35">
      <c r="A22" s="8" t="s">
        <v>141</v>
      </c>
      <c r="B22" s="8" t="s">
        <v>128</v>
      </c>
      <c r="C22" s="11">
        <v>189</v>
      </c>
      <c r="D22" s="11">
        <v>5609701</v>
      </c>
      <c r="E22" s="12">
        <v>3.4</v>
      </c>
      <c r="F22" s="12">
        <v>2.9</v>
      </c>
      <c r="G22" s="12">
        <v>3.9</v>
      </c>
    </row>
    <row r="23" spans="1:7" x14ac:dyDescent="0.35">
      <c r="A23" s="8" t="s">
        <v>141</v>
      </c>
      <c r="B23" s="8" t="s">
        <v>129</v>
      </c>
      <c r="C23" s="11">
        <v>235</v>
      </c>
      <c r="D23" s="11">
        <v>5642792</v>
      </c>
      <c r="E23" s="12">
        <v>4.2</v>
      </c>
      <c r="F23" s="12">
        <v>3.6</v>
      </c>
      <c r="G23" s="12">
        <v>4.7</v>
      </c>
    </row>
    <row r="24" spans="1:7" x14ac:dyDescent="0.35">
      <c r="A24" s="8" t="s">
        <v>141</v>
      </c>
      <c r="B24" s="8" t="s">
        <v>130</v>
      </c>
      <c r="C24" s="11">
        <v>167</v>
      </c>
      <c r="D24" s="11">
        <v>5661990</v>
      </c>
      <c r="E24" s="12">
        <v>2.9</v>
      </c>
      <c r="F24" s="12">
        <v>2.5</v>
      </c>
      <c r="G24" s="12">
        <v>3.4</v>
      </c>
    </row>
    <row r="25" spans="1:7" x14ac:dyDescent="0.35">
      <c r="A25" s="8" t="s">
        <v>141</v>
      </c>
      <c r="B25" s="8" t="s">
        <v>131</v>
      </c>
      <c r="C25" s="11">
        <v>159</v>
      </c>
      <c r="D25" s="11">
        <v>5712822</v>
      </c>
      <c r="E25" s="12">
        <v>2.8</v>
      </c>
      <c r="F25" s="12">
        <v>2.4</v>
      </c>
      <c r="G25" s="12">
        <v>3.3</v>
      </c>
    </row>
    <row r="26" spans="1:7" x14ac:dyDescent="0.35">
      <c r="A26" s="8" t="s">
        <v>141</v>
      </c>
      <c r="B26" s="8" t="s">
        <v>132</v>
      </c>
      <c r="C26" s="11">
        <v>162</v>
      </c>
      <c r="D26" s="11">
        <v>5769054</v>
      </c>
      <c r="E26" s="12">
        <v>2.8</v>
      </c>
      <c r="F26" s="12">
        <v>2.4</v>
      </c>
      <c r="G26" s="12">
        <v>3.3</v>
      </c>
    </row>
    <row r="27" spans="1:7" x14ac:dyDescent="0.35">
      <c r="A27" s="8" t="s">
        <v>141</v>
      </c>
      <c r="B27" s="8" t="s">
        <v>133</v>
      </c>
      <c r="C27" s="11">
        <v>209</v>
      </c>
      <c r="D27" s="11">
        <v>5830152</v>
      </c>
      <c r="E27" s="12">
        <v>3.6</v>
      </c>
      <c r="F27" s="12">
        <v>3.1</v>
      </c>
      <c r="G27" s="12">
        <v>4.0999999999999996</v>
      </c>
    </row>
    <row r="28" spans="1:7" x14ac:dyDescent="0.35">
      <c r="A28" s="8" t="s">
        <v>141</v>
      </c>
      <c r="B28" s="8" t="s">
        <v>134</v>
      </c>
      <c r="C28" s="11">
        <v>246</v>
      </c>
      <c r="D28" s="11">
        <v>5889695</v>
      </c>
      <c r="E28" s="12">
        <v>4.2</v>
      </c>
      <c r="F28" s="12">
        <v>3.7</v>
      </c>
      <c r="G28" s="12">
        <v>4.7</v>
      </c>
    </row>
    <row r="29" spans="1:7" x14ac:dyDescent="0.35">
      <c r="A29" s="8" t="s">
        <v>142</v>
      </c>
      <c r="B29" s="8" t="s">
        <v>111</v>
      </c>
      <c r="C29" s="11">
        <v>6165</v>
      </c>
      <c r="D29" s="11">
        <v>49449746</v>
      </c>
      <c r="E29" s="12">
        <v>12.5</v>
      </c>
      <c r="F29" s="12">
        <v>12.2</v>
      </c>
      <c r="G29" s="12">
        <v>12.8</v>
      </c>
    </row>
    <row r="30" spans="1:7" x14ac:dyDescent="0.35">
      <c r="A30" s="8" t="s">
        <v>142</v>
      </c>
      <c r="B30" s="8" t="s">
        <v>112</v>
      </c>
      <c r="C30" s="11">
        <v>6668</v>
      </c>
      <c r="D30" s="11">
        <v>49679267</v>
      </c>
      <c r="E30" s="12">
        <v>13.4</v>
      </c>
      <c r="F30" s="12">
        <v>13.1</v>
      </c>
      <c r="G30" s="12">
        <v>13.7</v>
      </c>
    </row>
    <row r="31" spans="1:7" x14ac:dyDescent="0.35">
      <c r="A31" s="8" t="s">
        <v>142</v>
      </c>
      <c r="B31" s="8" t="s">
        <v>113</v>
      </c>
      <c r="C31" s="11">
        <v>6624</v>
      </c>
      <c r="D31" s="11">
        <v>49925517</v>
      </c>
      <c r="E31" s="12">
        <v>13.3</v>
      </c>
      <c r="F31" s="12">
        <v>13</v>
      </c>
      <c r="G31" s="12">
        <v>13.6</v>
      </c>
    </row>
    <row r="32" spans="1:7" x14ac:dyDescent="0.35">
      <c r="A32" s="8" t="s">
        <v>142</v>
      </c>
      <c r="B32" s="8" t="s">
        <v>114</v>
      </c>
      <c r="C32" s="11">
        <v>6913</v>
      </c>
      <c r="D32" s="11">
        <v>50194600</v>
      </c>
      <c r="E32" s="12">
        <v>13.8</v>
      </c>
      <c r="F32" s="12">
        <v>13.4</v>
      </c>
      <c r="G32" s="12">
        <v>14.1</v>
      </c>
    </row>
    <row r="33" spans="1:7" x14ac:dyDescent="0.35">
      <c r="A33" s="8" t="s">
        <v>142</v>
      </c>
      <c r="B33" s="8" t="s">
        <v>115</v>
      </c>
      <c r="C33" s="11">
        <v>7652</v>
      </c>
      <c r="D33" s="11">
        <v>50606034</v>
      </c>
      <c r="E33" s="12">
        <v>15.1</v>
      </c>
      <c r="F33" s="12">
        <v>14.8</v>
      </c>
      <c r="G33" s="12">
        <v>15.5</v>
      </c>
    </row>
    <row r="34" spans="1:7" x14ac:dyDescent="0.35">
      <c r="A34" s="8" t="s">
        <v>142</v>
      </c>
      <c r="B34" s="8" t="s">
        <v>116</v>
      </c>
      <c r="C34" s="11">
        <v>7679</v>
      </c>
      <c r="D34" s="11">
        <v>50965186</v>
      </c>
      <c r="E34" s="12">
        <v>15.1</v>
      </c>
      <c r="F34" s="12">
        <v>14.7</v>
      </c>
      <c r="G34" s="12">
        <v>15.4</v>
      </c>
    </row>
    <row r="35" spans="1:7" x14ac:dyDescent="0.35">
      <c r="A35" s="8" t="s">
        <v>142</v>
      </c>
      <c r="B35" s="8" t="s">
        <v>117</v>
      </c>
      <c r="C35" s="11">
        <v>7570</v>
      </c>
      <c r="D35" s="11">
        <v>51381093</v>
      </c>
      <c r="E35" s="12">
        <v>14.7</v>
      </c>
      <c r="F35" s="12">
        <v>14.4</v>
      </c>
      <c r="G35" s="12">
        <v>15.1</v>
      </c>
    </row>
    <row r="36" spans="1:7" x14ac:dyDescent="0.35">
      <c r="A36" s="8" t="s">
        <v>142</v>
      </c>
      <c r="B36" s="8" t="s">
        <v>118</v>
      </c>
      <c r="C36" s="11">
        <v>7809</v>
      </c>
      <c r="D36" s="11">
        <v>51815853</v>
      </c>
      <c r="E36" s="12">
        <v>15.1</v>
      </c>
      <c r="F36" s="12">
        <v>14.7</v>
      </c>
      <c r="G36" s="12">
        <v>15.4</v>
      </c>
    </row>
    <row r="37" spans="1:7" x14ac:dyDescent="0.35">
      <c r="A37" s="8" t="s">
        <v>142</v>
      </c>
      <c r="B37" s="8" t="s">
        <v>119</v>
      </c>
      <c r="C37" s="11">
        <v>8111</v>
      </c>
      <c r="D37" s="11">
        <v>52196381</v>
      </c>
      <c r="E37" s="12">
        <v>15.5</v>
      </c>
      <c r="F37" s="12">
        <v>15.2</v>
      </c>
      <c r="G37" s="12">
        <v>15.9</v>
      </c>
    </row>
    <row r="38" spans="1:7" x14ac:dyDescent="0.35">
      <c r="A38" s="8" t="s">
        <v>142</v>
      </c>
      <c r="B38" s="8" t="s">
        <v>120</v>
      </c>
      <c r="C38" s="11">
        <v>7674</v>
      </c>
      <c r="D38" s="11">
        <v>52642452</v>
      </c>
      <c r="E38" s="12">
        <v>14.6</v>
      </c>
      <c r="F38" s="12">
        <v>14.3</v>
      </c>
      <c r="G38" s="12">
        <v>14.9</v>
      </c>
    </row>
    <row r="39" spans="1:7" x14ac:dyDescent="0.35">
      <c r="A39" s="8" t="s">
        <v>142</v>
      </c>
      <c r="B39" s="8" t="s">
        <v>121</v>
      </c>
      <c r="C39" s="11">
        <v>8282</v>
      </c>
      <c r="D39" s="11">
        <v>53107169</v>
      </c>
      <c r="E39" s="12">
        <v>15.6</v>
      </c>
      <c r="F39" s="12">
        <v>15.3</v>
      </c>
      <c r="G39" s="12">
        <v>15.9</v>
      </c>
    </row>
    <row r="40" spans="1:7" x14ac:dyDescent="0.35">
      <c r="A40" s="8" t="s">
        <v>142</v>
      </c>
      <c r="B40" s="8" t="s">
        <v>122</v>
      </c>
      <c r="C40" s="11">
        <v>8087</v>
      </c>
      <c r="D40" s="11">
        <v>53506812</v>
      </c>
      <c r="E40" s="12">
        <v>15.1</v>
      </c>
      <c r="F40" s="12">
        <v>14.8</v>
      </c>
      <c r="G40" s="12">
        <v>15.4</v>
      </c>
    </row>
    <row r="41" spans="1:7" x14ac:dyDescent="0.35">
      <c r="A41" s="8" t="s">
        <v>142</v>
      </c>
      <c r="B41" s="8" t="s">
        <v>123</v>
      </c>
      <c r="C41" s="11">
        <v>7267</v>
      </c>
      <c r="D41" s="11">
        <v>53918686</v>
      </c>
      <c r="E41" s="12">
        <v>13.5</v>
      </c>
      <c r="F41" s="12">
        <v>13.2</v>
      </c>
      <c r="G41" s="12">
        <v>13.8</v>
      </c>
    </row>
    <row r="42" spans="1:7" x14ac:dyDescent="0.35">
      <c r="A42" s="8" t="s">
        <v>142</v>
      </c>
      <c r="B42" s="8" t="s">
        <v>124</v>
      </c>
      <c r="C42" s="11">
        <v>6474</v>
      </c>
      <c r="D42" s="11">
        <v>54370319</v>
      </c>
      <c r="E42" s="12">
        <v>11.9</v>
      </c>
      <c r="F42" s="12">
        <v>11.6</v>
      </c>
      <c r="G42" s="12">
        <v>12.2</v>
      </c>
    </row>
    <row r="43" spans="1:7" x14ac:dyDescent="0.35">
      <c r="A43" s="8" t="s">
        <v>142</v>
      </c>
      <c r="B43" s="8" t="s">
        <v>125</v>
      </c>
      <c r="C43" s="11">
        <v>5735</v>
      </c>
      <c r="D43" s="11">
        <v>54808676</v>
      </c>
      <c r="E43" s="12">
        <v>10.5</v>
      </c>
      <c r="F43" s="12">
        <v>10.199999999999999</v>
      </c>
      <c r="G43" s="12">
        <v>10.7</v>
      </c>
    </row>
    <row r="44" spans="1:7" x14ac:dyDescent="0.35">
      <c r="A44" s="8" t="s">
        <v>142</v>
      </c>
      <c r="B44" s="8" t="s">
        <v>126</v>
      </c>
      <c r="C44" s="11">
        <v>5622</v>
      </c>
      <c r="D44" s="11">
        <v>55289034</v>
      </c>
      <c r="E44" s="12">
        <v>10.199999999999999</v>
      </c>
      <c r="F44" s="12">
        <v>9.9</v>
      </c>
      <c r="G44" s="12">
        <v>10.4</v>
      </c>
    </row>
    <row r="45" spans="1:7" x14ac:dyDescent="0.35">
      <c r="A45" s="8" t="s">
        <v>142</v>
      </c>
      <c r="B45" s="8" t="s">
        <v>127</v>
      </c>
      <c r="C45" s="11">
        <v>5065</v>
      </c>
      <c r="D45" s="11">
        <v>55619548</v>
      </c>
      <c r="E45" s="12">
        <v>9.1</v>
      </c>
      <c r="F45" s="12">
        <v>8.9</v>
      </c>
      <c r="G45" s="12">
        <v>9.4</v>
      </c>
    </row>
    <row r="46" spans="1:7" x14ac:dyDescent="0.35">
      <c r="A46" s="8" t="s">
        <v>142</v>
      </c>
      <c r="B46" s="8" t="s">
        <v>128</v>
      </c>
      <c r="C46" s="11">
        <v>4609</v>
      </c>
      <c r="D46" s="11">
        <v>55924528</v>
      </c>
      <c r="E46" s="12">
        <v>8.1999999999999993</v>
      </c>
      <c r="F46" s="12">
        <v>8</v>
      </c>
      <c r="G46" s="12">
        <v>8.5</v>
      </c>
    </row>
    <row r="47" spans="1:7" x14ac:dyDescent="0.35">
      <c r="A47" s="8" t="s">
        <v>142</v>
      </c>
      <c r="B47" s="8" t="s">
        <v>129</v>
      </c>
      <c r="C47" s="11">
        <v>4702</v>
      </c>
      <c r="D47" s="11">
        <v>56230056</v>
      </c>
      <c r="E47" s="12">
        <v>8.4</v>
      </c>
      <c r="F47" s="12">
        <v>8.1</v>
      </c>
      <c r="G47" s="12">
        <v>8.6</v>
      </c>
    </row>
    <row r="48" spans="1:7" x14ac:dyDescent="0.35">
      <c r="A48" s="8" t="s">
        <v>142</v>
      </c>
      <c r="B48" s="8" t="s">
        <v>130</v>
      </c>
      <c r="C48" s="11">
        <v>4123</v>
      </c>
      <c r="D48" s="11">
        <v>56325961</v>
      </c>
      <c r="E48" s="12">
        <v>7.3</v>
      </c>
      <c r="F48" s="12">
        <v>7.1</v>
      </c>
      <c r="G48" s="12">
        <v>7.5</v>
      </c>
    </row>
    <row r="49" spans="1:7" x14ac:dyDescent="0.35">
      <c r="A49" s="8" t="s">
        <v>142</v>
      </c>
      <c r="B49" s="8" t="s">
        <v>131</v>
      </c>
      <c r="C49" s="11">
        <v>4395</v>
      </c>
      <c r="D49" s="11">
        <v>56554891</v>
      </c>
      <c r="E49" s="12">
        <v>7.8</v>
      </c>
      <c r="F49" s="12">
        <v>7.5</v>
      </c>
      <c r="G49" s="12">
        <v>8</v>
      </c>
    </row>
    <row r="50" spans="1:7" x14ac:dyDescent="0.35">
      <c r="A50" s="8" t="s">
        <v>142</v>
      </c>
      <c r="B50" s="8" t="s">
        <v>132</v>
      </c>
      <c r="C50" s="11">
        <v>4369</v>
      </c>
      <c r="D50" s="11">
        <v>57144395</v>
      </c>
      <c r="E50" s="12">
        <v>7.6</v>
      </c>
      <c r="F50" s="12">
        <v>7.4</v>
      </c>
      <c r="G50" s="12">
        <v>7.9</v>
      </c>
    </row>
    <row r="51" spans="1:7" x14ac:dyDescent="0.35">
      <c r="A51" s="8" t="s">
        <v>142</v>
      </c>
      <c r="B51" s="8" t="s">
        <v>133</v>
      </c>
      <c r="C51" s="11">
        <v>4831</v>
      </c>
      <c r="D51" s="11">
        <v>57932470</v>
      </c>
      <c r="E51" s="12">
        <v>8.3000000000000007</v>
      </c>
      <c r="F51" s="12">
        <v>8.1</v>
      </c>
      <c r="G51" s="12">
        <v>8.6</v>
      </c>
    </row>
    <row r="52" spans="1:7" x14ac:dyDescent="0.35">
      <c r="A52" s="8" t="s">
        <v>142</v>
      </c>
      <c r="B52" s="8" t="s">
        <v>134</v>
      </c>
      <c r="C52" s="11">
        <v>5490</v>
      </c>
      <c r="D52" s="11">
        <v>58620101</v>
      </c>
      <c r="E52" s="12">
        <v>9.4</v>
      </c>
      <c r="F52" s="12">
        <v>9.1</v>
      </c>
      <c r="G52" s="12">
        <v>9.6</v>
      </c>
    </row>
    <row r="53" spans="1:7" x14ac:dyDescent="0.35">
      <c r="A53" s="8"/>
      <c r="B53" s="8"/>
      <c r="C53" s="11"/>
      <c r="D53" s="11"/>
      <c r="E53" s="12"/>
      <c r="F53" s="12"/>
      <c r="G53" s="12"/>
    </row>
    <row r="54" spans="1:7" x14ac:dyDescent="0.35">
      <c r="A54" s="8"/>
      <c r="B54" s="8"/>
      <c r="C54" s="11"/>
      <c r="D54" s="11"/>
      <c r="E54" s="12"/>
      <c r="F54" s="12"/>
      <c r="G54" s="12"/>
    </row>
    <row r="55" spans="1:7" x14ac:dyDescent="0.35">
      <c r="A55" s="8"/>
      <c r="B55" s="8"/>
      <c r="C55" s="11"/>
      <c r="D55" s="11"/>
      <c r="E55" s="12"/>
      <c r="F55" s="12"/>
      <c r="G55" s="12"/>
    </row>
    <row r="56" spans="1:7" x14ac:dyDescent="0.35">
      <c r="A56" s="8"/>
      <c r="B56" s="8"/>
      <c r="C56" s="11"/>
      <c r="D56" s="11"/>
      <c r="E56" s="12"/>
      <c r="F56" s="12"/>
      <c r="G56" s="12"/>
    </row>
    <row r="57" spans="1:7" x14ac:dyDescent="0.35">
      <c r="A57" s="8"/>
      <c r="B57" s="8"/>
      <c r="C57" s="11"/>
      <c r="D57" s="11"/>
      <c r="E57" s="12"/>
      <c r="F57" s="12"/>
      <c r="G57" s="12"/>
    </row>
    <row r="58" spans="1:7" x14ac:dyDescent="0.35">
      <c r="A58" s="8"/>
      <c r="B58" s="8"/>
      <c r="C58" s="11"/>
      <c r="D58" s="11"/>
      <c r="E58" s="12"/>
      <c r="F58" s="12"/>
      <c r="G58" s="12"/>
    </row>
    <row r="59" spans="1:7" x14ac:dyDescent="0.35">
      <c r="A59" s="8"/>
      <c r="B59" s="8"/>
      <c r="C59" s="11"/>
      <c r="D59" s="11"/>
      <c r="E59" s="12"/>
      <c r="F59" s="12"/>
      <c r="G59" s="12"/>
    </row>
    <row r="60" spans="1:7" x14ac:dyDescent="0.35">
      <c r="A60" s="8"/>
      <c r="B60" s="8"/>
      <c r="C60" s="11"/>
      <c r="D60" s="11"/>
      <c r="E60" s="12"/>
      <c r="F60" s="12"/>
      <c r="G60" s="12"/>
    </row>
    <row r="61" spans="1:7" x14ac:dyDescent="0.35">
      <c r="A61" s="8"/>
      <c r="B61" s="8"/>
      <c r="C61" s="11"/>
      <c r="D61" s="11"/>
      <c r="E61" s="12"/>
      <c r="F61" s="12"/>
      <c r="G61" s="12"/>
    </row>
    <row r="62" spans="1:7" x14ac:dyDescent="0.35">
      <c r="A62" s="8"/>
      <c r="B62" s="8"/>
      <c r="C62" s="11"/>
      <c r="D62" s="11"/>
      <c r="E62" s="12"/>
      <c r="F62" s="12"/>
      <c r="G62" s="12"/>
    </row>
    <row r="63" spans="1:7" x14ac:dyDescent="0.35">
      <c r="A63" s="8"/>
      <c r="B63" s="8"/>
      <c r="C63" s="11"/>
      <c r="D63" s="11"/>
      <c r="E63" s="12"/>
      <c r="F63" s="12"/>
      <c r="G63" s="12"/>
    </row>
    <row r="64" spans="1:7" x14ac:dyDescent="0.35">
      <c r="A64" s="8"/>
      <c r="B64" s="8"/>
      <c r="C64" s="11"/>
      <c r="D64" s="11"/>
      <c r="E64" s="12"/>
      <c r="F64" s="12"/>
      <c r="G64" s="12"/>
    </row>
    <row r="65" spans="1:7" x14ac:dyDescent="0.35">
      <c r="A65" s="8"/>
      <c r="B65" s="8"/>
      <c r="C65" s="11"/>
      <c r="D65" s="11"/>
      <c r="E65" s="12"/>
      <c r="F65" s="12"/>
      <c r="G65" s="12"/>
    </row>
    <row r="66" spans="1:7" x14ac:dyDescent="0.35">
      <c r="A66" s="8"/>
      <c r="B66" s="8"/>
      <c r="C66" s="11"/>
      <c r="D66" s="11"/>
      <c r="E66" s="12"/>
      <c r="F66" s="12"/>
      <c r="G66" s="12"/>
    </row>
    <row r="67" spans="1:7" x14ac:dyDescent="0.35">
      <c r="A67" s="8"/>
      <c r="B67" s="8"/>
      <c r="C67" s="11"/>
      <c r="D67" s="11"/>
      <c r="E67" s="12"/>
      <c r="F67" s="12"/>
      <c r="G67" s="12"/>
    </row>
    <row r="68" spans="1:7" x14ac:dyDescent="0.35">
      <c r="A68" s="8"/>
      <c r="B68" s="8"/>
      <c r="C68" s="11"/>
      <c r="D68" s="11"/>
      <c r="E68" s="12"/>
      <c r="F68" s="12"/>
      <c r="G68" s="12"/>
    </row>
    <row r="69" spans="1:7" x14ac:dyDescent="0.35">
      <c r="A69" s="8"/>
      <c r="B69" s="8"/>
      <c r="C69" s="11"/>
      <c r="D69" s="11"/>
      <c r="E69" s="12"/>
      <c r="F69" s="12"/>
      <c r="G69" s="12"/>
    </row>
    <row r="70" spans="1:7" x14ac:dyDescent="0.35">
      <c r="A70" s="8"/>
      <c r="B70" s="8"/>
      <c r="C70" s="11"/>
      <c r="D70" s="11"/>
      <c r="E70" s="12"/>
      <c r="F70" s="12"/>
      <c r="G70" s="12"/>
    </row>
    <row r="71" spans="1:7" x14ac:dyDescent="0.35">
      <c r="A71" s="8"/>
      <c r="B71" s="8"/>
      <c r="C71" s="11"/>
      <c r="D71" s="11"/>
      <c r="E71" s="12"/>
      <c r="F71" s="12"/>
      <c r="G71" s="12"/>
    </row>
    <row r="72" spans="1:7" x14ac:dyDescent="0.35">
      <c r="A72" s="8"/>
      <c r="B72" s="8"/>
      <c r="C72" s="11"/>
      <c r="D72" s="11"/>
      <c r="E72" s="12"/>
      <c r="F72" s="12"/>
      <c r="G72" s="12"/>
    </row>
    <row r="73" spans="1:7" x14ac:dyDescent="0.35">
      <c r="A73" s="8"/>
      <c r="B73" s="8"/>
      <c r="C73" s="11"/>
      <c r="D73" s="11"/>
      <c r="E73" s="12"/>
      <c r="F73" s="12"/>
      <c r="G73" s="12"/>
    </row>
    <row r="74" spans="1:7" x14ac:dyDescent="0.35">
      <c r="A74" s="8"/>
      <c r="B74" s="8"/>
      <c r="C74" s="11"/>
      <c r="D74" s="11"/>
      <c r="E74" s="12"/>
      <c r="F74" s="12"/>
      <c r="G74" s="12"/>
    </row>
    <row r="75" spans="1:7" x14ac:dyDescent="0.35">
      <c r="A75" s="8"/>
      <c r="B75" s="8"/>
      <c r="C75" s="11"/>
      <c r="D75" s="11"/>
      <c r="E75" s="12"/>
      <c r="F75" s="12"/>
      <c r="G75" s="12"/>
    </row>
    <row r="76" spans="1:7" x14ac:dyDescent="0.35">
      <c r="A76" s="8"/>
      <c r="B76" s="8"/>
      <c r="C76" s="11"/>
      <c r="D76" s="11"/>
      <c r="E76" s="12"/>
      <c r="F76" s="12"/>
      <c r="G76" s="12"/>
    </row>
    <row r="77" spans="1:7" x14ac:dyDescent="0.35">
      <c r="A77" s="8"/>
      <c r="B77" s="8"/>
      <c r="C77" s="11"/>
      <c r="D77" s="11"/>
      <c r="E77" s="12"/>
      <c r="F77" s="12"/>
      <c r="G77" s="12"/>
    </row>
    <row r="78" spans="1:7" x14ac:dyDescent="0.35">
      <c r="A78" s="8"/>
      <c r="B78" s="8"/>
      <c r="C78" s="11"/>
      <c r="D78" s="11"/>
      <c r="E78" s="12"/>
      <c r="F78" s="12"/>
      <c r="G78" s="12"/>
    </row>
    <row r="79" spans="1:7" x14ac:dyDescent="0.35">
      <c r="A79" s="8"/>
      <c r="B79" s="8"/>
      <c r="C79" s="11"/>
      <c r="D79" s="11"/>
      <c r="E79" s="12"/>
      <c r="F79" s="12"/>
      <c r="G79" s="12"/>
    </row>
    <row r="80" spans="1:7" x14ac:dyDescent="0.35">
      <c r="A80" s="8"/>
      <c r="B80" s="8"/>
      <c r="C80" s="11"/>
      <c r="D80" s="11"/>
      <c r="E80" s="12"/>
      <c r="F80" s="12"/>
      <c r="G80" s="12"/>
    </row>
    <row r="81" spans="1:7" x14ac:dyDescent="0.35">
      <c r="A81" s="8"/>
      <c r="B81" s="8"/>
      <c r="C81" s="11"/>
      <c r="D81" s="11"/>
      <c r="E81" s="12"/>
      <c r="F81" s="12"/>
      <c r="G81" s="12"/>
    </row>
    <row r="82" spans="1:7" x14ac:dyDescent="0.35">
      <c r="A82" s="8"/>
      <c r="B82" s="8"/>
      <c r="C82" s="11"/>
      <c r="D82" s="11"/>
      <c r="E82" s="12"/>
      <c r="F82" s="12"/>
      <c r="G82" s="12"/>
    </row>
    <row r="83" spans="1:7" x14ac:dyDescent="0.35">
      <c r="A83" s="8"/>
      <c r="B83" s="8"/>
      <c r="C83" s="11"/>
      <c r="D83" s="11"/>
      <c r="E83" s="12"/>
      <c r="F83" s="12"/>
      <c r="G83" s="12"/>
    </row>
    <row r="84" spans="1:7" x14ac:dyDescent="0.35">
      <c r="A84" s="8"/>
      <c r="B84" s="8"/>
      <c r="C84" s="11"/>
      <c r="D84" s="11"/>
      <c r="E84" s="12"/>
      <c r="F84" s="12"/>
      <c r="G84" s="12"/>
    </row>
    <row r="85" spans="1:7" x14ac:dyDescent="0.35">
      <c r="A85" s="8"/>
      <c r="B85" s="8"/>
      <c r="C85" s="11"/>
      <c r="D85" s="11"/>
      <c r="E85" s="12"/>
      <c r="F85" s="12"/>
      <c r="G85" s="12"/>
    </row>
    <row r="86" spans="1:7" x14ac:dyDescent="0.35">
      <c r="A86" s="8"/>
      <c r="B86" s="8"/>
      <c r="C86" s="11"/>
      <c r="D86" s="11"/>
      <c r="E86" s="12"/>
      <c r="F86" s="12"/>
      <c r="G86" s="12"/>
    </row>
    <row r="87" spans="1:7" x14ac:dyDescent="0.35">
      <c r="A87" s="8"/>
      <c r="B87" s="8"/>
      <c r="C87" s="11"/>
      <c r="D87" s="11"/>
      <c r="E87" s="12"/>
      <c r="F87" s="12"/>
      <c r="G87" s="12"/>
    </row>
    <row r="88" spans="1:7" x14ac:dyDescent="0.35">
      <c r="A88" s="8"/>
      <c r="B88" s="8"/>
      <c r="C88" s="11"/>
      <c r="D88" s="11"/>
      <c r="E88" s="12"/>
      <c r="F88" s="12"/>
      <c r="G88" s="12"/>
    </row>
    <row r="89" spans="1:7" x14ac:dyDescent="0.35">
      <c r="A89" s="8"/>
      <c r="B89" s="8"/>
      <c r="C89" s="11"/>
      <c r="D89" s="11"/>
      <c r="E89" s="12"/>
      <c r="F89" s="12"/>
      <c r="G89" s="12"/>
    </row>
    <row r="90" spans="1:7" x14ac:dyDescent="0.35">
      <c r="A90" s="8"/>
      <c r="B90" s="8"/>
      <c r="C90" s="11"/>
      <c r="D90" s="11"/>
      <c r="E90" s="12"/>
      <c r="F90" s="12"/>
      <c r="G90" s="12"/>
    </row>
    <row r="91" spans="1:7" x14ac:dyDescent="0.35">
      <c r="A91" s="8"/>
      <c r="B91" s="8"/>
      <c r="C91" s="11"/>
      <c r="D91" s="11"/>
      <c r="E91" s="12"/>
      <c r="F91" s="12"/>
      <c r="G91" s="12"/>
    </row>
    <row r="92" spans="1:7" x14ac:dyDescent="0.35">
      <c r="A92" s="8"/>
      <c r="B92" s="8"/>
      <c r="C92" s="11"/>
      <c r="D92" s="11"/>
      <c r="E92" s="12"/>
      <c r="F92" s="12"/>
      <c r="G92" s="12"/>
    </row>
    <row r="93" spans="1:7" x14ac:dyDescent="0.35">
      <c r="A93" s="8"/>
      <c r="B93" s="8"/>
      <c r="C93" s="11"/>
      <c r="D93" s="11"/>
      <c r="E93" s="12"/>
      <c r="F93" s="12"/>
      <c r="G93" s="12"/>
    </row>
    <row r="94" spans="1:7" x14ac:dyDescent="0.35">
      <c r="A94" s="8"/>
      <c r="B94" s="8"/>
      <c r="C94" s="11"/>
      <c r="D94" s="11"/>
      <c r="E94" s="12"/>
      <c r="F94" s="12"/>
      <c r="G94" s="12"/>
    </row>
    <row r="95" spans="1:7" x14ac:dyDescent="0.35">
      <c r="A95" s="8"/>
      <c r="B95" s="8"/>
      <c r="C95" s="11"/>
      <c r="D95" s="11"/>
      <c r="E95" s="12"/>
      <c r="F95" s="12"/>
      <c r="G95" s="12"/>
    </row>
    <row r="96" spans="1:7" x14ac:dyDescent="0.35">
      <c r="A96" s="8"/>
      <c r="B96" s="8"/>
      <c r="C96" s="11"/>
      <c r="D96" s="11"/>
      <c r="E96" s="12"/>
      <c r="F96" s="12"/>
      <c r="G96" s="12"/>
    </row>
    <row r="97" spans="1:7" x14ac:dyDescent="0.35">
      <c r="A97" s="8"/>
      <c r="B97" s="8"/>
      <c r="C97" s="11"/>
      <c r="D97" s="11"/>
      <c r="E97" s="12"/>
      <c r="F97" s="12"/>
      <c r="G97" s="12"/>
    </row>
    <row r="98" spans="1:7" x14ac:dyDescent="0.35">
      <c r="A98" s="8"/>
      <c r="B98" s="8"/>
      <c r="C98" s="11"/>
      <c r="D98" s="11"/>
      <c r="E98" s="12"/>
      <c r="F98" s="12"/>
      <c r="G98" s="12"/>
    </row>
    <row r="99" spans="1:7" x14ac:dyDescent="0.35">
      <c r="A99" s="8"/>
      <c r="B99" s="8"/>
      <c r="C99" s="11"/>
      <c r="D99" s="11"/>
      <c r="E99" s="12"/>
      <c r="F99" s="12"/>
      <c r="G99" s="12"/>
    </row>
    <row r="100" spans="1:7" x14ac:dyDescent="0.35">
      <c r="A100" s="8"/>
      <c r="B100" s="8"/>
      <c r="C100" s="11"/>
      <c r="D100" s="11"/>
      <c r="E100" s="12"/>
      <c r="F100" s="12"/>
      <c r="G100" s="12"/>
    </row>
    <row r="101" spans="1:7" x14ac:dyDescent="0.35">
      <c r="A101" s="8"/>
      <c r="B101" s="8"/>
    </row>
    <row r="102" spans="1:7" x14ac:dyDescent="0.35">
      <c r="A102" s="8"/>
      <c r="B102" s="8"/>
    </row>
    <row r="103" spans="1:7" x14ac:dyDescent="0.35">
      <c r="A103" s="8"/>
      <c r="B103" s="8"/>
    </row>
    <row r="104" spans="1:7" x14ac:dyDescent="0.35">
      <c r="A104" s="8"/>
      <c r="B104" s="8"/>
    </row>
    <row r="105" spans="1:7" x14ac:dyDescent="0.35">
      <c r="A105" s="8"/>
      <c r="B105" s="8"/>
    </row>
    <row r="106" spans="1:7" x14ac:dyDescent="0.35">
      <c r="A106" s="8"/>
      <c r="B106" s="8"/>
    </row>
    <row r="107" spans="1:7" x14ac:dyDescent="0.35">
      <c r="A107" s="8"/>
      <c r="B107" s="8"/>
    </row>
    <row r="108" spans="1:7" x14ac:dyDescent="0.35">
      <c r="A108" s="8"/>
      <c r="B108" s="8"/>
    </row>
    <row r="109" spans="1:7" x14ac:dyDescent="0.35">
      <c r="A109" s="8"/>
      <c r="B109" s="8"/>
    </row>
    <row r="110" spans="1:7" x14ac:dyDescent="0.35">
      <c r="A110" s="8"/>
      <c r="B110" s="8"/>
    </row>
    <row r="111" spans="1:7" x14ac:dyDescent="0.35">
      <c r="A111" s="8"/>
      <c r="B111" s="8"/>
    </row>
    <row r="112" spans="1:7"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1.07421875" defaultRowHeight="15.5" x14ac:dyDescent="0.35"/>
  <cols>
    <col min="1" max="1" width="9.53515625" customWidth="1"/>
    <col min="2" max="2" width="21.84375" customWidth="1"/>
    <col min="3" max="3" width="13.15234375" bestFit="1" customWidth="1"/>
    <col min="4" max="4" width="16.69140625" style="11" customWidth="1"/>
    <col min="5" max="5" width="21.15234375" bestFit="1" customWidth="1"/>
    <col min="6" max="7" width="16.69140625" customWidth="1"/>
  </cols>
  <sheetData>
    <row r="1" spans="1:7" ht="20" x14ac:dyDescent="0.4">
      <c r="A1" s="10" t="s">
        <v>17</v>
      </c>
    </row>
    <row r="2" spans="1:7" x14ac:dyDescent="0.35">
      <c r="A2" s="8" t="s">
        <v>9</v>
      </c>
    </row>
    <row r="3" spans="1:7" x14ac:dyDescent="0.35">
      <c r="A3" s="8" t="s">
        <v>135</v>
      </c>
    </row>
    <row r="4" spans="1:7" x14ac:dyDescent="0.35">
      <c r="A4" s="8" t="s">
        <v>143</v>
      </c>
    </row>
    <row r="5" spans="1:7" ht="41" customHeight="1" x14ac:dyDescent="0.35">
      <c r="A5" s="9" t="s">
        <v>109</v>
      </c>
      <c r="B5" s="7" t="s">
        <v>144</v>
      </c>
      <c r="C5" s="6" t="s">
        <v>110</v>
      </c>
      <c r="D5" s="31" t="s">
        <v>137</v>
      </c>
      <c r="E5" s="6" t="s">
        <v>145</v>
      </c>
      <c r="F5" s="6" t="s">
        <v>139</v>
      </c>
      <c r="G5" s="6" t="s">
        <v>140</v>
      </c>
    </row>
    <row r="6" spans="1:7" x14ac:dyDescent="0.35">
      <c r="A6" s="8" t="s">
        <v>125</v>
      </c>
      <c r="B6" s="1" t="s">
        <v>146</v>
      </c>
      <c r="C6" s="11">
        <v>285</v>
      </c>
      <c r="D6" s="32">
        <v>5471487</v>
      </c>
      <c r="E6" s="5">
        <v>5.2</v>
      </c>
      <c r="F6" s="5" t="s">
        <v>147</v>
      </c>
      <c r="G6" s="5" t="s">
        <v>148</v>
      </c>
    </row>
    <row r="7" spans="1:7" x14ac:dyDescent="0.35">
      <c r="A7" s="8" t="s">
        <v>125</v>
      </c>
      <c r="B7" s="1" t="s">
        <v>149</v>
      </c>
      <c r="C7" s="5" t="s">
        <v>150</v>
      </c>
      <c r="D7" s="32">
        <v>5471487</v>
      </c>
      <c r="E7" s="5">
        <v>5.2</v>
      </c>
      <c r="F7" s="5" t="s">
        <v>150</v>
      </c>
      <c r="G7" s="5" t="s">
        <v>150</v>
      </c>
    </row>
    <row r="8" spans="1:7" x14ac:dyDescent="0.35">
      <c r="A8" s="8" t="s">
        <v>126</v>
      </c>
      <c r="B8" s="1" t="s">
        <v>146</v>
      </c>
      <c r="C8" s="11">
        <v>238</v>
      </c>
      <c r="D8" s="32">
        <v>5526982</v>
      </c>
      <c r="E8" s="5">
        <v>4.3</v>
      </c>
      <c r="F8" s="5" t="s">
        <v>151</v>
      </c>
      <c r="G8" s="5" t="s">
        <v>152</v>
      </c>
    </row>
    <row r="9" spans="1:7" x14ac:dyDescent="0.35">
      <c r="A9" s="8" t="s">
        <v>126</v>
      </c>
      <c r="B9" s="1" t="s">
        <v>149</v>
      </c>
      <c r="C9" s="5" t="s">
        <v>150</v>
      </c>
      <c r="D9" s="32">
        <v>5526982</v>
      </c>
      <c r="E9" s="5">
        <v>5</v>
      </c>
      <c r="F9" s="5" t="s">
        <v>150</v>
      </c>
      <c r="G9" s="5" t="s">
        <v>150</v>
      </c>
    </row>
    <row r="10" spans="1:7" x14ac:dyDescent="0.35">
      <c r="A10" s="8" t="s">
        <v>127</v>
      </c>
      <c r="B10" s="1" t="s">
        <v>146</v>
      </c>
      <c r="C10" s="11">
        <v>227</v>
      </c>
      <c r="D10" s="32">
        <v>5574666</v>
      </c>
      <c r="E10" s="5">
        <v>4.0999999999999996</v>
      </c>
      <c r="F10" s="5" t="s">
        <v>153</v>
      </c>
      <c r="G10" s="5" t="s">
        <v>147</v>
      </c>
    </row>
    <row r="11" spans="1:7" x14ac:dyDescent="0.35">
      <c r="A11" s="8" t="s">
        <v>127</v>
      </c>
      <c r="B11" s="1" t="s">
        <v>149</v>
      </c>
      <c r="C11" s="5" t="s">
        <v>150</v>
      </c>
      <c r="D11" s="32">
        <v>5574666</v>
      </c>
      <c r="E11" s="5">
        <v>4.7</v>
      </c>
      <c r="F11" s="5" t="s">
        <v>150</v>
      </c>
      <c r="G11" s="5" t="s">
        <v>150</v>
      </c>
    </row>
    <row r="12" spans="1:7" x14ac:dyDescent="0.35">
      <c r="A12" s="8" t="s">
        <v>128</v>
      </c>
      <c r="B12" s="1" t="s">
        <v>146</v>
      </c>
      <c r="C12" s="11">
        <v>189</v>
      </c>
      <c r="D12" s="32">
        <v>5609701</v>
      </c>
      <c r="E12" s="5">
        <v>3.4</v>
      </c>
      <c r="F12" s="5" t="s">
        <v>154</v>
      </c>
      <c r="G12" s="5" t="s">
        <v>155</v>
      </c>
    </row>
    <row r="13" spans="1:7" x14ac:dyDescent="0.35">
      <c r="A13" s="8" t="s">
        <v>128</v>
      </c>
      <c r="B13" s="1" t="s">
        <v>149</v>
      </c>
      <c r="C13" s="5" t="s">
        <v>150</v>
      </c>
      <c r="D13" s="32">
        <v>5609701</v>
      </c>
      <c r="E13" s="5">
        <v>4.5</v>
      </c>
      <c r="F13" s="5" t="s">
        <v>150</v>
      </c>
      <c r="G13" s="5" t="s">
        <v>150</v>
      </c>
    </row>
    <row r="14" spans="1:7" x14ac:dyDescent="0.35">
      <c r="A14" s="8" t="s">
        <v>129</v>
      </c>
      <c r="B14" s="1" t="s">
        <v>146</v>
      </c>
      <c r="C14" s="11">
        <v>235</v>
      </c>
      <c r="D14" s="32">
        <v>5642792</v>
      </c>
      <c r="E14" s="5">
        <v>4.2</v>
      </c>
      <c r="F14" s="5" t="s">
        <v>153</v>
      </c>
      <c r="G14" s="5" t="s">
        <v>156</v>
      </c>
    </row>
    <row r="15" spans="1:7" x14ac:dyDescent="0.35">
      <c r="A15" s="8" t="s">
        <v>129</v>
      </c>
      <c r="B15" s="1" t="s">
        <v>149</v>
      </c>
      <c r="C15" s="5" t="s">
        <v>150</v>
      </c>
      <c r="D15" s="32">
        <v>5642792</v>
      </c>
      <c r="E15" s="5">
        <v>4.3</v>
      </c>
      <c r="F15" s="5" t="s">
        <v>150</v>
      </c>
      <c r="G15" s="5" t="s">
        <v>150</v>
      </c>
    </row>
    <row r="16" spans="1:7" x14ac:dyDescent="0.35">
      <c r="A16" s="8" t="s">
        <v>130</v>
      </c>
      <c r="B16" s="1" t="s">
        <v>146</v>
      </c>
      <c r="C16" s="11">
        <v>167</v>
      </c>
      <c r="D16" s="32">
        <v>5661990</v>
      </c>
      <c r="E16" s="5">
        <v>2.9</v>
      </c>
      <c r="F16" s="5" t="s">
        <v>157</v>
      </c>
      <c r="G16" s="5" t="s">
        <v>158</v>
      </c>
    </row>
    <row r="17" spans="1:7" x14ac:dyDescent="0.35">
      <c r="A17" s="8" t="s">
        <v>130</v>
      </c>
      <c r="B17" s="1" t="s">
        <v>149</v>
      </c>
      <c r="C17" s="5" t="s">
        <v>150</v>
      </c>
      <c r="D17" s="32">
        <v>5661990</v>
      </c>
      <c r="E17" s="5">
        <v>4</v>
      </c>
      <c r="F17" s="5" t="s">
        <v>150</v>
      </c>
      <c r="G17" s="5" t="s">
        <v>150</v>
      </c>
    </row>
    <row r="18" spans="1:7" x14ac:dyDescent="0.35">
      <c r="A18" s="8" t="s">
        <v>131</v>
      </c>
      <c r="B18" s="1" t="s">
        <v>146</v>
      </c>
      <c r="C18" s="11">
        <v>159</v>
      </c>
      <c r="D18" s="32">
        <v>5712822</v>
      </c>
      <c r="E18" s="5">
        <v>2.8</v>
      </c>
      <c r="F18" s="5" t="s">
        <v>159</v>
      </c>
      <c r="G18" s="5" t="s">
        <v>160</v>
      </c>
    </row>
    <row r="19" spans="1:7" x14ac:dyDescent="0.35">
      <c r="A19" s="8" t="s">
        <v>131</v>
      </c>
      <c r="B19" s="1" t="s">
        <v>149</v>
      </c>
      <c r="C19" s="5" t="s">
        <v>150</v>
      </c>
      <c r="D19" s="32">
        <v>5712822</v>
      </c>
      <c r="E19" s="5">
        <v>3.8</v>
      </c>
      <c r="F19" s="5" t="s">
        <v>150</v>
      </c>
      <c r="G19" s="5" t="s">
        <v>150</v>
      </c>
    </row>
    <row r="20" spans="1:7" x14ac:dyDescent="0.35">
      <c r="A20" s="8" t="s">
        <v>132</v>
      </c>
      <c r="B20" s="1" t="s">
        <v>146</v>
      </c>
      <c r="C20" s="11">
        <v>162</v>
      </c>
      <c r="D20" s="32">
        <v>5769054</v>
      </c>
      <c r="E20" s="5">
        <v>2.8</v>
      </c>
      <c r="F20" s="5" t="s">
        <v>159</v>
      </c>
      <c r="G20" s="5" t="s">
        <v>160</v>
      </c>
    </row>
    <row r="21" spans="1:7" x14ac:dyDescent="0.35">
      <c r="A21" s="8" t="s">
        <v>132</v>
      </c>
      <c r="B21" s="1" t="s">
        <v>149</v>
      </c>
      <c r="C21" s="5" t="s">
        <v>150</v>
      </c>
      <c r="D21" s="32">
        <v>5769054</v>
      </c>
      <c r="E21" s="5">
        <v>3.6</v>
      </c>
      <c r="F21" s="5" t="s">
        <v>150</v>
      </c>
      <c r="G21" s="5" t="s">
        <v>150</v>
      </c>
    </row>
    <row r="22" spans="1:7" x14ac:dyDescent="0.35">
      <c r="A22" s="8" t="s">
        <v>133</v>
      </c>
      <c r="B22" s="1" t="s">
        <v>146</v>
      </c>
      <c r="C22" s="11">
        <v>209</v>
      </c>
      <c r="D22" s="32">
        <v>5830152</v>
      </c>
      <c r="E22" s="5">
        <v>3.6</v>
      </c>
      <c r="F22" s="5" t="s">
        <v>161</v>
      </c>
      <c r="G22" s="5" t="s">
        <v>162</v>
      </c>
    </row>
    <row r="23" spans="1:7" x14ac:dyDescent="0.35">
      <c r="A23" s="8" t="s">
        <v>133</v>
      </c>
      <c r="B23" s="1" t="s">
        <v>149</v>
      </c>
      <c r="C23" s="5" t="s">
        <v>150</v>
      </c>
      <c r="D23" s="32">
        <v>5830152</v>
      </c>
      <c r="E23" s="5">
        <v>3.3</v>
      </c>
      <c r="F23" s="5" t="s">
        <v>150</v>
      </c>
      <c r="G23" s="5" t="s">
        <v>150</v>
      </c>
    </row>
    <row r="24" spans="1:7" x14ac:dyDescent="0.35">
      <c r="A24" s="8" t="s">
        <v>134</v>
      </c>
      <c r="B24" s="1" t="s">
        <v>146</v>
      </c>
      <c r="C24" s="11">
        <v>246</v>
      </c>
      <c r="D24" s="32">
        <v>5889695</v>
      </c>
      <c r="E24" s="5">
        <v>4.2</v>
      </c>
      <c r="F24" s="5" t="s">
        <v>163</v>
      </c>
      <c r="G24" s="5" t="s">
        <v>156</v>
      </c>
    </row>
    <row r="25" spans="1:7" x14ac:dyDescent="0.35">
      <c r="A25" s="8" t="s">
        <v>134</v>
      </c>
      <c r="B25" s="1" t="s">
        <v>149</v>
      </c>
      <c r="C25" s="5" t="s">
        <v>150</v>
      </c>
      <c r="D25" s="32">
        <v>5889695</v>
      </c>
      <c r="E25" s="5">
        <v>3.1</v>
      </c>
      <c r="F25" s="5" t="s">
        <v>150</v>
      </c>
      <c r="G25" s="5" t="s">
        <v>150</v>
      </c>
    </row>
    <row r="26" spans="1:7" x14ac:dyDescent="0.35">
      <c r="A26" s="8"/>
      <c r="C26" s="11"/>
    </row>
    <row r="27" spans="1:7" x14ac:dyDescent="0.35">
      <c r="A27" s="8"/>
      <c r="C27" s="11"/>
    </row>
    <row r="28" spans="1:7" x14ac:dyDescent="0.35">
      <c r="A28" s="8"/>
      <c r="C28" s="11"/>
    </row>
    <row r="29" spans="1:7" x14ac:dyDescent="0.35">
      <c r="A29" s="8"/>
      <c r="C29" s="11"/>
    </row>
    <row r="30" spans="1:7" x14ac:dyDescent="0.35">
      <c r="A30" s="8"/>
      <c r="C30" s="11"/>
    </row>
    <row r="31" spans="1:7" x14ac:dyDescent="0.35">
      <c r="A31" s="8"/>
      <c r="C31" s="11"/>
    </row>
    <row r="32" spans="1:7" x14ac:dyDescent="0.35">
      <c r="A32" s="8"/>
      <c r="C32" s="11"/>
    </row>
    <row r="33" spans="1:3" x14ac:dyDescent="0.35">
      <c r="A33" s="8"/>
      <c r="C33" s="11"/>
    </row>
    <row r="34" spans="1:3" x14ac:dyDescent="0.35">
      <c r="A34" s="8"/>
      <c r="C34" s="11"/>
    </row>
    <row r="35" spans="1:3" x14ac:dyDescent="0.35">
      <c r="A35" s="8"/>
      <c r="C35" s="11"/>
    </row>
    <row r="36" spans="1:3" x14ac:dyDescent="0.35">
      <c r="A36" s="8"/>
      <c r="C36" s="11"/>
    </row>
    <row r="37" spans="1:3" x14ac:dyDescent="0.35">
      <c r="A37" s="8"/>
      <c r="C37" s="11"/>
    </row>
    <row r="38" spans="1:3" x14ac:dyDescent="0.35">
      <c r="A38" s="8"/>
      <c r="C38" s="11"/>
    </row>
    <row r="39" spans="1:3" x14ac:dyDescent="0.35">
      <c r="A39" s="8"/>
      <c r="C39" s="11"/>
    </row>
    <row r="40" spans="1:3" x14ac:dyDescent="0.35">
      <c r="A40" s="8"/>
      <c r="C40" s="11"/>
    </row>
    <row r="41" spans="1:3" x14ac:dyDescent="0.35">
      <c r="A41" s="8"/>
      <c r="C41" s="11"/>
    </row>
    <row r="42" spans="1:3" x14ac:dyDescent="0.35">
      <c r="A42" s="8"/>
      <c r="C42" s="11"/>
    </row>
    <row r="43" spans="1:3" x14ac:dyDescent="0.35">
      <c r="A43" s="8"/>
      <c r="C43" s="11"/>
    </row>
    <row r="44" spans="1:3" x14ac:dyDescent="0.35">
      <c r="A44" s="8"/>
      <c r="C44" s="11"/>
    </row>
    <row r="45" spans="1:3" x14ac:dyDescent="0.35">
      <c r="A45" s="8"/>
      <c r="C45" s="11"/>
    </row>
    <row r="46" spans="1:3" x14ac:dyDescent="0.35">
      <c r="A46" s="8"/>
      <c r="C46" s="11"/>
    </row>
    <row r="47" spans="1:3" x14ac:dyDescent="0.35">
      <c r="A47" s="8"/>
      <c r="C47" s="11"/>
    </row>
    <row r="48" spans="1:3" x14ac:dyDescent="0.35">
      <c r="A48" s="8"/>
      <c r="C48" s="11"/>
    </row>
    <row r="49" spans="1:3" x14ac:dyDescent="0.35">
      <c r="A49" s="8"/>
      <c r="C49" s="11"/>
    </row>
    <row r="50" spans="1:3" x14ac:dyDescent="0.35">
      <c r="A50" s="8"/>
      <c r="C50" s="11"/>
    </row>
    <row r="51" spans="1:3" x14ac:dyDescent="0.35">
      <c r="A51" s="8"/>
      <c r="C51" s="11"/>
    </row>
    <row r="52" spans="1:3" x14ac:dyDescent="0.35">
      <c r="A52" s="8"/>
      <c r="C52" s="11"/>
    </row>
    <row r="53" spans="1:3" x14ac:dyDescent="0.35">
      <c r="A53" s="8"/>
      <c r="C53" s="11"/>
    </row>
    <row r="54" spans="1:3" x14ac:dyDescent="0.35">
      <c r="A54" s="8"/>
      <c r="C54" s="11"/>
    </row>
    <row r="55" spans="1:3" x14ac:dyDescent="0.35">
      <c r="A55" s="8"/>
      <c r="C55" s="11"/>
    </row>
    <row r="56" spans="1:3" x14ac:dyDescent="0.35">
      <c r="A56" s="8"/>
      <c r="C56" s="11"/>
    </row>
    <row r="57" spans="1:3" x14ac:dyDescent="0.35">
      <c r="A57" s="8"/>
      <c r="C57" s="11"/>
    </row>
    <row r="58" spans="1:3" x14ac:dyDescent="0.35">
      <c r="A58" s="8"/>
      <c r="C58" s="11"/>
    </row>
    <row r="59" spans="1:3" x14ac:dyDescent="0.35">
      <c r="A59" s="8"/>
      <c r="C59" s="11"/>
    </row>
    <row r="60" spans="1:3" x14ac:dyDescent="0.35">
      <c r="A60" s="8"/>
      <c r="C60" s="11"/>
    </row>
    <row r="61" spans="1:3" x14ac:dyDescent="0.35">
      <c r="A61" s="8"/>
      <c r="C61" s="11"/>
    </row>
    <row r="62" spans="1:3" x14ac:dyDescent="0.35">
      <c r="A62" s="8"/>
      <c r="C62" s="11"/>
    </row>
    <row r="63" spans="1:3" x14ac:dyDescent="0.35">
      <c r="A63" s="8"/>
      <c r="C63" s="11"/>
    </row>
    <row r="64" spans="1:3" x14ac:dyDescent="0.35">
      <c r="A64" s="8"/>
      <c r="C64" s="11"/>
    </row>
    <row r="65" spans="1:3" x14ac:dyDescent="0.35">
      <c r="A65" s="8"/>
      <c r="C65" s="11"/>
    </row>
    <row r="66" spans="1:3" x14ac:dyDescent="0.35">
      <c r="A66" s="8"/>
      <c r="C66" s="11"/>
    </row>
    <row r="67" spans="1:3" x14ac:dyDescent="0.35">
      <c r="A67" s="8"/>
      <c r="C67" s="11"/>
    </row>
    <row r="68" spans="1:3" x14ac:dyDescent="0.35">
      <c r="A68" s="8"/>
      <c r="C68" s="11"/>
    </row>
    <row r="69" spans="1:3" x14ac:dyDescent="0.35">
      <c r="A69" s="8"/>
      <c r="C69" s="11"/>
    </row>
    <row r="70" spans="1:3" x14ac:dyDescent="0.35">
      <c r="A70" s="8"/>
      <c r="C70" s="11"/>
    </row>
    <row r="71" spans="1:3" x14ac:dyDescent="0.35">
      <c r="A71" s="8"/>
      <c r="C71" s="11"/>
    </row>
    <row r="72" spans="1:3" x14ac:dyDescent="0.35">
      <c r="A72" s="8"/>
      <c r="C72" s="11"/>
    </row>
    <row r="73" spans="1:3" x14ac:dyDescent="0.35">
      <c r="A73" s="8"/>
      <c r="C73" s="11"/>
    </row>
    <row r="74" spans="1:3" x14ac:dyDescent="0.35">
      <c r="A74" s="8"/>
      <c r="C74" s="11"/>
    </row>
    <row r="75" spans="1:3" x14ac:dyDescent="0.35">
      <c r="A75" s="8"/>
      <c r="C75" s="11"/>
    </row>
    <row r="76" spans="1:3" x14ac:dyDescent="0.35">
      <c r="A76" s="8"/>
      <c r="C76" s="11"/>
    </row>
    <row r="77" spans="1:3" x14ac:dyDescent="0.35">
      <c r="A77" s="8"/>
      <c r="C77" s="11"/>
    </row>
    <row r="78" spans="1:3" x14ac:dyDescent="0.35">
      <c r="A78" s="8"/>
      <c r="C78" s="11"/>
    </row>
    <row r="79" spans="1:3" x14ac:dyDescent="0.35">
      <c r="A79" s="8"/>
      <c r="C79" s="11"/>
    </row>
    <row r="80" spans="1:3" x14ac:dyDescent="0.35">
      <c r="A80" s="8"/>
      <c r="C80" s="11"/>
    </row>
    <row r="81" spans="1:3" x14ac:dyDescent="0.35">
      <c r="A81" s="8"/>
      <c r="C81" s="11"/>
    </row>
    <row r="82" spans="1:3" x14ac:dyDescent="0.35">
      <c r="A82" s="8"/>
      <c r="C82" s="11"/>
    </row>
    <row r="83" spans="1:3" x14ac:dyDescent="0.35">
      <c r="A83" s="8"/>
      <c r="C83" s="11"/>
    </row>
    <row r="84" spans="1:3" x14ac:dyDescent="0.35">
      <c r="A84" s="8"/>
      <c r="C84" s="11"/>
    </row>
    <row r="85" spans="1:3" x14ac:dyDescent="0.35">
      <c r="A85" s="8"/>
      <c r="C85" s="11"/>
    </row>
    <row r="86" spans="1:3" x14ac:dyDescent="0.35">
      <c r="A86" s="8"/>
      <c r="C86" s="11"/>
    </row>
    <row r="87" spans="1:3" x14ac:dyDescent="0.35">
      <c r="A87" s="8"/>
      <c r="C87" s="11"/>
    </row>
    <row r="88" spans="1:3" x14ac:dyDescent="0.35">
      <c r="A88" s="8"/>
      <c r="C88" s="11"/>
    </row>
    <row r="89" spans="1:3" x14ac:dyDescent="0.35">
      <c r="A89" s="8"/>
      <c r="C89" s="11"/>
    </row>
    <row r="90" spans="1:3" x14ac:dyDescent="0.35">
      <c r="A90" s="8"/>
      <c r="C90" s="11"/>
    </row>
    <row r="91" spans="1:3" x14ac:dyDescent="0.35">
      <c r="A91" s="8"/>
      <c r="C91" s="11"/>
    </row>
    <row r="92" spans="1:3" x14ac:dyDescent="0.35">
      <c r="A92" s="8"/>
      <c r="C92" s="11"/>
    </row>
    <row r="93" spans="1:3" x14ac:dyDescent="0.35">
      <c r="A93" s="8"/>
      <c r="C93" s="11"/>
    </row>
    <row r="94" spans="1:3" x14ac:dyDescent="0.35">
      <c r="A94" s="8"/>
      <c r="C94" s="11"/>
    </row>
    <row r="95" spans="1:3" x14ac:dyDescent="0.35">
      <c r="A95" s="8"/>
      <c r="C95" s="11"/>
    </row>
    <row r="96" spans="1:3" x14ac:dyDescent="0.35">
      <c r="A96" s="8"/>
      <c r="C96" s="11"/>
    </row>
    <row r="97" spans="1:3" x14ac:dyDescent="0.35">
      <c r="A97" s="8"/>
      <c r="C97" s="11"/>
    </row>
    <row r="98" spans="1:3" x14ac:dyDescent="0.35">
      <c r="A98" s="8"/>
      <c r="C98" s="11"/>
    </row>
    <row r="99" spans="1:3" x14ac:dyDescent="0.35">
      <c r="A99" s="8"/>
      <c r="C99" s="11"/>
    </row>
    <row r="100" spans="1:3" x14ac:dyDescent="0.35">
      <c r="A100" s="8"/>
      <c r="C100" s="11"/>
    </row>
    <row r="101" spans="1:3" x14ac:dyDescent="0.35">
      <c r="A101" s="8"/>
    </row>
    <row r="102" spans="1:3" x14ac:dyDescent="0.35">
      <c r="A102" s="8"/>
    </row>
    <row r="103" spans="1:3" x14ac:dyDescent="0.35">
      <c r="A103" s="8"/>
    </row>
    <row r="104" spans="1:3" x14ac:dyDescent="0.35">
      <c r="A104" s="8"/>
    </row>
    <row r="105" spans="1:3" x14ac:dyDescent="0.35">
      <c r="A105" s="8"/>
    </row>
    <row r="106" spans="1:3" x14ac:dyDescent="0.35">
      <c r="A106" s="8"/>
    </row>
    <row r="107" spans="1:3" x14ac:dyDescent="0.35">
      <c r="A107" s="8"/>
    </row>
    <row r="108" spans="1:3" x14ac:dyDescent="0.35">
      <c r="A108" s="8"/>
    </row>
    <row r="109" spans="1:3" x14ac:dyDescent="0.35">
      <c r="A109" s="8"/>
    </row>
    <row r="110" spans="1:3" x14ac:dyDescent="0.35">
      <c r="A110" s="8"/>
    </row>
    <row r="111" spans="1:3" x14ac:dyDescent="0.35">
      <c r="A111" s="8"/>
    </row>
    <row r="112" spans="1:3"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00"/>
  <sheetViews>
    <sheetView workbookViewId="0"/>
  </sheetViews>
  <sheetFormatPr defaultColWidth="35.921875" defaultRowHeight="15.5" x14ac:dyDescent="0.35"/>
  <cols>
    <col min="1" max="1" width="34" customWidth="1"/>
    <col min="2" max="2" width="10.3046875" customWidth="1"/>
    <col min="3" max="3" width="10.53515625" customWidth="1"/>
    <col min="4" max="4" width="10.3046875" customWidth="1"/>
    <col min="5" max="5" width="9.921875" customWidth="1"/>
    <col min="6" max="6" width="9.23046875" customWidth="1"/>
    <col min="7" max="7" width="9" customWidth="1"/>
    <col min="8" max="8" width="8.921875" customWidth="1"/>
    <col min="9" max="9" width="9.07421875" customWidth="1"/>
    <col min="10" max="10" width="9.84375" customWidth="1"/>
    <col min="11" max="12" width="9.4609375" customWidth="1"/>
    <col min="13" max="13" width="9.61328125" customWidth="1"/>
    <col min="14" max="14" width="8.765625" customWidth="1"/>
    <col min="15" max="15" width="10.3828125" customWidth="1"/>
    <col min="16" max="16" width="9.84375" customWidth="1"/>
    <col min="17" max="17" width="9.921875" customWidth="1"/>
    <col min="18" max="18" width="9.61328125" customWidth="1"/>
    <col min="19" max="19" width="9.3828125" customWidth="1"/>
    <col min="20" max="20" width="8.84375" customWidth="1"/>
    <col min="21" max="21" width="10.15234375" customWidth="1"/>
    <col min="22" max="22" width="9.53515625" customWidth="1"/>
    <col min="23" max="23" width="9.61328125" customWidth="1"/>
    <col min="24" max="24" width="9" customWidth="1"/>
    <col min="25" max="25" width="11.07421875" customWidth="1"/>
  </cols>
  <sheetData>
    <row r="1" spans="1:50" ht="20" x14ac:dyDescent="0.4">
      <c r="A1" s="26" t="s">
        <v>19</v>
      </c>
    </row>
    <row r="2" spans="1:50" x14ac:dyDescent="0.35">
      <c r="A2" t="s">
        <v>9</v>
      </c>
    </row>
    <row r="3" spans="1:50" x14ac:dyDescent="0.35">
      <c r="A3" t="s">
        <v>164</v>
      </c>
    </row>
    <row r="4" spans="1:50" ht="35" customHeight="1" x14ac:dyDescent="0.35">
      <c r="A4" s="7" t="s">
        <v>165</v>
      </c>
      <c r="B4" s="6" t="s">
        <v>111</v>
      </c>
      <c r="C4" s="6" t="s">
        <v>112</v>
      </c>
      <c r="D4" s="6" t="s">
        <v>113</v>
      </c>
      <c r="E4" s="6" t="s">
        <v>114</v>
      </c>
      <c r="F4" s="6" t="s">
        <v>115</v>
      </c>
      <c r="G4" s="6" t="s">
        <v>116</v>
      </c>
      <c r="H4" s="6" t="s">
        <v>117</v>
      </c>
      <c r="I4" s="6" t="s">
        <v>118</v>
      </c>
      <c r="J4" s="6" t="s">
        <v>119</v>
      </c>
      <c r="K4" s="6" t="s">
        <v>120</v>
      </c>
      <c r="L4" s="6" t="s">
        <v>121</v>
      </c>
      <c r="M4" s="6" t="s">
        <v>122</v>
      </c>
      <c r="N4" s="6" t="s">
        <v>123</v>
      </c>
      <c r="O4" s="6" t="s">
        <v>124</v>
      </c>
      <c r="P4" s="6" t="s">
        <v>125</v>
      </c>
      <c r="Q4" s="6" t="s">
        <v>126</v>
      </c>
      <c r="R4" s="6" t="s">
        <v>127</v>
      </c>
      <c r="S4" s="6" t="s">
        <v>128</v>
      </c>
      <c r="T4" s="6" t="s">
        <v>129</v>
      </c>
      <c r="U4" s="6" t="s">
        <v>130</v>
      </c>
      <c r="V4" s="6" t="s">
        <v>131</v>
      </c>
      <c r="W4" s="6" t="s">
        <v>132</v>
      </c>
      <c r="X4" s="6" t="s">
        <v>133</v>
      </c>
      <c r="Y4" s="6" t="s">
        <v>134</v>
      </c>
    </row>
    <row r="5" spans="1:50" x14ac:dyDescent="0.35">
      <c r="A5" s="1" t="s">
        <v>166</v>
      </c>
      <c r="B5" s="12">
        <v>6.5027962023670201</v>
      </c>
      <c r="C5" s="12">
        <v>6.4774848515183798</v>
      </c>
      <c r="D5" s="12">
        <v>7.0438656734816103</v>
      </c>
      <c r="E5" s="12">
        <v>5.2759621303162598</v>
      </c>
      <c r="F5" s="12">
        <v>10.5094760442332</v>
      </c>
      <c r="G5" s="12">
        <v>2.33639400948576</v>
      </c>
      <c r="H5" s="12">
        <v>2.8962840675413402</v>
      </c>
      <c r="I5" s="12">
        <v>4.6092242099501597</v>
      </c>
      <c r="J5" s="12">
        <v>6.9220119981541304</v>
      </c>
      <c r="K5" s="12">
        <v>6.8859852984213896</v>
      </c>
      <c r="L5" s="12">
        <v>2.2787088835465799</v>
      </c>
      <c r="M5" s="12">
        <v>6.2288361136592698</v>
      </c>
      <c r="N5" s="12">
        <v>5.0351622161427301</v>
      </c>
      <c r="O5" s="12">
        <v>10.551745203121101</v>
      </c>
      <c r="P5" s="12">
        <v>6.5731454144094297</v>
      </c>
      <c r="Q5" s="12">
        <v>2.6953160797166702</v>
      </c>
      <c r="R5" s="12">
        <v>1.6051879675109999</v>
      </c>
      <c r="S5" s="12">
        <v>2.6386755959448802</v>
      </c>
      <c r="T5" s="12">
        <v>4.7324583543664804</v>
      </c>
      <c r="U5" s="12">
        <v>0</v>
      </c>
      <c r="V5" s="12">
        <v>2.5984959905206901</v>
      </c>
      <c r="W5" s="12">
        <v>3.5811671535348699</v>
      </c>
      <c r="X5" s="12">
        <v>2.0175120041964201</v>
      </c>
      <c r="Y5" s="12">
        <v>5.4992301077849097</v>
      </c>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167</v>
      </c>
      <c r="B6" s="12">
        <v>6.9198365765261798</v>
      </c>
      <c r="C6" s="12">
        <v>8.3161990955416591</v>
      </c>
      <c r="D6" s="12">
        <v>5.7391608772881302</v>
      </c>
      <c r="E6" s="12">
        <v>7.1734776445742696</v>
      </c>
      <c r="F6" s="12">
        <v>10.8072442664725</v>
      </c>
      <c r="G6" s="12">
        <v>9.0420767389750196</v>
      </c>
      <c r="H6" s="12">
        <v>6.9548380635505298</v>
      </c>
      <c r="I6" s="12">
        <v>7.9855049317377</v>
      </c>
      <c r="J6" s="12">
        <v>5.9953998931728698</v>
      </c>
      <c r="K6" s="12">
        <v>6.1536815068493196</v>
      </c>
      <c r="L6" s="12">
        <v>7.3792763565350104</v>
      </c>
      <c r="M6" s="12">
        <v>4.96777482906933</v>
      </c>
      <c r="N6" s="12">
        <v>4.1506369930710303</v>
      </c>
      <c r="O6" s="12">
        <v>3.5922581704629102</v>
      </c>
      <c r="P6" s="12">
        <v>5.85988754111475</v>
      </c>
      <c r="Q6" s="12">
        <v>4.2814040990666502</v>
      </c>
      <c r="R6" s="12">
        <v>4.5070535387881998</v>
      </c>
      <c r="S6" s="12">
        <v>3.9993601023836201</v>
      </c>
      <c r="T6" s="12">
        <v>4.9977260346542298</v>
      </c>
      <c r="U6" s="12">
        <v>3.5038191628875501</v>
      </c>
      <c r="V6" s="12">
        <v>2.9988379502942601</v>
      </c>
      <c r="W6" s="12">
        <v>2.48272026694208</v>
      </c>
      <c r="X6" s="12">
        <v>2.9511147836095102</v>
      </c>
      <c r="Y6" s="12">
        <v>5.1348886340462698</v>
      </c>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168</v>
      </c>
      <c r="B7" s="12">
        <v>10.2551217923902</v>
      </c>
      <c r="C7" s="12">
        <v>16.1648299485548</v>
      </c>
      <c r="D7" s="12">
        <v>13.028350712982901</v>
      </c>
      <c r="E7" s="12">
        <v>18.951693396977301</v>
      </c>
      <c r="F7" s="12">
        <v>16.279935965585199</v>
      </c>
      <c r="G7" s="12">
        <v>19.832136876022201</v>
      </c>
      <c r="H7" s="12">
        <v>19.6649194830797</v>
      </c>
      <c r="I7" s="12">
        <v>17.356842211840299</v>
      </c>
      <c r="J7" s="12">
        <v>20.048211174491001</v>
      </c>
      <c r="K7" s="12">
        <v>19.1469445258649</v>
      </c>
      <c r="L7" s="12">
        <v>19.155566560921699</v>
      </c>
      <c r="M7" s="12">
        <v>20.310942058421698</v>
      </c>
      <c r="N7" s="12">
        <v>22.096477320357899</v>
      </c>
      <c r="O7" s="12">
        <v>22.080327329587199</v>
      </c>
      <c r="P7" s="12">
        <v>17.486000132805099</v>
      </c>
      <c r="Q7" s="12">
        <v>14.3606882686232</v>
      </c>
      <c r="R7" s="12">
        <v>13.1717313053186</v>
      </c>
      <c r="S7" s="12">
        <v>10.2778003794221</v>
      </c>
      <c r="T7" s="12">
        <v>10.4273067756214</v>
      </c>
      <c r="U7" s="12">
        <v>9.1130462794399101</v>
      </c>
      <c r="V7" s="12">
        <v>7.6386899646710598</v>
      </c>
      <c r="W7" s="12">
        <v>7.2971547351237103</v>
      </c>
      <c r="X7" s="12">
        <v>11.308123756106401</v>
      </c>
      <c r="Y7" s="12">
        <v>8.2928970325587201</v>
      </c>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169</v>
      </c>
      <c r="B8" s="12">
        <v>1.9917263686645701</v>
      </c>
      <c r="C8" s="12">
        <v>2.5650435860098599</v>
      </c>
      <c r="D8" s="12">
        <v>2.3495596533616299</v>
      </c>
      <c r="E8" s="12">
        <v>3.8908991868020699</v>
      </c>
      <c r="F8" s="12">
        <v>2.5130096576894201</v>
      </c>
      <c r="G8" s="12">
        <v>1.92216020051975</v>
      </c>
      <c r="H8" s="12">
        <v>4.0057224606580801</v>
      </c>
      <c r="I8" s="12">
        <v>2.08607525800958</v>
      </c>
      <c r="J8" s="12">
        <v>2.4592520846890702</v>
      </c>
      <c r="K8" s="12">
        <v>1.3157350635876</v>
      </c>
      <c r="L8" s="12">
        <v>4.2911728708319696</v>
      </c>
      <c r="M8" s="12">
        <v>3.3354334210428802</v>
      </c>
      <c r="N8" s="12">
        <v>2.58171591904477</v>
      </c>
      <c r="O8" s="12">
        <v>3.1137470098870601</v>
      </c>
      <c r="P8" s="12">
        <v>1.6376380164928299</v>
      </c>
      <c r="Q8" s="12">
        <v>2.1682606393839201</v>
      </c>
      <c r="R8" s="12">
        <v>2.50406463348543</v>
      </c>
      <c r="S8" s="12">
        <v>2.3126446514755599</v>
      </c>
      <c r="T8" s="12">
        <v>1.9441739293345801</v>
      </c>
      <c r="U8" s="12">
        <v>2.2924657232288501</v>
      </c>
      <c r="V8" s="12">
        <v>1.5673462563934699</v>
      </c>
      <c r="W8" s="12">
        <v>1.55727932919328</v>
      </c>
      <c r="X8" s="12">
        <v>0.85938117680220805</v>
      </c>
      <c r="Y8" s="12">
        <v>1.36599192357275</v>
      </c>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170</v>
      </c>
      <c r="B9" s="12">
        <v>3.96843394258243</v>
      </c>
      <c r="C9" s="12">
        <v>1.83114065977407</v>
      </c>
      <c r="D9" s="12">
        <v>1.8205880499401299</v>
      </c>
      <c r="E9" s="12">
        <v>2.9214261567804201</v>
      </c>
      <c r="F9" s="12">
        <v>2.3428240676938299</v>
      </c>
      <c r="G9" s="12">
        <v>2.3300694086557998</v>
      </c>
      <c r="H9" s="12">
        <v>2.71618821011345</v>
      </c>
      <c r="I9" s="12">
        <v>3.3787390816046599</v>
      </c>
      <c r="J9" s="12">
        <v>3.3738738009252498</v>
      </c>
      <c r="K9" s="12">
        <v>2.6885044924910102</v>
      </c>
      <c r="L9" s="12">
        <v>3.4772886243177501</v>
      </c>
      <c r="M9" s="12">
        <v>3.9939504963149099</v>
      </c>
      <c r="N9" s="12">
        <v>3.5788561180545302</v>
      </c>
      <c r="O9" s="12">
        <v>3.8146149738106998</v>
      </c>
      <c r="P9" s="12">
        <v>4.3035432506096702</v>
      </c>
      <c r="Q9" s="12">
        <v>2.5846471956577899</v>
      </c>
      <c r="R9" s="12">
        <v>2.4254741163614799</v>
      </c>
      <c r="S9" s="12">
        <v>2.7853954122005402</v>
      </c>
      <c r="T9" s="12">
        <v>2.5108531627961899</v>
      </c>
      <c r="U9" s="12">
        <v>1.6233847321914701</v>
      </c>
      <c r="V9" s="12">
        <v>1.4734140846107999</v>
      </c>
      <c r="W9" s="12">
        <v>1.21093376313409</v>
      </c>
      <c r="X9" s="12">
        <v>1.3196933032763201</v>
      </c>
      <c r="Y9" s="12">
        <v>2.9680178271022801</v>
      </c>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171</v>
      </c>
      <c r="B10" s="12">
        <v>3.7507645789334001</v>
      </c>
      <c r="C10" s="12">
        <v>1.9972210096237499</v>
      </c>
      <c r="D10" s="12">
        <v>3.1129109396180201</v>
      </c>
      <c r="E10" s="12">
        <v>3.37737999746696</v>
      </c>
      <c r="F10" s="12">
        <v>3.9141241168757501</v>
      </c>
      <c r="G10" s="12">
        <v>4.16891324769459</v>
      </c>
      <c r="H10" s="12">
        <v>3.3051568710079899</v>
      </c>
      <c r="I10" s="12">
        <v>2.1972890945795598</v>
      </c>
      <c r="J10" s="12">
        <v>5.5010493251587702</v>
      </c>
      <c r="K10" s="12">
        <v>2.4703760735842701</v>
      </c>
      <c r="L10" s="12">
        <v>2.18640765024037</v>
      </c>
      <c r="M10" s="12">
        <v>2.7279770413452198</v>
      </c>
      <c r="N10" s="12">
        <v>2.9919679261038299</v>
      </c>
      <c r="O10" s="12">
        <v>3.5259591965152701</v>
      </c>
      <c r="P10" s="12">
        <v>1.34869769750329</v>
      </c>
      <c r="Q10" s="12">
        <v>1.87961849114968</v>
      </c>
      <c r="R10" s="12">
        <v>2.66897978247815</v>
      </c>
      <c r="S10" s="12">
        <v>1.5974270774539101</v>
      </c>
      <c r="T10" s="12">
        <v>1.58856655696732</v>
      </c>
      <c r="U10" s="12">
        <v>0.52956284587073399</v>
      </c>
      <c r="V10" s="12">
        <v>0.52459704389565798</v>
      </c>
      <c r="W10" s="12">
        <v>1.30375036830948</v>
      </c>
      <c r="X10" s="12">
        <v>1.29483026070112</v>
      </c>
      <c r="Y10" s="12">
        <v>2.0515608531415799</v>
      </c>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172</v>
      </c>
      <c r="B11" s="12">
        <v>3.1858463466306999</v>
      </c>
      <c r="C11" s="12">
        <v>3.53079292782177</v>
      </c>
      <c r="D11" s="12">
        <v>4.0401840215991802</v>
      </c>
      <c r="E11" s="12">
        <v>4.1911075176244799</v>
      </c>
      <c r="F11" s="12">
        <v>3.9867708542783298</v>
      </c>
      <c r="G11" s="12">
        <v>6.3715985135232902</v>
      </c>
      <c r="H11" s="12">
        <v>5.1245697496647704</v>
      </c>
      <c r="I11" s="12">
        <v>5.9563315804700396</v>
      </c>
      <c r="J11" s="12">
        <v>4.0644899065167301</v>
      </c>
      <c r="K11" s="12">
        <v>2.8614855823207299</v>
      </c>
      <c r="L11" s="12">
        <v>5.0142991096276202</v>
      </c>
      <c r="M11" s="12">
        <v>4.8228757311230197</v>
      </c>
      <c r="N11" s="12">
        <v>7.9310920287568196</v>
      </c>
      <c r="O11" s="12">
        <v>4.25301514236968</v>
      </c>
      <c r="P11" s="12">
        <v>4.6950561059204698</v>
      </c>
      <c r="Q11" s="12">
        <v>2.56379030759074</v>
      </c>
      <c r="R11" s="12">
        <v>3.1760550854993999</v>
      </c>
      <c r="S11" s="12">
        <v>2.8361955273196502</v>
      </c>
      <c r="T11" s="12">
        <v>4.0709217193068197</v>
      </c>
      <c r="U11" s="12">
        <v>3.2783200014986602</v>
      </c>
      <c r="V11" s="12">
        <v>2.9389699683674002</v>
      </c>
      <c r="W11" s="12">
        <v>1.99100067694023</v>
      </c>
      <c r="X11" s="12">
        <v>3.62688976068572</v>
      </c>
      <c r="Y11" s="12">
        <v>4.6311512145567502</v>
      </c>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173</v>
      </c>
      <c r="B12" s="12">
        <v>3.7068417708112702</v>
      </c>
      <c r="C12" s="12">
        <v>2.1083924561717899</v>
      </c>
      <c r="D12" s="12">
        <v>1.56802893536062</v>
      </c>
      <c r="E12" s="12">
        <v>2.5936838610615398</v>
      </c>
      <c r="F12" s="12">
        <v>5.13492002362063</v>
      </c>
      <c r="G12" s="12">
        <v>3.0452524514282202</v>
      </c>
      <c r="H12" s="12">
        <v>2.5062907898826099</v>
      </c>
      <c r="I12" s="12">
        <v>4.9787655648658502</v>
      </c>
      <c r="J12" s="12">
        <v>6.4448641868812304</v>
      </c>
      <c r="K12" s="12">
        <v>4.92690930052669</v>
      </c>
      <c r="L12" s="12">
        <v>2.9543406650220798</v>
      </c>
      <c r="M12" s="12">
        <v>4.4017313476634099</v>
      </c>
      <c r="N12" s="12">
        <v>3.3914235742697501</v>
      </c>
      <c r="O12" s="12">
        <v>3.8347785655052098</v>
      </c>
      <c r="P12" s="12">
        <v>4.7493980138017502</v>
      </c>
      <c r="Q12" s="12">
        <v>2.8214050597197402</v>
      </c>
      <c r="R12" s="12">
        <v>2.8076611714498299</v>
      </c>
      <c r="S12" s="12">
        <v>3.2655346146669202</v>
      </c>
      <c r="T12" s="12">
        <v>2.3197550338684199</v>
      </c>
      <c r="U12" s="12">
        <v>2.7797081306462799</v>
      </c>
      <c r="V12" s="12">
        <v>3.2200933827081002</v>
      </c>
      <c r="W12" s="12">
        <v>1.8259504071869399</v>
      </c>
      <c r="X12" s="12">
        <v>5.4071834432042998</v>
      </c>
      <c r="Y12" s="12">
        <v>2.2263979552761199</v>
      </c>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174</v>
      </c>
      <c r="B13" s="12">
        <v>6.2252546129136697</v>
      </c>
      <c r="C13" s="12">
        <v>4.9474335188620904</v>
      </c>
      <c r="D13" s="12">
        <v>3.6977690126956699</v>
      </c>
      <c r="E13" s="12">
        <v>4.9172871326888998</v>
      </c>
      <c r="F13" s="12">
        <v>2.02007142972576</v>
      </c>
      <c r="G13" s="12">
        <v>6.4211126182889302</v>
      </c>
      <c r="H13" s="12">
        <v>4.7763665383681504</v>
      </c>
      <c r="I13" s="12">
        <v>5.1487595450080796</v>
      </c>
      <c r="J13" s="12">
        <v>4.7409093064049701</v>
      </c>
      <c r="K13" s="12">
        <v>4.32684175952987</v>
      </c>
      <c r="L13" s="12">
        <v>6.2356531262057198</v>
      </c>
      <c r="M13" s="12">
        <v>7.7553647735821301</v>
      </c>
      <c r="N13" s="12">
        <v>4.6234044438622401</v>
      </c>
      <c r="O13" s="12">
        <v>4.1987938010535197</v>
      </c>
      <c r="P13" s="12">
        <v>6.8418171866447697</v>
      </c>
      <c r="Q13" s="12">
        <v>6.4286794736045998</v>
      </c>
      <c r="R13" s="12">
        <v>7.5388060039051004</v>
      </c>
      <c r="S13" s="12">
        <v>4.1401789310058001</v>
      </c>
      <c r="T13" s="12">
        <v>4.52760138997363</v>
      </c>
      <c r="U13" s="12">
        <v>2.6432050749537401</v>
      </c>
      <c r="V13" s="12">
        <v>4.5322697606961597</v>
      </c>
      <c r="W13" s="12">
        <v>5.2335079082042704</v>
      </c>
      <c r="X13" s="12">
        <v>2.5867962528408599</v>
      </c>
      <c r="Y13" s="12">
        <v>8.4537999830924004</v>
      </c>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175</v>
      </c>
      <c r="B14" s="12">
        <v>1.20311124568133</v>
      </c>
      <c r="C14" s="12">
        <v>3.7763449750761202</v>
      </c>
      <c r="D14" s="12">
        <v>1.18392233469484</v>
      </c>
      <c r="E14" s="12">
        <v>3.32903170217307</v>
      </c>
      <c r="F14" s="12">
        <v>4.0829182366459396</v>
      </c>
      <c r="G14" s="12">
        <v>1.5466349090965299</v>
      </c>
      <c r="H14" s="12">
        <v>2.48970602317342</v>
      </c>
      <c r="I14" s="12">
        <v>2.4730438223365301</v>
      </c>
      <c r="J14" s="12">
        <v>1.32930238210987</v>
      </c>
      <c r="K14" s="12">
        <v>2.6484603932207</v>
      </c>
      <c r="L14" s="12">
        <v>3.1980074532385498</v>
      </c>
      <c r="M14" s="12">
        <v>2.98595481503876</v>
      </c>
      <c r="N14" s="12">
        <v>2.9659014023152599</v>
      </c>
      <c r="O14" s="12">
        <v>3.4906450712091601</v>
      </c>
      <c r="P14" s="12">
        <v>0.91109199842563304</v>
      </c>
      <c r="Q14" s="12">
        <v>1.2617022887279501</v>
      </c>
      <c r="R14" s="12">
        <v>1.7892448492113899</v>
      </c>
      <c r="S14" s="12">
        <v>0.71154246396482101</v>
      </c>
      <c r="T14" s="12">
        <v>3.36290923507975</v>
      </c>
      <c r="U14" s="12">
        <v>1.9423990393953801</v>
      </c>
      <c r="V14" s="12">
        <v>1.91938579654511</v>
      </c>
      <c r="W14" s="12">
        <v>2.25167099968996</v>
      </c>
      <c r="X14" s="12">
        <v>2.4015287445836999</v>
      </c>
      <c r="Y14" s="12">
        <v>2.2096517588828002</v>
      </c>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176</v>
      </c>
      <c r="B15" s="12">
        <v>4.4718173872390601</v>
      </c>
      <c r="C15" s="12">
        <v>2.01812274222518</v>
      </c>
      <c r="D15" s="12">
        <v>4.8158731177962597</v>
      </c>
      <c r="E15" s="12">
        <v>4.7765756729001003</v>
      </c>
      <c r="F15" s="12">
        <v>3.94979026613687</v>
      </c>
      <c r="G15" s="12">
        <v>3.5258444397433202</v>
      </c>
      <c r="H15" s="12">
        <v>3.1172069825436401</v>
      </c>
      <c r="I15" s="12">
        <v>5.8146296080939601</v>
      </c>
      <c r="J15" s="12">
        <v>9.6253802025180004</v>
      </c>
      <c r="K15" s="12">
        <v>4.9718706854679899</v>
      </c>
      <c r="L15" s="12">
        <v>6.8332719604277603</v>
      </c>
      <c r="M15" s="12">
        <v>4.8919812900531001</v>
      </c>
      <c r="N15" s="12">
        <v>6.3393333258752902</v>
      </c>
      <c r="O15" s="12">
        <v>7.7823895641861798</v>
      </c>
      <c r="P15" s="12">
        <v>5.8782684090833897</v>
      </c>
      <c r="Q15" s="12">
        <v>6.52627915071354</v>
      </c>
      <c r="R15" s="12">
        <v>3.2330024894119198</v>
      </c>
      <c r="S15" s="12">
        <v>3.9045999737326902</v>
      </c>
      <c r="T15" s="12">
        <v>6.3254885561369498</v>
      </c>
      <c r="U15" s="12">
        <v>2.4374786720616202</v>
      </c>
      <c r="V15" s="12">
        <v>3.4377728732218098</v>
      </c>
      <c r="W15" s="12">
        <v>3.04680914448985</v>
      </c>
      <c r="X15" s="12">
        <v>5.3256111970975404</v>
      </c>
      <c r="Y15" s="12">
        <v>5.5495344919890801</v>
      </c>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1" t="s">
        <v>177</v>
      </c>
      <c r="B16" s="12">
        <v>4.9964192328830999</v>
      </c>
      <c r="C16" s="12">
        <v>4.3929493163472602</v>
      </c>
      <c r="D16" s="12">
        <v>6.5087216870606603</v>
      </c>
      <c r="E16" s="12">
        <v>5.9016041633134799</v>
      </c>
      <c r="F16" s="12">
        <v>5.2719259399844001</v>
      </c>
      <c r="G16" s="12">
        <v>10.9178819309054</v>
      </c>
      <c r="H16" s="12">
        <v>12.1863289699505</v>
      </c>
      <c r="I16" s="12">
        <v>6.4509405967616296</v>
      </c>
      <c r="J16" s="12">
        <v>8.8075118289776899</v>
      </c>
      <c r="K16" s="12">
        <v>10.147917985493301</v>
      </c>
      <c r="L16" s="12">
        <v>10.967578883119</v>
      </c>
      <c r="M16" s="12">
        <v>8.4586068674489301</v>
      </c>
      <c r="N16" s="12">
        <v>13.889274702075101</v>
      </c>
      <c r="O16" s="12">
        <v>8.2192531438643304</v>
      </c>
      <c r="P16" s="12">
        <v>9.9186222132052908</v>
      </c>
      <c r="Q16" s="12">
        <v>13.3631480013185</v>
      </c>
      <c r="R16" s="12">
        <v>10.9803232607168</v>
      </c>
      <c r="S16" s="12">
        <v>7.3857168924378902</v>
      </c>
      <c r="T16" s="12">
        <v>10.3477713487458</v>
      </c>
      <c r="U16" s="12">
        <v>7.3095014919982502</v>
      </c>
      <c r="V16" s="12">
        <v>5.98904859685147</v>
      </c>
      <c r="W16" s="12">
        <v>9.7438634842361207</v>
      </c>
      <c r="X16" s="12">
        <v>10.407213447784899</v>
      </c>
      <c r="Y16" s="12">
        <v>8.2009226037929306</v>
      </c>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1" t="s">
        <v>178</v>
      </c>
      <c r="B17" s="12">
        <v>6.1555034047628201</v>
      </c>
      <c r="C17" s="12">
        <v>4.5969614085089798</v>
      </c>
      <c r="D17" s="12">
        <v>2.28592328441457</v>
      </c>
      <c r="E17" s="12">
        <v>6.0635000037896898</v>
      </c>
      <c r="F17" s="12">
        <v>9.0786666464918504</v>
      </c>
      <c r="G17" s="12">
        <v>7.5839735471002703</v>
      </c>
      <c r="H17" s="12">
        <v>3.0263595920467301</v>
      </c>
      <c r="I17" s="12">
        <v>8.3289164836828995</v>
      </c>
      <c r="J17" s="12">
        <v>10.634984541290301</v>
      </c>
      <c r="K17" s="12">
        <v>9.1294325296896801</v>
      </c>
      <c r="L17" s="12">
        <v>8.3845936902121299</v>
      </c>
      <c r="M17" s="12">
        <v>3.7934540157504202</v>
      </c>
      <c r="N17" s="12">
        <v>7.5233222991272903</v>
      </c>
      <c r="O17" s="12">
        <v>4.4703726055566699</v>
      </c>
      <c r="P17" s="12">
        <v>5.9236442259277897</v>
      </c>
      <c r="Q17" s="12">
        <v>4.4061921687277898</v>
      </c>
      <c r="R17" s="12">
        <v>2.1845349489182899</v>
      </c>
      <c r="S17" s="12">
        <v>3.6205648081100601</v>
      </c>
      <c r="T17" s="12">
        <v>1.4413998875708101</v>
      </c>
      <c r="U17" s="12">
        <v>2.1630195753271599</v>
      </c>
      <c r="V17" s="12">
        <v>1.43430866322433</v>
      </c>
      <c r="W17" s="12">
        <v>3.5859002402553202</v>
      </c>
      <c r="X17" s="12">
        <v>5.0091596061369401</v>
      </c>
      <c r="Y17" s="12">
        <v>4.9955040463582803</v>
      </c>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1" t="s">
        <v>179</v>
      </c>
      <c r="B18" s="12">
        <v>2.53743875545549</v>
      </c>
      <c r="C18" s="12">
        <v>2.5092042172879601</v>
      </c>
      <c r="D18" s="12">
        <v>2.93697035693227</v>
      </c>
      <c r="E18" s="12">
        <v>2.6928048255062502</v>
      </c>
      <c r="F18" s="12">
        <v>2.0059286335168398</v>
      </c>
      <c r="G18" s="12">
        <v>2.64876688864805</v>
      </c>
      <c r="H18" s="12">
        <v>1.96146804986488</v>
      </c>
      <c r="I18" s="12">
        <v>3.4482238414506701</v>
      </c>
      <c r="J18" s="12">
        <v>2.78544966799583</v>
      </c>
      <c r="K18" s="12">
        <v>3.1901386434254402</v>
      </c>
      <c r="L18" s="12">
        <v>3.1624286608801202</v>
      </c>
      <c r="M18" s="12">
        <v>2.9362046618540898</v>
      </c>
      <c r="N18" s="12">
        <v>2.5025807864360101</v>
      </c>
      <c r="O18" s="12">
        <v>3.5099020530862401</v>
      </c>
      <c r="P18" s="12">
        <v>3.2761575586073901</v>
      </c>
      <c r="Q18" s="12">
        <v>2.23256871237614</v>
      </c>
      <c r="R18" s="12">
        <v>1.81022050497107</v>
      </c>
      <c r="S18" s="12">
        <v>1.20312089560319</v>
      </c>
      <c r="T18" s="12">
        <v>2.7833832022823701</v>
      </c>
      <c r="U18" s="12">
        <v>1.9722037602036899</v>
      </c>
      <c r="V18" s="12">
        <v>1.55872496298028</v>
      </c>
      <c r="W18" s="12">
        <v>0.96864496256187205</v>
      </c>
      <c r="X18" s="12">
        <v>2.30867349392723</v>
      </c>
      <c r="Y18" s="12">
        <v>3.0551842658010302</v>
      </c>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2:50" x14ac:dyDescent="0.35">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100"/>
  <sheetViews>
    <sheetView workbookViewId="0"/>
  </sheetViews>
  <sheetFormatPr defaultColWidth="11.07421875" defaultRowHeight="15.5" x14ac:dyDescent="0.35"/>
  <cols>
    <col min="1" max="1" width="36.15234375" customWidth="1"/>
    <col min="2" max="3" width="16.69140625" customWidth="1"/>
    <col min="4" max="4" width="32.69140625" customWidth="1"/>
  </cols>
  <sheetData>
    <row r="1" spans="1:50" ht="20" x14ac:dyDescent="0.4">
      <c r="A1" s="26" t="s">
        <v>21</v>
      </c>
    </row>
    <row r="2" spans="1:50" x14ac:dyDescent="0.35">
      <c r="A2" t="s">
        <v>9</v>
      </c>
    </row>
    <row r="3" spans="1:50" x14ac:dyDescent="0.35">
      <c r="A3" t="s">
        <v>164</v>
      </c>
    </row>
    <row r="4" spans="1:50" ht="47.5" customHeight="1" x14ac:dyDescent="0.35">
      <c r="A4" s="7" t="s">
        <v>165</v>
      </c>
      <c r="B4" s="6" t="s">
        <v>110</v>
      </c>
      <c r="C4" s="6" t="s">
        <v>137</v>
      </c>
      <c r="D4" s="6" t="s">
        <v>180</v>
      </c>
    </row>
    <row r="5" spans="1:50" x14ac:dyDescent="0.35">
      <c r="A5" s="1" t="s">
        <v>166</v>
      </c>
      <c r="B5" s="11">
        <v>11</v>
      </c>
      <c r="C5" s="11">
        <v>200028</v>
      </c>
      <c r="D5" s="12">
        <v>5.4992301077849097</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167</v>
      </c>
      <c r="B6" s="11">
        <v>21</v>
      </c>
      <c r="C6" s="11">
        <v>408967</v>
      </c>
      <c r="D6" s="12">
        <v>5.1348886340462698</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168</v>
      </c>
      <c r="B7" s="11">
        <v>41</v>
      </c>
      <c r="C7" s="11">
        <v>494399</v>
      </c>
      <c r="D7" s="12">
        <v>8.2928970325587201</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169</v>
      </c>
      <c r="B8" s="11">
        <v>8</v>
      </c>
      <c r="C8" s="11">
        <v>585655</v>
      </c>
      <c r="D8" s="12">
        <v>1.36599192357275</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170</v>
      </c>
      <c r="B9" s="11">
        <v>25</v>
      </c>
      <c r="C9" s="11">
        <v>842313</v>
      </c>
      <c r="D9" s="12">
        <v>2.9680178271022801</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171</v>
      </c>
      <c r="B10" s="11">
        <v>8</v>
      </c>
      <c r="C10" s="11">
        <v>389947</v>
      </c>
      <c r="D10" s="12">
        <v>2.0515608531415799</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172</v>
      </c>
      <c r="B11" s="11">
        <v>31</v>
      </c>
      <c r="C11" s="11">
        <v>669380</v>
      </c>
      <c r="D11" s="12">
        <v>4.6311512145567502</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173</v>
      </c>
      <c r="B12" s="11">
        <v>5</v>
      </c>
      <c r="C12" s="11">
        <v>224578</v>
      </c>
      <c r="D12" s="12">
        <v>2.2263979552761199</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174</v>
      </c>
      <c r="B13" s="11">
        <v>23</v>
      </c>
      <c r="C13" s="11">
        <v>272067</v>
      </c>
      <c r="D13" s="12">
        <v>8.4537999830924004</v>
      </c>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175</v>
      </c>
      <c r="B14" s="11">
        <v>13</v>
      </c>
      <c r="C14" s="11">
        <v>588328</v>
      </c>
      <c r="D14" s="12">
        <v>2.2096517588828002</v>
      </c>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176</v>
      </c>
      <c r="B15" s="11">
        <v>17</v>
      </c>
      <c r="C15" s="11">
        <v>306332</v>
      </c>
      <c r="D15" s="12">
        <v>5.5495344919890801</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1" t="s">
        <v>177</v>
      </c>
      <c r="B16" s="11">
        <v>20</v>
      </c>
      <c r="C16" s="11">
        <v>243875</v>
      </c>
      <c r="D16" s="12">
        <v>8.2009226037929306</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1" t="s">
        <v>178</v>
      </c>
      <c r="B17" s="11">
        <v>7</v>
      </c>
      <c r="C17" s="11">
        <v>140126</v>
      </c>
      <c r="D17" s="12">
        <v>4.9955040463582803</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1" t="s">
        <v>179</v>
      </c>
      <c r="B18" s="11">
        <v>16</v>
      </c>
      <c r="C18" s="11">
        <v>523700</v>
      </c>
      <c r="D18" s="12">
        <v>3.0551842658010302</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B19" s="11"/>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B20" s="11"/>
      <c r="C20" s="11"/>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B21" s="11"/>
      <c r="C21" s="11"/>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B22" s="11"/>
      <c r="C22" s="11"/>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B23" s="11"/>
      <c r="C23" s="11"/>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B24" s="11"/>
      <c r="C24" s="11"/>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B25" s="11"/>
      <c r="C25" s="11"/>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B26" s="11"/>
      <c r="C26" s="11"/>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B27" s="11"/>
      <c r="C27" s="11"/>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B28" s="11"/>
      <c r="C28" s="11"/>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B29" s="11"/>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B30" s="11"/>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B31" s="11"/>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B32" s="11"/>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1"/>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1"/>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1"/>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1"/>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1"/>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1"/>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1"/>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1"/>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1"/>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1"/>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1"/>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1"/>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1"/>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1"/>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1"/>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1"/>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1"/>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1"/>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1"/>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1"/>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1"/>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1"/>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1"/>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1"/>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1"/>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1"/>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1"/>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1"/>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1"/>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1"/>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1"/>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1"/>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1"/>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1"/>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1"/>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1"/>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1"/>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1"/>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1"/>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1"/>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1"/>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1"/>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1"/>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1"/>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1"/>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1"/>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1"/>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1"/>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1"/>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1"/>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1"/>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1"/>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1"/>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1"/>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1"/>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1"/>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1"/>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1"/>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1"/>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1"/>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1"/>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1"/>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1"/>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1"/>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1"/>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1"/>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1"/>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2:50" x14ac:dyDescent="0.35">
      <c r="B100" s="11"/>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0"/>
  <sheetViews>
    <sheetView workbookViewId="0"/>
  </sheetViews>
  <sheetFormatPr defaultColWidth="11.07421875" defaultRowHeight="15.5" x14ac:dyDescent="0.35"/>
  <cols>
    <col min="1" max="1" width="12.53515625" customWidth="1"/>
    <col min="2" max="2" width="16.69140625" customWidth="1"/>
    <col min="3" max="3" width="26.4609375" customWidth="1"/>
  </cols>
  <sheetData>
    <row r="1" spans="1:3" ht="20" x14ac:dyDescent="0.4">
      <c r="A1" s="26" t="s">
        <v>23</v>
      </c>
      <c r="B1" s="8"/>
    </row>
    <row r="2" spans="1:3" x14ac:dyDescent="0.35">
      <c r="A2" s="8" t="s">
        <v>9</v>
      </c>
      <c r="B2" s="8"/>
    </row>
    <row r="3" spans="1:3" x14ac:dyDescent="0.35">
      <c r="A3" s="8" t="s">
        <v>181</v>
      </c>
      <c r="B3" s="8"/>
    </row>
    <row r="4" spans="1:3" x14ac:dyDescent="0.35">
      <c r="A4" s="9" t="s">
        <v>182</v>
      </c>
      <c r="B4" s="9" t="s">
        <v>183</v>
      </c>
      <c r="C4" s="6" t="s">
        <v>110</v>
      </c>
    </row>
    <row r="5" spans="1:3" x14ac:dyDescent="0.35">
      <c r="A5" s="8" t="s">
        <v>184</v>
      </c>
      <c r="B5" s="8" t="s">
        <v>185</v>
      </c>
      <c r="C5" s="5">
        <v>1</v>
      </c>
    </row>
    <row r="6" spans="1:3" x14ac:dyDescent="0.35">
      <c r="A6" s="8" t="s">
        <v>186</v>
      </c>
      <c r="B6" s="8" t="s">
        <v>185</v>
      </c>
      <c r="C6" s="5">
        <v>3</v>
      </c>
    </row>
    <row r="7" spans="1:3" x14ac:dyDescent="0.35">
      <c r="A7" s="8" t="s">
        <v>184</v>
      </c>
      <c r="B7" s="8" t="s">
        <v>187</v>
      </c>
      <c r="C7" s="5">
        <v>2</v>
      </c>
    </row>
    <row r="8" spans="1:3" x14ac:dyDescent="0.35">
      <c r="A8" s="8" t="s">
        <v>186</v>
      </c>
      <c r="B8" s="8" t="s">
        <v>187</v>
      </c>
      <c r="C8" s="5">
        <v>6</v>
      </c>
    </row>
    <row r="9" spans="1:3" x14ac:dyDescent="0.35">
      <c r="A9" s="8" t="s">
        <v>184</v>
      </c>
      <c r="B9" s="8" t="s">
        <v>188</v>
      </c>
      <c r="C9" s="5">
        <v>31</v>
      </c>
    </row>
    <row r="10" spans="1:3" x14ac:dyDescent="0.35">
      <c r="A10" s="8" t="s">
        <v>186</v>
      </c>
      <c r="B10" s="8" t="s">
        <v>188</v>
      </c>
      <c r="C10" s="5">
        <v>35</v>
      </c>
    </row>
    <row r="11" spans="1:3" x14ac:dyDescent="0.35">
      <c r="A11" s="8" t="s">
        <v>184</v>
      </c>
      <c r="B11" s="8" t="s">
        <v>189</v>
      </c>
      <c r="C11" s="5">
        <v>24</v>
      </c>
    </row>
    <row r="12" spans="1:3" x14ac:dyDescent="0.35">
      <c r="A12" s="8" t="s">
        <v>186</v>
      </c>
      <c r="B12" s="8" t="s">
        <v>189</v>
      </c>
      <c r="C12" s="5">
        <v>25</v>
      </c>
    </row>
    <row r="13" spans="1:3" x14ac:dyDescent="0.35">
      <c r="A13" s="8" t="s">
        <v>184</v>
      </c>
      <c r="B13" s="8" t="s">
        <v>190</v>
      </c>
      <c r="C13" s="5">
        <v>14</v>
      </c>
    </row>
    <row r="14" spans="1:3" x14ac:dyDescent="0.35">
      <c r="A14" s="8" t="s">
        <v>186</v>
      </c>
      <c r="B14" s="8" t="s">
        <v>190</v>
      </c>
      <c r="C14" s="5">
        <v>22</v>
      </c>
    </row>
    <row r="15" spans="1:3" x14ac:dyDescent="0.35">
      <c r="A15" s="8" t="s">
        <v>184</v>
      </c>
      <c r="B15" s="8" t="s">
        <v>191</v>
      </c>
      <c r="C15" s="5">
        <v>7</v>
      </c>
    </row>
    <row r="16" spans="1:3" x14ac:dyDescent="0.35">
      <c r="A16" s="8" t="s">
        <v>186</v>
      </c>
      <c r="B16" s="8" t="s">
        <v>191</v>
      </c>
      <c r="C16" s="5">
        <v>20</v>
      </c>
    </row>
    <row r="17" spans="1:3" x14ac:dyDescent="0.35">
      <c r="A17" s="8" t="s">
        <v>184</v>
      </c>
      <c r="B17" s="8" t="s">
        <v>192</v>
      </c>
      <c r="C17" s="5">
        <v>9</v>
      </c>
    </row>
    <row r="18" spans="1:3" x14ac:dyDescent="0.35">
      <c r="A18" s="8" t="s">
        <v>186</v>
      </c>
      <c r="B18" s="8" t="s">
        <v>192</v>
      </c>
      <c r="C18" s="5">
        <v>14</v>
      </c>
    </row>
    <row r="19" spans="1:3" x14ac:dyDescent="0.35">
      <c r="A19" s="8" t="s">
        <v>184</v>
      </c>
      <c r="B19" s="8" t="s">
        <v>193</v>
      </c>
      <c r="C19" s="5">
        <v>9</v>
      </c>
    </row>
    <row r="20" spans="1:3" x14ac:dyDescent="0.35">
      <c r="A20" s="8" t="s">
        <v>186</v>
      </c>
      <c r="B20" s="8" t="s">
        <v>193</v>
      </c>
      <c r="C20" s="5">
        <v>12</v>
      </c>
    </row>
    <row r="21" spans="1:3" x14ac:dyDescent="0.35">
      <c r="A21" s="8" t="s">
        <v>184</v>
      </c>
      <c r="B21" s="8" t="s">
        <v>194</v>
      </c>
      <c r="C21" s="5">
        <v>4</v>
      </c>
    </row>
    <row r="22" spans="1:3" x14ac:dyDescent="0.35">
      <c r="A22" s="8" t="s">
        <v>186</v>
      </c>
      <c r="B22" s="8" t="s">
        <v>194</v>
      </c>
      <c r="C22" s="5">
        <v>8</v>
      </c>
    </row>
    <row r="23" spans="1:3" x14ac:dyDescent="0.35">
      <c r="A23" s="8"/>
      <c r="B23" s="8"/>
    </row>
    <row r="24" spans="1:3" x14ac:dyDescent="0.35">
      <c r="A24" s="8"/>
      <c r="B24" s="8"/>
    </row>
    <row r="25" spans="1:3" x14ac:dyDescent="0.35">
      <c r="A25" s="8"/>
      <c r="B25" s="8"/>
    </row>
    <row r="26" spans="1:3" x14ac:dyDescent="0.35">
      <c r="A26" s="8"/>
      <c r="B26" s="8"/>
    </row>
    <row r="27" spans="1:3" x14ac:dyDescent="0.35">
      <c r="A27" s="8"/>
      <c r="B27" s="8"/>
    </row>
    <row r="28" spans="1:3" x14ac:dyDescent="0.35">
      <c r="A28" s="8"/>
      <c r="B28" s="8"/>
    </row>
    <row r="29" spans="1:3" x14ac:dyDescent="0.35">
      <c r="A29" s="8"/>
      <c r="B29" s="8"/>
    </row>
    <row r="30" spans="1:3" x14ac:dyDescent="0.35">
      <c r="A30" s="8"/>
      <c r="B30" s="8"/>
    </row>
    <row r="31" spans="1:3" x14ac:dyDescent="0.35">
      <c r="A31" s="8"/>
      <c r="B31" s="8"/>
    </row>
    <row r="32" spans="1:3" x14ac:dyDescent="0.35">
      <c r="A32" s="8"/>
      <c r="B32" s="8"/>
    </row>
    <row r="33" spans="1:2" x14ac:dyDescent="0.35">
      <c r="A33" s="8"/>
      <c r="B33" s="8"/>
    </row>
    <row r="34" spans="1:2" x14ac:dyDescent="0.35">
      <c r="A34" s="8"/>
      <c r="B34" s="8"/>
    </row>
    <row r="35" spans="1:2" x14ac:dyDescent="0.35">
      <c r="A35" s="8"/>
      <c r="B35" s="8"/>
    </row>
    <row r="36" spans="1:2" x14ac:dyDescent="0.35">
      <c r="A36" s="8"/>
      <c r="B36" s="8"/>
    </row>
    <row r="37" spans="1:2" x14ac:dyDescent="0.35">
      <c r="A37" s="8"/>
      <c r="B37" s="8"/>
    </row>
    <row r="38" spans="1:2" x14ac:dyDescent="0.35">
      <c r="A38" s="8"/>
      <c r="B38" s="8"/>
    </row>
    <row r="39" spans="1:2" x14ac:dyDescent="0.35">
      <c r="A39" s="8"/>
      <c r="B39" s="8"/>
    </row>
    <row r="40" spans="1:2" x14ac:dyDescent="0.35">
      <c r="A40" s="8"/>
      <c r="B40" s="8"/>
    </row>
    <row r="41" spans="1:2" x14ac:dyDescent="0.35">
      <c r="A41" s="8"/>
      <c r="B41" s="8"/>
    </row>
    <row r="42" spans="1:2" x14ac:dyDescent="0.35">
      <c r="A42" s="8"/>
      <c r="B42" s="8"/>
    </row>
    <row r="43" spans="1:2" x14ac:dyDescent="0.35">
      <c r="A43" s="8"/>
      <c r="B43" s="8"/>
    </row>
    <row r="44" spans="1:2" x14ac:dyDescent="0.35">
      <c r="A44" s="8"/>
      <c r="B44" s="8"/>
    </row>
    <row r="45" spans="1:2" x14ac:dyDescent="0.35">
      <c r="A45" s="8"/>
      <c r="B45" s="8"/>
    </row>
    <row r="46" spans="1:2" x14ac:dyDescent="0.35">
      <c r="A46" s="8"/>
      <c r="B46" s="8"/>
    </row>
    <row r="47" spans="1:2" x14ac:dyDescent="0.35">
      <c r="A47" s="8"/>
      <c r="B47" s="8"/>
    </row>
    <row r="48" spans="1:2" x14ac:dyDescent="0.35">
      <c r="A48" s="8"/>
      <c r="B48" s="8"/>
    </row>
    <row r="49" spans="1:2" x14ac:dyDescent="0.35">
      <c r="A49" s="8"/>
      <c r="B49" s="8"/>
    </row>
    <row r="50" spans="1:2" x14ac:dyDescent="0.35">
      <c r="A50" s="8"/>
      <c r="B50" s="8"/>
    </row>
    <row r="51" spans="1:2" x14ac:dyDescent="0.35">
      <c r="A51" s="8"/>
      <c r="B51" s="8"/>
    </row>
    <row r="52" spans="1:2" x14ac:dyDescent="0.35">
      <c r="A52" s="8"/>
      <c r="B52" s="8"/>
    </row>
    <row r="53" spans="1:2" x14ac:dyDescent="0.35">
      <c r="A53" s="8"/>
      <c r="B53" s="8"/>
    </row>
    <row r="54" spans="1:2" x14ac:dyDescent="0.35">
      <c r="A54" s="8"/>
      <c r="B54" s="8"/>
    </row>
    <row r="55" spans="1:2" x14ac:dyDescent="0.35">
      <c r="A55" s="8"/>
      <c r="B55" s="8"/>
    </row>
    <row r="56" spans="1:2" x14ac:dyDescent="0.35">
      <c r="A56" s="8"/>
      <c r="B56" s="8"/>
    </row>
    <row r="57" spans="1:2" x14ac:dyDescent="0.35">
      <c r="A57" s="8"/>
      <c r="B57" s="8"/>
    </row>
    <row r="58" spans="1:2" x14ac:dyDescent="0.35">
      <c r="A58" s="8"/>
      <c r="B58" s="8"/>
    </row>
    <row r="59" spans="1:2" x14ac:dyDescent="0.35">
      <c r="A59" s="8"/>
      <c r="B59" s="8"/>
    </row>
    <row r="60" spans="1:2" x14ac:dyDescent="0.35">
      <c r="A60" s="8"/>
      <c r="B60" s="8"/>
    </row>
    <row r="61" spans="1:2" x14ac:dyDescent="0.35">
      <c r="A61" s="8"/>
      <c r="B61" s="8"/>
    </row>
    <row r="62" spans="1:2" x14ac:dyDescent="0.35">
      <c r="A62" s="8"/>
      <c r="B62" s="8"/>
    </row>
    <row r="63" spans="1:2" x14ac:dyDescent="0.35">
      <c r="A63" s="8"/>
      <c r="B63" s="8"/>
    </row>
    <row r="64" spans="1:2"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heetViews>
  <sheetFormatPr defaultColWidth="11.07421875" defaultRowHeight="15.5" x14ac:dyDescent="0.35"/>
  <cols>
    <col min="1" max="7" width="16.69140625" customWidth="1"/>
  </cols>
  <sheetData>
    <row r="1" spans="1:7" ht="20" x14ac:dyDescent="0.4">
      <c r="A1" s="10" t="s">
        <v>25</v>
      </c>
      <c r="B1" s="8"/>
    </row>
    <row r="2" spans="1:7" x14ac:dyDescent="0.35">
      <c r="A2" s="8" t="s">
        <v>9</v>
      </c>
      <c r="B2" s="8"/>
    </row>
    <row r="3" spans="1:7" x14ac:dyDescent="0.35">
      <c r="A3" s="8" t="s">
        <v>181</v>
      </c>
      <c r="B3" s="8"/>
    </row>
    <row r="4" spans="1:7" ht="40.5" customHeight="1" x14ac:dyDescent="0.35">
      <c r="A4" s="9" t="s">
        <v>182</v>
      </c>
      <c r="B4" s="9" t="s">
        <v>183</v>
      </c>
      <c r="C4" s="6" t="s">
        <v>110</v>
      </c>
      <c r="D4" s="6" t="s">
        <v>137</v>
      </c>
      <c r="E4" s="6" t="s">
        <v>195</v>
      </c>
      <c r="F4" s="6" t="s">
        <v>139</v>
      </c>
      <c r="G4" s="6" t="s">
        <v>140</v>
      </c>
    </row>
    <row r="5" spans="1:7" x14ac:dyDescent="0.35">
      <c r="A5" s="8" t="s">
        <v>184</v>
      </c>
      <c r="B5" s="8" t="s">
        <v>185</v>
      </c>
      <c r="C5" s="5">
        <v>1</v>
      </c>
      <c r="D5" s="11">
        <v>280529</v>
      </c>
      <c r="E5" s="5" t="s">
        <v>196</v>
      </c>
      <c r="F5" s="5" t="s">
        <v>197</v>
      </c>
      <c r="G5" s="5" t="s">
        <v>198</v>
      </c>
    </row>
    <row r="6" spans="1:7" x14ac:dyDescent="0.35">
      <c r="A6" s="8" t="s">
        <v>186</v>
      </c>
      <c r="B6" s="8" t="s">
        <v>185</v>
      </c>
      <c r="C6" s="5">
        <v>3</v>
      </c>
      <c r="D6" s="11">
        <v>294977</v>
      </c>
      <c r="E6" s="5" t="s">
        <v>199</v>
      </c>
      <c r="F6" s="5" t="s">
        <v>200</v>
      </c>
      <c r="G6" s="5" t="s">
        <v>201</v>
      </c>
    </row>
    <row r="7" spans="1:7" x14ac:dyDescent="0.35">
      <c r="A7" s="8" t="s">
        <v>184</v>
      </c>
      <c r="B7" s="8" t="s">
        <v>187</v>
      </c>
      <c r="C7" s="5">
        <v>2</v>
      </c>
      <c r="D7" s="11">
        <v>331154</v>
      </c>
      <c r="E7" s="5" t="s">
        <v>202</v>
      </c>
      <c r="F7" s="5" t="s">
        <v>203</v>
      </c>
      <c r="G7" s="5" t="s">
        <v>204</v>
      </c>
    </row>
    <row r="8" spans="1:7" x14ac:dyDescent="0.35">
      <c r="A8" s="8" t="s">
        <v>186</v>
      </c>
      <c r="B8" s="8" t="s">
        <v>187</v>
      </c>
      <c r="C8" s="5">
        <v>6</v>
      </c>
      <c r="D8" s="11">
        <v>346074</v>
      </c>
      <c r="E8" s="5" t="s">
        <v>205</v>
      </c>
      <c r="F8" s="5" t="s">
        <v>202</v>
      </c>
      <c r="G8" s="5" t="s">
        <v>151</v>
      </c>
    </row>
    <row r="9" spans="1:7" x14ac:dyDescent="0.35">
      <c r="A9" s="8" t="s">
        <v>184</v>
      </c>
      <c r="B9" s="8" t="s">
        <v>188</v>
      </c>
      <c r="C9" s="5">
        <v>31</v>
      </c>
      <c r="D9" s="11">
        <v>335151</v>
      </c>
      <c r="E9" s="5" t="s">
        <v>206</v>
      </c>
      <c r="F9" s="5" t="s">
        <v>207</v>
      </c>
      <c r="G9" s="5" t="s">
        <v>208</v>
      </c>
    </row>
    <row r="10" spans="1:7" x14ac:dyDescent="0.35">
      <c r="A10" s="8" t="s">
        <v>186</v>
      </c>
      <c r="B10" s="8" t="s">
        <v>188</v>
      </c>
      <c r="C10" s="5">
        <v>35</v>
      </c>
      <c r="D10" s="11">
        <v>349242</v>
      </c>
      <c r="E10" s="5" t="s">
        <v>209</v>
      </c>
      <c r="F10" s="5" t="s">
        <v>210</v>
      </c>
      <c r="G10" s="5" t="s">
        <v>211</v>
      </c>
    </row>
    <row r="11" spans="1:7" x14ac:dyDescent="0.35">
      <c r="A11" s="8" t="s">
        <v>184</v>
      </c>
      <c r="B11" s="8" t="s">
        <v>189</v>
      </c>
      <c r="C11" s="5">
        <v>24</v>
      </c>
      <c r="D11" s="11">
        <v>380561</v>
      </c>
      <c r="E11" s="5" t="s">
        <v>207</v>
      </c>
      <c r="F11" s="5" t="s">
        <v>212</v>
      </c>
      <c r="G11" s="5" t="s">
        <v>213</v>
      </c>
    </row>
    <row r="12" spans="1:7" x14ac:dyDescent="0.35">
      <c r="A12" s="8" t="s">
        <v>186</v>
      </c>
      <c r="B12" s="8" t="s">
        <v>189</v>
      </c>
      <c r="C12" s="5">
        <v>25</v>
      </c>
      <c r="D12" s="11">
        <v>361521</v>
      </c>
      <c r="E12" s="5" t="s">
        <v>214</v>
      </c>
      <c r="F12" s="5" t="s">
        <v>215</v>
      </c>
      <c r="G12" s="5" t="s">
        <v>216</v>
      </c>
    </row>
    <row r="13" spans="1:7" x14ac:dyDescent="0.35">
      <c r="A13" s="8" t="s">
        <v>184</v>
      </c>
      <c r="B13" s="8" t="s">
        <v>190</v>
      </c>
      <c r="C13" s="5">
        <v>14</v>
      </c>
      <c r="D13" s="11">
        <v>351815</v>
      </c>
      <c r="E13" s="5" t="s">
        <v>212</v>
      </c>
      <c r="F13" s="5" t="s">
        <v>204</v>
      </c>
      <c r="G13" s="5" t="s">
        <v>217</v>
      </c>
    </row>
    <row r="14" spans="1:7" x14ac:dyDescent="0.35">
      <c r="A14" s="8" t="s">
        <v>186</v>
      </c>
      <c r="B14" s="8" t="s">
        <v>190</v>
      </c>
      <c r="C14" s="5">
        <v>22</v>
      </c>
      <c r="D14" s="11">
        <v>336602</v>
      </c>
      <c r="E14" s="5" t="s">
        <v>218</v>
      </c>
      <c r="F14" s="5" t="s">
        <v>162</v>
      </c>
      <c r="G14" s="5" t="s">
        <v>219</v>
      </c>
    </row>
    <row r="15" spans="1:7" x14ac:dyDescent="0.35">
      <c r="A15" s="8" t="s">
        <v>184</v>
      </c>
      <c r="B15" s="8" t="s">
        <v>191</v>
      </c>
      <c r="C15" s="5">
        <v>7</v>
      </c>
      <c r="D15" s="11">
        <v>402490</v>
      </c>
      <c r="E15" s="5" t="s">
        <v>205</v>
      </c>
      <c r="F15" s="5" t="s">
        <v>220</v>
      </c>
      <c r="G15" s="5" t="s">
        <v>153</v>
      </c>
    </row>
    <row r="16" spans="1:7" x14ac:dyDescent="0.35">
      <c r="A16" s="8" t="s">
        <v>186</v>
      </c>
      <c r="B16" s="8" t="s">
        <v>191</v>
      </c>
      <c r="C16" s="5">
        <v>20</v>
      </c>
      <c r="D16" s="11">
        <v>382228</v>
      </c>
      <c r="E16" s="5" t="s">
        <v>221</v>
      </c>
      <c r="F16" s="5" t="s">
        <v>222</v>
      </c>
      <c r="G16" s="5" t="s">
        <v>223</v>
      </c>
    </row>
    <row r="17" spans="1:7" x14ac:dyDescent="0.35">
      <c r="A17" s="8" t="s">
        <v>184</v>
      </c>
      <c r="B17" s="8" t="s">
        <v>192</v>
      </c>
      <c r="C17" s="5">
        <v>9</v>
      </c>
      <c r="D17" s="11">
        <v>378676</v>
      </c>
      <c r="E17" s="5" t="s">
        <v>159</v>
      </c>
      <c r="F17" s="5" t="s">
        <v>224</v>
      </c>
      <c r="G17" s="5" t="s">
        <v>215</v>
      </c>
    </row>
    <row r="18" spans="1:7" x14ac:dyDescent="0.35">
      <c r="A18" s="8" t="s">
        <v>186</v>
      </c>
      <c r="B18" s="8" t="s">
        <v>192</v>
      </c>
      <c r="C18" s="5">
        <v>14</v>
      </c>
      <c r="D18" s="11">
        <v>357963</v>
      </c>
      <c r="E18" s="5" t="s">
        <v>155</v>
      </c>
      <c r="F18" s="5" t="s">
        <v>225</v>
      </c>
      <c r="G18" s="5" t="s">
        <v>226</v>
      </c>
    </row>
    <row r="19" spans="1:7" x14ac:dyDescent="0.35">
      <c r="A19" s="8" t="s">
        <v>184</v>
      </c>
      <c r="B19" s="8" t="s">
        <v>193</v>
      </c>
      <c r="C19" s="5">
        <v>9</v>
      </c>
      <c r="D19" s="11">
        <v>326546</v>
      </c>
      <c r="E19" s="5" t="s">
        <v>227</v>
      </c>
      <c r="F19" s="5" t="s">
        <v>228</v>
      </c>
      <c r="G19" s="5" t="s">
        <v>221</v>
      </c>
    </row>
    <row r="20" spans="1:7" x14ac:dyDescent="0.35">
      <c r="A20" s="8" t="s">
        <v>186</v>
      </c>
      <c r="B20" s="8" t="s">
        <v>193</v>
      </c>
      <c r="C20" s="5">
        <v>12</v>
      </c>
      <c r="D20" s="11">
        <v>291708</v>
      </c>
      <c r="E20" s="5" t="s">
        <v>162</v>
      </c>
      <c r="F20" s="5" t="s">
        <v>225</v>
      </c>
      <c r="G20" s="5" t="s">
        <v>229</v>
      </c>
    </row>
    <row r="21" spans="1:7" x14ac:dyDescent="0.35">
      <c r="A21" s="8" t="s">
        <v>184</v>
      </c>
      <c r="B21" s="8" t="s">
        <v>194</v>
      </c>
      <c r="C21" s="5">
        <v>4</v>
      </c>
      <c r="D21" s="11">
        <v>221297</v>
      </c>
      <c r="E21" s="5" t="s">
        <v>230</v>
      </c>
      <c r="F21" s="5" t="s">
        <v>231</v>
      </c>
      <c r="G21" s="5" t="s">
        <v>147</v>
      </c>
    </row>
    <row r="22" spans="1:7" x14ac:dyDescent="0.35">
      <c r="A22" s="8" t="s">
        <v>186</v>
      </c>
      <c r="B22" s="8" t="s">
        <v>194</v>
      </c>
      <c r="C22" s="5">
        <v>8</v>
      </c>
      <c r="D22" s="11">
        <v>161161</v>
      </c>
      <c r="E22" s="5" t="s">
        <v>232</v>
      </c>
      <c r="F22" s="5" t="s">
        <v>225</v>
      </c>
      <c r="G22" s="5" t="s">
        <v>233</v>
      </c>
    </row>
    <row r="23" spans="1:7" x14ac:dyDescent="0.35">
      <c r="A23" s="8"/>
      <c r="B23" s="8"/>
      <c r="D23" s="11"/>
    </row>
    <row r="24" spans="1:7" x14ac:dyDescent="0.35">
      <c r="A24" s="8"/>
      <c r="B24" s="8"/>
      <c r="D24" s="11"/>
    </row>
    <row r="25" spans="1:7" x14ac:dyDescent="0.35">
      <c r="A25" s="8"/>
      <c r="B25" s="8"/>
      <c r="D25" s="11"/>
    </row>
    <row r="26" spans="1:7" x14ac:dyDescent="0.35">
      <c r="A26" s="8"/>
      <c r="B26" s="8"/>
      <c r="D26" s="11"/>
    </row>
    <row r="27" spans="1:7" x14ac:dyDescent="0.35">
      <c r="A27" s="8"/>
      <c r="B27" s="8"/>
      <c r="D27" s="11"/>
    </row>
    <row r="28" spans="1:7" x14ac:dyDescent="0.35">
      <c r="A28" s="8"/>
      <c r="B28" s="8"/>
      <c r="D28" s="11"/>
    </row>
    <row r="29" spans="1:7" x14ac:dyDescent="0.35">
      <c r="A29" s="8"/>
      <c r="B29" s="8"/>
      <c r="D29" s="11"/>
    </row>
    <row r="30" spans="1:7" x14ac:dyDescent="0.35">
      <c r="A30" s="8"/>
      <c r="B30" s="8"/>
      <c r="D30" s="11"/>
    </row>
    <row r="31" spans="1:7" x14ac:dyDescent="0.35">
      <c r="A31" s="8"/>
      <c r="B31" s="8"/>
      <c r="D31" s="11"/>
    </row>
    <row r="32" spans="1:7" x14ac:dyDescent="0.35">
      <c r="A32" s="8"/>
      <c r="B32" s="8"/>
      <c r="D32" s="11"/>
    </row>
    <row r="33" spans="1:4" x14ac:dyDescent="0.35">
      <c r="A33" s="8"/>
      <c r="B33" s="8"/>
      <c r="D33" s="11"/>
    </row>
    <row r="34" spans="1:4" x14ac:dyDescent="0.35">
      <c r="A34" s="8"/>
      <c r="B34" s="8"/>
      <c r="D34" s="11"/>
    </row>
    <row r="35" spans="1:4" x14ac:dyDescent="0.35">
      <c r="A35" s="8"/>
      <c r="B35" s="8"/>
      <c r="D35" s="11"/>
    </row>
    <row r="36" spans="1:4" x14ac:dyDescent="0.35">
      <c r="A36" s="8"/>
      <c r="B36" s="8"/>
      <c r="D36" s="11"/>
    </row>
    <row r="37" spans="1:4" x14ac:dyDescent="0.35">
      <c r="A37" s="8"/>
      <c r="B37" s="8"/>
      <c r="D37" s="11"/>
    </row>
    <row r="38" spans="1:4" x14ac:dyDescent="0.35">
      <c r="A38" s="8"/>
      <c r="B38" s="8"/>
      <c r="D38" s="11"/>
    </row>
    <row r="39" spans="1:4" x14ac:dyDescent="0.35">
      <c r="A39" s="8"/>
      <c r="B39" s="8"/>
      <c r="D39" s="11"/>
    </row>
    <row r="40" spans="1:4" x14ac:dyDescent="0.35">
      <c r="A40" s="8"/>
      <c r="B40" s="8"/>
      <c r="D40" s="11"/>
    </row>
    <row r="41" spans="1:4" x14ac:dyDescent="0.35">
      <c r="A41" s="8"/>
      <c r="B41" s="8"/>
      <c r="D41" s="11"/>
    </row>
    <row r="42" spans="1:4" x14ac:dyDescent="0.35">
      <c r="A42" s="8"/>
      <c r="B42" s="8"/>
      <c r="D42" s="11"/>
    </row>
    <row r="43" spans="1:4" x14ac:dyDescent="0.35">
      <c r="A43" s="8"/>
      <c r="B43" s="8"/>
      <c r="D43" s="11"/>
    </row>
    <row r="44" spans="1:4" x14ac:dyDescent="0.35">
      <c r="A44" s="8"/>
      <c r="B44" s="8"/>
      <c r="D44" s="11"/>
    </row>
    <row r="45" spans="1:4" x14ac:dyDescent="0.35">
      <c r="A45" s="8"/>
      <c r="B45" s="8"/>
      <c r="D45" s="11"/>
    </row>
    <row r="46" spans="1:4" x14ac:dyDescent="0.35">
      <c r="A46" s="8"/>
      <c r="B46" s="8"/>
      <c r="D46" s="11"/>
    </row>
    <row r="47" spans="1:4" x14ac:dyDescent="0.35">
      <c r="A47" s="8"/>
      <c r="B47" s="8"/>
      <c r="D47" s="11"/>
    </row>
    <row r="48" spans="1:4" x14ac:dyDescent="0.35">
      <c r="A48" s="8"/>
      <c r="B48" s="8"/>
      <c r="D48" s="11"/>
    </row>
    <row r="49" spans="1:4" x14ac:dyDescent="0.35">
      <c r="A49" s="8"/>
      <c r="B49" s="8"/>
      <c r="D49" s="11"/>
    </row>
    <row r="50" spans="1:4" x14ac:dyDescent="0.35">
      <c r="A50" s="8"/>
      <c r="B50" s="8"/>
      <c r="D50" s="11"/>
    </row>
    <row r="51" spans="1:4" x14ac:dyDescent="0.35">
      <c r="A51" s="8"/>
      <c r="B51" s="8"/>
      <c r="D51" s="11"/>
    </row>
    <row r="52" spans="1:4" x14ac:dyDescent="0.35">
      <c r="A52" s="8"/>
      <c r="B52" s="8"/>
      <c r="D52" s="11"/>
    </row>
    <row r="53" spans="1:4" x14ac:dyDescent="0.35">
      <c r="A53" s="8"/>
      <c r="B53" s="8"/>
      <c r="D53" s="11"/>
    </row>
    <row r="54" spans="1:4" x14ac:dyDescent="0.35">
      <c r="A54" s="8"/>
      <c r="B54" s="8"/>
      <c r="D54" s="11"/>
    </row>
    <row r="55" spans="1:4" x14ac:dyDescent="0.35">
      <c r="A55" s="8"/>
      <c r="B55" s="8"/>
      <c r="D55" s="11"/>
    </row>
    <row r="56" spans="1:4" x14ac:dyDescent="0.35">
      <c r="A56" s="8"/>
      <c r="B56" s="8"/>
      <c r="D56" s="11"/>
    </row>
    <row r="57" spans="1:4" x14ac:dyDescent="0.35">
      <c r="A57" s="8"/>
      <c r="B57" s="8"/>
      <c r="D57" s="11"/>
    </row>
    <row r="58" spans="1:4" x14ac:dyDescent="0.35">
      <c r="A58" s="8"/>
      <c r="B58" s="8"/>
      <c r="D58" s="11"/>
    </row>
    <row r="59" spans="1:4" x14ac:dyDescent="0.35">
      <c r="A59" s="8"/>
      <c r="B59" s="8"/>
      <c r="D59" s="11"/>
    </row>
    <row r="60" spans="1:4" x14ac:dyDescent="0.35">
      <c r="A60" s="8"/>
      <c r="B60" s="8"/>
      <c r="D60" s="11"/>
    </row>
    <row r="61" spans="1:4" x14ac:dyDescent="0.35">
      <c r="A61" s="8"/>
      <c r="B61" s="8"/>
      <c r="D61" s="11"/>
    </row>
    <row r="62" spans="1:4" x14ac:dyDescent="0.35">
      <c r="A62" s="8"/>
      <c r="B62" s="8"/>
      <c r="D62" s="11"/>
    </row>
    <row r="63" spans="1:4" x14ac:dyDescent="0.35">
      <c r="A63" s="8"/>
      <c r="B63" s="8"/>
      <c r="D63" s="11"/>
    </row>
    <row r="64" spans="1:4" x14ac:dyDescent="0.35">
      <c r="A64" s="8"/>
      <c r="B64" s="8"/>
      <c r="D64" s="11"/>
    </row>
    <row r="65" spans="1:4" x14ac:dyDescent="0.35">
      <c r="A65" s="8"/>
      <c r="B65" s="8"/>
      <c r="D65" s="11"/>
    </row>
    <row r="66" spans="1:4" x14ac:dyDescent="0.35">
      <c r="A66" s="8"/>
      <c r="B66" s="8"/>
      <c r="D66" s="11"/>
    </row>
    <row r="67" spans="1:4" x14ac:dyDescent="0.35">
      <c r="A67" s="8"/>
      <c r="B67" s="8"/>
      <c r="D67" s="11"/>
    </row>
    <row r="68" spans="1:4" x14ac:dyDescent="0.35">
      <c r="A68" s="8"/>
      <c r="B68" s="8"/>
      <c r="D68" s="11"/>
    </row>
    <row r="69" spans="1:4" x14ac:dyDescent="0.35">
      <c r="A69" s="8"/>
      <c r="B69" s="8"/>
      <c r="D69" s="11"/>
    </row>
    <row r="70" spans="1:4" x14ac:dyDescent="0.35">
      <c r="A70" s="8"/>
      <c r="B70" s="8"/>
      <c r="D70" s="11"/>
    </row>
    <row r="71" spans="1:4" x14ac:dyDescent="0.35">
      <c r="A71" s="8"/>
      <c r="B71" s="8"/>
      <c r="D71" s="11"/>
    </row>
    <row r="72" spans="1:4" x14ac:dyDescent="0.35">
      <c r="A72" s="8"/>
      <c r="B72" s="8"/>
      <c r="D72" s="11"/>
    </row>
    <row r="73" spans="1:4" x14ac:dyDescent="0.35">
      <c r="A73" s="8"/>
      <c r="B73" s="8"/>
      <c r="D73" s="11"/>
    </row>
    <row r="74" spans="1:4" x14ac:dyDescent="0.35">
      <c r="A74" s="8"/>
      <c r="B74" s="8"/>
      <c r="D74" s="11"/>
    </row>
    <row r="75" spans="1:4" x14ac:dyDescent="0.35">
      <c r="A75" s="8"/>
      <c r="B75" s="8"/>
      <c r="D75" s="11"/>
    </row>
    <row r="76" spans="1:4" x14ac:dyDescent="0.35">
      <c r="A76" s="8"/>
      <c r="B76" s="8"/>
      <c r="D76" s="11"/>
    </row>
    <row r="77" spans="1:4" x14ac:dyDescent="0.35">
      <c r="A77" s="8"/>
      <c r="B77" s="8"/>
      <c r="D77" s="11"/>
    </row>
    <row r="78" spans="1:4" x14ac:dyDescent="0.35">
      <c r="A78" s="8"/>
      <c r="B78" s="8"/>
      <c r="D78" s="11"/>
    </row>
    <row r="79" spans="1:4" x14ac:dyDescent="0.35">
      <c r="A79" s="8"/>
      <c r="B79" s="8"/>
      <c r="D79" s="11"/>
    </row>
    <row r="80" spans="1:4" x14ac:dyDescent="0.35">
      <c r="A80" s="8"/>
      <c r="B80" s="8"/>
      <c r="D80" s="11"/>
    </row>
    <row r="81" spans="1:4" x14ac:dyDescent="0.35">
      <c r="A81" s="8"/>
      <c r="B81" s="8"/>
      <c r="D81" s="11"/>
    </row>
    <row r="82" spans="1:4" x14ac:dyDescent="0.35">
      <c r="A82" s="8"/>
      <c r="B82" s="8"/>
      <c r="D82" s="11"/>
    </row>
    <row r="83" spans="1:4" x14ac:dyDescent="0.35">
      <c r="A83" s="8"/>
      <c r="B83" s="8"/>
      <c r="D83" s="11"/>
    </row>
    <row r="84" spans="1:4" x14ac:dyDescent="0.35">
      <c r="A84" s="8"/>
      <c r="B84" s="8"/>
      <c r="D84" s="11"/>
    </row>
    <row r="85" spans="1:4" x14ac:dyDescent="0.35">
      <c r="A85" s="8"/>
      <c r="B85" s="8"/>
      <c r="D85" s="11"/>
    </row>
    <row r="86" spans="1:4" x14ac:dyDescent="0.35">
      <c r="A86" s="8"/>
      <c r="B86" s="8"/>
      <c r="D86" s="11"/>
    </row>
    <row r="87" spans="1:4" x14ac:dyDescent="0.35">
      <c r="A87" s="8"/>
      <c r="B87" s="8"/>
      <c r="D87" s="11"/>
    </row>
    <row r="88" spans="1:4" x14ac:dyDescent="0.35">
      <c r="A88" s="8"/>
      <c r="B88" s="8"/>
      <c r="D88" s="11"/>
    </row>
    <row r="89" spans="1:4" x14ac:dyDescent="0.35">
      <c r="A89" s="8"/>
      <c r="B89" s="8"/>
      <c r="D89" s="11"/>
    </row>
    <row r="90" spans="1:4" x14ac:dyDescent="0.35">
      <c r="A90" s="8"/>
      <c r="B90" s="8"/>
      <c r="D90" s="11"/>
    </row>
    <row r="91" spans="1:4" x14ac:dyDescent="0.35">
      <c r="A91" s="8"/>
      <c r="B91" s="8"/>
      <c r="D91" s="11"/>
    </row>
    <row r="92" spans="1:4" x14ac:dyDescent="0.35">
      <c r="A92" s="8"/>
      <c r="B92" s="8"/>
      <c r="D92" s="11"/>
    </row>
    <row r="93" spans="1:4" x14ac:dyDescent="0.35">
      <c r="A93" s="8"/>
      <c r="B93" s="8"/>
      <c r="D93" s="11"/>
    </row>
    <row r="94" spans="1:4" x14ac:dyDescent="0.35">
      <c r="A94" s="8"/>
      <c r="B94" s="8"/>
      <c r="D94" s="11"/>
    </row>
    <row r="95" spans="1:4" x14ac:dyDescent="0.35">
      <c r="A95" s="8"/>
      <c r="B95" s="8"/>
      <c r="D95" s="11"/>
    </row>
    <row r="96" spans="1:4" x14ac:dyDescent="0.35">
      <c r="A96" s="8"/>
      <c r="B96" s="8"/>
      <c r="D96" s="11"/>
    </row>
    <row r="97" spans="1:4" x14ac:dyDescent="0.35">
      <c r="A97" s="8"/>
      <c r="B97" s="8"/>
      <c r="D97" s="11"/>
    </row>
    <row r="98" spans="1:4" x14ac:dyDescent="0.35">
      <c r="A98" s="8"/>
      <c r="B98" s="8"/>
      <c r="D98" s="11"/>
    </row>
    <row r="99" spans="1:4" x14ac:dyDescent="0.35">
      <c r="A99" s="8"/>
      <c r="B99" s="8"/>
      <c r="D99" s="11"/>
    </row>
    <row r="100" spans="1:4" x14ac:dyDescent="0.35">
      <c r="A100" s="8"/>
      <c r="B100" s="8"/>
      <c r="D100" s="11"/>
    </row>
    <row r="101" spans="1:4" x14ac:dyDescent="0.35">
      <c r="A101" s="8"/>
      <c r="B101" s="8"/>
    </row>
    <row r="102" spans="1:4" x14ac:dyDescent="0.35">
      <c r="A102" s="8"/>
      <c r="B102" s="8"/>
    </row>
    <row r="103" spans="1:4" x14ac:dyDescent="0.35">
      <c r="A103" s="8"/>
      <c r="B103" s="8"/>
    </row>
    <row r="104" spans="1:4" x14ac:dyDescent="0.35">
      <c r="A104" s="8"/>
      <c r="B104" s="8"/>
    </row>
    <row r="105" spans="1:4" x14ac:dyDescent="0.35">
      <c r="A105" s="8"/>
      <c r="B105" s="8"/>
    </row>
    <row r="106" spans="1:4" x14ac:dyDescent="0.35">
      <c r="A106" s="8"/>
      <c r="B106" s="8"/>
    </row>
    <row r="107" spans="1:4" x14ac:dyDescent="0.35">
      <c r="A107" s="8"/>
      <c r="B107" s="8"/>
    </row>
    <row r="108" spans="1:4" x14ac:dyDescent="0.35">
      <c r="A108" s="8"/>
      <c r="B108" s="8"/>
    </row>
    <row r="109" spans="1:4" x14ac:dyDescent="0.35">
      <c r="A109" s="8"/>
      <c r="B109" s="8"/>
    </row>
    <row r="110" spans="1:4" x14ac:dyDescent="0.35">
      <c r="A110" s="8"/>
      <c r="B110" s="8"/>
    </row>
    <row r="111" spans="1:4" x14ac:dyDescent="0.35">
      <c r="A111" s="8"/>
      <c r="B111" s="8"/>
    </row>
    <row r="112" spans="1:4"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0"/>
  <sheetViews>
    <sheetView workbookViewId="0"/>
  </sheetViews>
  <sheetFormatPr defaultColWidth="11.07421875" defaultRowHeight="15.5" x14ac:dyDescent="0.35"/>
  <cols>
    <col min="1" max="1" width="9.69140625" customWidth="1"/>
    <col min="2" max="2" width="16.69140625" customWidth="1"/>
    <col min="3" max="3" width="24.921875" bestFit="1" customWidth="1"/>
  </cols>
  <sheetData>
    <row r="1" spans="1:3" ht="20" x14ac:dyDescent="0.4">
      <c r="A1" s="26" t="s">
        <v>27</v>
      </c>
      <c r="B1" s="8"/>
    </row>
    <row r="2" spans="1:3" x14ac:dyDescent="0.35">
      <c r="A2" s="8" t="s">
        <v>9</v>
      </c>
      <c r="B2" s="8"/>
    </row>
    <row r="3" spans="1:3" x14ac:dyDescent="0.35">
      <c r="A3" s="9" t="s">
        <v>109</v>
      </c>
      <c r="B3" s="9" t="s">
        <v>234</v>
      </c>
      <c r="C3" s="6" t="s">
        <v>110</v>
      </c>
    </row>
    <row r="4" spans="1:3" x14ac:dyDescent="0.35">
      <c r="A4" s="8" t="s">
        <v>111</v>
      </c>
      <c r="B4" s="8" t="s">
        <v>235</v>
      </c>
      <c r="C4" s="5">
        <v>61</v>
      </c>
    </row>
    <row r="5" spans="1:3" x14ac:dyDescent="0.35">
      <c r="A5" s="8" t="s">
        <v>111</v>
      </c>
      <c r="B5" s="8" t="s">
        <v>236</v>
      </c>
      <c r="C5" s="5">
        <v>123</v>
      </c>
    </row>
    <row r="6" spans="1:3" x14ac:dyDescent="0.35">
      <c r="A6" s="8" t="s">
        <v>112</v>
      </c>
      <c r="B6" s="8" t="s">
        <v>235</v>
      </c>
      <c r="C6" s="5">
        <v>89</v>
      </c>
    </row>
    <row r="7" spans="1:3" x14ac:dyDescent="0.35">
      <c r="A7" s="8" t="s">
        <v>112</v>
      </c>
      <c r="B7" s="8" t="s">
        <v>236</v>
      </c>
      <c r="C7" s="5">
        <v>99</v>
      </c>
    </row>
    <row r="8" spans="1:3" x14ac:dyDescent="0.35">
      <c r="A8" s="8" t="s">
        <v>113</v>
      </c>
      <c r="B8" s="8" t="s">
        <v>235</v>
      </c>
      <c r="C8" s="5">
        <v>92</v>
      </c>
    </row>
    <row r="9" spans="1:3" x14ac:dyDescent="0.35">
      <c r="A9" s="8" t="s">
        <v>113</v>
      </c>
      <c r="B9" s="8" t="s">
        <v>236</v>
      </c>
      <c r="C9" s="5">
        <v>87</v>
      </c>
    </row>
    <row r="10" spans="1:3" x14ac:dyDescent="0.35">
      <c r="A10" s="8" t="s">
        <v>114</v>
      </c>
      <c r="B10" s="8" t="s">
        <v>235</v>
      </c>
      <c r="C10" s="5">
        <v>134</v>
      </c>
    </row>
    <row r="11" spans="1:3" x14ac:dyDescent="0.35">
      <c r="A11" s="8" t="s">
        <v>114</v>
      </c>
      <c r="B11" s="8" t="s">
        <v>236</v>
      </c>
      <c r="C11" s="5">
        <v>98</v>
      </c>
    </row>
    <row r="12" spans="1:3" x14ac:dyDescent="0.35">
      <c r="A12" s="8" t="s">
        <v>115</v>
      </c>
      <c r="B12" s="8" t="s">
        <v>235</v>
      </c>
      <c r="C12" s="5">
        <v>124</v>
      </c>
    </row>
    <row r="13" spans="1:3" x14ac:dyDescent="0.35">
      <c r="A13" s="8" t="s">
        <v>115</v>
      </c>
      <c r="B13" s="8" t="s">
        <v>236</v>
      </c>
      <c r="C13" s="5">
        <v>123</v>
      </c>
    </row>
    <row r="14" spans="1:3" x14ac:dyDescent="0.35">
      <c r="A14" s="8" t="s">
        <v>116</v>
      </c>
      <c r="B14" s="8" t="s">
        <v>235</v>
      </c>
      <c r="C14" s="5">
        <v>160</v>
      </c>
    </row>
    <row r="15" spans="1:3" x14ac:dyDescent="0.35">
      <c r="A15" s="8" t="s">
        <v>116</v>
      </c>
      <c r="B15" s="8" t="s">
        <v>236</v>
      </c>
      <c r="C15" s="5">
        <v>87</v>
      </c>
    </row>
    <row r="16" spans="1:3" x14ac:dyDescent="0.35">
      <c r="A16" s="8" t="s">
        <v>117</v>
      </c>
      <c r="B16" s="8" t="s">
        <v>235</v>
      </c>
      <c r="C16" s="5">
        <v>150</v>
      </c>
    </row>
    <row r="17" spans="1:3" x14ac:dyDescent="0.35">
      <c r="A17" s="8" t="s">
        <v>117</v>
      </c>
      <c r="B17" s="8" t="s">
        <v>236</v>
      </c>
      <c r="C17" s="5">
        <v>97</v>
      </c>
    </row>
    <row r="18" spans="1:3" x14ac:dyDescent="0.35">
      <c r="A18" s="8" t="s">
        <v>118</v>
      </c>
      <c r="B18" s="8" t="s">
        <v>235</v>
      </c>
      <c r="C18" s="5">
        <v>141</v>
      </c>
    </row>
    <row r="19" spans="1:3" x14ac:dyDescent="0.35">
      <c r="A19" s="8" t="s">
        <v>118</v>
      </c>
      <c r="B19" s="8" t="s">
        <v>236</v>
      </c>
      <c r="C19" s="5">
        <v>91</v>
      </c>
    </row>
    <row r="20" spans="1:3" x14ac:dyDescent="0.35">
      <c r="A20" s="8" t="s">
        <v>119</v>
      </c>
      <c r="B20" s="8" t="s">
        <v>235</v>
      </c>
      <c r="C20" s="5">
        <v>146</v>
      </c>
    </row>
    <row r="21" spans="1:3" x14ac:dyDescent="0.35">
      <c r="A21" s="8" t="s">
        <v>119</v>
      </c>
      <c r="B21" s="8" t="s">
        <v>236</v>
      </c>
      <c r="C21" s="5">
        <v>99</v>
      </c>
    </row>
    <row r="22" spans="1:3" x14ac:dyDescent="0.35">
      <c r="A22" s="8" t="s">
        <v>120</v>
      </c>
      <c r="B22" s="8" t="s">
        <v>235</v>
      </c>
      <c r="C22" s="5">
        <v>125</v>
      </c>
    </row>
    <row r="23" spans="1:3" x14ac:dyDescent="0.35">
      <c r="A23" s="8" t="s">
        <v>120</v>
      </c>
      <c r="B23" s="8" t="s">
        <v>236</v>
      </c>
      <c r="C23" s="5">
        <v>108</v>
      </c>
    </row>
    <row r="24" spans="1:3" x14ac:dyDescent="0.35">
      <c r="A24" s="8" t="s">
        <v>121</v>
      </c>
      <c r="B24" s="8" t="s">
        <v>235</v>
      </c>
      <c r="C24" s="5">
        <v>150</v>
      </c>
    </row>
    <row r="25" spans="1:3" x14ac:dyDescent="0.35">
      <c r="A25" s="8" t="s">
        <v>121</v>
      </c>
      <c r="B25" s="8" t="s">
        <v>236</v>
      </c>
      <c r="C25" s="5">
        <v>127</v>
      </c>
    </row>
    <row r="26" spans="1:3" x14ac:dyDescent="0.35">
      <c r="A26" s="8" t="s">
        <v>122</v>
      </c>
      <c r="B26" s="8" t="s">
        <v>235</v>
      </c>
      <c r="C26" s="5">
        <v>167</v>
      </c>
    </row>
    <row r="27" spans="1:3" x14ac:dyDescent="0.35">
      <c r="A27" s="8" t="s">
        <v>122</v>
      </c>
      <c r="B27" s="8" t="s">
        <v>236</v>
      </c>
      <c r="C27" s="5">
        <v>114</v>
      </c>
    </row>
    <row r="28" spans="1:3" x14ac:dyDescent="0.35">
      <c r="A28" s="8" t="s">
        <v>123</v>
      </c>
      <c r="B28" s="8" t="s">
        <v>235</v>
      </c>
      <c r="C28" s="5">
        <v>156</v>
      </c>
    </row>
    <row r="29" spans="1:3" x14ac:dyDescent="0.35">
      <c r="A29" s="8" t="s">
        <v>123</v>
      </c>
      <c r="B29" s="8" t="s">
        <v>236</v>
      </c>
      <c r="C29" s="5">
        <v>151</v>
      </c>
    </row>
    <row r="30" spans="1:3" x14ac:dyDescent="0.35">
      <c r="A30" s="8" t="s">
        <v>124</v>
      </c>
      <c r="B30" s="8" t="s">
        <v>235</v>
      </c>
      <c r="C30" s="5">
        <v>171</v>
      </c>
    </row>
    <row r="31" spans="1:3" x14ac:dyDescent="0.35">
      <c r="A31" s="8" t="s">
        <v>124</v>
      </c>
      <c r="B31" s="8" t="s">
        <v>236</v>
      </c>
      <c r="C31" s="5">
        <v>133</v>
      </c>
    </row>
    <row r="32" spans="1:3" x14ac:dyDescent="0.35">
      <c r="A32" s="8" t="s">
        <v>125</v>
      </c>
      <c r="B32" s="8" t="s">
        <v>235</v>
      </c>
      <c r="C32" s="5">
        <v>148</v>
      </c>
    </row>
    <row r="33" spans="1:3" x14ac:dyDescent="0.35">
      <c r="A33" s="8" t="s">
        <v>125</v>
      </c>
      <c r="B33" s="8" t="s">
        <v>236</v>
      </c>
      <c r="C33" s="5">
        <v>123</v>
      </c>
    </row>
    <row r="34" spans="1:3" x14ac:dyDescent="0.35">
      <c r="A34" s="8" t="s">
        <v>126</v>
      </c>
      <c r="B34" s="8" t="s">
        <v>235</v>
      </c>
      <c r="C34" s="5">
        <v>138</v>
      </c>
    </row>
    <row r="35" spans="1:3" x14ac:dyDescent="0.35">
      <c r="A35" s="8" t="s">
        <v>126</v>
      </c>
      <c r="B35" s="8" t="s">
        <v>236</v>
      </c>
      <c r="C35" s="5">
        <v>94</v>
      </c>
    </row>
    <row r="36" spans="1:3" x14ac:dyDescent="0.35">
      <c r="A36" s="8" t="s">
        <v>127</v>
      </c>
      <c r="B36" s="8" t="s">
        <v>235</v>
      </c>
      <c r="C36" s="5">
        <v>117</v>
      </c>
    </row>
    <row r="37" spans="1:3" x14ac:dyDescent="0.35">
      <c r="A37" s="8" t="s">
        <v>127</v>
      </c>
      <c r="B37" s="8" t="s">
        <v>236</v>
      </c>
      <c r="C37" s="5">
        <v>105</v>
      </c>
    </row>
    <row r="38" spans="1:3" x14ac:dyDescent="0.35">
      <c r="A38" s="8" t="s">
        <v>128</v>
      </c>
      <c r="B38" s="8" t="s">
        <v>235</v>
      </c>
      <c r="C38" s="5">
        <v>93</v>
      </c>
    </row>
    <row r="39" spans="1:3" x14ac:dyDescent="0.35">
      <c r="A39" s="8" t="s">
        <v>128</v>
      </c>
      <c r="B39" s="8" t="s">
        <v>236</v>
      </c>
      <c r="C39" s="5">
        <v>94</v>
      </c>
    </row>
    <row r="40" spans="1:3" x14ac:dyDescent="0.35">
      <c r="A40" s="8" t="s">
        <v>129</v>
      </c>
      <c r="B40" s="8" t="s">
        <v>235</v>
      </c>
      <c r="C40" s="5">
        <v>127</v>
      </c>
    </row>
    <row r="41" spans="1:3" x14ac:dyDescent="0.35">
      <c r="A41" s="8" t="s">
        <v>129</v>
      </c>
      <c r="B41" s="8" t="s">
        <v>236</v>
      </c>
      <c r="C41" s="5">
        <v>102</v>
      </c>
    </row>
    <row r="42" spans="1:3" x14ac:dyDescent="0.35">
      <c r="A42" s="8" t="s">
        <v>130</v>
      </c>
      <c r="B42" s="8" t="s">
        <v>235</v>
      </c>
      <c r="C42" s="5">
        <v>100</v>
      </c>
    </row>
    <row r="43" spans="1:3" x14ac:dyDescent="0.35">
      <c r="A43" s="8" t="s">
        <v>130</v>
      </c>
      <c r="B43" s="8" t="s">
        <v>236</v>
      </c>
      <c r="C43" s="5">
        <v>65</v>
      </c>
    </row>
    <row r="44" spans="1:3" x14ac:dyDescent="0.35">
      <c r="A44" s="8" t="s">
        <v>131</v>
      </c>
      <c r="B44" s="8" t="s">
        <v>235</v>
      </c>
      <c r="C44" s="5">
        <v>98</v>
      </c>
    </row>
    <row r="45" spans="1:3" x14ac:dyDescent="0.35">
      <c r="A45" s="8" t="s">
        <v>131</v>
      </c>
      <c r="B45" s="8" t="s">
        <v>236</v>
      </c>
      <c r="C45" s="5">
        <v>61</v>
      </c>
    </row>
    <row r="46" spans="1:3" x14ac:dyDescent="0.35">
      <c r="A46" s="8" t="s">
        <v>132</v>
      </c>
      <c r="B46" s="8" t="s">
        <v>235</v>
      </c>
      <c r="C46" s="5">
        <v>118</v>
      </c>
    </row>
    <row r="47" spans="1:3" x14ac:dyDescent="0.35">
      <c r="A47" s="8" t="s">
        <v>132</v>
      </c>
      <c r="B47" s="8" t="s">
        <v>236</v>
      </c>
      <c r="C47" s="5">
        <v>43</v>
      </c>
    </row>
    <row r="48" spans="1:3" x14ac:dyDescent="0.35">
      <c r="A48" s="8" t="s">
        <v>133</v>
      </c>
      <c r="B48" s="8" t="s">
        <v>235</v>
      </c>
      <c r="C48" s="5">
        <v>157</v>
      </c>
    </row>
    <row r="49" spans="1:3" x14ac:dyDescent="0.35">
      <c r="A49" s="8" t="s">
        <v>133</v>
      </c>
      <c r="B49" s="8" t="s">
        <v>236</v>
      </c>
      <c r="C49" s="5">
        <v>51</v>
      </c>
    </row>
    <row r="50" spans="1:3" x14ac:dyDescent="0.35">
      <c r="A50" s="8" t="s">
        <v>134</v>
      </c>
      <c r="B50" s="8" t="s">
        <v>235</v>
      </c>
      <c r="C50" s="5">
        <v>184</v>
      </c>
    </row>
    <row r="51" spans="1:3" x14ac:dyDescent="0.35">
      <c r="A51" s="8" t="s">
        <v>134</v>
      </c>
      <c r="B51" s="8" t="s">
        <v>236</v>
      </c>
      <c r="C51" s="5">
        <v>61</v>
      </c>
    </row>
    <row r="52" spans="1:3" x14ac:dyDescent="0.35">
      <c r="A52" s="8"/>
      <c r="B52" s="8"/>
    </row>
    <row r="53" spans="1:3" x14ac:dyDescent="0.35">
      <c r="A53" s="8"/>
      <c r="B53" s="8"/>
    </row>
    <row r="54" spans="1:3" x14ac:dyDescent="0.35">
      <c r="A54" s="8"/>
      <c r="B54" s="8"/>
    </row>
    <row r="55" spans="1:3" x14ac:dyDescent="0.35">
      <c r="A55" s="8"/>
      <c r="B55" s="8"/>
    </row>
    <row r="56" spans="1:3" x14ac:dyDescent="0.35">
      <c r="A56" s="8"/>
      <c r="B56" s="8"/>
    </row>
    <row r="57" spans="1:3" x14ac:dyDescent="0.35">
      <c r="A57" s="8"/>
      <c r="B57" s="8"/>
    </row>
    <row r="58" spans="1:3" x14ac:dyDescent="0.35">
      <c r="A58" s="8"/>
      <c r="B58" s="8"/>
    </row>
    <row r="59" spans="1:3" x14ac:dyDescent="0.35">
      <c r="A59" s="8"/>
      <c r="B59" s="8"/>
    </row>
    <row r="60" spans="1:3" x14ac:dyDescent="0.35">
      <c r="A60" s="8"/>
      <c r="B60" s="8"/>
    </row>
    <row r="61" spans="1:3" x14ac:dyDescent="0.35">
      <c r="A61" s="8"/>
      <c r="B61" s="8"/>
    </row>
    <row r="62" spans="1:3" x14ac:dyDescent="0.35">
      <c r="A62" s="8"/>
      <c r="B62" s="8"/>
    </row>
    <row r="63" spans="1:3" x14ac:dyDescent="0.35">
      <c r="A63" s="8"/>
      <c r="B63" s="8"/>
    </row>
    <row r="64" spans="1:3"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00"/>
  <sheetViews>
    <sheetView workbookViewId="0"/>
  </sheetViews>
  <sheetFormatPr defaultColWidth="11.07421875" defaultRowHeight="15.5" x14ac:dyDescent="0.35"/>
  <cols>
    <col min="1" max="1" width="11.921875" customWidth="1"/>
    <col min="2" max="3" width="16.69140625" customWidth="1"/>
    <col min="4" max="4" width="24.921875" bestFit="1" customWidth="1"/>
  </cols>
  <sheetData>
    <row r="1" spans="1:4" ht="20" x14ac:dyDescent="0.4">
      <c r="A1" s="26" t="s">
        <v>29</v>
      </c>
    </row>
    <row r="2" spans="1:4" x14ac:dyDescent="0.35">
      <c r="A2" s="8" t="s">
        <v>9</v>
      </c>
    </row>
    <row r="3" spans="1:4" x14ac:dyDescent="0.35">
      <c r="A3" s="9" t="s">
        <v>109</v>
      </c>
      <c r="B3" s="7" t="s">
        <v>183</v>
      </c>
      <c r="C3" s="7" t="s">
        <v>234</v>
      </c>
      <c r="D3" s="6" t="s">
        <v>110</v>
      </c>
    </row>
    <row r="4" spans="1:4" x14ac:dyDescent="0.35">
      <c r="A4" s="8" t="s">
        <v>111</v>
      </c>
      <c r="B4" s="1" t="s">
        <v>237</v>
      </c>
      <c r="C4" s="1" t="s">
        <v>238</v>
      </c>
      <c r="D4" s="5">
        <v>1</v>
      </c>
    </row>
    <row r="5" spans="1:4" x14ac:dyDescent="0.35">
      <c r="A5" s="8" t="s">
        <v>111</v>
      </c>
      <c r="B5" s="1" t="s">
        <v>237</v>
      </c>
      <c r="C5" s="1" t="s">
        <v>239</v>
      </c>
      <c r="D5" s="5">
        <v>3</v>
      </c>
    </row>
    <row r="6" spans="1:4" x14ac:dyDescent="0.35">
      <c r="A6" s="8" t="s">
        <v>111</v>
      </c>
      <c r="B6" s="1" t="s">
        <v>237</v>
      </c>
      <c r="C6" s="1" t="s">
        <v>240</v>
      </c>
      <c r="D6" s="5">
        <v>4</v>
      </c>
    </row>
    <row r="7" spans="1:4" x14ac:dyDescent="0.35">
      <c r="A7" s="8" t="s">
        <v>111</v>
      </c>
      <c r="B7" s="1" t="s">
        <v>241</v>
      </c>
      <c r="C7" s="1" t="s">
        <v>238</v>
      </c>
      <c r="D7" s="5">
        <v>47</v>
      </c>
    </row>
    <row r="8" spans="1:4" x14ac:dyDescent="0.35">
      <c r="A8" s="8" t="s">
        <v>111</v>
      </c>
      <c r="B8" s="1" t="s">
        <v>241</v>
      </c>
      <c r="C8" s="1" t="s">
        <v>239</v>
      </c>
      <c r="D8" s="5">
        <v>28</v>
      </c>
    </row>
    <row r="9" spans="1:4" x14ac:dyDescent="0.35">
      <c r="A9" s="8" t="s">
        <v>111</v>
      </c>
      <c r="B9" s="1" t="s">
        <v>241</v>
      </c>
      <c r="C9" s="1" t="s">
        <v>240</v>
      </c>
      <c r="D9" s="5">
        <v>75</v>
      </c>
    </row>
    <row r="10" spans="1:4" x14ac:dyDescent="0.35">
      <c r="A10" s="8" t="s">
        <v>111</v>
      </c>
      <c r="B10" s="1" t="s">
        <v>242</v>
      </c>
      <c r="C10" s="1" t="s">
        <v>238</v>
      </c>
      <c r="D10" s="5">
        <v>8</v>
      </c>
    </row>
    <row r="11" spans="1:4" x14ac:dyDescent="0.35">
      <c r="A11" s="8" t="s">
        <v>111</v>
      </c>
      <c r="B11" s="1" t="s">
        <v>242</v>
      </c>
      <c r="C11" s="1" t="s">
        <v>239</v>
      </c>
      <c r="D11" s="5">
        <v>31</v>
      </c>
    </row>
    <row r="12" spans="1:4" x14ac:dyDescent="0.35">
      <c r="A12" s="8" t="s">
        <v>111</v>
      </c>
      <c r="B12" s="1" t="s">
        <v>242</v>
      </c>
      <c r="C12" s="1" t="s">
        <v>240</v>
      </c>
      <c r="D12" s="5">
        <v>39</v>
      </c>
    </row>
    <row r="13" spans="1:4" x14ac:dyDescent="0.35">
      <c r="A13" s="8" t="s">
        <v>111</v>
      </c>
      <c r="B13" s="1" t="s">
        <v>243</v>
      </c>
      <c r="C13" s="1" t="s">
        <v>238</v>
      </c>
      <c r="D13" s="5">
        <v>5</v>
      </c>
    </row>
    <row r="14" spans="1:4" x14ac:dyDescent="0.35">
      <c r="A14" s="8" t="s">
        <v>111</v>
      </c>
      <c r="B14" s="1" t="s">
        <v>243</v>
      </c>
      <c r="C14" s="1" t="s">
        <v>239</v>
      </c>
      <c r="D14" s="5">
        <v>61</v>
      </c>
    </row>
    <row r="15" spans="1:4" x14ac:dyDescent="0.35">
      <c r="A15" s="8" t="s">
        <v>111</v>
      </c>
      <c r="B15" s="1" t="s">
        <v>243</v>
      </c>
      <c r="C15" s="1" t="s">
        <v>240</v>
      </c>
      <c r="D15" s="5">
        <v>66</v>
      </c>
    </row>
    <row r="16" spans="1:4" x14ac:dyDescent="0.35">
      <c r="A16" s="8" t="s">
        <v>112</v>
      </c>
      <c r="B16" s="1" t="s">
        <v>237</v>
      </c>
      <c r="C16" s="1" t="s">
        <v>238</v>
      </c>
      <c r="D16" s="5">
        <v>3</v>
      </c>
    </row>
    <row r="17" spans="1:4" x14ac:dyDescent="0.35">
      <c r="A17" s="8" t="s">
        <v>112</v>
      </c>
      <c r="B17" s="1" t="s">
        <v>237</v>
      </c>
      <c r="C17" s="1" t="s">
        <v>239</v>
      </c>
      <c r="D17" s="5">
        <v>3</v>
      </c>
    </row>
    <row r="18" spans="1:4" x14ac:dyDescent="0.35">
      <c r="A18" s="8" t="s">
        <v>112</v>
      </c>
      <c r="B18" s="1" t="s">
        <v>237</v>
      </c>
      <c r="C18" s="1" t="s">
        <v>240</v>
      </c>
      <c r="D18" s="5">
        <v>6</v>
      </c>
    </row>
    <row r="19" spans="1:4" x14ac:dyDescent="0.35">
      <c r="A19" s="8" t="s">
        <v>112</v>
      </c>
      <c r="B19" s="1" t="s">
        <v>241</v>
      </c>
      <c r="C19" s="1" t="s">
        <v>238</v>
      </c>
      <c r="D19" s="5">
        <v>62</v>
      </c>
    </row>
    <row r="20" spans="1:4" x14ac:dyDescent="0.35">
      <c r="A20" s="8" t="s">
        <v>112</v>
      </c>
      <c r="B20" s="1" t="s">
        <v>241</v>
      </c>
      <c r="C20" s="1" t="s">
        <v>239</v>
      </c>
      <c r="D20" s="5">
        <v>23</v>
      </c>
    </row>
    <row r="21" spans="1:4" x14ac:dyDescent="0.35">
      <c r="A21" s="8" t="s">
        <v>112</v>
      </c>
      <c r="B21" s="1" t="s">
        <v>241</v>
      </c>
      <c r="C21" s="1" t="s">
        <v>240</v>
      </c>
      <c r="D21" s="5">
        <v>85</v>
      </c>
    </row>
    <row r="22" spans="1:4" x14ac:dyDescent="0.35">
      <c r="A22" s="8" t="s">
        <v>112</v>
      </c>
      <c r="B22" s="1" t="s">
        <v>242</v>
      </c>
      <c r="C22" s="1" t="s">
        <v>238</v>
      </c>
      <c r="D22" s="5">
        <v>13</v>
      </c>
    </row>
    <row r="23" spans="1:4" x14ac:dyDescent="0.35">
      <c r="A23" s="8" t="s">
        <v>112</v>
      </c>
      <c r="B23" s="1" t="s">
        <v>242</v>
      </c>
      <c r="C23" s="1" t="s">
        <v>239</v>
      </c>
      <c r="D23" s="5">
        <v>24</v>
      </c>
    </row>
    <row r="24" spans="1:4" x14ac:dyDescent="0.35">
      <c r="A24" s="8" t="s">
        <v>112</v>
      </c>
      <c r="B24" s="1" t="s">
        <v>242</v>
      </c>
      <c r="C24" s="1" t="s">
        <v>240</v>
      </c>
      <c r="D24" s="5">
        <v>37</v>
      </c>
    </row>
    <row r="25" spans="1:4" x14ac:dyDescent="0.35">
      <c r="A25" s="8" t="s">
        <v>112</v>
      </c>
      <c r="B25" s="1" t="s">
        <v>243</v>
      </c>
      <c r="C25" s="1" t="s">
        <v>238</v>
      </c>
      <c r="D25" s="5">
        <v>11</v>
      </c>
    </row>
    <row r="26" spans="1:4" x14ac:dyDescent="0.35">
      <c r="A26" s="8" t="s">
        <v>112</v>
      </c>
      <c r="B26" s="1" t="s">
        <v>243</v>
      </c>
      <c r="C26" s="1" t="s">
        <v>239</v>
      </c>
      <c r="D26" s="5">
        <v>49</v>
      </c>
    </row>
    <row r="27" spans="1:4" x14ac:dyDescent="0.35">
      <c r="A27" s="8" t="s">
        <v>112</v>
      </c>
      <c r="B27" s="1" t="s">
        <v>243</v>
      </c>
      <c r="C27" s="1" t="s">
        <v>240</v>
      </c>
      <c r="D27" s="5">
        <v>60</v>
      </c>
    </row>
    <row r="28" spans="1:4" x14ac:dyDescent="0.35">
      <c r="A28" s="8" t="s">
        <v>113</v>
      </c>
      <c r="B28" s="1" t="s">
        <v>237</v>
      </c>
      <c r="C28" s="1" t="s">
        <v>238</v>
      </c>
      <c r="D28" s="5">
        <v>3</v>
      </c>
    </row>
    <row r="29" spans="1:4" x14ac:dyDescent="0.35">
      <c r="A29" s="8" t="s">
        <v>113</v>
      </c>
      <c r="B29" s="1" t="s">
        <v>237</v>
      </c>
      <c r="C29" s="1" t="s">
        <v>239</v>
      </c>
      <c r="D29" s="5">
        <v>0</v>
      </c>
    </row>
    <row r="30" spans="1:4" x14ac:dyDescent="0.35">
      <c r="A30" s="8" t="s">
        <v>113</v>
      </c>
      <c r="B30" s="1" t="s">
        <v>237</v>
      </c>
      <c r="C30" s="1" t="s">
        <v>240</v>
      </c>
      <c r="D30" s="5">
        <v>3</v>
      </c>
    </row>
    <row r="31" spans="1:4" x14ac:dyDescent="0.35">
      <c r="A31" s="8" t="s">
        <v>113</v>
      </c>
      <c r="B31" s="1" t="s">
        <v>241</v>
      </c>
      <c r="C31" s="1" t="s">
        <v>238</v>
      </c>
      <c r="D31" s="5">
        <v>70</v>
      </c>
    </row>
    <row r="32" spans="1:4" x14ac:dyDescent="0.35">
      <c r="A32" s="8" t="s">
        <v>113</v>
      </c>
      <c r="B32" s="1" t="s">
        <v>241</v>
      </c>
      <c r="C32" s="1" t="s">
        <v>239</v>
      </c>
      <c r="D32" s="5">
        <v>20</v>
      </c>
    </row>
    <row r="33" spans="1:4" x14ac:dyDescent="0.35">
      <c r="A33" s="8" t="s">
        <v>113</v>
      </c>
      <c r="B33" s="1" t="s">
        <v>241</v>
      </c>
      <c r="C33" s="1" t="s">
        <v>240</v>
      </c>
      <c r="D33" s="5">
        <v>90</v>
      </c>
    </row>
    <row r="34" spans="1:4" x14ac:dyDescent="0.35">
      <c r="A34" s="8" t="s">
        <v>113</v>
      </c>
      <c r="B34" s="1" t="s">
        <v>242</v>
      </c>
      <c r="C34" s="1" t="s">
        <v>238</v>
      </c>
      <c r="D34" s="5">
        <v>14</v>
      </c>
    </row>
    <row r="35" spans="1:4" x14ac:dyDescent="0.35">
      <c r="A35" s="8" t="s">
        <v>113</v>
      </c>
      <c r="B35" s="1" t="s">
        <v>242</v>
      </c>
      <c r="C35" s="1" t="s">
        <v>239</v>
      </c>
      <c r="D35" s="5">
        <v>36</v>
      </c>
    </row>
    <row r="36" spans="1:4" x14ac:dyDescent="0.35">
      <c r="A36" s="8" t="s">
        <v>113</v>
      </c>
      <c r="B36" s="1" t="s">
        <v>242</v>
      </c>
      <c r="C36" s="1" t="s">
        <v>240</v>
      </c>
      <c r="D36" s="5">
        <v>50</v>
      </c>
    </row>
    <row r="37" spans="1:4" x14ac:dyDescent="0.35">
      <c r="A37" s="8" t="s">
        <v>113</v>
      </c>
      <c r="B37" s="1" t="s">
        <v>243</v>
      </c>
      <c r="C37" s="1" t="s">
        <v>238</v>
      </c>
      <c r="D37" s="5">
        <v>5</v>
      </c>
    </row>
    <row r="38" spans="1:4" x14ac:dyDescent="0.35">
      <c r="A38" s="8" t="s">
        <v>113</v>
      </c>
      <c r="B38" s="1" t="s">
        <v>243</v>
      </c>
      <c r="C38" s="1" t="s">
        <v>239</v>
      </c>
      <c r="D38" s="5">
        <v>31</v>
      </c>
    </row>
    <row r="39" spans="1:4" x14ac:dyDescent="0.35">
      <c r="A39" s="8" t="s">
        <v>113</v>
      </c>
      <c r="B39" s="1" t="s">
        <v>243</v>
      </c>
      <c r="C39" s="1" t="s">
        <v>240</v>
      </c>
      <c r="D39" s="5">
        <v>36</v>
      </c>
    </row>
    <row r="40" spans="1:4" x14ac:dyDescent="0.35">
      <c r="A40" s="8" t="s">
        <v>114</v>
      </c>
      <c r="B40" s="1" t="s">
        <v>237</v>
      </c>
      <c r="C40" s="1" t="s">
        <v>238</v>
      </c>
      <c r="D40" s="5">
        <v>2</v>
      </c>
    </row>
    <row r="41" spans="1:4" x14ac:dyDescent="0.35">
      <c r="A41" s="8" t="s">
        <v>114</v>
      </c>
      <c r="B41" s="1" t="s">
        <v>237</v>
      </c>
      <c r="C41" s="1" t="s">
        <v>239</v>
      </c>
      <c r="D41" s="5">
        <v>7</v>
      </c>
    </row>
    <row r="42" spans="1:4" x14ac:dyDescent="0.35">
      <c r="A42" s="8" t="s">
        <v>114</v>
      </c>
      <c r="B42" s="1" t="s">
        <v>237</v>
      </c>
      <c r="C42" s="1" t="s">
        <v>240</v>
      </c>
      <c r="D42" s="5">
        <v>9</v>
      </c>
    </row>
    <row r="43" spans="1:4" x14ac:dyDescent="0.35">
      <c r="A43" s="8" t="s">
        <v>114</v>
      </c>
      <c r="B43" s="1" t="s">
        <v>241</v>
      </c>
      <c r="C43" s="1" t="s">
        <v>238</v>
      </c>
      <c r="D43" s="5">
        <v>99</v>
      </c>
    </row>
    <row r="44" spans="1:4" x14ac:dyDescent="0.35">
      <c r="A44" s="8" t="s">
        <v>114</v>
      </c>
      <c r="B44" s="1" t="s">
        <v>241</v>
      </c>
      <c r="C44" s="1" t="s">
        <v>239</v>
      </c>
      <c r="D44" s="5">
        <v>32</v>
      </c>
    </row>
    <row r="45" spans="1:4" x14ac:dyDescent="0.35">
      <c r="A45" s="8" t="s">
        <v>114</v>
      </c>
      <c r="B45" s="1" t="s">
        <v>241</v>
      </c>
      <c r="C45" s="1" t="s">
        <v>240</v>
      </c>
      <c r="D45" s="5">
        <v>131</v>
      </c>
    </row>
    <row r="46" spans="1:4" x14ac:dyDescent="0.35">
      <c r="A46" s="8" t="s">
        <v>114</v>
      </c>
      <c r="B46" s="1" t="s">
        <v>242</v>
      </c>
      <c r="C46" s="1" t="s">
        <v>238</v>
      </c>
      <c r="D46" s="5">
        <v>21</v>
      </c>
    </row>
    <row r="47" spans="1:4" x14ac:dyDescent="0.35">
      <c r="A47" s="8" t="s">
        <v>114</v>
      </c>
      <c r="B47" s="1" t="s">
        <v>242</v>
      </c>
      <c r="C47" s="1" t="s">
        <v>239</v>
      </c>
      <c r="D47" s="5">
        <v>24</v>
      </c>
    </row>
    <row r="48" spans="1:4" x14ac:dyDescent="0.35">
      <c r="A48" s="8" t="s">
        <v>114</v>
      </c>
      <c r="B48" s="1" t="s">
        <v>242</v>
      </c>
      <c r="C48" s="1" t="s">
        <v>240</v>
      </c>
      <c r="D48" s="5">
        <v>45</v>
      </c>
    </row>
    <row r="49" spans="1:4" x14ac:dyDescent="0.35">
      <c r="A49" s="8" t="s">
        <v>114</v>
      </c>
      <c r="B49" s="1" t="s">
        <v>243</v>
      </c>
      <c r="C49" s="1" t="s">
        <v>238</v>
      </c>
      <c r="D49" s="5">
        <v>12</v>
      </c>
    </row>
    <row r="50" spans="1:4" x14ac:dyDescent="0.35">
      <c r="A50" s="8" t="s">
        <v>114</v>
      </c>
      <c r="B50" s="1" t="s">
        <v>243</v>
      </c>
      <c r="C50" s="1" t="s">
        <v>239</v>
      </c>
      <c r="D50" s="5">
        <v>35</v>
      </c>
    </row>
    <row r="51" spans="1:4" x14ac:dyDescent="0.35">
      <c r="A51" s="8" t="s">
        <v>114</v>
      </c>
      <c r="B51" s="1" t="s">
        <v>243</v>
      </c>
      <c r="C51" s="1" t="s">
        <v>240</v>
      </c>
      <c r="D51" s="5">
        <v>47</v>
      </c>
    </row>
    <row r="52" spans="1:4" x14ac:dyDescent="0.35">
      <c r="A52" s="8" t="s">
        <v>115</v>
      </c>
      <c r="B52" s="1" t="s">
        <v>237</v>
      </c>
      <c r="C52" s="1" t="s">
        <v>238</v>
      </c>
      <c r="D52" s="5">
        <v>4</v>
      </c>
    </row>
    <row r="53" spans="1:4" x14ac:dyDescent="0.35">
      <c r="A53" s="8" t="s">
        <v>115</v>
      </c>
      <c r="B53" s="1" t="s">
        <v>237</v>
      </c>
      <c r="C53" s="1" t="s">
        <v>239</v>
      </c>
      <c r="D53" s="5">
        <v>3</v>
      </c>
    </row>
    <row r="54" spans="1:4" x14ac:dyDescent="0.35">
      <c r="A54" s="8" t="s">
        <v>115</v>
      </c>
      <c r="B54" s="1" t="s">
        <v>237</v>
      </c>
      <c r="C54" s="1" t="s">
        <v>240</v>
      </c>
      <c r="D54" s="5">
        <v>7</v>
      </c>
    </row>
    <row r="55" spans="1:4" x14ac:dyDescent="0.35">
      <c r="A55" s="8" t="s">
        <v>115</v>
      </c>
      <c r="B55" s="1" t="s">
        <v>241</v>
      </c>
      <c r="C55" s="1" t="s">
        <v>238</v>
      </c>
      <c r="D55" s="5">
        <v>94</v>
      </c>
    </row>
    <row r="56" spans="1:4" x14ac:dyDescent="0.35">
      <c r="A56" s="8" t="s">
        <v>115</v>
      </c>
      <c r="B56" s="1" t="s">
        <v>241</v>
      </c>
      <c r="C56" s="1" t="s">
        <v>239</v>
      </c>
      <c r="D56" s="5">
        <v>31</v>
      </c>
    </row>
    <row r="57" spans="1:4" x14ac:dyDescent="0.35">
      <c r="A57" s="8" t="s">
        <v>115</v>
      </c>
      <c r="B57" s="1" t="s">
        <v>241</v>
      </c>
      <c r="C57" s="1" t="s">
        <v>240</v>
      </c>
      <c r="D57" s="5">
        <v>125</v>
      </c>
    </row>
    <row r="58" spans="1:4" x14ac:dyDescent="0.35">
      <c r="A58" s="8" t="s">
        <v>115</v>
      </c>
      <c r="B58" s="1" t="s">
        <v>242</v>
      </c>
      <c r="C58" s="1" t="s">
        <v>238</v>
      </c>
      <c r="D58" s="5">
        <v>19</v>
      </c>
    </row>
    <row r="59" spans="1:4" x14ac:dyDescent="0.35">
      <c r="A59" s="8" t="s">
        <v>115</v>
      </c>
      <c r="B59" s="1" t="s">
        <v>242</v>
      </c>
      <c r="C59" s="1" t="s">
        <v>239</v>
      </c>
      <c r="D59" s="5">
        <v>37</v>
      </c>
    </row>
    <row r="60" spans="1:4" x14ac:dyDescent="0.35">
      <c r="A60" s="8" t="s">
        <v>115</v>
      </c>
      <c r="B60" s="1" t="s">
        <v>242</v>
      </c>
      <c r="C60" s="1" t="s">
        <v>240</v>
      </c>
      <c r="D60" s="5">
        <v>56</v>
      </c>
    </row>
    <row r="61" spans="1:4" x14ac:dyDescent="0.35">
      <c r="A61" s="8" t="s">
        <v>115</v>
      </c>
      <c r="B61" s="1" t="s">
        <v>243</v>
      </c>
      <c r="C61" s="1" t="s">
        <v>238</v>
      </c>
      <c r="D61" s="5">
        <v>7</v>
      </c>
    </row>
    <row r="62" spans="1:4" x14ac:dyDescent="0.35">
      <c r="A62" s="8" t="s">
        <v>115</v>
      </c>
      <c r="B62" s="1" t="s">
        <v>243</v>
      </c>
      <c r="C62" s="1" t="s">
        <v>239</v>
      </c>
      <c r="D62" s="5">
        <v>52</v>
      </c>
    </row>
    <row r="63" spans="1:4" x14ac:dyDescent="0.35">
      <c r="A63" s="8" t="s">
        <v>115</v>
      </c>
      <c r="B63" s="1" t="s">
        <v>243</v>
      </c>
      <c r="C63" s="1" t="s">
        <v>240</v>
      </c>
      <c r="D63" s="5">
        <v>59</v>
      </c>
    </row>
    <row r="64" spans="1:4" x14ac:dyDescent="0.35">
      <c r="A64" s="8" t="s">
        <v>116</v>
      </c>
      <c r="B64" s="1" t="s">
        <v>237</v>
      </c>
      <c r="C64" s="1" t="s">
        <v>238</v>
      </c>
      <c r="D64" s="5">
        <v>3</v>
      </c>
    </row>
    <row r="65" spans="1:4" x14ac:dyDescent="0.35">
      <c r="A65" s="8" t="s">
        <v>116</v>
      </c>
      <c r="B65" s="1" t="s">
        <v>237</v>
      </c>
      <c r="C65" s="1" t="s">
        <v>239</v>
      </c>
      <c r="D65" s="5">
        <v>4</v>
      </c>
    </row>
    <row r="66" spans="1:4" x14ac:dyDescent="0.35">
      <c r="A66" s="8" t="s">
        <v>116</v>
      </c>
      <c r="B66" s="1" t="s">
        <v>237</v>
      </c>
      <c r="C66" s="1" t="s">
        <v>240</v>
      </c>
      <c r="D66" s="5">
        <v>7</v>
      </c>
    </row>
    <row r="67" spans="1:4" x14ac:dyDescent="0.35">
      <c r="A67" s="8" t="s">
        <v>116</v>
      </c>
      <c r="B67" s="1" t="s">
        <v>241</v>
      </c>
      <c r="C67" s="1" t="s">
        <v>238</v>
      </c>
      <c r="D67" s="5">
        <v>123</v>
      </c>
    </row>
    <row r="68" spans="1:4" x14ac:dyDescent="0.35">
      <c r="A68" s="8" t="s">
        <v>116</v>
      </c>
      <c r="B68" s="1" t="s">
        <v>241</v>
      </c>
      <c r="C68" s="1" t="s">
        <v>239</v>
      </c>
      <c r="D68" s="5">
        <v>21</v>
      </c>
    </row>
    <row r="69" spans="1:4" x14ac:dyDescent="0.35">
      <c r="A69" s="8" t="s">
        <v>116</v>
      </c>
      <c r="B69" s="1" t="s">
        <v>241</v>
      </c>
      <c r="C69" s="1" t="s">
        <v>240</v>
      </c>
      <c r="D69" s="5">
        <v>144</v>
      </c>
    </row>
    <row r="70" spans="1:4" x14ac:dyDescent="0.35">
      <c r="A70" s="8" t="s">
        <v>116</v>
      </c>
      <c r="B70" s="1" t="s">
        <v>242</v>
      </c>
      <c r="C70" s="1" t="s">
        <v>238</v>
      </c>
      <c r="D70" s="5">
        <v>24</v>
      </c>
    </row>
    <row r="71" spans="1:4" x14ac:dyDescent="0.35">
      <c r="A71" s="8" t="s">
        <v>116</v>
      </c>
      <c r="B71" s="1" t="s">
        <v>242</v>
      </c>
      <c r="C71" s="1" t="s">
        <v>239</v>
      </c>
      <c r="D71" s="5">
        <v>26</v>
      </c>
    </row>
    <row r="72" spans="1:4" x14ac:dyDescent="0.35">
      <c r="A72" s="8" t="s">
        <v>116</v>
      </c>
      <c r="B72" s="1" t="s">
        <v>242</v>
      </c>
      <c r="C72" s="1" t="s">
        <v>240</v>
      </c>
      <c r="D72" s="5">
        <v>50</v>
      </c>
    </row>
    <row r="73" spans="1:4" x14ac:dyDescent="0.35">
      <c r="A73" s="8" t="s">
        <v>116</v>
      </c>
      <c r="B73" s="1" t="s">
        <v>243</v>
      </c>
      <c r="C73" s="1" t="s">
        <v>238</v>
      </c>
      <c r="D73" s="5">
        <v>10</v>
      </c>
    </row>
    <row r="74" spans="1:4" x14ac:dyDescent="0.35">
      <c r="A74" s="8" t="s">
        <v>116</v>
      </c>
      <c r="B74" s="1" t="s">
        <v>243</v>
      </c>
      <c r="C74" s="1" t="s">
        <v>239</v>
      </c>
      <c r="D74" s="5">
        <v>36</v>
      </c>
    </row>
    <row r="75" spans="1:4" x14ac:dyDescent="0.35">
      <c r="A75" s="8" t="s">
        <v>116</v>
      </c>
      <c r="B75" s="1" t="s">
        <v>243</v>
      </c>
      <c r="C75" s="1" t="s">
        <v>240</v>
      </c>
      <c r="D75" s="5">
        <v>46</v>
      </c>
    </row>
    <row r="76" spans="1:4" x14ac:dyDescent="0.35">
      <c r="A76" s="8" t="s">
        <v>117</v>
      </c>
      <c r="B76" s="1" t="s">
        <v>237</v>
      </c>
      <c r="C76" s="1" t="s">
        <v>238</v>
      </c>
      <c r="D76" s="5">
        <v>2</v>
      </c>
    </row>
    <row r="77" spans="1:4" x14ac:dyDescent="0.35">
      <c r="A77" s="8" t="s">
        <v>117</v>
      </c>
      <c r="B77" s="1" t="s">
        <v>237</v>
      </c>
      <c r="C77" s="1" t="s">
        <v>239</v>
      </c>
      <c r="D77" s="5">
        <v>6</v>
      </c>
    </row>
    <row r="78" spans="1:4" x14ac:dyDescent="0.35">
      <c r="A78" s="8" t="s">
        <v>117</v>
      </c>
      <c r="B78" s="1" t="s">
        <v>237</v>
      </c>
      <c r="C78" s="1" t="s">
        <v>240</v>
      </c>
      <c r="D78" s="5">
        <v>8</v>
      </c>
    </row>
    <row r="79" spans="1:4" x14ac:dyDescent="0.35">
      <c r="A79" s="8" t="s">
        <v>117</v>
      </c>
      <c r="B79" s="1" t="s">
        <v>241</v>
      </c>
      <c r="C79" s="1" t="s">
        <v>238</v>
      </c>
      <c r="D79" s="5">
        <v>115</v>
      </c>
    </row>
    <row r="80" spans="1:4" x14ac:dyDescent="0.35">
      <c r="A80" s="8" t="s">
        <v>117</v>
      </c>
      <c r="B80" s="1" t="s">
        <v>241</v>
      </c>
      <c r="C80" s="1" t="s">
        <v>239</v>
      </c>
      <c r="D80" s="5">
        <v>30</v>
      </c>
    </row>
    <row r="81" spans="1:4" x14ac:dyDescent="0.35">
      <c r="A81" s="8" t="s">
        <v>117</v>
      </c>
      <c r="B81" s="1" t="s">
        <v>241</v>
      </c>
      <c r="C81" s="1" t="s">
        <v>240</v>
      </c>
      <c r="D81" s="5">
        <v>145</v>
      </c>
    </row>
    <row r="82" spans="1:4" x14ac:dyDescent="0.35">
      <c r="A82" s="8" t="s">
        <v>117</v>
      </c>
      <c r="B82" s="1" t="s">
        <v>242</v>
      </c>
      <c r="C82" s="1" t="s">
        <v>238</v>
      </c>
      <c r="D82" s="5">
        <v>25</v>
      </c>
    </row>
    <row r="83" spans="1:4" x14ac:dyDescent="0.35">
      <c r="A83" s="8" t="s">
        <v>117</v>
      </c>
      <c r="B83" s="1" t="s">
        <v>242</v>
      </c>
      <c r="C83" s="1" t="s">
        <v>239</v>
      </c>
      <c r="D83" s="5">
        <v>24</v>
      </c>
    </row>
    <row r="84" spans="1:4" x14ac:dyDescent="0.35">
      <c r="A84" s="8" t="s">
        <v>117</v>
      </c>
      <c r="B84" s="1" t="s">
        <v>242</v>
      </c>
      <c r="C84" s="1" t="s">
        <v>240</v>
      </c>
      <c r="D84" s="5">
        <v>49</v>
      </c>
    </row>
    <row r="85" spans="1:4" x14ac:dyDescent="0.35">
      <c r="A85" s="8" t="s">
        <v>117</v>
      </c>
      <c r="B85" s="1" t="s">
        <v>243</v>
      </c>
      <c r="C85" s="1" t="s">
        <v>238</v>
      </c>
      <c r="D85" s="5">
        <v>8</v>
      </c>
    </row>
    <row r="86" spans="1:4" x14ac:dyDescent="0.35">
      <c r="A86" s="8" t="s">
        <v>117</v>
      </c>
      <c r="B86" s="1" t="s">
        <v>243</v>
      </c>
      <c r="C86" s="1" t="s">
        <v>239</v>
      </c>
      <c r="D86" s="5">
        <v>37</v>
      </c>
    </row>
    <row r="87" spans="1:4" x14ac:dyDescent="0.35">
      <c r="A87" s="8" t="s">
        <v>117</v>
      </c>
      <c r="B87" s="1" t="s">
        <v>243</v>
      </c>
      <c r="C87" s="1" t="s">
        <v>240</v>
      </c>
      <c r="D87" s="5">
        <v>45</v>
      </c>
    </row>
    <row r="88" spans="1:4" x14ac:dyDescent="0.35">
      <c r="A88" s="8" t="s">
        <v>118</v>
      </c>
      <c r="B88" s="1" t="s">
        <v>237</v>
      </c>
      <c r="C88" s="1" t="s">
        <v>238</v>
      </c>
      <c r="D88" s="5">
        <v>4</v>
      </c>
    </row>
    <row r="89" spans="1:4" x14ac:dyDescent="0.35">
      <c r="A89" s="8" t="s">
        <v>118</v>
      </c>
      <c r="B89" s="1" t="s">
        <v>237</v>
      </c>
      <c r="C89" s="1" t="s">
        <v>239</v>
      </c>
      <c r="D89" s="5">
        <v>4</v>
      </c>
    </row>
    <row r="90" spans="1:4" x14ac:dyDescent="0.35">
      <c r="A90" s="8" t="s">
        <v>118</v>
      </c>
      <c r="B90" s="1" t="s">
        <v>237</v>
      </c>
      <c r="C90" s="1" t="s">
        <v>240</v>
      </c>
      <c r="D90" s="5">
        <v>8</v>
      </c>
    </row>
    <row r="91" spans="1:4" x14ac:dyDescent="0.35">
      <c r="A91" s="8" t="s">
        <v>118</v>
      </c>
      <c r="B91" s="1" t="s">
        <v>241</v>
      </c>
      <c r="C91" s="1" t="s">
        <v>238</v>
      </c>
      <c r="D91" s="5">
        <v>106</v>
      </c>
    </row>
    <row r="92" spans="1:4" x14ac:dyDescent="0.35">
      <c r="A92" s="8" t="s">
        <v>118</v>
      </c>
      <c r="B92" s="1" t="s">
        <v>241</v>
      </c>
      <c r="C92" s="1" t="s">
        <v>239</v>
      </c>
      <c r="D92" s="5">
        <v>33</v>
      </c>
    </row>
    <row r="93" spans="1:4" x14ac:dyDescent="0.35">
      <c r="A93" s="8" t="s">
        <v>118</v>
      </c>
      <c r="B93" s="1" t="s">
        <v>241</v>
      </c>
      <c r="C93" s="1" t="s">
        <v>240</v>
      </c>
      <c r="D93" s="5">
        <v>139</v>
      </c>
    </row>
    <row r="94" spans="1:4" x14ac:dyDescent="0.35">
      <c r="A94" s="8" t="s">
        <v>118</v>
      </c>
      <c r="B94" s="1" t="s">
        <v>242</v>
      </c>
      <c r="C94" s="1" t="s">
        <v>238</v>
      </c>
      <c r="D94" s="5">
        <v>21</v>
      </c>
    </row>
    <row r="95" spans="1:4" x14ac:dyDescent="0.35">
      <c r="A95" s="8" t="s">
        <v>118</v>
      </c>
      <c r="B95" s="1" t="s">
        <v>242</v>
      </c>
      <c r="C95" s="1" t="s">
        <v>239</v>
      </c>
      <c r="D95" s="5">
        <v>24</v>
      </c>
    </row>
    <row r="96" spans="1:4" x14ac:dyDescent="0.35">
      <c r="A96" s="8" t="s">
        <v>118</v>
      </c>
      <c r="B96" s="1" t="s">
        <v>242</v>
      </c>
      <c r="C96" s="1" t="s">
        <v>240</v>
      </c>
      <c r="D96" s="5">
        <v>45</v>
      </c>
    </row>
    <row r="97" spans="1:4" x14ac:dyDescent="0.35">
      <c r="A97" s="8" t="s">
        <v>118</v>
      </c>
      <c r="B97" s="1" t="s">
        <v>243</v>
      </c>
      <c r="C97" s="1" t="s">
        <v>238</v>
      </c>
      <c r="D97" s="5">
        <v>10</v>
      </c>
    </row>
    <row r="98" spans="1:4" x14ac:dyDescent="0.35">
      <c r="A98" s="8" t="s">
        <v>118</v>
      </c>
      <c r="B98" s="1" t="s">
        <v>243</v>
      </c>
      <c r="C98" s="1" t="s">
        <v>239</v>
      </c>
      <c r="D98" s="5">
        <v>30</v>
      </c>
    </row>
    <row r="99" spans="1:4" x14ac:dyDescent="0.35">
      <c r="A99" s="8" t="s">
        <v>118</v>
      </c>
      <c r="B99" s="1" t="s">
        <v>243</v>
      </c>
      <c r="C99" s="1" t="s">
        <v>240</v>
      </c>
      <c r="D99" s="5">
        <v>40</v>
      </c>
    </row>
    <row r="100" spans="1:4" x14ac:dyDescent="0.35">
      <c r="A100" s="8" t="s">
        <v>119</v>
      </c>
      <c r="B100" s="1" t="s">
        <v>237</v>
      </c>
      <c r="C100" s="1" t="s">
        <v>238</v>
      </c>
      <c r="D100" s="5">
        <v>8</v>
      </c>
    </row>
    <row r="101" spans="1:4" x14ac:dyDescent="0.35">
      <c r="A101" s="8" t="s">
        <v>119</v>
      </c>
      <c r="B101" s="1" t="s">
        <v>237</v>
      </c>
      <c r="C101" s="1" t="s">
        <v>239</v>
      </c>
      <c r="D101" s="5">
        <v>8</v>
      </c>
    </row>
    <row r="102" spans="1:4" x14ac:dyDescent="0.35">
      <c r="A102" s="8" t="s">
        <v>119</v>
      </c>
      <c r="B102" s="1" t="s">
        <v>237</v>
      </c>
      <c r="C102" s="1" t="s">
        <v>240</v>
      </c>
      <c r="D102" s="5">
        <v>16</v>
      </c>
    </row>
    <row r="103" spans="1:4" x14ac:dyDescent="0.35">
      <c r="A103" s="8" t="s">
        <v>119</v>
      </c>
      <c r="B103" s="1" t="s">
        <v>241</v>
      </c>
      <c r="C103" s="1" t="s">
        <v>238</v>
      </c>
      <c r="D103" s="5">
        <v>109</v>
      </c>
    </row>
    <row r="104" spans="1:4" x14ac:dyDescent="0.35">
      <c r="A104" s="8" t="s">
        <v>119</v>
      </c>
      <c r="B104" s="1" t="s">
        <v>241</v>
      </c>
      <c r="C104" s="1" t="s">
        <v>239</v>
      </c>
      <c r="D104" s="5">
        <v>30</v>
      </c>
    </row>
    <row r="105" spans="1:4" x14ac:dyDescent="0.35">
      <c r="A105" s="8" t="s">
        <v>119</v>
      </c>
      <c r="B105" s="1" t="s">
        <v>241</v>
      </c>
      <c r="C105" s="1" t="s">
        <v>240</v>
      </c>
      <c r="D105" s="5">
        <v>139</v>
      </c>
    </row>
    <row r="106" spans="1:4" x14ac:dyDescent="0.35">
      <c r="A106" s="8" t="s">
        <v>119</v>
      </c>
      <c r="B106" s="1" t="s">
        <v>242</v>
      </c>
      <c r="C106" s="1" t="s">
        <v>238</v>
      </c>
      <c r="D106" s="5">
        <v>18</v>
      </c>
    </row>
    <row r="107" spans="1:4" x14ac:dyDescent="0.35">
      <c r="A107" s="8" t="s">
        <v>119</v>
      </c>
      <c r="B107" s="1" t="s">
        <v>242</v>
      </c>
      <c r="C107" s="1" t="s">
        <v>239</v>
      </c>
      <c r="D107" s="5">
        <v>32</v>
      </c>
    </row>
    <row r="108" spans="1:4" x14ac:dyDescent="0.35">
      <c r="A108" s="8" t="s">
        <v>119</v>
      </c>
      <c r="B108" s="1" t="s">
        <v>242</v>
      </c>
      <c r="C108" s="1" t="s">
        <v>240</v>
      </c>
      <c r="D108" s="5">
        <v>50</v>
      </c>
    </row>
    <row r="109" spans="1:4" x14ac:dyDescent="0.35">
      <c r="A109" s="8" t="s">
        <v>119</v>
      </c>
      <c r="B109" s="1" t="s">
        <v>243</v>
      </c>
      <c r="C109" s="1" t="s">
        <v>238</v>
      </c>
      <c r="D109" s="5">
        <v>11</v>
      </c>
    </row>
    <row r="110" spans="1:4" x14ac:dyDescent="0.35">
      <c r="A110" s="8" t="s">
        <v>119</v>
      </c>
      <c r="B110" s="1" t="s">
        <v>243</v>
      </c>
      <c r="C110" s="1" t="s">
        <v>239</v>
      </c>
      <c r="D110" s="5">
        <v>29</v>
      </c>
    </row>
    <row r="111" spans="1:4" x14ac:dyDescent="0.35">
      <c r="A111" s="8" t="s">
        <v>119</v>
      </c>
      <c r="B111" s="1" t="s">
        <v>243</v>
      </c>
      <c r="C111" s="1" t="s">
        <v>240</v>
      </c>
      <c r="D111" s="5">
        <v>40</v>
      </c>
    </row>
    <row r="112" spans="1:4" x14ac:dyDescent="0.35">
      <c r="A112" s="8" t="s">
        <v>120</v>
      </c>
      <c r="B112" s="1" t="s">
        <v>237</v>
      </c>
      <c r="C112" s="1" t="s">
        <v>238</v>
      </c>
      <c r="D112" s="5">
        <v>3</v>
      </c>
    </row>
    <row r="113" spans="1:4" x14ac:dyDescent="0.35">
      <c r="A113" s="8" t="s">
        <v>120</v>
      </c>
      <c r="B113" s="1" t="s">
        <v>237</v>
      </c>
      <c r="C113" s="1" t="s">
        <v>239</v>
      </c>
      <c r="D113" s="5">
        <v>2</v>
      </c>
    </row>
    <row r="114" spans="1:4" x14ac:dyDescent="0.35">
      <c r="A114" s="8" t="s">
        <v>120</v>
      </c>
      <c r="B114" s="1" t="s">
        <v>237</v>
      </c>
      <c r="C114" s="1" t="s">
        <v>240</v>
      </c>
      <c r="D114" s="5">
        <v>5</v>
      </c>
    </row>
    <row r="115" spans="1:4" x14ac:dyDescent="0.35">
      <c r="A115" s="8" t="s">
        <v>120</v>
      </c>
      <c r="B115" s="1" t="s">
        <v>241</v>
      </c>
      <c r="C115" s="1" t="s">
        <v>238</v>
      </c>
      <c r="D115" s="5">
        <v>88</v>
      </c>
    </row>
    <row r="116" spans="1:4" x14ac:dyDescent="0.35">
      <c r="A116" s="8" t="s">
        <v>120</v>
      </c>
      <c r="B116" s="1" t="s">
        <v>241</v>
      </c>
      <c r="C116" s="1" t="s">
        <v>239</v>
      </c>
      <c r="D116" s="5">
        <v>29</v>
      </c>
    </row>
    <row r="117" spans="1:4" x14ac:dyDescent="0.35">
      <c r="A117" s="8" t="s">
        <v>120</v>
      </c>
      <c r="B117" s="1" t="s">
        <v>241</v>
      </c>
      <c r="C117" s="1" t="s">
        <v>240</v>
      </c>
      <c r="D117" s="5">
        <v>117</v>
      </c>
    </row>
    <row r="118" spans="1:4" x14ac:dyDescent="0.35">
      <c r="A118" s="8" t="s">
        <v>120</v>
      </c>
      <c r="B118" s="1" t="s">
        <v>242</v>
      </c>
      <c r="C118" s="1" t="s">
        <v>238</v>
      </c>
      <c r="D118" s="5">
        <v>26</v>
      </c>
    </row>
    <row r="119" spans="1:4" x14ac:dyDescent="0.35">
      <c r="A119" s="8" t="s">
        <v>120</v>
      </c>
      <c r="B119" s="1" t="s">
        <v>242</v>
      </c>
      <c r="C119" s="1" t="s">
        <v>239</v>
      </c>
      <c r="D119" s="5">
        <v>30</v>
      </c>
    </row>
    <row r="120" spans="1:4" x14ac:dyDescent="0.35">
      <c r="A120" s="8" t="s">
        <v>120</v>
      </c>
      <c r="B120" s="1" t="s">
        <v>242</v>
      </c>
      <c r="C120" s="1" t="s">
        <v>240</v>
      </c>
      <c r="D120" s="5">
        <v>56</v>
      </c>
    </row>
    <row r="121" spans="1:4" x14ac:dyDescent="0.35">
      <c r="A121" s="8" t="s">
        <v>120</v>
      </c>
      <c r="B121" s="1" t="s">
        <v>243</v>
      </c>
      <c r="C121" s="1" t="s">
        <v>238</v>
      </c>
      <c r="D121" s="5">
        <v>8</v>
      </c>
    </row>
    <row r="122" spans="1:4" x14ac:dyDescent="0.35">
      <c r="A122" s="8" t="s">
        <v>120</v>
      </c>
      <c r="B122" s="1" t="s">
        <v>243</v>
      </c>
      <c r="C122" s="1" t="s">
        <v>239</v>
      </c>
      <c r="D122" s="5">
        <v>47</v>
      </c>
    </row>
    <row r="123" spans="1:4" x14ac:dyDescent="0.35">
      <c r="A123" s="8" t="s">
        <v>120</v>
      </c>
      <c r="B123" s="1" t="s">
        <v>243</v>
      </c>
      <c r="C123" s="1" t="s">
        <v>240</v>
      </c>
      <c r="D123" s="5">
        <v>55</v>
      </c>
    </row>
    <row r="124" spans="1:4" x14ac:dyDescent="0.35">
      <c r="A124" s="8" t="s">
        <v>121</v>
      </c>
      <c r="B124" s="1" t="s">
        <v>237</v>
      </c>
      <c r="C124" s="1" t="s">
        <v>238</v>
      </c>
      <c r="D124" s="5">
        <v>1</v>
      </c>
    </row>
    <row r="125" spans="1:4" x14ac:dyDescent="0.35">
      <c r="A125" s="8" t="s">
        <v>121</v>
      </c>
      <c r="B125" s="1" t="s">
        <v>237</v>
      </c>
      <c r="C125" s="1" t="s">
        <v>239</v>
      </c>
      <c r="D125" s="5">
        <v>6</v>
      </c>
    </row>
    <row r="126" spans="1:4" x14ac:dyDescent="0.35">
      <c r="A126" s="8" t="s">
        <v>121</v>
      </c>
      <c r="B126" s="1" t="s">
        <v>237</v>
      </c>
      <c r="C126" s="1" t="s">
        <v>240</v>
      </c>
      <c r="D126" s="5">
        <v>7</v>
      </c>
    </row>
    <row r="127" spans="1:4" x14ac:dyDescent="0.35">
      <c r="A127" s="8" t="s">
        <v>121</v>
      </c>
      <c r="B127" s="1" t="s">
        <v>241</v>
      </c>
      <c r="C127" s="1" t="s">
        <v>238</v>
      </c>
      <c r="D127" s="5">
        <v>112</v>
      </c>
    </row>
    <row r="128" spans="1:4" x14ac:dyDescent="0.35">
      <c r="A128" s="8" t="s">
        <v>121</v>
      </c>
      <c r="B128" s="1" t="s">
        <v>241</v>
      </c>
      <c r="C128" s="1" t="s">
        <v>239</v>
      </c>
      <c r="D128" s="5">
        <v>44</v>
      </c>
    </row>
    <row r="129" spans="1:4" x14ac:dyDescent="0.35">
      <c r="A129" s="8" t="s">
        <v>121</v>
      </c>
      <c r="B129" s="1" t="s">
        <v>241</v>
      </c>
      <c r="C129" s="1" t="s">
        <v>240</v>
      </c>
      <c r="D129" s="5">
        <v>156</v>
      </c>
    </row>
    <row r="130" spans="1:4" x14ac:dyDescent="0.35">
      <c r="A130" s="8" t="s">
        <v>121</v>
      </c>
      <c r="B130" s="1" t="s">
        <v>242</v>
      </c>
      <c r="C130" s="1" t="s">
        <v>238</v>
      </c>
      <c r="D130" s="5">
        <v>30</v>
      </c>
    </row>
    <row r="131" spans="1:4" x14ac:dyDescent="0.35">
      <c r="A131" s="8" t="s">
        <v>121</v>
      </c>
      <c r="B131" s="1" t="s">
        <v>242</v>
      </c>
      <c r="C131" s="1" t="s">
        <v>239</v>
      </c>
      <c r="D131" s="5">
        <v>29</v>
      </c>
    </row>
    <row r="132" spans="1:4" x14ac:dyDescent="0.35">
      <c r="A132" s="8" t="s">
        <v>121</v>
      </c>
      <c r="B132" s="1" t="s">
        <v>242</v>
      </c>
      <c r="C132" s="1" t="s">
        <v>240</v>
      </c>
      <c r="D132" s="5">
        <v>59</v>
      </c>
    </row>
    <row r="133" spans="1:4" x14ac:dyDescent="0.35">
      <c r="A133" s="8" t="s">
        <v>121</v>
      </c>
      <c r="B133" s="1" t="s">
        <v>243</v>
      </c>
      <c r="C133" s="1" t="s">
        <v>238</v>
      </c>
      <c r="D133" s="5">
        <v>7</v>
      </c>
    </row>
    <row r="134" spans="1:4" x14ac:dyDescent="0.35">
      <c r="A134" s="8" t="s">
        <v>121</v>
      </c>
      <c r="B134" s="1" t="s">
        <v>243</v>
      </c>
      <c r="C134" s="1" t="s">
        <v>239</v>
      </c>
      <c r="D134" s="5">
        <v>48</v>
      </c>
    </row>
    <row r="135" spans="1:4" x14ac:dyDescent="0.35">
      <c r="A135" s="8" t="s">
        <v>121</v>
      </c>
      <c r="B135" s="1" t="s">
        <v>243</v>
      </c>
      <c r="C135" s="1" t="s">
        <v>240</v>
      </c>
      <c r="D135" s="5">
        <v>55</v>
      </c>
    </row>
    <row r="136" spans="1:4" x14ac:dyDescent="0.35">
      <c r="A136" s="8" t="s">
        <v>122</v>
      </c>
      <c r="B136" s="1" t="s">
        <v>237</v>
      </c>
      <c r="C136" s="1" t="s">
        <v>238</v>
      </c>
      <c r="D136" s="5">
        <v>2</v>
      </c>
    </row>
    <row r="137" spans="1:4" x14ac:dyDescent="0.35">
      <c r="A137" s="8" t="s">
        <v>122</v>
      </c>
      <c r="B137" s="1" t="s">
        <v>237</v>
      </c>
      <c r="C137" s="1" t="s">
        <v>239</v>
      </c>
      <c r="D137" s="5">
        <v>9</v>
      </c>
    </row>
    <row r="138" spans="1:4" x14ac:dyDescent="0.35">
      <c r="A138" s="8" t="s">
        <v>122</v>
      </c>
      <c r="B138" s="1" t="s">
        <v>237</v>
      </c>
      <c r="C138" s="1" t="s">
        <v>240</v>
      </c>
      <c r="D138" s="5">
        <v>11</v>
      </c>
    </row>
    <row r="139" spans="1:4" x14ac:dyDescent="0.35">
      <c r="A139" s="8" t="s">
        <v>122</v>
      </c>
      <c r="B139" s="1" t="s">
        <v>241</v>
      </c>
      <c r="C139" s="1" t="s">
        <v>238</v>
      </c>
      <c r="D139" s="5">
        <v>129</v>
      </c>
    </row>
    <row r="140" spans="1:4" x14ac:dyDescent="0.35">
      <c r="A140" s="8" t="s">
        <v>122</v>
      </c>
      <c r="B140" s="1" t="s">
        <v>241</v>
      </c>
      <c r="C140" s="1" t="s">
        <v>239</v>
      </c>
      <c r="D140" s="5">
        <v>40</v>
      </c>
    </row>
    <row r="141" spans="1:4" x14ac:dyDescent="0.35">
      <c r="A141" s="8" t="s">
        <v>122</v>
      </c>
      <c r="B141" s="1" t="s">
        <v>241</v>
      </c>
      <c r="C141" s="1" t="s">
        <v>240</v>
      </c>
      <c r="D141" s="5">
        <v>169</v>
      </c>
    </row>
    <row r="142" spans="1:4" x14ac:dyDescent="0.35">
      <c r="A142" s="8" t="s">
        <v>122</v>
      </c>
      <c r="B142" s="1" t="s">
        <v>242</v>
      </c>
      <c r="C142" s="1" t="s">
        <v>238</v>
      </c>
      <c r="D142" s="5">
        <v>27</v>
      </c>
    </row>
    <row r="143" spans="1:4" x14ac:dyDescent="0.35">
      <c r="A143" s="8" t="s">
        <v>122</v>
      </c>
      <c r="B143" s="1" t="s">
        <v>242</v>
      </c>
      <c r="C143" s="1" t="s">
        <v>239</v>
      </c>
      <c r="D143" s="5">
        <v>34</v>
      </c>
    </row>
    <row r="144" spans="1:4" x14ac:dyDescent="0.35">
      <c r="A144" s="8" t="s">
        <v>122</v>
      </c>
      <c r="B144" s="1" t="s">
        <v>242</v>
      </c>
      <c r="C144" s="1" t="s">
        <v>240</v>
      </c>
      <c r="D144" s="5">
        <v>61</v>
      </c>
    </row>
    <row r="145" spans="1:4" x14ac:dyDescent="0.35">
      <c r="A145" s="8" t="s">
        <v>122</v>
      </c>
      <c r="B145" s="1" t="s">
        <v>243</v>
      </c>
      <c r="C145" s="1" t="s">
        <v>238</v>
      </c>
      <c r="D145" s="5">
        <v>9</v>
      </c>
    </row>
    <row r="146" spans="1:4" x14ac:dyDescent="0.35">
      <c r="A146" s="8" t="s">
        <v>122</v>
      </c>
      <c r="B146" s="1" t="s">
        <v>243</v>
      </c>
      <c r="C146" s="1" t="s">
        <v>239</v>
      </c>
      <c r="D146" s="5">
        <v>31</v>
      </c>
    </row>
    <row r="147" spans="1:4" x14ac:dyDescent="0.35">
      <c r="A147" s="8" t="s">
        <v>122</v>
      </c>
      <c r="B147" s="1" t="s">
        <v>243</v>
      </c>
      <c r="C147" s="1" t="s">
        <v>240</v>
      </c>
      <c r="D147" s="5">
        <v>40</v>
      </c>
    </row>
    <row r="148" spans="1:4" x14ac:dyDescent="0.35">
      <c r="A148" s="8" t="s">
        <v>123</v>
      </c>
      <c r="B148" s="1" t="s">
        <v>237</v>
      </c>
      <c r="C148" s="1" t="s">
        <v>238</v>
      </c>
      <c r="D148" s="5">
        <v>3</v>
      </c>
    </row>
    <row r="149" spans="1:4" x14ac:dyDescent="0.35">
      <c r="A149" s="8" t="s">
        <v>123</v>
      </c>
      <c r="B149" s="1" t="s">
        <v>237</v>
      </c>
      <c r="C149" s="1" t="s">
        <v>239</v>
      </c>
      <c r="D149" s="5">
        <v>8</v>
      </c>
    </row>
    <row r="150" spans="1:4" x14ac:dyDescent="0.35">
      <c r="A150" s="8" t="s">
        <v>123</v>
      </c>
      <c r="B150" s="1" t="s">
        <v>237</v>
      </c>
      <c r="C150" s="1" t="s">
        <v>240</v>
      </c>
      <c r="D150" s="5">
        <v>11</v>
      </c>
    </row>
    <row r="151" spans="1:4" x14ac:dyDescent="0.35">
      <c r="A151" s="8" t="s">
        <v>123</v>
      </c>
      <c r="B151" s="1" t="s">
        <v>241</v>
      </c>
      <c r="C151" s="1" t="s">
        <v>238</v>
      </c>
      <c r="D151" s="5">
        <v>107</v>
      </c>
    </row>
    <row r="152" spans="1:4" x14ac:dyDescent="0.35">
      <c r="A152" s="8" t="s">
        <v>123</v>
      </c>
      <c r="B152" s="1" t="s">
        <v>241</v>
      </c>
      <c r="C152" s="1" t="s">
        <v>239</v>
      </c>
      <c r="D152" s="5">
        <v>42</v>
      </c>
    </row>
    <row r="153" spans="1:4" x14ac:dyDescent="0.35">
      <c r="A153" s="8" t="s">
        <v>123</v>
      </c>
      <c r="B153" s="1" t="s">
        <v>241</v>
      </c>
      <c r="C153" s="1" t="s">
        <v>240</v>
      </c>
      <c r="D153" s="5">
        <v>149</v>
      </c>
    </row>
    <row r="154" spans="1:4" x14ac:dyDescent="0.35">
      <c r="A154" s="8" t="s">
        <v>123</v>
      </c>
      <c r="B154" s="1" t="s">
        <v>242</v>
      </c>
      <c r="C154" s="1" t="s">
        <v>238</v>
      </c>
      <c r="D154" s="5">
        <v>29</v>
      </c>
    </row>
    <row r="155" spans="1:4" x14ac:dyDescent="0.35">
      <c r="A155" s="8" t="s">
        <v>123</v>
      </c>
      <c r="B155" s="1" t="s">
        <v>242</v>
      </c>
      <c r="C155" s="1" t="s">
        <v>239</v>
      </c>
      <c r="D155" s="5">
        <v>45</v>
      </c>
    </row>
    <row r="156" spans="1:4" x14ac:dyDescent="0.35">
      <c r="A156" s="8" t="s">
        <v>123</v>
      </c>
      <c r="B156" s="1" t="s">
        <v>242</v>
      </c>
      <c r="C156" s="1" t="s">
        <v>240</v>
      </c>
      <c r="D156" s="5">
        <v>74</v>
      </c>
    </row>
    <row r="157" spans="1:4" x14ac:dyDescent="0.35">
      <c r="A157" s="8" t="s">
        <v>123</v>
      </c>
      <c r="B157" s="1" t="s">
        <v>243</v>
      </c>
      <c r="C157" s="1" t="s">
        <v>238</v>
      </c>
      <c r="D157" s="5">
        <v>17</v>
      </c>
    </row>
    <row r="158" spans="1:4" x14ac:dyDescent="0.35">
      <c r="A158" s="8" t="s">
        <v>123</v>
      </c>
      <c r="B158" s="1" t="s">
        <v>243</v>
      </c>
      <c r="C158" s="1" t="s">
        <v>239</v>
      </c>
      <c r="D158" s="5">
        <v>56</v>
      </c>
    </row>
    <row r="159" spans="1:4" x14ac:dyDescent="0.35">
      <c r="A159" s="8" t="s">
        <v>123</v>
      </c>
      <c r="B159" s="1" t="s">
        <v>243</v>
      </c>
      <c r="C159" s="1" t="s">
        <v>240</v>
      </c>
      <c r="D159" s="5">
        <v>73</v>
      </c>
    </row>
    <row r="160" spans="1:4" x14ac:dyDescent="0.35">
      <c r="A160" s="8" t="s">
        <v>124</v>
      </c>
      <c r="B160" s="1" t="s">
        <v>237</v>
      </c>
      <c r="C160" s="1" t="s">
        <v>238</v>
      </c>
      <c r="D160" s="5">
        <v>8</v>
      </c>
    </row>
    <row r="161" spans="1:4" x14ac:dyDescent="0.35">
      <c r="A161" s="8" t="s">
        <v>124</v>
      </c>
      <c r="B161" s="1" t="s">
        <v>237</v>
      </c>
      <c r="C161" s="1" t="s">
        <v>239</v>
      </c>
      <c r="D161" s="5">
        <v>3</v>
      </c>
    </row>
    <row r="162" spans="1:4" x14ac:dyDescent="0.35">
      <c r="A162" s="8" t="s">
        <v>124</v>
      </c>
      <c r="B162" s="1" t="s">
        <v>237</v>
      </c>
      <c r="C162" s="1" t="s">
        <v>240</v>
      </c>
      <c r="D162" s="5">
        <v>11</v>
      </c>
    </row>
    <row r="163" spans="1:4" x14ac:dyDescent="0.35">
      <c r="A163" s="8" t="s">
        <v>124</v>
      </c>
      <c r="B163" s="1" t="s">
        <v>241</v>
      </c>
      <c r="C163" s="1" t="s">
        <v>238</v>
      </c>
      <c r="D163" s="5">
        <v>118</v>
      </c>
    </row>
    <row r="164" spans="1:4" x14ac:dyDescent="0.35">
      <c r="A164" s="8" t="s">
        <v>124</v>
      </c>
      <c r="B164" s="1" t="s">
        <v>241</v>
      </c>
      <c r="C164" s="1" t="s">
        <v>239</v>
      </c>
      <c r="D164" s="5">
        <v>46</v>
      </c>
    </row>
    <row r="165" spans="1:4" x14ac:dyDescent="0.35">
      <c r="A165" s="8" t="s">
        <v>124</v>
      </c>
      <c r="B165" s="1" t="s">
        <v>241</v>
      </c>
      <c r="C165" s="1" t="s">
        <v>240</v>
      </c>
      <c r="D165" s="5">
        <v>164</v>
      </c>
    </row>
    <row r="166" spans="1:4" x14ac:dyDescent="0.35">
      <c r="A166" s="8" t="s">
        <v>124</v>
      </c>
      <c r="B166" s="1" t="s">
        <v>242</v>
      </c>
      <c r="C166" s="1" t="s">
        <v>238</v>
      </c>
      <c r="D166" s="5">
        <v>34</v>
      </c>
    </row>
    <row r="167" spans="1:4" x14ac:dyDescent="0.35">
      <c r="A167" s="8" t="s">
        <v>124</v>
      </c>
      <c r="B167" s="1" t="s">
        <v>242</v>
      </c>
      <c r="C167" s="1" t="s">
        <v>239</v>
      </c>
      <c r="D167" s="5">
        <v>35</v>
      </c>
    </row>
    <row r="168" spans="1:4" x14ac:dyDescent="0.35">
      <c r="A168" s="8" t="s">
        <v>124</v>
      </c>
      <c r="B168" s="1" t="s">
        <v>242</v>
      </c>
      <c r="C168" s="1" t="s">
        <v>240</v>
      </c>
      <c r="D168" s="5">
        <v>69</v>
      </c>
    </row>
    <row r="169" spans="1:4" x14ac:dyDescent="0.35">
      <c r="A169" s="8" t="s">
        <v>124</v>
      </c>
      <c r="B169" s="1" t="s">
        <v>243</v>
      </c>
      <c r="C169" s="1" t="s">
        <v>238</v>
      </c>
      <c r="D169" s="5">
        <v>11</v>
      </c>
    </row>
    <row r="170" spans="1:4" x14ac:dyDescent="0.35">
      <c r="A170" s="8" t="s">
        <v>124</v>
      </c>
      <c r="B170" s="1" t="s">
        <v>243</v>
      </c>
      <c r="C170" s="1" t="s">
        <v>239</v>
      </c>
      <c r="D170" s="5">
        <v>49</v>
      </c>
    </row>
    <row r="171" spans="1:4" x14ac:dyDescent="0.35">
      <c r="A171" s="8" t="s">
        <v>124</v>
      </c>
      <c r="B171" s="1" t="s">
        <v>243</v>
      </c>
      <c r="C171" s="1" t="s">
        <v>240</v>
      </c>
      <c r="D171" s="5">
        <v>60</v>
      </c>
    </row>
    <row r="172" spans="1:4" x14ac:dyDescent="0.35">
      <c r="A172" s="8" t="s">
        <v>125</v>
      </c>
      <c r="B172" s="1" t="s">
        <v>237</v>
      </c>
      <c r="C172" s="1" t="s">
        <v>238</v>
      </c>
      <c r="D172" s="5">
        <v>0</v>
      </c>
    </row>
    <row r="173" spans="1:4" x14ac:dyDescent="0.35">
      <c r="A173" s="8" t="s">
        <v>125</v>
      </c>
      <c r="B173" s="1" t="s">
        <v>237</v>
      </c>
      <c r="C173" s="1" t="s">
        <v>239</v>
      </c>
      <c r="D173" s="5">
        <v>6</v>
      </c>
    </row>
    <row r="174" spans="1:4" x14ac:dyDescent="0.35">
      <c r="A174" s="8" t="s">
        <v>125</v>
      </c>
      <c r="B174" s="1" t="s">
        <v>237</v>
      </c>
      <c r="C174" s="1" t="s">
        <v>240</v>
      </c>
      <c r="D174" s="5">
        <v>6</v>
      </c>
    </row>
    <row r="175" spans="1:4" x14ac:dyDescent="0.35">
      <c r="A175" s="8" t="s">
        <v>125</v>
      </c>
      <c r="B175" s="1" t="s">
        <v>241</v>
      </c>
      <c r="C175" s="1" t="s">
        <v>238</v>
      </c>
      <c r="D175" s="5">
        <v>108</v>
      </c>
    </row>
    <row r="176" spans="1:4" x14ac:dyDescent="0.35">
      <c r="A176" s="8" t="s">
        <v>125</v>
      </c>
      <c r="B176" s="1" t="s">
        <v>241</v>
      </c>
      <c r="C176" s="1" t="s">
        <v>239</v>
      </c>
      <c r="D176" s="5">
        <v>39</v>
      </c>
    </row>
    <row r="177" spans="1:4" x14ac:dyDescent="0.35">
      <c r="A177" s="8" t="s">
        <v>125</v>
      </c>
      <c r="B177" s="1" t="s">
        <v>241</v>
      </c>
      <c r="C177" s="1" t="s">
        <v>240</v>
      </c>
      <c r="D177" s="5">
        <v>147</v>
      </c>
    </row>
    <row r="178" spans="1:4" x14ac:dyDescent="0.35">
      <c r="A178" s="8" t="s">
        <v>125</v>
      </c>
      <c r="B178" s="1" t="s">
        <v>242</v>
      </c>
      <c r="C178" s="1" t="s">
        <v>238</v>
      </c>
      <c r="D178" s="5">
        <v>29</v>
      </c>
    </row>
    <row r="179" spans="1:4" x14ac:dyDescent="0.35">
      <c r="A179" s="8" t="s">
        <v>125</v>
      </c>
      <c r="B179" s="1" t="s">
        <v>242</v>
      </c>
      <c r="C179" s="1" t="s">
        <v>239</v>
      </c>
      <c r="D179" s="5">
        <v>38</v>
      </c>
    </row>
    <row r="180" spans="1:4" x14ac:dyDescent="0.35">
      <c r="A180" s="8" t="s">
        <v>125</v>
      </c>
      <c r="B180" s="1" t="s">
        <v>242</v>
      </c>
      <c r="C180" s="1" t="s">
        <v>240</v>
      </c>
      <c r="D180" s="5">
        <v>67</v>
      </c>
    </row>
    <row r="181" spans="1:4" x14ac:dyDescent="0.35">
      <c r="A181" s="8" t="s">
        <v>125</v>
      </c>
      <c r="B181" s="1" t="s">
        <v>243</v>
      </c>
      <c r="C181" s="1" t="s">
        <v>238</v>
      </c>
      <c r="D181" s="5">
        <v>11</v>
      </c>
    </row>
    <row r="182" spans="1:4" x14ac:dyDescent="0.35">
      <c r="A182" s="8" t="s">
        <v>125</v>
      </c>
      <c r="B182" s="1" t="s">
        <v>243</v>
      </c>
      <c r="C182" s="1" t="s">
        <v>239</v>
      </c>
      <c r="D182" s="5">
        <v>40</v>
      </c>
    </row>
    <row r="183" spans="1:4" x14ac:dyDescent="0.35">
      <c r="A183" s="8" t="s">
        <v>125</v>
      </c>
      <c r="B183" s="1" t="s">
        <v>243</v>
      </c>
      <c r="C183" s="1" t="s">
        <v>240</v>
      </c>
      <c r="D183" s="5">
        <v>51</v>
      </c>
    </row>
    <row r="184" spans="1:4" x14ac:dyDescent="0.35">
      <c r="A184" s="8" t="s">
        <v>126</v>
      </c>
      <c r="B184" s="1" t="s">
        <v>237</v>
      </c>
      <c r="C184" s="1" t="s">
        <v>238</v>
      </c>
      <c r="D184" s="5">
        <v>1</v>
      </c>
    </row>
    <row r="185" spans="1:4" x14ac:dyDescent="0.35">
      <c r="A185" s="8" t="s">
        <v>126</v>
      </c>
      <c r="B185" s="1" t="s">
        <v>237</v>
      </c>
      <c r="C185" s="1" t="s">
        <v>239</v>
      </c>
      <c r="D185" s="5">
        <v>1</v>
      </c>
    </row>
    <row r="186" spans="1:4" x14ac:dyDescent="0.35">
      <c r="A186" s="8" t="s">
        <v>126</v>
      </c>
      <c r="B186" s="1" t="s">
        <v>237</v>
      </c>
      <c r="C186" s="1" t="s">
        <v>240</v>
      </c>
      <c r="D186" s="5">
        <v>2</v>
      </c>
    </row>
    <row r="187" spans="1:4" x14ac:dyDescent="0.35">
      <c r="A187" s="8" t="s">
        <v>126</v>
      </c>
      <c r="B187" s="1" t="s">
        <v>241</v>
      </c>
      <c r="C187" s="1" t="s">
        <v>238</v>
      </c>
      <c r="D187" s="5">
        <v>98</v>
      </c>
    </row>
    <row r="188" spans="1:4" x14ac:dyDescent="0.35">
      <c r="A188" s="8" t="s">
        <v>126</v>
      </c>
      <c r="B188" s="1" t="s">
        <v>241</v>
      </c>
      <c r="C188" s="1" t="s">
        <v>239</v>
      </c>
      <c r="D188" s="5">
        <v>31</v>
      </c>
    </row>
    <row r="189" spans="1:4" x14ac:dyDescent="0.35">
      <c r="A189" s="8" t="s">
        <v>126</v>
      </c>
      <c r="B189" s="1" t="s">
        <v>241</v>
      </c>
      <c r="C189" s="1" t="s">
        <v>240</v>
      </c>
      <c r="D189" s="5">
        <v>129</v>
      </c>
    </row>
    <row r="190" spans="1:4" x14ac:dyDescent="0.35">
      <c r="A190" s="8" t="s">
        <v>126</v>
      </c>
      <c r="B190" s="1" t="s">
        <v>242</v>
      </c>
      <c r="C190" s="1" t="s">
        <v>238</v>
      </c>
      <c r="D190" s="5">
        <v>27</v>
      </c>
    </row>
    <row r="191" spans="1:4" x14ac:dyDescent="0.35">
      <c r="A191" s="8" t="s">
        <v>126</v>
      </c>
      <c r="B191" s="1" t="s">
        <v>242</v>
      </c>
      <c r="C191" s="1" t="s">
        <v>239</v>
      </c>
      <c r="D191" s="5">
        <v>26</v>
      </c>
    </row>
    <row r="192" spans="1:4" x14ac:dyDescent="0.35">
      <c r="A192" s="8" t="s">
        <v>126</v>
      </c>
      <c r="B192" s="1" t="s">
        <v>242</v>
      </c>
      <c r="C192" s="1" t="s">
        <v>240</v>
      </c>
      <c r="D192" s="5">
        <v>53</v>
      </c>
    </row>
    <row r="193" spans="1:4" x14ac:dyDescent="0.35">
      <c r="A193" s="8" t="s">
        <v>126</v>
      </c>
      <c r="B193" s="1" t="s">
        <v>243</v>
      </c>
      <c r="C193" s="1" t="s">
        <v>238</v>
      </c>
      <c r="D193" s="5">
        <v>12</v>
      </c>
    </row>
    <row r="194" spans="1:4" x14ac:dyDescent="0.35">
      <c r="A194" s="8" t="s">
        <v>126</v>
      </c>
      <c r="B194" s="1" t="s">
        <v>243</v>
      </c>
      <c r="C194" s="1" t="s">
        <v>239</v>
      </c>
      <c r="D194" s="5">
        <v>36</v>
      </c>
    </row>
    <row r="195" spans="1:4" x14ac:dyDescent="0.35">
      <c r="A195" s="8" t="s">
        <v>126</v>
      </c>
      <c r="B195" s="1" t="s">
        <v>243</v>
      </c>
      <c r="C195" s="1" t="s">
        <v>240</v>
      </c>
      <c r="D195" s="5">
        <v>48</v>
      </c>
    </row>
    <row r="196" spans="1:4" x14ac:dyDescent="0.35">
      <c r="A196" s="8" t="s">
        <v>127</v>
      </c>
      <c r="B196" s="1" t="s">
        <v>237</v>
      </c>
      <c r="C196" s="1" t="s">
        <v>238</v>
      </c>
      <c r="D196" s="5">
        <v>2</v>
      </c>
    </row>
    <row r="197" spans="1:4" x14ac:dyDescent="0.35">
      <c r="A197" s="8" t="s">
        <v>127</v>
      </c>
      <c r="B197" s="1" t="s">
        <v>237</v>
      </c>
      <c r="C197" s="1" t="s">
        <v>239</v>
      </c>
      <c r="D197" s="5">
        <v>8</v>
      </c>
    </row>
    <row r="198" spans="1:4" x14ac:dyDescent="0.35">
      <c r="A198" s="8" t="s">
        <v>127</v>
      </c>
      <c r="B198" s="1" t="s">
        <v>237</v>
      </c>
      <c r="C198" s="1" t="s">
        <v>240</v>
      </c>
      <c r="D198" s="5">
        <v>10</v>
      </c>
    </row>
    <row r="199" spans="1:4" x14ac:dyDescent="0.35">
      <c r="A199" s="8" t="s">
        <v>127</v>
      </c>
      <c r="B199" s="1" t="s">
        <v>241</v>
      </c>
      <c r="C199" s="1" t="s">
        <v>238</v>
      </c>
      <c r="D199" s="5">
        <v>79</v>
      </c>
    </row>
    <row r="200" spans="1:4" x14ac:dyDescent="0.35">
      <c r="A200" s="8" t="s">
        <v>127</v>
      </c>
      <c r="B200" s="1" t="s">
        <v>241</v>
      </c>
      <c r="C200" s="1" t="s">
        <v>239</v>
      </c>
      <c r="D200" s="5">
        <v>31</v>
      </c>
    </row>
    <row r="201" spans="1:4" x14ac:dyDescent="0.35">
      <c r="A201" s="8" t="s">
        <v>127</v>
      </c>
      <c r="B201" s="1" t="s">
        <v>241</v>
      </c>
      <c r="C201" s="1" t="s">
        <v>240</v>
      </c>
      <c r="D201" s="5">
        <v>110</v>
      </c>
    </row>
    <row r="202" spans="1:4" x14ac:dyDescent="0.35">
      <c r="A202" s="8" t="s">
        <v>127</v>
      </c>
      <c r="B202" s="1" t="s">
        <v>242</v>
      </c>
      <c r="C202" s="1" t="s">
        <v>238</v>
      </c>
      <c r="D202" s="5">
        <v>25</v>
      </c>
    </row>
    <row r="203" spans="1:4" x14ac:dyDescent="0.35">
      <c r="A203" s="8" t="s">
        <v>127</v>
      </c>
      <c r="B203" s="1" t="s">
        <v>242</v>
      </c>
      <c r="C203" s="1" t="s">
        <v>239</v>
      </c>
      <c r="D203" s="5">
        <v>34</v>
      </c>
    </row>
    <row r="204" spans="1:4" x14ac:dyDescent="0.35">
      <c r="A204" s="8" t="s">
        <v>127</v>
      </c>
      <c r="B204" s="1" t="s">
        <v>242</v>
      </c>
      <c r="C204" s="1" t="s">
        <v>240</v>
      </c>
      <c r="D204" s="5">
        <v>59</v>
      </c>
    </row>
    <row r="205" spans="1:4" x14ac:dyDescent="0.35">
      <c r="A205" s="8" t="s">
        <v>127</v>
      </c>
      <c r="B205" s="1" t="s">
        <v>243</v>
      </c>
      <c r="C205" s="1" t="s">
        <v>238</v>
      </c>
      <c r="D205" s="5">
        <v>11</v>
      </c>
    </row>
    <row r="206" spans="1:4" x14ac:dyDescent="0.35">
      <c r="A206" s="8" t="s">
        <v>127</v>
      </c>
      <c r="B206" s="1" t="s">
        <v>243</v>
      </c>
      <c r="C206" s="1" t="s">
        <v>239</v>
      </c>
      <c r="D206" s="5">
        <v>32</v>
      </c>
    </row>
    <row r="207" spans="1:4" x14ac:dyDescent="0.35">
      <c r="A207" s="8" t="s">
        <v>127</v>
      </c>
      <c r="B207" s="1" t="s">
        <v>243</v>
      </c>
      <c r="C207" s="1" t="s">
        <v>240</v>
      </c>
      <c r="D207" s="5">
        <v>43</v>
      </c>
    </row>
    <row r="208" spans="1:4" x14ac:dyDescent="0.35">
      <c r="A208" s="8" t="s">
        <v>128</v>
      </c>
      <c r="B208" s="1" t="s">
        <v>237</v>
      </c>
      <c r="C208" s="1" t="s">
        <v>238</v>
      </c>
      <c r="D208" s="5">
        <v>2</v>
      </c>
    </row>
    <row r="209" spans="1:4" x14ac:dyDescent="0.35">
      <c r="A209" s="8" t="s">
        <v>128</v>
      </c>
      <c r="B209" s="1" t="s">
        <v>237</v>
      </c>
      <c r="C209" s="1" t="s">
        <v>239</v>
      </c>
      <c r="D209" s="5">
        <v>8</v>
      </c>
    </row>
    <row r="210" spans="1:4" x14ac:dyDescent="0.35">
      <c r="A210" s="8" t="s">
        <v>128</v>
      </c>
      <c r="B210" s="1" t="s">
        <v>237</v>
      </c>
      <c r="C210" s="1" t="s">
        <v>240</v>
      </c>
      <c r="D210" s="5">
        <v>10</v>
      </c>
    </row>
    <row r="211" spans="1:4" x14ac:dyDescent="0.35">
      <c r="A211" s="8" t="s">
        <v>128</v>
      </c>
      <c r="B211" s="1" t="s">
        <v>241</v>
      </c>
      <c r="C211" s="1" t="s">
        <v>238</v>
      </c>
      <c r="D211" s="5">
        <v>66</v>
      </c>
    </row>
    <row r="212" spans="1:4" x14ac:dyDescent="0.35">
      <c r="A212" s="8" t="s">
        <v>128</v>
      </c>
      <c r="B212" s="1" t="s">
        <v>241</v>
      </c>
      <c r="C212" s="1" t="s">
        <v>239</v>
      </c>
      <c r="D212" s="5">
        <v>27</v>
      </c>
    </row>
    <row r="213" spans="1:4" x14ac:dyDescent="0.35">
      <c r="A213" s="8" t="s">
        <v>128</v>
      </c>
      <c r="B213" s="1" t="s">
        <v>241</v>
      </c>
      <c r="C213" s="1" t="s">
        <v>240</v>
      </c>
      <c r="D213" s="5">
        <v>93</v>
      </c>
    </row>
    <row r="214" spans="1:4" x14ac:dyDescent="0.35">
      <c r="A214" s="8" t="s">
        <v>128</v>
      </c>
      <c r="B214" s="1" t="s">
        <v>242</v>
      </c>
      <c r="C214" s="1" t="s">
        <v>238</v>
      </c>
      <c r="D214" s="5">
        <v>21</v>
      </c>
    </row>
    <row r="215" spans="1:4" x14ac:dyDescent="0.35">
      <c r="A215" s="8" t="s">
        <v>128</v>
      </c>
      <c r="B215" s="1" t="s">
        <v>242</v>
      </c>
      <c r="C215" s="1" t="s">
        <v>239</v>
      </c>
      <c r="D215" s="5">
        <v>25</v>
      </c>
    </row>
    <row r="216" spans="1:4" x14ac:dyDescent="0.35">
      <c r="A216" s="8" t="s">
        <v>128</v>
      </c>
      <c r="B216" s="1" t="s">
        <v>242</v>
      </c>
      <c r="C216" s="1" t="s">
        <v>240</v>
      </c>
      <c r="D216" s="5">
        <v>46</v>
      </c>
    </row>
    <row r="217" spans="1:4" x14ac:dyDescent="0.35">
      <c r="A217" s="8" t="s">
        <v>128</v>
      </c>
      <c r="B217" s="1" t="s">
        <v>243</v>
      </c>
      <c r="C217" s="1" t="s">
        <v>238</v>
      </c>
      <c r="D217" s="5">
        <v>4</v>
      </c>
    </row>
    <row r="218" spans="1:4" x14ac:dyDescent="0.35">
      <c r="A218" s="8" t="s">
        <v>128</v>
      </c>
      <c r="B218" s="1" t="s">
        <v>243</v>
      </c>
      <c r="C218" s="1" t="s">
        <v>239</v>
      </c>
      <c r="D218" s="5">
        <v>34</v>
      </c>
    </row>
    <row r="219" spans="1:4" x14ac:dyDescent="0.35">
      <c r="A219" s="8" t="s">
        <v>128</v>
      </c>
      <c r="B219" s="1" t="s">
        <v>243</v>
      </c>
      <c r="C219" s="1" t="s">
        <v>240</v>
      </c>
      <c r="D219" s="5">
        <v>38</v>
      </c>
    </row>
    <row r="220" spans="1:4" x14ac:dyDescent="0.35">
      <c r="A220" s="8" t="s">
        <v>129</v>
      </c>
      <c r="B220" s="1" t="s">
        <v>237</v>
      </c>
      <c r="C220" s="1" t="s">
        <v>238</v>
      </c>
      <c r="D220" s="5">
        <v>1</v>
      </c>
    </row>
    <row r="221" spans="1:4" x14ac:dyDescent="0.35">
      <c r="A221" s="8" t="s">
        <v>129</v>
      </c>
      <c r="B221" s="1" t="s">
        <v>237</v>
      </c>
      <c r="C221" s="1" t="s">
        <v>239</v>
      </c>
      <c r="D221" s="5">
        <v>8</v>
      </c>
    </row>
    <row r="222" spans="1:4" x14ac:dyDescent="0.35">
      <c r="A222" s="8" t="s">
        <v>129</v>
      </c>
      <c r="B222" s="1" t="s">
        <v>237</v>
      </c>
      <c r="C222" s="1" t="s">
        <v>240</v>
      </c>
      <c r="D222" s="5">
        <v>9</v>
      </c>
    </row>
    <row r="223" spans="1:4" x14ac:dyDescent="0.35">
      <c r="A223" s="8" t="s">
        <v>129</v>
      </c>
      <c r="B223" s="1" t="s">
        <v>241</v>
      </c>
      <c r="C223" s="1" t="s">
        <v>238</v>
      </c>
      <c r="D223" s="5">
        <v>86</v>
      </c>
    </row>
    <row r="224" spans="1:4" x14ac:dyDescent="0.35">
      <c r="A224" s="8" t="s">
        <v>129</v>
      </c>
      <c r="B224" s="1" t="s">
        <v>241</v>
      </c>
      <c r="C224" s="1" t="s">
        <v>239</v>
      </c>
      <c r="D224" s="5">
        <v>30</v>
      </c>
    </row>
    <row r="225" spans="1:4" x14ac:dyDescent="0.35">
      <c r="A225" s="8" t="s">
        <v>129</v>
      </c>
      <c r="B225" s="1" t="s">
        <v>241</v>
      </c>
      <c r="C225" s="1" t="s">
        <v>240</v>
      </c>
      <c r="D225" s="5">
        <v>116</v>
      </c>
    </row>
    <row r="226" spans="1:4" x14ac:dyDescent="0.35">
      <c r="A226" s="8" t="s">
        <v>129</v>
      </c>
      <c r="B226" s="1" t="s">
        <v>242</v>
      </c>
      <c r="C226" s="1" t="s">
        <v>238</v>
      </c>
      <c r="D226" s="5">
        <v>32</v>
      </c>
    </row>
    <row r="227" spans="1:4" x14ac:dyDescent="0.35">
      <c r="A227" s="8" t="s">
        <v>129</v>
      </c>
      <c r="B227" s="1" t="s">
        <v>242</v>
      </c>
      <c r="C227" s="1" t="s">
        <v>239</v>
      </c>
      <c r="D227" s="5">
        <v>28</v>
      </c>
    </row>
    <row r="228" spans="1:4" x14ac:dyDescent="0.35">
      <c r="A228" s="8" t="s">
        <v>129</v>
      </c>
      <c r="B228" s="1" t="s">
        <v>242</v>
      </c>
      <c r="C228" s="1" t="s">
        <v>240</v>
      </c>
      <c r="D228" s="5">
        <v>60</v>
      </c>
    </row>
    <row r="229" spans="1:4" x14ac:dyDescent="0.35">
      <c r="A229" s="8" t="s">
        <v>129</v>
      </c>
      <c r="B229" s="1" t="s">
        <v>243</v>
      </c>
      <c r="C229" s="1" t="s">
        <v>238</v>
      </c>
      <c r="D229" s="5">
        <v>8</v>
      </c>
    </row>
    <row r="230" spans="1:4" x14ac:dyDescent="0.35">
      <c r="A230" s="8" t="s">
        <v>129</v>
      </c>
      <c r="B230" s="1" t="s">
        <v>243</v>
      </c>
      <c r="C230" s="1" t="s">
        <v>239</v>
      </c>
      <c r="D230" s="5">
        <v>36</v>
      </c>
    </row>
    <row r="231" spans="1:4" x14ac:dyDescent="0.35">
      <c r="A231" s="8" t="s">
        <v>129</v>
      </c>
      <c r="B231" s="1" t="s">
        <v>243</v>
      </c>
      <c r="C231" s="1" t="s">
        <v>240</v>
      </c>
      <c r="D231" s="5">
        <v>44</v>
      </c>
    </row>
    <row r="232" spans="1:4" x14ac:dyDescent="0.35">
      <c r="A232" s="8" t="s">
        <v>130</v>
      </c>
      <c r="B232" s="1" t="s">
        <v>237</v>
      </c>
      <c r="C232" s="1" t="s">
        <v>238</v>
      </c>
      <c r="D232" s="5">
        <v>0</v>
      </c>
    </row>
    <row r="233" spans="1:4" x14ac:dyDescent="0.35">
      <c r="A233" s="8" t="s">
        <v>130</v>
      </c>
      <c r="B233" s="1" t="s">
        <v>237</v>
      </c>
      <c r="C233" s="1" t="s">
        <v>239</v>
      </c>
      <c r="D233" s="5">
        <v>5</v>
      </c>
    </row>
    <row r="234" spans="1:4" x14ac:dyDescent="0.35">
      <c r="A234" s="8" t="s">
        <v>130</v>
      </c>
      <c r="B234" s="1" t="s">
        <v>237</v>
      </c>
      <c r="C234" s="1" t="s">
        <v>240</v>
      </c>
      <c r="D234" s="5">
        <v>5</v>
      </c>
    </row>
    <row r="235" spans="1:4" x14ac:dyDescent="0.35">
      <c r="A235" s="8" t="s">
        <v>130</v>
      </c>
      <c r="B235" s="1" t="s">
        <v>241</v>
      </c>
      <c r="C235" s="1" t="s">
        <v>238</v>
      </c>
      <c r="D235" s="5">
        <v>72</v>
      </c>
    </row>
    <row r="236" spans="1:4" x14ac:dyDescent="0.35">
      <c r="A236" s="8" t="s">
        <v>130</v>
      </c>
      <c r="B236" s="1" t="s">
        <v>241</v>
      </c>
      <c r="C236" s="1" t="s">
        <v>239</v>
      </c>
      <c r="D236" s="5">
        <v>21</v>
      </c>
    </row>
    <row r="237" spans="1:4" x14ac:dyDescent="0.35">
      <c r="A237" s="8" t="s">
        <v>130</v>
      </c>
      <c r="B237" s="1" t="s">
        <v>241</v>
      </c>
      <c r="C237" s="1" t="s">
        <v>240</v>
      </c>
      <c r="D237" s="5">
        <v>93</v>
      </c>
    </row>
    <row r="238" spans="1:4" x14ac:dyDescent="0.35">
      <c r="A238" s="8" t="s">
        <v>130</v>
      </c>
      <c r="B238" s="1" t="s">
        <v>242</v>
      </c>
      <c r="C238" s="1" t="s">
        <v>238</v>
      </c>
      <c r="D238" s="5">
        <v>22</v>
      </c>
    </row>
    <row r="239" spans="1:4" x14ac:dyDescent="0.35">
      <c r="A239" s="8" t="s">
        <v>130</v>
      </c>
      <c r="B239" s="1" t="s">
        <v>242</v>
      </c>
      <c r="C239" s="1" t="s">
        <v>239</v>
      </c>
      <c r="D239" s="5">
        <v>21</v>
      </c>
    </row>
    <row r="240" spans="1:4" x14ac:dyDescent="0.35">
      <c r="A240" s="8" t="s">
        <v>130</v>
      </c>
      <c r="B240" s="1" t="s">
        <v>242</v>
      </c>
      <c r="C240" s="1" t="s">
        <v>240</v>
      </c>
      <c r="D240" s="5">
        <v>43</v>
      </c>
    </row>
    <row r="241" spans="1:4" x14ac:dyDescent="0.35">
      <c r="A241" s="8" t="s">
        <v>130</v>
      </c>
      <c r="B241" s="1" t="s">
        <v>243</v>
      </c>
      <c r="C241" s="1" t="s">
        <v>238</v>
      </c>
      <c r="D241" s="5">
        <v>6</v>
      </c>
    </row>
    <row r="242" spans="1:4" x14ac:dyDescent="0.35">
      <c r="A242" s="8" t="s">
        <v>130</v>
      </c>
      <c r="B242" s="1" t="s">
        <v>243</v>
      </c>
      <c r="C242" s="1" t="s">
        <v>239</v>
      </c>
      <c r="D242" s="5">
        <v>18</v>
      </c>
    </row>
    <row r="243" spans="1:4" x14ac:dyDescent="0.35">
      <c r="A243" s="8" t="s">
        <v>130</v>
      </c>
      <c r="B243" s="1" t="s">
        <v>243</v>
      </c>
      <c r="C243" s="1" t="s">
        <v>240</v>
      </c>
      <c r="D243" s="5">
        <v>24</v>
      </c>
    </row>
    <row r="244" spans="1:4" x14ac:dyDescent="0.35">
      <c r="A244" s="8" t="s">
        <v>131</v>
      </c>
      <c r="B244" s="1" t="s">
        <v>237</v>
      </c>
      <c r="C244" s="1" t="s">
        <v>238</v>
      </c>
      <c r="D244" s="5">
        <v>1</v>
      </c>
    </row>
    <row r="245" spans="1:4" x14ac:dyDescent="0.35">
      <c r="A245" s="8" t="s">
        <v>131</v>
      </c>
      <c r="B245" s="1" t="s">
        <v>237</v>
      </c>
      <c r="C245" s="1" t="s">
        <v>239</v>
      </c>
      <c r="D245" s="5">
        <v>7</v>
      </c>
    </row>
    <row r="246" spans="1:4" x14ac:dyDescent="0.35">
      <c r="A246" s="8" t="s">
        <v>131</v>
      </c>
      <c r="B246" s="1" t="s">
        <v>237</v>
      </c>
      <c r="C246" s="1" t="s">
        <v>240</v>
      </c>
      <c r="D246" s="5">
        <v>8</v>
      </c>
    </row>
    <row r="247" spans="1:4" x14ac:dyDescent="0.35">
      <c r="A247" s="8" t="s">
        <v>131</v>
      </c>
      <c r="B247" s="1" t="s">
        <v>241</v>
      </c>
      <c r="C247" s="1" t="s">
        <v>238</v>
      </c>
      <c r="D247" s="5">
        <v>64</v>
      </c>
    </row>
    <row r="248" spans="1:4" x14ac:dyDescent="0.35">
      <c r="A248" s="8" t="s">
        <v>131</v>
      </c>
      <c r="B248" s="1" t="s">
        <v>241</v>
      </c>
      <c r="C248" s="1" t="s">
        <v>239</v>
      </c>
      <c r="D248" s="5">
        <v>21</v>
      </c>
    </row>
    <row r="249" spans="1:4" x14ac:dyDescent="0.35">
      <c r="A249" s="8" t="s">
        <v>131</v>
      </c>
      <c r="B249" s="1" t="s">
        <v>241</v>
      </c>
      <c r="C249" s="1" t="s">
        <v>240</v>
      </c>
      <c r="D249" s="5">
        <v>85</v>
      </c>
    </row>
    <row r="250" spans="1:4" x14ac:dyDescent="0.35">
      <c r="A250" s="8" t="s">
        <v>131</v>
      </c>
      <c r="B250" s="1" t="s">
        <v>242</v>
      </c>
      <c r="C250" s="1" t="s">
        <v>238</v>
      </c>
      <c r="D250" s="5">
        <v>29</v>
      </c>
    </row>
    <row r="251" spans="1:4" x14ac:dyDescent="0.35">
      <c r="A251" s="8" t="s">
        <v>131</v>
      </c>
      <c r="B251" s="1" t="s">
        <v>242</v>
      </c>
      <c r="C251" s="1" t="s">
        <v>239</v>
      </c>
      <c r="D251" s="5">
        <v>15</v>
      </c>
    </row>
    <row r="252" spans="1:4" x14ac:dyDescent="0.35">
      <c r="A252" s="8" t="s">
        <v>131</v>
      </c>
      <c r="B252" s="1" t="s">
        <v>242</v>
      </c>
      <c r="C252" s="1" t="s">
        <v>240</v>
      </c>
      <c r="D252" s="5">
        <v>44</v>
      </c>
    </row>
    <row r="253" spans="1:4" x14ac:dyDescent="0.35">
      <c r="A253" s="8" t="s">
        <v>131</v>
      </c>
      <c r="B253" s="1" t="s">
        <v>243</v>
      </c>
      <c r="C253" s="1" t="s">
        <v>238</v>
      </c>
      <c r="D253" s="5">
        <v>4</v>
      </c>
    </row>
    <row r="254" spans="1:4" x14ac:dyDescent="0.35">
      <c r="A254" s="8" t="s">
        <v>131</v>
      </c>
      <c r="B254" s="1" t="s">
        <v>243</v>
      </c>
      <c r="C254" s="1" t="s">
        <v>239</v>
      </c>
      <c r="D254" s="5">
        <v>18</v>
      </c>
    </row>
    <row r="255" spans="1:4" x14ac:dyDescent="0.35">
      <c r="A255" s="8" t="s">
        <v>131</v>
      </c>
      <c r="B255" s="1" t="s">
        <v>243</v>
      </c>
      <c r="C255" s="1" t="s">
        <v>240</v>
      </c>
      <c r="D255" s="5">
        <v>22</v>
      </c>
    </row>
    <row r="256" spans="1:4" x14ac:dyDescent="0.35">
      <c r="A256" s="8" t="s">
        <v>132</v>
      </c>
      <c r="B256" s="1" t="s">
        <v>237</v>
      </c>
      <c r="C256" s="1" t="s">
        <v>238</v>
      </c>
      <c r="D256" s="5">
        <v>0</v>
      </c>
    </row>
    <row r="257" spans="1:4" x14ac:dyDescent="0.35">
      <c r="A257" s="8" t="s">
        <v>132</v>
      </c>
      <c r="B257" s="1" t="s">
        <v>237</v>
      </c>
      <c r="C257" s="1" t="s">
        <v>239</v>
      </c>
      <c r="D257" s="5">
        <v>1</v>
      </c>
    </row>
    <row r="258" spans="1:4" x14ac:dyDescent="0.35">
      <c r="A258" s="8" t="s">
        <v>132</v>
      </c>
      <c r="B258" s="1" t="s">
        <v>237</v>
      </c>
      <c r="C258" s="1" t="s">
        <v>240</v>
      </c>
      <c r="D258" s="5">
        <v>1</v>
      </c>
    </row>
    <row r="259" spans="1:4" x14ac:dyDescent="0.35">
      <c r="A259" s="8" t="s">
        <v>132</v>
      </c>
      <c r="B259" s="1" t="s">
        <v>241</v>
      </c>
      <c r="C259" s="1" t="s">
        <v>238</v>
      </c>
      <c r="D259" s="5">
        <v>73</v>
      </c>
    </row>
    <row r="260" spans="1:4" x14ac:dyDescent="0.35">
      <c r="A260" s="8" t="s">
        <v>132</v>
      </c>
      <c r="B260" s="1" t="s">
        <v>241</v>
      </c>
      <c r="C260" s="1" t="s">
        <v>239</v>
      </c>
      <c r="D260" s="5">
        <v>17</v>
      </c>
    </row>
    <row r="261" spans="1:4" x14ac:dyDescent="0.35">
      <c r="A261" s="8" t="s">
        <v>132</v>
      </c>
      <c r="B261" s="1" t="s">
        <v>241</v>
      </c>
      <c r="C261" s="1" t="s">
        <v>240</v>
      </c>
      <c r="D261" s="5">
        <v>90</v>
      </c>
    </row>
    <row r="262" spans="1:4" x14ac:dyDescent="0.35">
      <c r="A262" s="8" t="s">
        <v>132</v>
      </c>
      <c r="B262" s="1" t="s">
        <v>242</v>
      </c>
      <c r="C262" s="1" t="s">
        <v>238</v>
      </c>
      <c r="D262" s="5">
        <v>34</v>
      </c>
    </row>
    <row r="263" spans="1:4" x14ac:dyDescent="0.35">
      <c r="A263" s="8" t="s">
        <v>132</v>
      </c>
      <c r="B263" s="1" t="s">
        <v>242</v>
      </c>
      <c r="C263" s="1" t="s">
        <v>239</v>
      </c>
      <c r="D263" s="5">
        <v>11</v>
      </c>
    </row>
    <row r="264" spans="1:4" x14ac:dyDescent="0.35">
      <c r="A264" s="8" t="s">
        <v>132</v>
      </c>
      <c r="B264" s="1" t="s">
        <v>242</v>
      </c>
      <c r="C264" s="1" t="s">
        <v>240</v>
      </c>
      <c r="D264" s="5">
        <v>45</v>
      </c>
    </row>
    <row r="265" spans="1:4" x14ac:dyDescent="0.35">
      <c r="A265" s="8" t="s">
        <v>132</v>
      </c>
      <c r="B265" s="1" t="s">
        <v>243</v>
      </c>
      <c r="C265" s="1" t="s">
        <v>238</v>
      </c>
      <c r="D265" s="5">
        <v>11</v>
      </c>
    </row>
    <row r="266" spans="1:4" x14ac:dyDescent="0.35">
      <c r="A266" s="8" t="s">
        <v>132</v>
      </c>
      <c r="B266" s="1" t="s">
        <v>243</v>
      </c>
      <c r="C266" s="1" t="s">
        <v>239</v>
      </c>
      <c r="D266" s="5">
        <v>14</v>
      </c>
    </row>
    <row r="267" spans="1:4" x14ac:dyDescent="0.35">
      <c r="A267" s="8" t="s">
        <v>132</v>
      </c>
      <c r="B267" s="1" t="s">
        <v>243</v>
      </c>
      <c r="C267" s="1" t="s">
        <v>240</v>
      </c>
      <c r="D267" s="5">
        <v>25</v>
      </c>
    </row>
    <row r="268" spans="1:4" x14ac:dyDescent="0.35">
      <c r="A268" s="8" t="s">
        <v>133</v>
      </c>
      <c r="B268" s="1" t="s">
        <v>237</v>
      </c>
      <c r="C268" s="1" t="s">
        <v>238</v>
      </c>
      <c r="D268" s="5">
        <v>3</v>
      </c>
    </row>
    <row r="269" spans="1:4" x14ac:dyDescent="0.35">
      <c r="A269" s="8" t="s">
        <v>133</v>
      </c>
      <c r="B269" s="1" t="s">
        <v>237</v>
      </c>
      <c r="C269" s="1" t="s">
        <v>239</v>
      </c>
      <c r="D269" s="5">
        <v>3</v>
      </c>
    </row>
    <row r="270" spans="1:4" x14ac:dyDescent="0.35">
      <c r="A270" s="8" t="s">
        <v>133</v>
      </c>
      <c r="B270" s="1" t="s">
        <v>237</v>
      </c>
      <c r="C270" s="1" t="s">
        <v>240</v>
      </c>
      <c r="D270" s="5">
        <v>6</v>
      </c>
    </row>
    <row r="271" spans="1:4" x14ac:dyDescent="0.35">
      <c r="A271" s="8" t="s">
        <v>133</v>
      </c>
      <c r="B271" s="1" t="s">
        <v>241</v>
      </c>
      <c r="C271" s="1" t="s">
        <v>238</v>
      </c>
      <c r="D271" s="5">
        <v>106</v>
      </c>
    </row>
    <row r="272" spans="1:4" x14ac:dyDescent="0.35">
      <c r="A272" s="8" t="s">
        <v>133</v>
      </c>
      <c r="B272" s="1" t="s">
        <v>241</v>
      </c>
      <c r="C272" s="1" t="s">
        <v>239</v>
      </c>
      <c r="D272" s="5">
        <v>20</v>
      </c>
    </row>
    <row r="273" spans="1:4" x14ac:dyDescent="0.35">
      <c r="A273" s="8" t="s">
        <v>133</v>
      </c>
      <c r="B273" s="1" t="s">
        <v>241</v>
      </c>
      <c r="C273" s="1" t="s">
        <v>240</v>
      </c>
      <c r="D273" s="5">
        <v>126</v>
      </c>
    </row>
    <row r="274" spans="1:4" x14ac:dyDescent="0.35">
      <c r="A274" s="8" t="s">
        <v>133</v>
      </c>
      <c r="B274" s="1" t="s">
        <v>242</v>
      </c>
      <c r="C274" s="1" t="s">
        <v>238</v>
      </c>
      <c r="D274" s="5">
        <v>36</v>
      </c>
    </row>
    <row r="275" spans="1:4" x14ac:dyDescent="0.35">
      <c r="A275" s="8" t="s">
        <v>133</v>
      </c>
      <c r="B275" s="1" t="s">
        <v>242</v>
      </c>
      <c r="C275" s="1" t="s">
        <v>239</v>
      </c>
      <c r="D275" s="5">
        <v>12</v>
      </c>
    </row>
    <row r="276" spans="1:4" x14ac:dyDescent="0.35">
      <c r="A276" s="8" t="s">
        <v>133</v>
      </c>
      <c r="B276" s="1" t="s">
        <v>242</v>
      </c>
      <c r="C276" s="1" t="s">
        <v>240</v>
      </c>
      <c r="D276" s="5">
        <v>48</v>
      </c>
    </row>
    <row r="277" spans="1:4" x14ac:dyDescent="0.35">
      <c r="A277" s="8" t="s">
        <v>133</v>
      </c>
      <c r="B277" s="1" t="s">
        <v>243</v>
      </c>
      <c r="C277" s="1" t="s">
        <v>238</v>
      </c>
      <c r="D277" s="5">
        <v>12</v>
      </c>
    </row>
    <row r="278" spans="1:4" x14ac:dyDescent="0.35">
      <c r="A278" s="8" t="s">
        <v>133</v>
      </c>
      <c r="B278" s="1" t="s">
        <v>243</v>
      </c>
      <c r="C278" s="1" t="s">
        <v>239</v>
      </c>
      <c r="D278" s="5">
        <v>16</v>
      </c>
    </row>
    <row r="279" spans="1:4" x14ac:dyDescent="0.35">
      <c r="A279" s="8" t="s">
        <v>133</v>
      </c>
      <c r="B279" s="1" t="s">
        <v>243</v>
      </c>
      <c r="C279" s="1" t="s">
        <v>240</v>
      </c>
      <c r="D279" s="5">
        <v>28</v>
      </c>
    </row>
    <row r="280" spans="1:4" x14ac:dyDescent="0.35">
      <c r="A280" s="8" t="s">
        <v>134</v>
      </c>
      <c r="B280" s="1" t="s">
        <v>237</v>
      </c>
      <c r="C280" s="1" t="s">
        <v>238</v>
      </c>
      <c r="D280" s="5">
        <v>3</v>
      </c>
    </row>
    <row r="281" spans="1:4" x14ac:dyDescent="0.35">
      <c r="A281" s="8" t="s">
        <v>134</v>
      </c>
      <c r="B281" s="1" t="s">
        <v>237</v>
      </c>
      <c r="C281" s="1" t="s">
        <v>239</v>
      </c>
      <c r="D281" s="5">
        <v>2</v>
      </c>
    </row>
    <row r="282" spans="1:4" x14ac:dyDescent="0.35">
      <c r="A282" s="8" t="s">
        <v>134</v>
      </c>
      <c r="B282" s="1" t="s">
        <v>237</v>
      </c>
      <c r="C282" s="1" t="s">
        <v>240</v>
      </c>
      <c r="D282" s="5">
        <v>5</v>
      </c>
    </row>
    <row r="283" spans="1:4" x14ac:dyDescent="0.35">
      <c r="A283" s="8" t="s">
        <v>134</v>
      </c>
      <c r="B283" s="1" t="s">
        <v>241</v>
      </c>
      <c r="C283" s="1" t="s">
        <v>238</v>
      </c>
      <c r="D283" s="5">
        <v>126</v>
      </c>
    </row>
    <row r="284" spans="1:4" x14ac:dyDescent="0.35">
      <c r="A284" s="8" t="s">
        <v>134</v>
      </c>
      <c r="B284" s="1" t="s">
        <v>241</v>
      </c>
      <c r="C284" s="1" t="s">
        <v>239</v>
      </c>
      <c r="D284" s="5">
        <v>17</v>
      </c>
    </row>
    <row r="285" spans="1:4" x14ac:dyDescent="0.35">
      <c r="A285" s="8" t="s">
        <v>134</v>
      </c>
      <c r="B285" s="1" t="s">
        <v>241</v>
      </c>
      <c r="C285" s="1" t="s">
        <v>240</v>
      </c>
      <c r="D285" s="5">
        <v>143</v>
      </c>
    </row>
    <row r="286" spans="1:4" x14ac:dyDescent="0.35">
      <c r="A286" s="8" t="s">
        <v>134</v>
      </c>
      <c r="B286" s="1" t="s">
        <v>242</v>
      </c>
      <c r="C286" s="1" t="s">
        <v>238</v>
      </c>
      <c r="D286" s="5">
        <v>39</v>
      </c>
    </row>
    <row r="287" spans="1:4" x14ac:dyDescent="0.35">
      <c r="A287" s="8" t="s">
        <v>134</v>
      </c>
      <c r="B287" s="1" t="s">
        <v>242</v>
      </c>
      <c r="C287" s="1" t="s">
        <v>239</v>
      </c>
      <c r="D287" s="5">
        <v>17</v>
      </c>
    </row>
    <row r="288" spans="1:4" x14ac:dyDescent="0.35">
      <c r="A288" s="8" t="s">
        <v>134</v>
      </c>
      <c r="B288" s="1" t="s">
        <v>242</v>
      </c>
      <c r="C288" s="1" t="s">
        <v>240</v>
      </c>
      <c r="D288" s="5">
        <v>56</v>
      </c>
    </row>
    <row r="289" spans="1:4" x14ac:dyDescent="0.35">
      <c r="A289" s="8" t="s">
        <v>134</v>
      </c>
      <c r="B289" s="1" t="s">
        <v>243</v>
      </c>
      <c r="C289" s="1" t="s">
        <v>238</v>
      </c>
      <c r="D289" s="5">
        <v>16</v>
      </c>
    </row>
    <row r="290" spans="1:4" x14ac:dyDescent="0.35">
      <c r="A290" s="8" t="s">
        <v>134</v>
      </c>
      <c r="B290" s="1" t="s">
        <v>243</v>
      </c>
      <c r="C290" s="1" t="s">
        <v>239</v>
      </c>
      <c r="D290" s="5">
        <v>25</v>
      </c>
    </row>
    <row r="291" spans="1:4" x14ac:dyDescent="0.35">
      <c r="A291" s="8" t="s">
        <v>134</v>
      </c>
      <c r="B291" s="1" t="s">
        <v>243</v>
      </c>
      <c r="C291" s="1" t="s">
        <v>240</v>
      </c>
      <c r="D291" s="5">
        <v>41</v>
      </c>
    </row>
    <row r="292" spans="1:4" x14ac:dyDescent="0.35">
      <c r="A292" s="8"/>
    </row>
    <row r="293" spans="1:4" x14ac:dyDescent="0.35">
      <c r="A293" s="8"/>
    </row>
    <row r="294" spans="1:4" x14ac:dyDescent="0.35">
      <c r="A294" s="8"/>
    </row>
    <row r="295" spans="1:4" x14ac:dyDescent="0.35">
      <c r="A295" s="8"/>
    </row>
    <row r="296" spans="1:4" x14ac:dyDescent="0.35">
      <c r="A296" s="8"/>
    </row>
    <row r="297" spans="1:4" x14ac:dyDescent="0.35">
      <c r="A297" s="8"/>
    </row>
    <row r="298" spans="1:4" x14ac:dyDescent="0.35">
      <c r="A298" s="8"/>
    </row>
    <row r="299" spans="1:4" x14ac:dyDescent="0.35">
      <c r="A299" s="8"/>
    </row>
    <row r="300" spans="1:4" x14ac:dyDescent="0.35">
      <c r="A300" s="8"/>
    </row>
    <row r="301" spans="1:4" x14ac:dyDescent="0.35">
      <c r="A301" s="8"/>
    </row>
    <row r="302" spans="1:4" x14ac:dyDescent="0.35">
      <c r="A302" s="8"/>
    </row>
    <row r="303" spans="1:4" x14ac:dyDescent="0.35">
      <c r="A303" s="8"/>
    </row>
    <row r="304" spans="1:4"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heetViews>
  <sheetFormatPr defaultColWidth="11.07421875" defaultRowHeight="15.5" x14ac:dyDescent="0.35"/>
  <cols>
    <col min="1" max="1" width="8.61328125" customWidth="1"/>
    <col min="2" max="3" width="16.69140625" customWidth="1"/>
    <col min="4" max="4" width="20.4609375" customWidth="1"/>
    <col min="5" max="5" width="16.69140625" customWidth="1"/>
  </cols>
  <sheetData>
    <row r="1" spans="1:5" ht="20" x14ac:dyDescent="0.4">
      <c r="A1" s="10" t="s">
        <v>31</v>
      </c>
    </row>
    <row r="2" spans="1:5" x14ac:dyDescent="0.35">
      <c r="A2" s="8" t="s">
        <v>9</v>
      </c>
    </row>
    <row r="3" spans="1:5" ht="31" x14ac:dyDescent="0.35">
      <c r="A3" s="9" t="s">
        <v>109</v>
      </c>
      <c r="B3" s="7" t="s">
        <v>244</v>
      </c>
      <c r="C3" s="6" t="s">
        <v>110</v>
      </c>
      <c r="D3" s="6" t="s">
        <v>245</v>
      </c>
      <c r="E3" s="6" t="s">
        <v>246</v>
      </c>
    </row>
    <row r="4" spans="1:5" x14ac:dyDescent="0.35">
      <c r="A4" s="8" t="s">
        <v>111</v>
      </c>
      <c r="B4" s="1" t="s">
        <v>247</v>
      </c>
      <c r="C4" s="5">
        <v>22</v>
      </c>
      <c r="D4" s="5">
        <v>54</v>
      </c>
      <c r="E4" s="5" t="s">
        <v>248</v>
      </c>
    </row>
    <row r="5" spans="1:5" x14ac:dyDescent="0.35">
      <c r="A5" s="8" t="s">
        <v>111</v>
      </c>
      <c r="B5" s="1" t="s">
        <v>249</v>
      </c>
      <c r="C5" s="5">
        <v>10</v>
      </c>
      <c r="D5" s="5">
        <v>54</v>
      </c>
      <c r="E5" s="5" t="s">
        <v>250</v>
      </c>
    </row>
    <row r="6" spans="1:5" x14ac:dyDescent="0.35">
      <c r="A6" s="8" t="s">
        <v>111</v>
      </c>
      <c r="B6" s="1" t="s">
        <v>251</v>
      </c>
      <c r="C6" s="5">
        <v>9</v>
      </c>
      <c r="D6" s="5">
        <v>54</v>
      </c>
      <c r="E6" s="5" t="s">
        <v>252</v>
      </c>
    </row>
    <row r="7" spans="1:5" x14ac:dyDescent="0.35">
      <c r="A7" s="8" t="s">
        <v>111</v>
      </c>
      <c r="B7" s="1" t="s">
        <v>253</v>
      </c>
      <c r="C7" s="5">
        <v>13</v>
      </c>
      <c r="D7" s="5">
        <v>54</v>
      </c>
      <c r="E7" s="5" t="s">
        <v>254</v>
      </c>
    </row>
    <row r="8" spans="1:5" x14ac:dyDescent="0.35">
      <c r="A8" s="8" t="s">
        <v>112</v>
      </c>
      <c r="B8" s="1" t="s">
        <v>247</v>
      </c>
      <c r="C8" s="5">
        <v>36</v>
      </c>
      <c r="D8" s="5">
        <v>74</v>
      </c>
      <c r="E8" s="5" t="s">
        <v>255</v>
      </c>
    </row>
    <row r="9" spans="1:5" x14ac:dyDescent="0.35">
      <c r="A9" s="8" t="s">
        <v>112</v>
      </c>
      <c r="B9" s="1" t="s">
        <v>249</v>
      </c>
      <c r="C9" s="5">
        <v>12</v>
      </c>
      <c r="D9" s="5">
        <v>74</v>
      </c>
      <c r="E9" s="5" t="s">
        <v>256</v>
      </c>
    </row>
    <row r="10" spans="1:5" x14ac:dyDescent="0.35">
      <c r="A10" s="8" t="s">
        <v>112</v>
      </c>
      <c r="B10" s="1" t="s">
        <v>251</v>
      </c>
      <c r="C10" s="5">
        <v>7</v>
      </c>
      <c r="D10" s="5">
        <v>74</v>
      </c>
      <c r="E10" s="5" t="s">
        <v>257</v>
      </c>
    </row>
    <row r="11" spans="1:5" x14ac:dyDescent="0.35">
      <c r="A11" s="8" t="s">
        <v>112</v>
      </c>
      <c r="B11" s="1" t="s">
        <v>253</v>
      </c>
      <c r="C11" s="5">
        <v>19</v>
      </c>
      <c r="D11" s="5">
        <v>74</v>
      </c>
      <c r="E11" s="5" t="s">
        <v>258</v>
      </c>
    </row>
    <row r="12" spans="1:5" x14ac:dyDescent="0.35">
      <c r="A12" s="8" t="s">
        <v>113</v>
      </c>
      <c r="B12" s="1" t="s">
        <v>247</v>
      </c>
      <c r="C12" s="5">
        <v>37</v>
      </c>
      <c r="D12" s="5">
        <v>77</v>
      </c>
      <c r="E12" s="5" t="s">
        <v>259</v>
      </c>
    </row>
    <row r="13" spans="1:5" x14ac:dyDescent="0.35">
      <c r="A13" s="8" t="s">
        <v>113</v>
      </c>
      <c r="B13" s="1" t="s">
        <v>249</v>
      </c>
      <c r="C13" s="5">
        <v>22</v>
      </c>
      <c r="D13" s="5">
        <v>77</v>
      </c>
      <c r="E13" s="5" t="s">
        <v>260</v>
      </c>
    </row>
    <row r="14" spans="1:5" x14ac:dyDescent="0.35">
      <c r="A14" s="8" t="s">
        <v>113</v>
      </c>
      <c r="B14" s="1" t="s">
        <v>251</v>
      </c>
      <c r="C14" s="5">
        <v>7</v>
      </c>
      <c r="D14" s="5">
        <v>77</v>
      </c>
      <c r="E14" s="5" t="s">
        <v>261</v>
      </c>
    </row>
    <row r="15" spans="1:5" x14ac:dyDescent="0.35">
      <c r="A15" s="8" t="s">
        <v>113</v>
      </c>
      <c r="B15" s="1" t="s">
        <v>253</v>
      </c>
      <c r="C15" s="5">
        <v>11</v>
      </c>
      <c r="D15" s="5">
        <v>77</v>
      </c>
      <c r="E15" s="5" t="s">
        <v>262</v>
      </c>
    </row>
    <row r="16" spans="1:5" x14ac:dyDescent="0.35">
      <c r="A16" s="8" t="s">
        <v>114</v>
      </c>
      <c r="B16" s="1" t="s">
        <v>247</v>
      </c>
      <c r="C16" s="5">
        <v>53</v>
      </c>
      <c r="D16" s="5">
        <v>116</v>
      </c>
      <c r="E16" s="5" t="s">
        <v>263</v>
      </c>
    </row>
    <row r="17" spans="1:5" x14ac:dyDescent="0.35">
      <c r="A17" s="8" t="s">
        <v>114</v>
      </c>
      <c r="B17" s="1" t="s">
        <v>249</v>
      </c>
      <c r="C17" s="5">
        <v>41</v>
      </c>
      <c r="D17" s="5">
        <v>116</v>
      </c>
      <c r="E17" s="5" t="s">
        <v>264</v>
      </c>
    </row>
    <row r="18" spans="1:5" x14ac:dyDescent="0.35">
      <c r="A18" s="8" t="s">
        <v>114</v>
      </c>
      <c r="B18" s="1" t="s">
        <v>251</v>
      </c>
      <c r="C18" s="5">
        <v>9</v>
      </c>
      <c r="D18" s="5">
        <v>116</v>
      </c>
      <c r="E18" s="5" t="s">
        <v>265</v>
      </c>
    </row>
    <row r="19" spans="1:5" x14ac:dyDescent="0.35">
      <c r="A19" s="8" t="s">
        <v>114</v>
      </c>
      <c r="B19" s="1" t="s">
        <v>253</v>
      </c>
      <c r="C19" s="5">
        <v>13</v>
      </c>
      <c r="D19" s="5">
        <v>116</v>
      </c>
      <c r="E19" s="5" t="s">
        <v>266</v>
      </c>
    </row>
    <row r="20" spans="1:5" x14ac:dyDescent="0.35">
      <c r="A20" s="8" t="s">
        <v>115</v>
      </c>
      <c r="B20" s="1" t="s">
        <v>247</v>
      </c>
      <c r="C20" s="5">
        <v>45</v>
      </c>
      <c r="D20" s="5">
        <v>98</v>
      </c>
      <c r="E20" s="5" t="s">
        <v>267</v>
      </c>
    </row>
    <row r="21" spans="1:5" x14ac:dyDescent="0.35">
      <c r="A21" s="8" t="s">
        <v>115</v>
      </c>
      <c r="B21" s="1" t="s">
        <v>249</v>
      </c>
      <c r="C21" s="5">
        <v>37</v>
      </c>
      <c r="D21" s="5">
        <v>98</v>
      </c>
      <c r="E21" s="5" t="s">
        <v>268</v>
      </c>
    </row>
    <row r="22" spans="1:5" x14ac:dyDescent="0.35">
      <c r="A22" s="8" t="s">
        <v>115</v>
      </c>
      <c r="B22" s="1" t="s">
        <v>251</v>
      </c>
      <c r="C22" s="5">
        <v>6</v>
      </c>
      <c r="D22" s="5">
        <v>98</v>
      </c>
      <c r="E22" s="5" t="s">
        <v>269</v>
      </c>
    </row>
    <row r="23" spans="1:5" x14ac:dyDescent="0.35">
      <c r="A23" s="8" t="s">
        <v>115</v>
      </c>
      <c r="B23" s="1" t="s">
        <v>253</v>
      </c>
      <c r="C23" s="5">
        <v>10</v>
      </c>
      <c r="D23" s="5">
        <v>98</v>
      </c>
      <c r="E23" s="5" t="s">
        <v>216</v>
      </c>
    </row>
    <row r="24" spans="1:5" x14ac:dyDescent="0.35">
      <c r="A24" s="8" t="s">
        <v>116</v>
      </c>
      <c r="B24" s="1" t="s">
        <v>247</v>
      </c>
      <c r="C24" s="5">
        <v>52</v>
      </c>
      <c r="D24" s="5">
        <v>132</v>
      </c>
      <c r="E24" s="5" t="s">
        <v>270</v>
      </c>
    </row>
    <row r="25" spans="1:5" x14ac:dyDescent="0.35">
      <c r="A25" s="8" t="s">
        <v>116</v>
      </c>
      <c r="B25" s="1" t="s">
        <v>249</v>
      </c>
      <c r="C25" s="5">
        <v>53</v>
      </c>
      <c r="D25" s="5">
        <v>132</v>
      </c>
      <c r="E25" s="5" t="s">
        <v>271</v>
      </c>
    </row>
    <row r="26" spans="1:5" x14ac:dyDescent="0.35">
      <c r="A26" s="8" t="s">
        <v>116</v>
      </c>
      <c r="B26" s="1" t="s">
        <v>251</v>
      </c>
      <c r="C26" s="5">
        <v>12</v>
      </c>
      <c r="D26" s="5">
        <v>132</v>
      </c>
      <c r="E26" s="5" t="s">
        <v>261</v>
      </c>
    </row>
    <row r="27" spans="1:5" x14ac:dyDescent="0.35">
      <c r="A27" s="8" t="s">
        <v>116</v>
      </c>
      <c r="B27" s="1" t="s">
        <v>253</v>
      </c>
      <c r="C27" s="5">
        <v>15</v>
      </c>
      <c r="D27" s="5">
        <v>132</v>
      </c>
      <c r="E27" s="5" t="s">
        <v>272</v>
      </c>
    </row>
    <row r="28" spans="1:5" x14ac:dyDescent="0.35">
      <c r="A28" s="8" t="s">
        <v>117</v>
      </c>
      <c r="B28" s="1" t="s">
        <v>247</v>
      </c>
      <c r="C28" s="5">
        <v>30</v>
      </c>
      <c r="D28" s="5">
        <v>113</v>
      </c>
      <c r="E28" s="5" t="s">
        <v>273</v>
      </c>
    </row>
    <row r="29" spans="1:5" x14ac:dyDescent="0.35">
      <c r="A29" s="8" t="s">
        <v>117</v>
      </c>
      <c r="B29" s="1" t="s">
        <v>249</v>
      </c>
      <c r="C29" s="5">
        <v>52</v>
      </c>
      <c r="D29" s="5">
        <v>113</v>
      </c>
      <c r="E29" s="5" t="s">
        <v>274</v>
      </c>
    </row>
    <row r="30" spans="1:5" x14ac:dyDescent="0.35">
      <c r="A30" s="8" t="s">
        <v>117</v>
      </c>
      <c r="B30" s="1" t="s">
        <v>251</v>
      </c>
      <c r="C30" s="5">
        <v>17</v>
      </c>
      <c r="D30" s="5">
        <v>113</v>
      </c>
      <c r="E30" s="5" t="s">
        <v>275</v>
      </c>
    </row>
    <row r="31" spans="1:5" x14ac:dyDescent="0.35">
      <c r="A31" s="8" t="s">
        <v>117</v>
      </c>
      <c r="B31" s="1" t="s">
        <v>253</v>
      </c>
      <c r="C31" s="5">
        <v>14</v>
      </c>
      <c r="D31" s="5">
        <v>113</v>
      </c>
      <c r="E31" s="5" t="s">
        <v>276</v>
      </c>
    </row>
    <row r="32" spans="1:5" x14ac:dyDescent="0.35">
      <c r="A32" s="8" t="s">
        <v>118</v>
      </c>
      <c r="B32" s="1" t="s">
        <v>247</v>
      </c>
      <c r="C32" s="5">
        <v>23</v>
      </c>
      <c r="D32" s="5">
        <v>86</v>
      </c>
      <c r="E32" s="5" t="s">
        <v>277</v>
      </c>
    </row>
    <row r="33" spans="1:5" x14ac:dyDescent="0.35">
      <c r="A33" s="8" t="s">
        <v>118</v>
      </c>
      <c r="B33" s="1" t="s">
        <v>249</v>
      </c>
      <c r="C33" s="5">
        <v>32</v>
      </c>
      <c r="D33" s="5">
        <v>86</v>
      </c>
      <c r="E33" s="5" t="s">
        <v>278</v>
      </c>
    </row>
    <row r="34" spans="1:5" x14ac:dyDescent="0.35">
      <c r="A34" s="8" t="s">
        <v>118</v>
      </c>
      <c r="B34" s="1" t="s">
        <v>251</v>
      </c>
      <c r="C34" s="5">
        <v>15</v>
      </c>
      <c r="D34" s="5">
        <v>86</v>
      </c>
      <c r="E34" s="5" t="s">
        <v>279</v>
      </c>
    </row>
    <row r="35" spans="1:5" x14ac:dyDescent="0.35">
      <c r="A35" s="8" t="s">
        <v>118</v>
      </c>
      <c r="B35" s="1" t="s">
        <v>253</v>
      </c>
      <c r="C35" s="5">
        <v>16</v>
      </c>
      <c r="D35" s="5">
        <v>86</v>
      </c>
      <c r="E35" s="5" t="s">
        <v>280</v>
      </c>
    </row>
    <row r="36" spans="1:5" x14ac:dyDescent="0.35">
      <c r="A36" s="8" t="s">
        <v>119</v>
      </c>
      <c r="B36" s="1" t="s">
        <v>247</v>
      </c>
      <c r="C36" s="5">
        <v>35</v>
      </c>
      <c r="D36" s="5">
        <v>111</v>
      </c>
      <c r="E36" s="5" t="s">
        <v>281</v>
      </c>
    </row>
    <row r="37" spans="1:5" x14ac:dyDescent="0.35">
      <c r="A37" s="8" t="s">
        <v>119</v>
      </c>
      <c r="B37" s="1" t="s">
        <v>249</v>
      </c>
      <c r="C37" s="5">
        <v>33</v>
      </c>
      <c r="D37" s="5">
        <v>111</v>
      </c>
      <c r="E37" s="5" t="s">
        <v>282</v>
      </c>
    </row>
    <row r="38" spans="1:5" x14ac:dyDescent="0.35">
      <c r="A38" s="8" t="s">
        <v>119</v>
      </c>
      <c r="B38" s="1" t="s">
        <v>251</v>
      </c>
      <c r="C38" s="5">
        <v>25</v>
      </c>
      <c r="D38" s="5">
        <v>111</v>
      </c>
      <c r="E38" s="5" t="s">
        <v>283</v>
      </c>
    </row>
    <row r="39" spans="1:5" x14ac:dyDescent="0.35">
      <c r="A39" s="8" t="s">
        <v>119</v>
      </c>
      <c r="B39" s="1" t="s">
        <v>253</v>
      </c>
      <c r="C39" s="5">
        <v>18</v>
      </c>
      <c r="D39" s="5">
        <v>111</v>
      </c>
      <c r="E39" s="5" t="s">
        <v>256</v>
      </c>
    </row>
    <row r="40" spans="1:5" x14ac:dyDescent="0.35">
      <c r="A40" s="8" t="s">
        <v>120</v>
      </c>
      <c r="B40" s="1" t="s">
        <v>247</v>
      </c>
      <c r="C40" s="5">
        <v>30</v>
      </c>
      <c r="D40" s="5">
        <v>109</v>
      </c>
      <c r="E40" s="5" t="s">
        <v>284</v>
      </c>
    </row>
    <row r="41" spans="1:5" x14ac:dyDescent="0.35">
      <c r="A41" s="8" t="s">
        <v>120</v>
      </c>
      <c r="B41" s="1" t="s">
        <v>249</v>
      </c>
      <c r="C41" s="5">
        <v>39</v>
      </c>
      <c r="D41" s="5">
        <v>109</v>
      </c>
      <c r="E41" s="5" t="s">
        <v>285</v>
      </c>
    </row>
    <row r="42" spans="1:5" x14ac:dyDescent="0.35">
      <c r="A42" s="8" t="s">
        <v>120</v>
      </c>
      <c r="B42" s="1" t="s">
        <v>251</v>
      </c>
      <c r="C42" s="5">
        <v>21</v>
      </c>
      <c r="D42" s="5">
        <v>109</v>
      </c>
      <c r="E42" s="5" t="s">
        <v>286</v>
      </c>
    </row>
    <row r="43" spans="1:5" x14ac:dyDescent="0.35">
      <c r="A43" s="8" t="s">
        <v>120</v>
      </c>
      <c r="B43" s="1" t="s">
        <v>253</v>
      </c>
      <c r="C43" s="5">
        <v>19</v>
      </c>
      <c r="D43" s="5">
        <v>109</v>
      </c>
      <c r="E43" s="5" t="s">
        <v>279</v>
      </c>
    </row>
    <row r="44" spans="1:5" x14ac:dyDescent="0.35">
      <c r="A44" s="8" t="s">
        <v>121</v>
      </c>
      <c r="B44" s="1" t="s">
        <v>247</v>
      </c>
      <c r="C44" s="5">
        <v>27</v>
      </c>
      <c r="D44" s="5">
        <v>118</v>
      </c>
      <c r="E44" s="5" t="s">
        <v>287</v>
      </c>
    </row>
    <row r="45" spans="1:5" x14ac:dyDescent="0.35">
      <c r="A45" s="8" t="s">
        <v>121</v>
      </c>
      <c r="B45" s="1" t="s">
        <v>249</v>
      </c>
      <c r="C45" s="5">
        <v>38</v>
      </c>
      <c r="D45" s="5">
        <v>118</v>
      </c>
      <c r="E45" s="5" t="s">
        <v>288</v>
      </c>
    </row>
    <row r="46" spans="1:5" x14ac:dyDescent="0.35">
      <c r="A46" s="8" t="s">
        <v>121</v>
      </c>
      <c r="B46" s="1" t="s">
        <v>251</v>
      </c>
      <c r="C46" s="5">
        <v>34</v>
      </c>
      <c r="D46" s="5">
        <v>118</v>
      </c>
      <c r="E46" s="5" t="s">
        <v>289</v>
      </c>
    </row>
    <row r="47" spans="1:5" x14ac:dyDescent="0.35">
      <c r="A47" s="8" t="s">
        <v>121</v>
      </c>
      <c r="B47" s="1" t="s">
        <v>253</v>
      </c>
      <c r="C47" s="5">
        <v>19</v>
      </c>
      <c r="D47" s="5">
        <v>118</v>
      </c>
      <c r="E47" s="5" t="s">
        <v>290</v>
      </c>
    </row>
    <row r="48" spans="1:5" x14ac:dyDescent="0.35">
      <c r="A48" s="8" t="s">
        <v>122</v>
      </c>
      <c r="B48" s="1" t="s">
        <v>247</v>
      </c>
      <c r="C48" s="5">
        <v>41</v>
      </c>
      <c r="D48" s="5">
        <v>140</v>
      </c>
      <c r="E48" s="5" t="s">
        <v>291</v>
      </c>
    </row>
    <row r="49" spans="1:5" x14ac:dyDescent="0.35">
      <c r="A49" s="8" t="s">
        <v>122</v>
      </c>
      <c r="B49" s="1" t="s">
        <v>249</v>
      </c>
      <c r="C49" s="5">
        <v>41</v>
      </c>
      <c r="D49" s="5">
        <v>140</v>
      </c>
      <c r="E49" s="5" t="s">
        <v>291</v>
      </c>
    </row>
    <row r="50" spans="1:5" x14ac:dyDescent="0.35">
      <c r="A50" s="8" t="s">
        <v>122</v>
      </c>
      <c r="B50" s="1" t="s">
        <v>251</v>
      </c>
      <c r="C50" s="5">
        <v>29</v>
      </c>
      <c r="D50" s="5">
        <v>140</v>
      </c>
      <c r="E50" s="5" t="s">
        <v>292</v>
      </c>
    </row>
    <row r="51" spans="1:5" x14ac:dyDescent="0.35">
      <c r="A51" s="8" t="s">
        <v>122</v>
      </c>
      <c r="B51" s="1" t="s">
        <v>253</v>
      </c>
      <c r="C51" s="5">
        <v>29</v>
      </c>
      <c r="D51" s="5">
        <v>140</v>
      </c>
      <c r="E51" s="5" t="s">
        <v>292</v>
      </c>
    </row>
    <row r="52" spans="1:5" x14ac:dyDescent="0.35">
      <c r="A52" s="8" t="s">
        <v>123</v>
      </c>
      <c r="B52" s="1" t="s">
        <v>247</v>
      </c>
      <c r="C52" s="5">
        <v>22</v>
      </c>
      <c r="D52" s="5">
        <v>117</v>
      </c>
      <c r="E52" s="5" t="s">
        <v>293</v>
      </c>
    </row>
    <row r="53" spans="1:5" x14ac:dyDescent="0.35">
      <c r="A53" s="8" t="s">
        <v>123</v>
      </c>
      <c r="B53" s="1" t="s">
        <v>249</v>
      </c>
      <c r="C53" s="5">
        <v>25</v>
      </c>
      <c r="D53" s="5">
        <v>117</v>
      </c>
      <c r="E53" s="5" t="s">
        <v>294</v>
      </c>
    </row>
    <row r="54" spans="1:5" x14ac:dyDescent="0.35">
      <c r="A54" s="8" t="s">
        <v>123</v>
      </c>
      <c r="B54" s="1" t="s">
        <v>251</v>
      </c>
      <c r="C54" s="5">
        <v>30</v>
      </c>
      <c r="D54" s="5">
        <v>117</v>
      </c>
      <c r="E54" s="5" t="s">
        <v>295</v>
      </c>
    </row>
    <row r="55" spans="1:5" x14ac:dyDescent="0.35">
      <c r="A55" s="8" t="s">
        <v>123</v>
      </c>
      <c r="B55" s="1" t="s">
        <v>253</v>
      </c>
      <c r="C55" s="5">
        <v>40</v>
      </c>
      <c r="D55" s="5">
        <v>117</v>
      </c>
      <c r="E55" s="5" t="s">
        <v>296</v>
      </c>
    </row>
    <row r="56" spans="1:5" x14ac:dyDescent="0.35">
      <c r="A56" s="8" t="s">
        <v>124</v>
      </c>
      <c r="B56" s="1" t="s">
        <v>247</v>
      </c>
      <c r="C56" s="5">
        <v>38</v>
      </c>
      <c r="D56" s="5">
        <v>154</v>
      </c>
      <c r="E56" s="5" t="s">
        <v>297</v>
      </c>
    </row>
    <row r="57" spans="1:5" x14ac:dyDescent="0.35">
      <c r="A57" s="8" t="s">
        <v>124</v>
      </c>
      <c r="B57" s="1" t="s">
        <v>249</v>
      </c>
      <c r="C57" s="5">
        <v>35</v>
      </c>
      <c r="D57" s="5">
        <v>154</v>
      </c>
      <c r="E57" s="5" t="s">
        <v>298</v>
      </c>
    </row>
    <row r="58" spans="1:5" x14ac:dyDescent="0.35">
      <c r="A58" s="8" t="s">
        <v>124</v>
      </c>
      <c r="B58" s="1" t="s">
        <v>251</v>
      </c>
      <c r="C58" s="5">
        <v>37</v>
      </c>
      <c r="D58" s="5">
        <v>154</v>
      </c>
      <c r="E58" s="5" t="s">
        <v>299</v>
      </c>
    </row>
    <row r="59" spans="1:5" x14ac:dyDescent="0.35">
      <c r="A59" s="8" t="s">
        <v>124</v>
      </c>
      <c r="B59" s="1" t="s">
        <v>253</v>
      </c>
      <c r="C59" s="5">
        <v>44</v>
      </c>
      <c r="D59" s="5">
        <v>154</v>
      </c>
      <c r="E59" s="5" t="s">
        <v>260</v>
      </c>
    </row>
    <row r="60" spans="1:5" x14ac:dyDescent="0.35">
      <c r="A60" s="8" t="s">
        <v>125</v>
      </c>
      <c r="B60" s="1" t="s">
        <v>247</v>
      </c>
      <c r="C60" s="5">
        <v>20</v>
      </c>
      <c r="D60" s="5">
        <v>134</v>
      </c>
      <c r="E60" s="5" t="s">
        <v>300</v>
      </c>
    </row>
    <row r="61" spans="1:5" x14ac:dyDescent="0.35">
      <c r="A61" s="8" t="s">
        <v>125</v>
      </c>
      <c r="B61" s="1" t="s">
        <v>249</v>
      </c>
      <c r="C61" s="5">
        <v>35</v>
      </c>
      <c r="D61" s="5">
        <v>134</v>
      </c>
      <c r="E61" s="5" t="s">
        <v>301</v>
      </c>
    </row>
    <row r="62" spans="1:5" x14ac:dyDescent="0.35">
      <c r="A62" s="8" t="s">
        <v>125</v>
      </c>
      <c r="B62" s="1" t="s">
        <v>251</v>
      </c>
      <c r="C62" s="5">
        <v>37</v>
      </c>
      <c r="D62" s="5">
        <v>134</v>
      </c>
      <c r="E62" s="5" t="s">
        <v>302</v>
      </c>
    </row>
    <row r="63" spans="1:5" x14ac:dyDescent="0.35">
      <c r="A63" s="8" t="s">
        <v>125</v>
      </c>
      <c r="B63" s="1" t="s">
        <v>253</v>
      </c>
      <c r="C63" s="5">
        <v>42</v>
      </c>
      <c r="D63" s="5">
        <v>134</v>
      </c>
      <c r="E63" s="5" t="s">
        <v>303</v>
      </c>
    </row>
    <row r="64" spans="1:5" x14ac:dyDescent="0.35">
      <c r="A64" s="8" t="s">
        <v>126</v>
      </c>
      <c r="B64" s="1" t="s">
        <v>247</v>
      </c>
      <c r="C64" s="5">
        <v>18</v>
      </c>
      <c r="D64" s="5">
        <v>123</v>
      </c>
      <c r="E64" s="5" t="s">
        <v>304</v>
      </c>
    </row>
    <row r="65" spans="1:5" x14ac:dyDescent="0.35">
      <c r="A65" s="8" t="s">
        <v>126</v>
      </c>
      <c r="B65" s="1" t="s">
        <v>249</v>
      </c>
      <c r="C65" s="5">
        <v>30</v>
      </c>
      <c r="D65" s="5">
        <v>123</v>
      </c>
      <c r="E65" s="5" t="s">
        <v>305</v>
      </c>
    </row>
    <row r="66" spans="1:5" x14ac:dyDescent="0.35">
      <c r="A66" s="8" t="s">
        <v>126</v>
      </c>
      <c r="B66" s="1" t="s">
        <v>251</v>
      </c>
      <c r="C66" s="5">
        <v>32</v>
      </c>
      <c r="D66" s="5">
        <v>123</v>
      </c>
      <c r="E66" s="5" t="s">
        <v>306</v>
      </c>
    </row>
    <row r="67" spans="1:5" x14ac:dyDescent="0.35">
      <c r="A67" s="8" t="s">
        <v>126</v>
      </c>
      <c r="B67" s="1" t="s">
        <v>253</v>
      </c>
      <c r="C67" s="5">
        <v>43</v>
      </c>
      <c r="D67" s="5">
        <v>123</v>
      </c>
      <c r="E67" s="5" t="s">
        <v>307</v>
      </c>
    </row>
    <row r="68" spans="1:5" x14ac:dyDescent="0.35">
      <c r="A68" s="8" t="s">
        <v>127</v>
      </c>
      <c r="B68" s="1" t="s">
        <v>247</v>
      </c>
      <c r="C68" s="5">
        <v>21</v>
      </c>
      <c r="D68" s="5">
        <v>106</v>
      </c>
      <c r="E68" s="5" t="s">
        <v>308</v>
      </c>
    </row>
    <row r="69" spans="1:5" x14ac:dyDescent="0.35">
      <c r="A69" s="8" t="s">
        <v>127</v>
      </c>
      <c r="B69" s="1" t="s">
        <v>249</v>
      </c>
      <c r="C69" s="5">
        <v>36</v>
      </c>
      <c r="D69" s="5">
        <v>106</v>
      </c>
      <c r="E69" s="5" t="s">
        <v>309</v>
      </c>
    </row>
    <row r="70" spans="1:5" x14ac:dyDescent="0.35">
      <c r="A70" s="8" t="s">
        <v>127</v>
      </c>
      <c r="B70" s="1" t="s">
        <v>251</v>
      </c>
      <c r="C70" s="5">
        <v>16</v>
      </c>
      <c r="D70" s="5">
        <v>106</v>
      </c>
      <c r="E70" s="5" t="s">
        <v>310</v>
      </c>
    </row>
    <row r="71" spans="1:5" x14ac:dyDescent="0.35">
      <c r="A71" s="8" t="s">
        <v>127</v>
      </c>
      <c r="B71" s="1" t="s">
        <v>253</v>
      </c>
      <c r="C71" s="5">
        <v>33</v>
      </c>
      <c r="D71" s="5">
        <v>106</v>
      </c>
      <c r="E71" s="5" t="s">
        <v>311</v>
      </c>
    </row>
    <row r="72" spans="1:5" x14ac:dyDescent="0.35">
      <c r="A72" s="8" t="s">
        <v>128</v>
      </c>
      <c r="B72" s="1" t="s">
        <v>247</v>
      </c>
      <c r="C72" s="5">
        <v>21</v>
      </c>
      <c r="D72" s="5">
        <v>88</v>
      </c>
      <c r="E72" s="5" t="s">
        <v>312</v>
      </c>
    </row>
    <row r="73" spans="1:5" x14ac:dyDescent="0.35">
      <c r="A73" s="8" t="s">
        <v>128</v>
      </c>
      <c r="B73" s="1" t="s">
        <v>249</v>
      </c>
      <c r="C73" s="5">
        <v>18</v>
      </c>
      <c r="D73" s="5">
        <v>88</v>
      </c>
      <c r="E73" s="5" t="s">
        <v>313</v>
      </c>
    </row>
    <row r="74" spans="1:5" x14ac:dyDescent="0.35">
      <c r="A74" s="8" t="s">
        <v>128</v>
      </c>
      <c r="B74" s="1" t="s">
        <v>251</v>
      </c>
      <c r="C74" s="5">
        <v>25</v>
      </c>
      <c r="D74" s="5">
        <v>88</v>
      </c>
      <c r="E74" s="5" t="s">
        <v>314</v>
      </c>
    </row>
    <row r="75" spans="1:5" x14ac:dyDescent="0.35">
      <c r="A75" s="8" t="s">
        <v>128</v>
      </c>
      <c r="B75" s="1" t="s">
        <v>253</v>
      </c>
      <c r="C75" s="5">
        <v>24</v>
      </c>
      <c r="D75" s="5">
        <v>88</v>
      </c>
      <c r="E75" s="5" t="s">
        <v>315</v>
      </c>
    </row>
    <row r="76" spans="1:5" x14ac:dyDescent="0.35">
      <c r="A76" s="8" t="s">
        <v>129</v>
      </c>
      <c r="B76" s="1" t="s">
        <v>247</v>
      </c>
      <c r="C76" s="5">
        <v>25</v>
      </c>
      <c r="D76" s="5">
        <v>117</v>
      </c>
      <c r="E76" s="5" t="s">
        <v>294</v>
      </c>
    </row>
    <row r="77" spans="1:5" x14ac:dyDescent="0.35">
      <c r="A77" s="8" t="s">
        <v>129</v>
      </c>
      <c r="B77" s="1" t="s">
        <v>249</v>
      </c>
      <c r="C77" s="5">
        <v>26</v>
      </c>
      <c r="D77" s="5">
        <v>117</v>
      </c>
      <c r="E77" s="5" t="s">
        <v>316</v>
      </c>
    </row>
    <row r="78" spans="1:5" x14ac:dyDescent="0.35">
      <c r="A78" s="8" t="s">
        <v>129</v>
      </c>
      <c r="B78" s="1" t="s">
        <v>251</v>
      </c>
      <c r="C78" s="5">
        <v>23</v>
      </c>
      <c r="D78" s="5">
        <v>117</v>
      </c>
      <c r="E78" s="5" t="s">
        <v>317</v>
      </c>
    </row>
    <row r="79" spans="1:5" x14ac:dyDescent="0.35">
      <c r="A79" s="8" t="s">
        <v>129</v>
      </c>
      <c r="B79" s="1" t="s">
        <v>253</v>
      </c>
      <c r="C79" s="5">
        <v>43</v>
      </c>
      <c r="D79" s="5">
        <v>117</v>
      </c>
      <c r="E79" s="5" t="s">
        <v>318</v>
      </c>
    </row>
    <row r="80" spans="1:5" x14ac:dyDescent="0.35">
      <c r="A80" s="8" t="s">
        <v>130</v>
      </c>
      <c r="B80" s="1" t="s">
        <v>247</v>
      </c>
      <c r="C80" s="5">
        <v>21</v>
      </c>
      <c r="D80" s="5">
        <v>95</v>
      </c>
      <c r="E80" s="5" t="s">
        <v>319</v>
      </c>
    </row>
    <row r="81" spans="1:5" x14ac:dyDescent="0.35">
      <c r="A81" s="8" t="s">
        <v>130</v>
      </c>
      <c r="B81" s="1" t="s">
        <v>249</v>
      </c>
      <c r="C81" s="5">
        <v>23</v>
      </c>
      <c r="D81" s="5">
        <v>95</v>
      </c>
      <c r="E81" s="5" t="s">
        <v>320</v>
      </c>
    </row>
    <row r="82" spans="1:5" x14ac:dyDescent="0.35">
      <c r="A82" s="8" t="s">
        <v>130</v>
      </c>
      <c r="B82" s="1" t="s">
        <v>251</v>
      </c>
      <c r="C82" s="5">
        <v>16</v>
      </c>
      <c r="D82" s="5">
        <v>95</v>
      </c>
      <c r="E82" s="5" t="s">
        <v>321</v>
      </c>
    </row>
    <row r="83" spans="1:5" x14ac:dyDescent="0.35">
      <c r="A83" s="8" t="s">
        <v>130</v>
      </c>
      <c r="B83" s="1" t="s">
        <v>253</v>
      </c>
      <c r="C83" s="5">
        <v>35</v>
      </c>
      <c r="D83" s="5">
        <v>95</v>
      </c>
      <c r="E83" s="5" t="s">
        <v>318</v>
      </c>
    </row>
    <row r="84" spans="1:5" x14ac:dyDescent="0.35">
      <c r="A84" s="8" t="s">
        <v>131</v>
      </c>
      <c r="B84" s="1" t="s">
        <v>247</v>
      </c>
      <c r="C84" s="5">
        <v>19</v>
      </c>
      <c r="D84" s="5">
        <v>93</v>
      </c>
      <c r="E84" s="5" t="s">
        <v>322</v>
      </c>
    </row>
    <row r="85" spans="1:5" x14ac:dyDescent="0.35">
      <c r="A85" s="8" t="s">
        <v>131</v>
      </c>
      <c r="B85" s="1" t="s">
        <v>249</v>
      </c>
      <c r="C85" s="5">
        <v>25</v>
      </c>
      <c r="D85" s="5">
        <v>93</v>
      </c>
      <c r="E85" s="5" t="s">
        <v>323</v>
      </c>
    </row>
    <row r="86" spans="1:5" x14ac:dyDescent="0.35">
      <c r="A86" s="8" t="s">
        <v>131</v>
      </c>
      <c r="B86" s="1" t="s">
        <v>251</v>
      </c>
      <c r="C86" s="5">
        <v>11</v>
      </c>
      <c r="D86" s="5">
        <v>93</v>
      </c>
      <c r="E86" s="5" t="s">
        <v>324</v>
      </c>
    </row>
    <row r="87" spans="1:5" x14ac:dyDescent="0.35">
      <c r="A87" s="8" t="s">
        <v>131</v>
      </c>
      <c r="B87" s="1" t="s">
        <v>253</v>
      </c>
      <c r="C87" s="5">
        <v>38</v>
      </c>
      <c r="D87" s="5">
        <v>93</v>
      </c>
      <c r="E87" s="5" t="s">
        <v>325</v>
      </c>
    </row>
    <row r="88" spans="1:5" x14ac:dyDescent="0.35">
      <c r="A88" s="8" t="s">
        <v>132</v>
      </c>
      <c r="B88" s="1" t="s">
        <v>247</v>
      </c>
      <c r="C88" s="5">
        <v>26</v>
      </c>
      <c r="D88" s="5">
        <v>99</v>
      </c>
      <c r="E88" s="5" t="s">
        <v>326</v>
      </c>
    </row>
    <row r="89" spans="1:5" x14ac:dyDescent="0.35">
      <c r="A89" s="8" t="s">
        <v>132</v>
      </c>
      <c r="B89" s="1" t="s">
        <v>249</v>
      </c>
      <c r="C89" s="5">
        <v>25</v>
      </c>
      <c r="D89" s="5">
        <v>99</v>
      </c>
      <c r="E89" s="5" t="s">
        <v>327</v>
      </c>
    </row>
    <row r="90" spans="1:5" x14ac:dyDescent="0.35">
      <c r="A90" s="8" t="s">
        <v>132</v>
      </c>
      <c r="B90" s="1" t="s">
        <v>251</v>
      </c>
      <c r="C90" s="5">
        <v>17</v>
      </c>
      <c r="D90" s="5">
        <v>99</v>
      </c>
      <c r="E90" s="5" t="s">
        <v>328</v>
      </c>
    </row>
    <row r="91" spans="1:5" x14ac:dyDescent="0.35">
      <c r="A91" s="8" t="s">
        <v>132</v>
      </c>
      <c r="B91" s="1" t="s">
        <v>253</v>
      </c>
      <c r="C91" s="5">
        <v>31</v>
      </c>
      <c r="D91" s="5">
        <v>99</v>
      </c>
      <c r="E91" s="5" t="s">
        <v>303</v>
      </c>
    </row>
    <row r="92" spans="1:5" x14ac:dyDescent="0.35">
      <c r="A92" s="8" t="s">
        <v>133</v>
      </c>
      <c r="B92" s="1" t="s">
        <v>247</v>
      </c>
      <c r="C92" s="5">
        <v>52</v>
      </c>
      <c r="D92" s="5">
        <v>142</v>
      </c>
      <c r="E92" s="5" t="s">
        <v>329</v>
      </c>
    </row>
    <row r="93" spans="1:5" x14ac:dyDescent="0.35">
      <c r="A93" s="8" t="s">
        <v>133</v>
      </c>
      <c r="B93" s="1" t="s">
        <v>249</v>
      </c>
      <c r="C93" s="5">
        <v>39</v>
      </c>
      <c r="D93" s="5">
        <v>142</v>
      </c>
      <c r="E93" s="5" t="s">
        <v>284</v>
      </c>
    </row>
    <row r="94" spans="1:5" x14ac:dyDescent="0.35">
      <c r="A94" s="8" t="s">
        <v>133</v>
      </c>
      <c r="B94" s="1" t="s">
        <v>251</v>
      </c>
      <c r="C94" s="5">
        <v>16</v>
      </c>
      <c r="D94" s="5">
        <v>142</v>
      </c>
      <c r="E94" s="5" t="s">
        <v>330</v>
      </c>
    </row>
    <row r="95" spans="1:5" x14ac:dyDescent="0.35">
      <c r="A95" s="8" t="s">
        <v>133</v>
      </c>
      <c r="B95" s="1" t="s">
        <v>253</v>
      </c>
      <c r="C95" s="5">
        <v>35</v>
      </c>
      <c r="D95" s="5">
        <v>142</v>
      </c>
      <c r="E95" s="5" t="s">
        <v>331</v>
      </c>
    </row>
    <row r="96" spans="1:5" x14ac:dyDescent="0.35">
      <c r="A96" s="8" t="s">
        <v>134</v>
      </c>
      <c r="B96" s="1" t="s">
        <v>247</v>
      </c>
      <c r="C96" s="5">
        <v>66</v>
      </c>
      <c r="D96" s="5">
        <v>154</v>
      </c>
      <c r="E96" s="5" t="s">
        <v>332</v>
      </c>
    </row>
    <row r="97" spans="1:5" x14ac:dyDescent="0.35">
      <c r="A97" s="8" t="s">
        <v>134</v>
      </c>
      <c r="B97" s="1" t="s">
        <v>249</v>
      </c>
      <c r="C97" s="5">
        <v>45</v>
      </c>
      <c r="D97" s="5">
        <v>154</v>
      </c>
      <c r="E97" s="5" t="s">
        <v>333</v>
      </c>
    </row>
    <row r="98" spans="1:5" x14ac:dyDescent="0.35">
      <c r="A98" s="8" t="s">
        <v>134</v>
      </c>
      <c r="B98" s="1" t="s">
        <v>251</v>
      </c>
      <c r="C98" s="5">
        <v>8</v>
      </c>
      <c r="D98" s="5">
        <v>154</v>
      </c>
      <c r="E98" s="5" t="s">
        <v>221</v>
      </c>
    </row>
    <row r="99" spans="1:5" x14ac:dyDescent="0.35">
      <c r="A99" s="8" t="s">
        <v>134</v>
      </c>
      <c r="B99" s="1" t="s">
        <v>253</v>
      </c>
      <c r="C99" s="5">
        <v>35</v>
      </c>
      <c r="D99" s="5">
        <v>154</v>
      </c>
      <c r="E99" s="5" t="s">
        <v>298</v>
      </c>
    </row>
    <row r="100" spans="1:5" x14ac:dyDescent="0.35">
      <c r="A100" s="8"/>
    </row>
    <row r="101" spans="1:5" x14ac:dyDescent="0.35">
      <c r="A101" s="8"/>
    </row>
    <row r="102" spans="1:5" x14ac:dyDescent="0.35">
      <c r="A102" s="8"/>
    </row>
    <row r="103" spans="1:5" x14ac:dyDescent="0.35">
      <c r="A103" s="8"/>
    </row>
    <row r="104" spans="1:5" x14ac:dyDescent="0.35">
      <c r="A104" s="8"/>
    </row>
    <row r="105" spans="1:5" x14ac:dyDescent="0.35">
      <c r="A105" s="8"/>
    </row>
    <row r="106" spans="1:5" x14ac:dyDescent="0.35">
      <c r="A106" s="8"/>
    </row>
    <row r="107" spans="1:5" x14ac:dyDescent="0.35">
      <c r="A107" s="8"/>
    </row>
    <row r="108" spans="1:5" x14ac:dyDescent="0.35">
      <c r="A108" s="8"/>
    </row>
    <row r="109" spans="1:5" x14ac:dyDescent="0.35">
      <c r="A109" s="8"/>
    </row>
    <row r="110" spans="1:5" x14ac:dyDescent="0.35">
      <c r="A110" s="8"/>
    </row>
    <row r="111" spans="1:5" x14ac:dyDescent="0.35">
      <c r="A111" s="8"/>
    </row>
    <row r="112" spans="1:5"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0"/>
  <sheetViews>
    <sheetView workbookViewId="0"/>
  </sheetViews>
  <sheetFormatPr defaultColWidth="11.07421875" defaultRowHeight="15.5" x14ac:dyDescent="0.35"/>
  <cols>
    <col min="1" max="1" width="10.07421875" customWidth="1"/>
    <col min="2" max="2" width="16.69140625" customWidth="1"/>
    <col min="3" max="3" width="24.921875" bestFit="1" customWidth="1"/>
  </cols>
  <sheetData>
    <row r="1" spans="1:3" ht="20" x14ac:dyDescent="0.4">
      <c r="A1" s="10" t="s">
        <v>33</v>
      </c>
      <c r="B1" s="8"/>
    </row>
    <row r="2" spans="1:3" x14ac:dyDescent="0.35">
      <c r="A2" s="8" t="s">
        <v>9</v>
      </c>
      <c r="B2" s="8"/>
    </row>
    <row r="3" spans="1:3" x14ac:dyDescent="0.35">
      <c r="A3" s="9" t="s">
        <v>109</v>
      </c>
      <c r="B3" s="9" t="s">
        <v>334</v>
      </c>
      <c r="C3" s="6" t="s">
        <v>110</v>
      </c>
    </row>
    <row r="4" spans="1:3" x14ac:dyDescent="0.35">
      <c r="A4" s="8" t="s">
        <v>124</v>
      </c>
      <c r="B4" s="8" t="s">
        <v>335</v>
      </c>
      <c r="C4" s="5">
        <v>36</v>
      </c>
    </row>
    <row r="5" spans="1:3" x14ac:dyDescent="0.35">
      <c r="A5" s="8" t="s">
        <v>124</v>
      </c>
      <c r="B5" s="8" t="s">
        <v>336</v>
      </c>
      <c r="C5" s="5">
        <v>8</v>
      </c>
    </row>
    <row r="6" spans="1:3" x14ac:dyDescent="0.35">
      <c r="A6" s="8" t="s">
        <v>124</v>
      </c>
      <c r="B6" s="8" t="s">
        <v>337</v>
      </c>
      <c r="C6" s="5">
        <v>2</v>
      </c>
    </row>
    <row r="7" spans="1:3" x14ac:dyDescent="0.35">
      <c r="A7" s="8" t="s">
        <v>124</v>
      </c>
      <c r="B7" s="8" t="s">
        <v>338</v>
      </c>
      <c r="C7" s="5">
        <v>13</v>
      </c>
    </row>
    <row r="8" spans="1:3" x14ac:dyDescent="0.35">
      <c r="A8" s="8" t="s">
        <v>124</v>
      </c>
      <c r="B8" s="8" t="s">
        <v>339</v>
      </c>
      <c r="C8" s="5">
        <v>6</v>
      </c>
    </row>
    <row r="9" spans="1:3" x14ac:dyDescent="0.35">
      <c r="A9" s="8" t="s">
        <v>125</v>
      </c>
      <c r="B9" s="8" t="s">
        <v>335</v>
      </c>
      <c r="C9" s="5">
        <v>29</v>
      </c>
    </row>
    <row r="10" spans="1:3" x14ac:dyDescent="0.35">
      <c r="A10" s="8" t="s">
        <v>125</v>
      </c>
      <c r="B10" s="8" t="s">
        <v>336</v>
      </c>
      <c r="C10" s="5">
        <v>13</v>
      </c>
    </row>
    <row r="11" spans="1:3" x14ac:dyDescent="0.35">
      <c r="A11" s="8" t="s">
        <v>125</v>
      </c>
      <c r="B11" s="8" t="s">
        <v>337</v>
      </c>
      <c r="C11" s="5">
        <v>2</v>
      </c>
    </row>
    <row r="12" spans="1:3" x14ac:dyDescent="0.35">
      <c r="A12" s="8" t="s">
        <v>125</v>
      </c>
      <c r="B12" s="8" t="s">
        <v>338</v>
      </c>
      <c r="C12" s="5">
        <v>6</v>
      </c>
    </row>
    <row r="13" spans="1:3" x14ac:dyDescent="0.35">
      <c r="A13" s="8" t="s">
        <v>125</v>
      </c>
      <c r="B13" s="8" t="s">
        <v>339</v>
      </c>
      <c r="C13" s="5">
        <v>7</v>
      </c>
    </row>
    <row r="14" spans="1:3" x14ac:dyDescent="0.35">
      <c r="A14" s="8" t="s">
        <v>126</v>
      </c>
      <c r="B14" s="8" t="s">
        <v>335</v>
      </c>
      <c r="C14" s="5">
        <v>33</v>
      </c>
    </row>
    <row r="15" spans="1:3" x14ac:dyDescent="0.35">
      <c r="A15" s="8" t="s">
        <v>126</v>
      </c>
      <c r="B15" s="8" t="s">
        <v>336</v>
      </c>
      <c r="C15" s="5">
        <v>3</v>
      </c>
    </row>
    <row r="16" spans="1:3" x14ac:dyDescent="0.35">
      <c r="A16" s="8" t="s">
        <v>126</v>
      </c>
      <c r="B16" s="8" t="s">
        <v>337</v>
      </c>
      <c r="C16" s="5">
        <v>2</v>
      </c>
    </row>
    <row r="17" spans="1:3" x14ac:dyDescent="0.35">
      <c r="A17" s="8" t="s">
        <v>126</v>
      </c>
      <c r="B17" s="8" t="s">
        <v>338</v>
      </c>
      <c r="C17" s="5">
        <v>8</v>
      </c>
    </row>
    <row r="18" spans="1:3" x14ac:dyDescent="0.35">
      <c r="A18" s="8" t="s">
        <v>126</v>
      </c>
      <c r="B18" s="8" t="s">
        <v>339</v>
      </c>
      <c r="C18" s="5">
        <v>1</v>
      </c>
    </row>
    <row r="19" spans="1:3" x14ac:dyDescent="0.35">
      <c r="A19" s="8" t="s">
        <v>127</v>
      </c>
      <c r="B19" s="8" t="s">
        <v>335</v>
      </c>
      <c r="C19" s="5">
        <v>29</v>
      </c>
    </row>
    <row r="20" spans="1:3" x14ac:dyDescent="0.35">
      <c r="A20" s="8" t="s">
        <v>127</v>
      </c>
      <c r="B20" s="8" t="s">
        <v>336</v>
      </c>
      <c r="C20" s="5">
        <v>7</v>
      </c>
    </row>
    <row r="21" spans="1:3" x14ac:dyDescent="0.35">
      <c r="A21" s="8" t="s">
        <v>127</v>
      </c>
      <c r="B21" s="8" t="s">
        <v>337</v>
      </c>
      <c r="C21" s="5">
        <v>1</v>
      </c>
    </row>
    <row r="22" spans="1:3" x14ac:dyDescent="0.35">
      <c r="A22" s="8" t="s">
        <v>127</v>
      </c>
      <c r="B22" s="8" t="s">
        <v>338</v>
      </c>
      <c r="C22" s="5">
        <v>6</v>
      </c>
    </row>
    <row r="23" spans="1:3" x14ac:dyDescent="0.35">
      <c r="A23" s="8" t="s">
        <v>127</v>
      </c>
      <c r="B23" s="8" t="s">
        <v>339</v>
      </c>
      <c r="C23" s="5">
        <v>4</v>
      </c>
    </row>
    <row r="24" spans="1:3" x14ac:dyDescent="0.35">
      <c r="A24" s="8" t="s">
        <v>128</v>
      </c>
      <c r="B24" s="8" t="s">
        <v>335</v>
      </c>
      <c r="C24" s="5">
        <v>20</v>
      </c>
    </row>
    <row r="25" spans="1:3" x14ac:dyDescent="0.35">
      <c r="A25" s="8" t="s">
        <v>128</v>
      </c>
      <c r="B25" s="8" t="s">
        <v>336</v>
      </c>
      <c r="C25" s="5">
        <v>6</v>
      </c>
    </row>
    <row r="26" spans="1:3" x14ac:dyDescent="0.35">
      <c r="A26" s="8" t="s">
        <v>128</v>
      </c>
      <c r="B26" s="8" t="s">
        <v>337</v>
      </c>
      <c r="C26" s="5">
        <v>0</v>
      </c>
    </row>
    <row r="27" spans="1:3" x14ac:dyDescent="0.35">
      <c r="A27" s="8" t="s">
        <v>128</v>
      </c>
      <c r="B27" s="8" t="s">
        <v>338</v>
      </c>
      <c r="C27" s="5">
        <v>6</v>
      </c>
    </row>
    <row r="28" spans="1:3" x14ac:dyDescent="0.35">
      <c r="A28" s="8" t="s">
        <v>128</v>
      </c>
      <c r="B28" s="8" t="s">
        <v>339</v>
      </c>
      <c r="C28" s="5">
        <v>0</v>
      </c>
    </row>
    <row r="29" spans="1:3" x14ac:dyDescent="0.35">
      <c r="A29" s="8" t="s">
        <v>129</v>
      </c>
      <c r="B29" s="8" t="s">
        <v>335</v>
      </c>
      <c r="C29" s="5">
        <v>23</v>
      </c>
    </row>
    <row r="30" spans="1:3" x14ac:dyDescent="0.35">
      <c r="A30" s="8" t="s">
        <v>129</v>
      </c>
      <c r="B30" s="8" t="s">
        <v>336</v>
      </c>
      <c r="C30" s="5">
        <v>4</v>
      </c>
    </row>
    <row r="31" spans="1:3" x14ac:dyDescent="0.35">
      <c r="A31" s="8" t="s">
        <v>129</v>
      </c>
      <c r="B31" s="8" t="s">
        <v>337</v>
      </c>
      <c r="C31" s="5">
        <v>4</v>
      </c>
    </row>
    <row r="32" spans="1:3" x14ac:dyDescent="0.35">
      <c r="A32" s="8" t="s">
        <v>129</v>
      </c>
      <c r="B32" s="8" t="s">
        <v>338</v>
      </c>
      <c r="C32" s="5">
        <v>3</v>
      </c>
    </row>
    <row r="33" spans="1:3" x14ac:dyDescent="0.35">
      <c r="A33" s="8" t="s">
        <v>129</v>
      </c>
      <c r="B33" s="8" t="s">
        <v>339</v>
      </c>
      <c r="C33" s="5">
        <v>3</v>
      </c>
    </row>
    <row r="34" spans="1:3" x14ac:dyDescent="0.35">
      <c r="A34" s="8" t="s">
        <v>130</v>
      </c>
      <c r="B34" s="8" t="s">
        <v>335</v>
      </c>
      <c r="C34" s="5">
        <v>25</v>
      </c>
    </row>
    <row r="35" spans="1:3" x14ac:dyDescent="0.35">
      <c r="A35" s="8" t="s">
        <v>130</v>
      </c>
      <c r="B35" s="8" t="s">
        <v>336</v>
      </c>
      <c r="C35" s="5">
        <v>4</v>
      </c>
    </row>
    <row r="36" spans="1:3" x14ac:dyDescent="0.35">
      <c r="A36" s="8" t="s">
        <v>130</v>
      </c>
      <c r="B36" s="8" t="s">
        <v>337</v>
      </c>
      <c r="C36" s="5">
        <v>2</v>
      </c>
    </row>
    <row r="37" spans="1:3" x14ac:dyDescent="0.35">
      <c r="A37" s="8" t="s">
        <v>130</v>
      </c>
      <c r="B37" s="8" t="s">
        <v>338</v>
      </c>
      <c r="C37" s="5">
        <v>5</v>
      </c>
    </row>
    <row r="38" spans="1:3" x14ac:dyDescent="0.35">
      <c r="A38" s="8" t="s">
        <v>130</v>
      </c>
      <c r="B38" s="8" t="s">
        <v>339</v>
      </c>
      <c r="C38" s="5">
        <v>1</v>
      </c>
    </row>
    <row r="39" spans="1:3" x14ac:dyDescent="0.35">
      <c r="A39" s="8" t="s">
        <v>131</v>
      </c>
      <c r="B39" s="8" t="s">
        <v>335</v>
      </c>
      <c r="C39" s="5">
        <v>26</v>
      </c>
    </row>
    <row r="40" spans="1:3" x14ac:dyDescent="0.35">
      <c r="A40" s="8" t="s">
        <v>131</v>
      </c>
      <c r="B40" s="8" t="s">
        <v>336</v>
      </c>
      <c r="C40" s="5">
        <v>2</v>
      </c>
    </row>
    <row r="41" spans="1:3" x14ac:dyDescent="0.35">
      <c r="A41" s="8" t="s">
        <v>131</v>
      </c>
      <c r="B41" s="8" t="s">
        <v>337</v>
      </c>
      <c r="C41" s="5">
        <v>3</v>
      </c>
    </row>
    <row r="42" spans="1:3" x14ac:dyDescent="0.35">
      <c r="A42" s="8" t="s">
        <v>131</v>
      </c>
      <c r="B42" s="8" t="s">
        <v>338</v>
      </c>
      <c r="C42" s="5">
        <v>4</v>
      </c>
    </row>
    <row r="43" spans="1:3" x14ac:dyDescent="0.35">
      <c r="A43" s="8" t="s">
        <v>131</v>
      </c>
      <c r="B43" s="8" t="s">
        <v>339</v>
      </c>
      <c r="C43" s="5">
        <v>2</v>
      </c>
    </row>
    <row r="44" spans="1:3" x14ac:dyDescent="0.35">
      <c r="A44" s="8" t="s">
        <v>132</v>
      </c>
      <c r="B44" s="8" t="s">
        <v>335</v>
      </c>
      <c r="C44" s="5">
        <v>31</v>
      </c>
    </row>
    <row r="45" spans="1:3" x14ac:dyDescent="0.35">
      <c r="A45" s="8" t="s">
        <v>132</v>
      </c>
      <c r="B45" s="8" t="s">
        <v>336</v>
      </c>
      <c r="C45" s="5">
        <v>7</v>
      </c>
    </row>
    <row r="46" spans="1:3" x14ac:dyDescent="0.35">
      <c r="A46" s="8" t="s">
        <v>132</v>
      </c>
      <c r="B46" s="8" t="s">
        <v>337</v>
      </c>
      <c r="C46" s="5">
        <v>3</v>
      </c>
    </row>
    <row r="47" spans="1:3" x14ac:dyDescent="0.35">
      <c r="A47" s="8" t="s">
        <v>132</v>
      </c>
      <c r="B47" s="8" t="s">
        <v>338</v>
      </c>
      <c r="C47" s="5">
        <v>5</v>
      </c>
    </row>
    <row r="48" spans="1:3" x14ac:dyDescent="0.35">
      <c r="A48" s="8" t="s">
        <v>132</v>
      </c>
      <c r="B48" s="8" t="s">
        <v>339</v>
      </c>
      <c r="C48" s="5">
        <v>0</v>
      </c>
    </row>
    <row r="49" spans="1:3" x14ac:dyDescent="0.35">
      <c r="A49" s="8" t="s">
        <v>133</v>
      </c>
      <c r="B49" s="8" t="s">
        <v>335</v>
      </c>
      <c r="C49" s="5">
        <v>41</v>
      </c>
    </row>
    <row r="50" spans="1:3" x14ac:dyDescent="0.35">
      <c r="A50" s="8" t="s">
        <v>133</v>
      </c>
      <c r="B50" s="8" t="s">
        <v>336</v>
      </c>
      <c r="C50" s="5">
        <v>5</v>
      </c>
    </row>
    <row r="51" spans="1:3" x14ac:dyDescent="0.35">
      <c r="A51" s="8" t="s">
        <v>133</v>
      </c>
      <c r="B51" s="8" t="s">
        <v>337</v>
      </c>
      <c r="C51" s="5">
        <v>9</v>
      </c>
    </row>
    <row r="52" spans="1:3" x14ac:dyDescent="0.35">
      <c r="A52" s="8" t="s">
        <v>133</v>
      </c>
      <c r="B52" s="8" t="s">
        <v>338</v>
      </c>
      <c r="C52" s="5">
        <v>8</v>
      </c>
    </row>
    <row r="53" spans="1:3" x14ac:dyDescent="0.35">
      <c r="A53" s="8" t="s">
        <v>133</v>
      </c>
      <c r="B53" s="8" t="s">
        <v>339</v>
      </c>
      <c r="C53" s="5">
        <v>7</v>
      </c>
    </row>
    <row r="54" spans="1:3" x14ac:dyDescent="0.35">
      <c r="A54" s="8" t="s">
        <v>134</v>
      </c>
      <c r="B54" s="8" t="s">
        <v>335</v>
      </c>
      <c r="C54" s="5">
        <v>67</v>
      </c>
    </row>
    <row r="55" spans="1:3" x14ac:dyDescent="0.35">
      <c r="A55" s="8" t="s">
        <v>134</v>
      </c>
      <c r="B55" s="8" t="s">
        <v>336</v>
      </c>
      <c r="C55" s="5">
        <v>12</v>
      </c>
    </row>
    <row r="56" spans="1:3" x14ac:dyDescent="0.35">
      <c r="A56" s="8" t="s">
        <v>134</v>
      </c>
      <c r="B56" s="8" t="s">
        <v>337</v>
      </c>
      <c r="C56" s="5">
        <v>9</v>
      </c>
    </row>
    <row r="57" spans="1:3" x14ac:dyDescent="0.35">
      <c r="A57" s="8" t="s">
        <v>134</v>
      </c>
      <c r="B57" s="8" t="s">
        <v>338</v>
      </c>
      <c r="C57" s="5">
        <v>7</v>
      </c>
    </row>
    <row r="58" spans="1:3" x14ac:dyDescent="0.35">
      <c r="A58" s="8" t="s">
        <v>134</v>
      </c>
      <c r="B58" s="8" t="s">
        <v>339</v>
      </c>
      <c r="C58" s="5">
        <v>9</v>
      </c>
    </row>
    <row r="59" spans="1:3" x14ac:dyDescent="0.35">
      <c r="A59" s="8"/>
      <c r="B59" s="8"/>
    </row>
    <row r="60" spans="1:3" x14ac:dyDescent="0.35">
      <c r="A60" s="8"/>
      <c r="B60" s="8"/>
    </row>
    <row r="61" spans="1:3" x14ac:dyDescent="0.35">
      <c r="A61" s="8"/>
      <c r="B61" s="8"/>
    </row>
    <row r="62" spans="1:3" x14ac:dyDescent="0.35">
      <c r="A62" s="8"/>
      <c r="B62" s="8"/>
    </row>
    <row r="63" spans="1:3" x14ac:dyDescent="0.35">
      <c r="A63" s="8"/>
      <c r="B63" s="8"/>
    </row>
    <row r="64" spans="1:3"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00"/>
  <sheetViews>
    <sheetView workbookViewId="0"/>
  </sheetViews>
  <sheetFormatPr defaultColWidth="11.07421875" defaultRowHeight="15.5" x14ac:dyDescent="0.35"/>
  <cols>
    <col min="1" max="1" width="8.3828125" customWidth="1"/>
    <col min="2" max="3" width="16.69140625" customWidth="1"/>
    <col min="4" max="4" width="24.921875" bestFit="1" customWidth="1"/>
  </cols>
  <sheetData>
    <row r="1" spans="1:4" ht="20" x14ac:dyDescent="0.4">
      <c r="A1" s="26" t="s">
        <v>458</v>
      </c>
    </row>
    <row r="2" spans="1:4" x14ac:dyDescent="0.35">
      <c r="A2" s="8" t="s">
        <v>9</v>
      </c>
    </row>
    <row r="3" spans="1:4" x14ac:dyDescent="0.35">
      <c r="A3" s="9" t="s">
        <v>109</v>
      </c>
      <c r="B3" s="7" t="s">
        <v>234</v>
      </c>
      <c r="C3" s="7" t="s">
        <v>340</v>
      </c>
      <c r="D3" s="6" t="s">
        <v>110</v>
      </c>
    </row>
    <row r="4" spans="1:4" x14ac:dyDescent="0.35">
      <c r="A4" s="8" t="s">
        <v>111</v>
      </c>
      <c r="B4" s="1" t="s">
        <v>240</v>
      </c>
      <c r="C4" s="1" t="s">
        <v>343</v>
      </c>
      <c r="D4" s="5">
        <v>20</v>
      </c>
    </row>
    <row r="5" spans="1:4" x14ac:dyDescent="0.35">
      <c r="A5" s="8" t="s">
        <v>111</v>
      </c>
      <c r="B5" s="1" t="s">
        <v>240</v>
      </c>
      <c r="C5" s="1" t="s">
        <v>342</v>
      </c>
      <c r="D5" s="5">
        <v>17</v>
      </c>
    </row>
    <row r="6" spans="1:4" x14ac:dyDescent="0.35">
      <c r="A6" s="8" t="s">
        <v>111</v>
      </c>
      <c r="B6" s="1" t="s">
        <v>240</v>
      </c>
      <c r="C6" s="1" t="s">
        <v>344</v>
      </c>
      <c r="D6" s="5">
        <v>26</v>
      </c>
    </row>
    <row r="7" spans="1:4" x14ac:dyDescent="0.35">
      <c r="A7" s="8" t="s">
        <v>111</v>
      </c>
      <c r="B7" s="1" t="s">
        <v>240</v>
      </c>
      <c r="C7" s="1" t="s">
        <v>341</v>
      </c>
      <c r="D7" s="5">
        <v>121</v>
      </c>
    </row>
    <row r="8" spans="1:4" x14ac:dyDescent="0.35">
      <c r="A8" s="8" t="s">
        <v>111</v>
      </c>
      <c r="B8" s="1" t="s">
        <v>235</v>
      </c>
      <c r="C8" s="1" t="s">
        <v>343</v>
      </c>
      <c r="D8" s="5">
        <v>16</v>
      </c>
    </row>
    <row r="9" spans="1:4" x14ac:dyDescent="0.35">
      <c r="A9" s="8" t="s">
        <v>111</v>
      </c>
      <c r="B9" s="1" t="s">
        <v>235</v>
      </c>
      <c r="C9" s="1" t="s">
        <v>342</v>
      </c>
      <c r="D9" s="5">
        <v>17</v>
      </c>
    </row>
    <row r="10" spans="1:4" x14ac:dyDescent="0.35">
      <c r="A10" s="8" t="s">
        <v>111</v>
      </c>
      <c r="B10" s="1" t="s">
        <v>235</v>
      </c>
      <c r="C10" s="1" t="s">
        <v>344</v>
      </c>
      <c r="D10" s="5">
        <v>24</v>
      </c>
    </row>
    <row r="11" spans="1:4" x14ac:dyDescent="0.35">
      <c r="A11" s="8" t="s">
        <v>111</v>
      </c>
      <c r="B11" s="1" t="s">
        <v>235</v>
      </c>
      <c r="C11" s="1" t="s">
        <v>341</v>
      </c>
      <c r="D11" s="5">
        <v>4</v>
      </c>
    </row>
    <row r="12" spans="1:4" x14ac:dyDescent="0.35">
      <c r="A12" s="8" t="s">
        <v>111</v>
      </c>
      <c r="B12" s="1" t="s">
        <v>236</v>
      </c>
      <c r="C12" s="1" t="s">
        <v>343</v>
      </c>
      <c r="D12" s="5">
        <v>4</v>
      </c>
    </row>
    <row r="13" spans="1:4" x14ac:dyDescent="0.35">
      <c r="A13" s="8" t="s">
        <v>111</v>
      </c>
      <c r="B13" s="1" t="s">
        <v>236</v>
      </c>
      <c r="C13" s="1" t="s">
        <v>342</v>
      </c>
      <c r="D13" s="5">
        <v>0</v>
      </c>
    </row>
    <row r="14" spans="1:4" x14ac:dyDescent="0.35">
      <c r="A14" s="8" t="s">
        <v>111</v>
      </c>
      <c r="B14" s="1" t="s">
        <v>236</v>
      </c>
      <c r="C14" s="1" t="s">
        <v>344</v>
      </c>
      <c r="D14" s="5">
        <v>2</v>
      </c>
    </row>
    <row r="15" spans="1:4" x14ac:dyDescent="0.35">
      <c r="A15" s="8" t="s">
        <v>111</v>
      </c>
      <c r="B15" s="1" t="s">
        <v>236</v>
      </c>
      <c r="C15" s="1" t="s">
        <v>341</v>
      </c>
      <c r="D15" s="5">
        <v>117</v>
      </c>
    </row>
    <row r="16" spans="1:4" x14ac:dyDescent="0.35">
      <c r="A16" s="8" t="s">
        <v>112</v>
      </c>
      <c r="B16" s="1" t="s">
        <v>240</v>
      </c>
      <c r="C16" s="1" t="s">
        <v>343</v>
      </c>
      <c r="D16" s="5">
        <v>40</v>
      </c>
    </row>
    <row r="17" spans="1:4" x14ac:dyDescent="0.35">
      <c r="A17" s="8" t="s">
        <v>112</v>
      </c>
      <c r="B17" s="1" t="s">
        <v>240</v>
      </c>
      <c r="C17" s="1" t="s">
        <v>342</v>
      </c>
      <c r="D17" s="5">
        <v>14</v>
      </c>
    </row>
    <row r="18" spans="1:4" x14ac:dyDescent="0.35">
      <c r="A18" s="8" t="s">
        <v>112</v>
      </c>
      <c r="B18" s="1" t="s">
        <v>240</v>
      </c>
      <c r="C18" s="1" t="s">
        <v>344</v>
      </c>
      <c r="D18" s="5">
        <v>32</v>
      </c>
    </row>
    <row r="19" spans="1:4" x14ac:dyDescent="0.35">
      <c r="A19" s="8" t="s">
        <v>112</v>
      </c>
      <c r="B19" s="1" t="s">
        <v>240</v>
      </c>
      <c r="C19" s="1" t="s">
        <v>341</v>
      </c>
      <c r="D19" s="5">
        <v>100</v>
      </c>
    </row>
    <row r="20" spans="1:4" x14ac:dyDescent="0.35">
      <c r="A20" s="8" t="s">
        <v>112</v>
      </c>
      <c r="B20" s="1" t="s">
        <v>235</v>
      </c>
      <c r="C20" s="1" t="s">
        <v>343</v>
      </c>
      <c r="D20" s="5">
        <v>39</v>
      </c>
    </row>
    <row r="21" spans="1:4" x14ac:dyDescent="0.35">
      <c r="A21" s="8" t="s">
        <v>112</v>
      </c>
      <c r="B21" s="1" t="s">
        <v>235</v>
      </c>
      <c r="C21" s="1" t="s">
        <v>342</v>
      </c>
      <c r="D21" s="5">
        <v>13</v>
      </c>
    </row>
    <row r="22" spans="1:4" x14ac:dyDescent="0.35">
      <c r="A22" s="8" t="s">
        <v>112</v>
      </c>
      <c r="B22" s="1" t="s">
        <v>235</v>
      </c>
      <c r="C22" s="1" t="s">
        <v>344</v>
      </c>
      <c r="D22" s="5">
        <v>28</v>
      </c>
    </row>
    <row r="23" spans="1:4" x14ac:dyDescent="0.35">
      <c r="A23" s="8" t="s">
        <v>112</v>
      </c>
      <c r="B23" s="1" t="s">
        <v>235</v>
      </c>
      <c r="C23" s="1" t="s">
        <v>341</v>
      </c>
      <c r="D23" s="5">
        <v>8</v>
      </c>
    </row>
    <row r="24" spans="1:4" x14ac:dyDescent="0.35">
      <c r="A24" s="8" t="s">
        <v>112</v>
      </c>
      <c r="B24" s="1" t="s">
        <v>236</v>
      </c>
      <c r="C24" s="1" t="s">
        <v>343</v>
      </c>
      <c r="D24" s="5">
        <v>1</v>
      </c>
    </row>
    <row r="25" spans="1:4" x14ac:dyDescent="0.35">
      <c r="A25" s="8" t="s">
        <v>112</v>
      </c>
      <c r="B25" s="1" t="s">
        <v>236</v>
      </c>
      <c r="C25" s="1" t="s">
        <v>342</v>
      </c>
      <c r="D25" s="5">
        <v>1</v>
      </c>
    </row>
    <row r="26" spans="1:4" x14ac:dyDescent="0.35">
      <c r="A26" s="8" t="s">
        <v>112</v>
      </c>
      <c r="B26" s="1" t="s">
        <v>236</v>
      </c>
      <c r="C26" s="1" t="s">
        <v>344</v>
      </c>
      <c r="D26" s="5">
        <v>4</v>
      </c>
    </row>
    <row r="27" spans="1:4" x14ac:dyDescent="0.35">
      <c r="A27" s="8" t="s">
        <v>112</v>
      </c>
      <c r="B27" s="1" t="s">
        <v>236</v>
      </c>
      <c r="C27" s="1" t="s">
        <v>341</v>
      </c>
      <c r="D27" s="5">
        <v>92</v>
      </c>
    </row>
    <row r="28" spans="1:4" x14ac:dyDescent="0.35">
      <c r="A28" s="8" t="s">
        <v>113</v>
      </c>
      <c r="B28" s="1" t="s">
        <v>240</v>
      </c>
      <c r="C28" s="1" t="s">
        <v>343</v>
      </c>
      <c r="D28" s="5">
        <v>54</v>
      </c>
    </row>
    <row r="29" spans="1:4" x14ac:dyDescent="0.35">
      <c r="A29" s="8" t="s">
        <v>113</v>
      </c>
      <c r="B29" s="1" t="s">
        <v>240</v>
      </c>
      <c r="C29" s="1" t="s">
        <v>342</v>
      </c>
      <c r="D29" s="5">
        <v>13</v>
      </c>
    </row>
    <row r="30" spans="1:4" x14ac:dyDescent="0.35">
      <c r="A30" s="8" t="s">
        <v>113</v>
      </c>
      <c r="B30" s="1" t="s">
        <v>240</v>
      </c>
      <c r="C30" s="1" t="s">
        <v>344</v>
      </c>
      <c r="D30" s="5">
        <v>21</v>
      </c>
    </row>
    <row r="31" spans="1:4" x14ac:dyDescent="0.35">
      <c r="A31" s="8" t="s">
        <v>113</v>
      </c>
      <c r="B31" s="1" t="s">
        <v>240</v>
      </c>
      <c r="C31" s="1" t="s">
        <v>341</v>
      </c>
      <c r="D31" s="5">
        <v>91</v>
      </c>
    </row>
    <row r="32" spans="1:4" x14ac:dyDescent="0.35">
      <c r="A32" s="8" t="s">
        <v>113</v>
      </c>
      <c r="B32" s="1" t="s">
        <v>235</v>
      </c>
      <c r="C32" s="1" t="s">
        <v>343</v>
      </c>
      <c r="D32" s="5">
        <v>52</v>
      </c>
    </row>
    <row r="33" spans="1:4" x14ac:dyDescent="0.35">
      <c r="A33" s="8" t="s">
        <v>113</v>
      </c>
      <c r="B33" s="1" t="s">
        <v>235</v>
      </c>
      <c r="C33" s="1" t="s">
        <v>342</v>
      </c>
      <c r="D33" s="5">
        <v>12</v>
      </c>
    </row>
    <row r="34" spans="1:4" x14ac:dyDescent="0.35">
      <c r="A34" s="8" t="s">
        <v>113</v>
      </c>
      <c r="B34" s="1" t="s">
        <v>235</v>
      </c>
      <c r="C34" s="1" t="s">
        <v>344</v>
      </c>
      <c r="D34" s="5">
        <v>21</v>
      </c>
    </row>
    <row r="35" spans="1:4" x14ac:dyDescent="0.35">
      <c r="A35" s="8" t="s">
        <v>113</v>
      </c>
      <c r="B35" s="1" t="s">
        <v>235</v>
      </c>
      <c r="C35" s="1" t="s">
        <v>341</v>
      </c>
      <c r="D35" s="5">
        <v>7</v>
      </c>
    </row>
    <row r="36" spans="1:4" x14ac:dyDescent="0.35">
      <c r="A36" s="8" t="s">
        <v>113</v>
      </c>
      <c r="B36" s="1" t="s">
        <v>236</v>
      </c>
      <c r="C36" s="1" t="s">
        <v>343</v>
      </c>
      <c r="D36" s="5">
        <v>2</v>
      </c>
    </row>
    <row r="37" spans="1:4" x14ac:dyDescent="0.35">
      <c r="A37" s="8" t="s">
        <v>113</v>
      </c>
      <c r="B37" s="1" t="s">
        <v>236</v>
      </c>
      <c r="C37" s="1" t="s">
        <v>342</v>
      </c>
      <c r="D37" s="5">
        <v>1</v>
      </c>
    </row>
    <row r="38" spans="1:4" x14ac:dyDescent="0.35">
      <c r="A38" s="8" t="s">
        <v>113</v>
      </c>
      <c r="B38" s="1" t="s">
        <v>236</v>
      </c>
      <c r="C38" s="1" t="s">
        <v>344</v>
      </c>
      <c r="D38" s="5">
        <v>0</v>
      </c>
    </row>
    <row r="39" spans="1:4" x14ac:dyDescent="0.35">
      <c r="A39" s="8" t="s">
        <v>113</v>
      </c>
      <c r="B39" s="1" t="s">
        <v>236</v>
      </c>
      <c r="C39" s="1" t="s">
        <v>341</v>
      </c>
      <c r="D39" s="5">
        <v>84</v>
      </c>
    </row>
    <row r="40" spans="1:4" x14ac:dyDescent="0.35">
      <c r="A40" s="8" t="s">
        <v>114</v>
      </c>
      <c r="B40" s="1" t="s">
        <v>240</v>
      </c>
      <c r="C40" s="1" t="s">
        <v>343</v>
      </c>
      <c r="D40" s="5">
        <v>66</v>
      </c>
    </row>
    <row r="41" spans="1:4" x14ac:dyDescent="0.35">
      <c r="A41" s="8" t="s">
        <v>114</v>
      </c>
      <c r="B41" s="1" t="s">
        <v>240</v>
      </c>
      <c r="C41" s="1" t="s">
        <v>342</v>
      </c>
      <c r="D41" s="5">
        <v>35</v>
      </c>
    </row>
    <row r="42" spans="1:4" x14ac:dyDescent="0.35">
      <c r="A42" s="8" t="s">
        <v>114</v>
      </c>
      <c r="B42" s="1" t="s">
        <v>240</v>
      </c>
      <c r="C42" s="1" t="s">
        <v>344</v>
      </c>
      <c r="D42" s="5">
        <v>32</v>
      </c>
    </row>
    <row r="43" spans="1:4" x14ac:dyDescent="0.35">
      <c r="A43" s="8" t="s">
        <v>114</v>
      </c>
      <c r="B43" s="1" t="s">
        <v>240</v>
      </c>
      <c r="C43" s="1" t="s">
        <v>341</v>
      </c>
      <c r="D43" s="5">
        <v>97</v>
      </c>
    </row>
    <row r="44" spans="1:4" x14ac:dyDescent="0.35">
      <c r="A44" s="8" t="s">
        <v>114</v>
      </c>
      <c r="B44" s="1" t="s">
        <v>235</v>
      </c>
      <c r="C44" s="1" t="s">
        <v>343</v>
      </c>
      <c r="D44" s="5">
        <v>59</v>
      </c>
    </row>
    <row r="45" spans="1:4" x14ac:dyDescent="0.35">
      <c r="A45" s="8" t="s">
        <v>114</v>
      </c>
      <c r="B45" s="1" t="s">
        <v>235</v>
      </c>
      <c r="C45" s="1" t="s">
        <v>342</v>
      </c>
      <c r="D45" s="5">
        <v>34</v>
      </c>
    </row>
    <row r="46" spans="1:4" x14ac:dyDescent="0.35">
      <c r="A46" s="8" t="s">
        <v>114</v>
      </c>
      <c r="B46" s="1" t="s">
        <v>235</v>
      </c>
      <c r="C46" s="1" t="s">
        <v>344</v>
      </c>
      <c r="D46" s="5">
        <v>31</v>
      </c>
    </row>
    <row r="47" spans="1:4" x14ac:dyDescent="0.35">
      <c r="A47" s="8" t="s">
        <v>114</v>
      </c>
      <c r="B47" s="1" t="s">
        <v>235</v>
      </c>
      <c r="C47" s="1" t="s">
        <v>341</v>
      </c>
      <c r="D47" s="5">
        <v>9</v>
      </c>
    </row>
    <row r="48" spans="1:4" x14ac:dyDescent="0.35">
      <c r="A48" s="8" t="s">
        <v>114</v>
      </c>
      <c r="B48" s="1" t="s">
        <v>236</v>
      </c>
      <c r="C48" s="1" t="s">
        <v>343</v>
      </c>
      <c r="D48" s="5">
        <v>7</v>
      </c>
    </row>
    <row r="49" spans="1:4" x14ac:dyDescent="0.35">
      <c r="A49" s="8" t="s">
        <v>114</v>
      </c>
      <c r="B49" s="1" t="s">
        <v>236</v>
      </c>
      <c r="C49" s="1" t="s">
        <v>342</v>
      </c>
      <c r="D49" s="5">
        <v>1</v>
      </c>
    </row>
    <row r="50" spans="1:4" x14ac:dyDescent="0.35">
      <c r="A50" s="8" t="s">
        <v>114</v>
      </c>
      <c r="B50" s="1" t="s">
        <v>236</v>
      </c>
      <c r="C50" s="1" t="s">
        <v>344</v>
      </c>
      <c r="D50" s="5">
        <v>1</v>
      </c>
    </row>
    <row r="51" spans="1:4" x14ac:dyDescent="0.35">
      <c r="A51" s="8" t="s">
        <v>114</v>
      </c>
      <c r="B51" s="1" t="s">
        <v>236</v>
      </c>
      <c r="C51" s="1" t="s">
        <v>341</v>
      </c>
      <c r="D51" s="5">
        <v>88</v>
      </c>
    </row>
    <row r="52" spans="1:4" x14ac:dyDescent="0.35">
      <c r="A52" s="8" t="s">
        <v>115</v>
      </c>
      <c r="B52" s="1" t="s">
        <v>240</v>
      </c>
      <c r="C52" s="1" t="s">
        <v>343</v>
      </c>
      <c r="D52" s="5">
        <v>55</v>
      </c>
    </row>
    <row r="53" spans="1:4" x14ac:dyDescent="0.35">
      <c r="A53" s="8" t="s">
        <v>115</v>
      </c>
      <c r="B53" s="1" t="s">
        <v>240</v>
      </c>
      <c r="C53" s="1" t="s">
        <v>342</v>
      </c>
      <c r="D53" s="5">
        <v>26</v>
      </c>
    </row>
    <row r="54" spans="1:4" x14ac:dyDescent="0.35">
      <c r="A54" s="8" t="s">
        <v>115</v>
      </c>
      <c r="B54" s="1" t="s">
        <v>240</v>
      </c>
      <c r="C54" s="1" t="s">
        <v>344</v>
      </c>
      <c r="D54" s="5">
        <v>31</v>
      </c>
    </row>
    <row r="55" spans="1:4" x14ac:dyDescent="0.35">
      <c r="A55" s="8" t="s">
        <v>115</v>
      </c>
      <c r="B55" s="1" t="s">
        <v>240</v>
      </c>
      <c r="C55" s="1" t="s">
        <v>341</v>
      </c>
      <c r="D55" s="5">
        <v>135</v>
      </c>
    </row>
    <row r="56" spans="1:4" x14ac:dyDescent="0.35">
      <c r="A56" s="8" t="s">
        <v>115</v>
      </c>
      <c r="B56" s="1" t="s">
        <v>235</v>
      </c>
      <c r="C56" s="1" t="s">
        <v>343</v>
      </c>
      <c r="D56" s="5">
        <v>52</v>
      </c>
    </row>
    <row r="57" spans="1:4" x14ac:dyDescent="0.35">
      <c r="A57" s="8" t="s">
        <v>115</v>
      </c>
      <c r="B57" s="1" t="s">
        <v>235</v>
      </c>
      <c r="C57" s="1" t="s">
        <v>342</v>
      </c>
      <c r="D57" s="5">
        <v>24</v>
      </c>
    </row>
    <row r="58" spans="1:4" x14ac:dyDescent="0.35">
      <c r="A58" s="8" t="s">
        <v>115</v>
      </c>
      <c r="B58" s="1" t="s">
        <v>235</v>
      </c>
      <c r="C58" s="1" t="s">
        <v>344</v>
      </c>
      <c r="D58" s="5">
        <v>27</v>
      </c>
    </row>
    <row r="59" spans="1:4" x14ac:dyDescent="0.35">
      <c r="A59" s="8" t="s">
        <v>115</v>
      </c>
      <c r="B59" s="1" t="s">
        <v>235</v>
      </c>
      <c r="C59" s="1" t="s">
        <v>341</v>
      </c>
      <c r="D59" s="5">
        <v>21</v>
      </c>
    </row>
    <row r="60" spans="1:4" x14ac:dyDescent="0.35">
      <c r="A60" s="8" t="s">
        <v>115</v>
      </c>
      <c r="B60" s="1" t="s">
        <v>236</v>
      </c>
      <c r="C60" s="1" t="s">
        <v>343</v>
      </c>
      <c r="D60" s="5">
        <v>3</v>
      </c>
    </row>
    <row r="61" spans="1:4" x14ac:dyDescent="0.35">
      <c r="A61" s="8" t="s">
        <v>115</v>
      </c>
      <c r="B61" s="1" t="s">
        <v>236</v>
      </c>
      <c r="C61" s="1" t="s">
        <v>342</v>
      </c>
      <c r="D61" s="5">
        <v>2</v>
      </c>
    </row>
    <row r="62" spans="1:4" x14ac:dyDescent="0.35">
      <c r="A62" s="8" t="s">
        <v>115</v>
      </c>
      <c r="B62" s="1" t="s">
        <v>236</v>
      </c>
      <c r="C62" s="1" t="s">
        <v>344</v>
      </c>
      <c r="D62" s="5">
        <v>4</v>
      </c>
    </row>
    <row r="63" spans="1:4" x14ac:dyDescent="0.35">
      <c r="A63" s="8" t="s">
        <v>115</v>
      </c>
      <c r="B63" s="1" t="s">
        <v>236</v>
      </c>
      <c r="C63" s="1" t="s">
        <v>341</v>
      </c>
      <c r="D63" s="5">
        <v>114</v>
      </c>
    </row>
    <row r="64" spans="1:4" x14ac:dyDescent="0.35">
      <c r="A64" s="8" t="s">
        <v>116</v>
      </c>
      <c r="B64" s="1" t="s">
        <v>240</v>
      </c>
      <c r="C64" s="1" t="s">
        <v>343</v>
      </c>
      <c r="D64" s="5">
        <v>87</v>
      </c>
    </row>
    <row r="65" spans="1:4" x14ac:dyDescent="0.35">
      <c r="A65" s="8" t="s">
        <v>116</v>
      </c>
      <c r="B65" s="1" t="s">
        <v>240</v>
      </c>
      <c r="C65" s="1" t="s">
        <v>342</v>
      </c>
      <c r="D65" s="5">
        <v>25</v>
      </c>
    </row>
    <row r="66" spans="1:4" x14ac:dyDescent="0.35">
      <c r="A66" s="8" t="s">
        <v>116</v>
      </c>
      <c r="B66" s="1" t="s">
        <v>240</v>
      </c>
      <c r="C66" s="1" t="s">
        <v>344</v>
      </c>
      <c r="D66" s="5">
        <v>45</v>
      </c>
    </row>
    <row r="67" spans="1:4" x14ac:dyDescent="0.35">
      <c r="A67" s="8" t="s">
        <v>116</v>
      </c>
      <c r="B67" s="1" t="s">
        <v>240</v>
      </c>
      <c r="C67" s="1" t="s">
        <v>341</v>
      </c>
      <c r="D67" s="5">
        <v>89</v>
      </c>
    </row>
    <row r="68" spans="1:4" x14ac:dyDescent="0.35">
      <c r="A68" s="8" t="s">
        <v>116</v>
      </c>
      <c r="B68" s="1" t="s">
        <v>235</v>
      </c>
      <c r="C68" s="1" t="s">
        <v>343</v>
      </c>
      <c r="D68" s="5">
        <v>86</v>
      </c>
    </row>
    <row r="69" spans="1:4" x14ac:dyDescent="0.35">
      <c r="A69" s="8" t="s">
        <v>116</v>
      </c>
      <c r="B69" s="1" t="s">
        <v>235</v>
      </c>
      <c r="C69" s="1" t="s">
        <v>342</v>
      </c>
      <c r="D69" s="5">
        <v>24</v>
      </c>
    </row>
    <row r="70" spans="1:4" x14ac:dyDescent="0.35">
      <c r="A70" s="8" t="s">
        <v>116</v>
      </c>
      <c r="B70" s="1" t="s">
        <v>235</v>
      </c>
      <c r="C70" s="1" t="s">
        <v>344</v>
      </c>
      <c r="D70" s="5">
        <v>38</v>
      </c>
    </row>
    <row r="71" spans="1:4" x14ac:dyDescent="0.35">
      <c r="A71" s="8" t="s">
        <v>116</v>
      </c>
      <c r="B71" s="1" t="s">
        <v>235</v>
      </c>
      <c r="C71" s="1" t="s">
        <v>341</v>
      </c>
      <c r="D71" s="5">
        <v>11</v>
      </c>
    </row>
    <row r="72" spans="1:4" x14ac:dyDescent="0.35">
      <c r="A72" s="8" t="s">
        <v>116</v>
      </c>
      <c r="B72" s="1" t="s">
        <v>236</v>
      </c>
      <c r="C72" s="1" t="s">
        <v>343</v>
      </c>
      <c r="D72" s="5">
        <v>1</v>
      </c>
    </row>
    <row r="73" spans="1:4" x14ac:dyDescent="0.35">
      <c r="A73" s="8" t="s">
        <v>116</v>
      </c>
      <c r="B73" s="1" t="s">
        <v>236</v>
      </c>
      <c r="C73" s="1" t="s">
        <v>342</v>
      </c>
      <c r="D73" s="5">
        <v>1</v>
      </c>
    </row>
    <row r="74" spans="1:4" x14ac:dyDescent="0.35">
      <c r="A74" s="8" t="s">
        <v>116</v>
      </c>
      <c r="B74" s="1" t="s">
        <v>236</v>
      </c>
      <c r="C74" s="1" t="s">
        <v>344</v>
      </c>
      <c r="D74" s="5">
        <v>7</v>
      </c>
    </row>
    <row r="75" spans="1:4" x14ac:dyDescent="0.35">
      <c r="A75" s="8" t="s">
        <v>116</v>
      </c>
      <c r="B75" s="1" t="s">
        <v>236</v>
      </c>
      <c r="C75" s="1" t="s">
        <v>341</v>
      </c>
      <c r="D75" s="5">
        <v>78</v>
      </c>
    </row>
    <row r="76" spans="1:4" x14ac:dyDescent="0.35">
      <c r="A76" s="8" t="s">
        <v>117</v>
      </c>
      <c r="B76" s="1" t="s">
        <v>240</v>
      </c>
      <c r="C76" s="1" t="s">
        <v>343</v>
      </c>
      <c r="D76" s="5">
        <v>52</v>
      </c>
    </row>
    <row r="77" spans="1:4" x14ac:dyDescent="0.35">
      <c r="A77" s="8" t="s">
        <v>117</v>
      </c>
      <c r="B77" s="1" t="s">
        <v>240</v>
      </c>
      <c r="C77" s="1" t="s">
        <v>342</v>
      </c>
      <c r="D77" s="5">
        <v>48</v>
      </c>
    </row>
    <row r="78" spans="1:4" x14ac:dyDescent="0.35">
      <c r="A78" s="8" t="s">
        <v>117</v>
      </c>
      <c r="B78" s="1" t="s">
        <v>240</v>
      </c>
      <c r="C78" s="1" t="s">
        <v>344</v>
      </c>
      <c r="D78" s="5">
        <v>43</v>
      </c>
    </row>
    <row r="79" spans="1:4" x14ac:dyDescent="0.35">
      <c r="A79" s="8" t="s">
        <v>117</v>
      </c>
      <c r="B79" s="1" t="s">
        <v>240</v>
      </c>
      <c r="C79" s="1" t="s">
        <v>341</v>
      </c>
      <c r="D79" s="5">
        <v>101</v>
      </c>
    </row>
    <row r="80" spans="1:4" x14ac:dyDescent="0.35">
      <c r="A80" s="8" t="s">
        <v>117</v>
      </c>
      <c r="B80" s="1" t="s">
        <v>235</v>
      </c>
      <c r="C80" s="1" t="s">
        <v>343</v>
      </c>
      <c r="D80" s="5">
        <v>50</v>
      </c>
    </row>
    <row r="81" spans="1:4" x14ac:dyDescent="0.35">
      <c r="A81" s="8" t="s">
        <v>117</v>
      </c>
      <c r="B81" s="1" t="s">
        <v>235</v>
      </c>
      <c r="C81" s="1" t="s">
        <v>342</v>
      </c>
      <c r="D81" s="5">
        <v>47</v>
      </c>
    </row>
    <row r="82" spans="1:4" x14ac:dyDescent="0.35">
      <c r="A82" s="8" t="s">
        <v>117</v>
      </c>
      <c r="B82" s="1" t="s">
        <v>235</v>
      </c>
      <c r="C82" s="1" t="s">
        <v>344</v>
      </c>
      <c r="D82" s="5">
        <v>39</v>
      </c>
    </row>
    <row r="83" spans="1:4" x14ac:dyDescent="0.35">
      <c r="A83" s="8" t="s">
        <v>117</v>
      </c>
      <c r="B83" s="1" t="s">
        <v>235</v>
      </c>
      <c r="C83" s="1" t="s">
        <v>341</v>
      </c>
      <c r="D83" s="5">
        <v>13</v>
      </c>
    </row>
    <row r="84" spans="1:4" x14ac:dyDescent="0.35">
      <c r="A84" s="8" t="s">
        <v>117</v>
      </c>
      <c r="B84" s="1" t="s">
        <v>236</v>
      </c>
      <c r="C84" s="1" t="s">
        <v>343</v>
      </c>
      <c r="D84" s="5">
        <v>2</v>
      </c>
    </row>
    <row r="85" spans="1:4" x14ac:dyDescent="0.35">
      <c r="A85" s="8" t="s">
        <v>117</v>
      </c>
      <c r="B85" s="1" t="s">
        <v>236</v>
      </c>
      <c r="C85" s="1" t="s">
        <v>342</v>
      </c>
      <c r="D85" s="5">
        <v>1</v>
      </c>
    </row>
    <row r="86" spans="1:4" x14ac:dyDescent="0.35">
      <c r="A86" s="8" t="s">
        <v>117</v>
      </c>
      <c r="B86" s="1" t="s">
        <v>236</v>
      </c>
      <c r="C86" s="1" t="s">
        <v>344</v>
      </c>
      <c r="D86" s="5">
        <v>4</v>
      </c>
    </row>
    <row r="87" spans="1:4" x14ac:dyDescent="0.35">
      <c r="A87" s="8" t="s">
        <v>117</v>
      </c>
      <c r="B87" s="1" t="s">
        <v>236</v>
      </c>
      <c r="C87" s="1" t="s">
        <v>341</v>
      </c>
      <c r="D87" s="5">
        <v>88</v>
      </c>
    </row>
    <row r="88" spans="1:4" x14ac:dyDescent="0.35">
      <c r="A88" s="8" t="s">
        <v>118</v>
      </c>
      <c r="B88" s="1" t="s">
        <v>240</v>
      </c>
      <c r="C88" s="1" t="s">
        <v>343</v>
      </c>
      <c r="D88" s="5">
        <v>39</v>
      </c>
    </row>
    <row r="89" spans="1:4" x14ac:dyDescent="0.35">
      <c r="A89" s="8" t="s">
        <v>118</v>
      </c>
      <c r="B89" s="1" t="s">
        <v>240</v>
      </c>
      <c r="C89" s="1" t="s">
        <v>342</v>
      </c>
      <c r="D89" s="5">
        <v>30</v>
      </c>
    </row>
    <row r="90" spans="1:4" x14ac:dyDescent="0.35">
      <c r="A90" s="8" t="s">
        <v>118</v>
      </c>
      <c r="B90" s="1" t="s">
        <v>240</v>
      </c>
      <c r="C90" s="1" t="s">
        <v>344</v>
      </c>
      <c r="D90" s="5">
        <v>54</v>
      </c>
    </row>
    <row r="91" spans="1:4" x14ac:dyDescent="0.35">
      <c r="A91" s="8" t="s">
        <v>118</v>
      </c>
      <c r="B91" s="1" t="s">
        <v>240</v>
      </c>
      <c r="C91" s="1" t="s">
        <v>341</v>
      </c>
      <c r="D91" s="5">
        <v>96</v>
      </c>
    </row>
    <row r="92" spans="1:4" x14ac:dyDescent="0.35">
      <c r="A92" s="8" t="s">
        <v>118</v>
      </c>
      <c r="B92" s="1" t="s">
        <v>235</v>
      </c>
      <c r="C92" s="1" t="s">
        <v>343</v>
      </c>
      <c r="D92" s="5">
        <v>36</v>
      </c>
    </row>
    <row r="93" spans="1:4" x14ac:dyDescent="0.35">
      <c r="A93" s="8" t="s">
        <v>118</v>
      </c>
      <c r="B93" s="1" t="s">
        <v>235</v>
      </c>
      <c r="C93" s="1" t="s">
        <v>342</v>
      </c>
      <c r="D93" s="5">
        <v>30</v>
      </c>
    </row>
    <row r="94" spans="1:4" x14ac:dyDescent="0.35">
      <c r="A94" s="8" t="s">
        <v>118</v>
      </c>
      <c r="B94" s="1" t="s">
        <v>235</v>
      </c>
      <c r="C94" s="1" t="s">
        <v>344</v>
      </c>
      <c r="D94" s="5">
        <v>52</v>
      </c>
    </row>
    <row r="95" spans="1:4" x14ac:dyDescent="0.35">
      <c r="A95" s="8" t="s">
        <v>118</v>
      </c>
      <c r="B95" s="1" t="s">
        <v>235</v>
      </c>
      <c r="C95" s="1" t="s">
        <v>341</v>
      </c>
      <c r="D95" s="5">
        <v>12</v>
      </c>
    </row>
    <row r="96" spans="1:4" x14ac:dyDescent="0.35">
      <c r="A96" s="8" t="s">
        <v>118</v>
      </c>
      <c r="B96" s="1" t="s">
        <v>236</v>
      </c>
      <c r="C96" s="1" t="s">
        <v>343</v>
      </c>
      <c r="D96" s="5">
        <v>3</v>
      </c>
    </row>
    <row r="97" spans="1:4" x14ac:dyDescent="0.35">
      <c r="A97" s="8" t="s">
        <v>118</v>
      </c>
      <c r="B97" s="1" t="s">
        <v>236</v>
      </c>
      <c r="C97" s="1" t="s">
        <v>342</v>
      </c>
      <c r="D97" s="5">
        <v>0</v>
      </c>
    </row>
    <row r="98" spans="1:4" x14ac:dyDescent="0.35">
      <c r="A98" s="8" t="s">
        <v>118</v>
      </c>
      <c r="B98" s="1" t="s">
        <v>236</v>
      </c>
      <c r="C98" s="1" t="s">
        <v>344</v>
      </c>
      <c r="D98" s="5">
        <v>2</v>
      </c>
    </row>
    <row r="99" spans="1:4" x14ac:dyDescent="0.35">
      <c r="A99" s="8" t="s">
        <v>118</v>
      </c>
      <c r="B99" s="1" t="s">
        <v>236</v>
      </c>
      <c r="C99" s="1" t="s">
        <v>341</v>
      </c>
      <c r="D99" s="5">
        <v>84</v>
      </c>
    </row>
    <row r="100" spans="1:4" x14ac:dyDescent="0.35">
      <c r="A100" s="8" t="s">
        <v>119</v>
      </c>
      <c r="B100" s="1" t="s">
        <v>240</v>
      </c>
      <c r="C100" s="1" t="s">
        <v>343</v>
      </c>
      <c r="D100" s="5">
        <v>55</v>
      </c>
    </row>
    <row r="101" spans="1:4" x14ac:dyDescent="0.35">
      <c r="A101" s="8" t="s">
        <v>119</v>
      </c>
      <c r="B101" s="1" t="s">
        <v>240</v>
      </c>
      <c r="C101" s="1" t="s">
        <v>342</v>
      </c>
      <c r="D101" s="5">
        <v>24</v>
      </c>
    </row>
    <row r="102" spans="1:4" x14ac:dyDescent="0.35">
      <c r="A102" s="8" t="s">
        <v>119</v>
      </c>
      <c r="B102" s="1" t="s">
        <v>240</v>
      </c>
      <c r="C102" s="1" t="s">
        <v>344</v>
      </c>
      <c r="D102" s="5">
        <v>53</v>
      </c>
    </row>
    <row r="103" spans="1:4" x14ac:dyDescent="0.35">
      <c r="A103" s="8" t="s">
        <v>119</v>
      </c>
      <c r="B103" s="1" t="s">
        <v>240</v>
      </c>
      <c r="C103" s="1" t="s">
        <v>341</v>
      </c>
      <c r="D103" s="5">
        <v>95</v>
      </c>
    </row>
    <row r="104" spans="1:4" x14ac:dyDescent="0.35">
      <c r="A104" s="8" t="s">
        <v>119</v>
      </c>
      <c r="B104" s="1" t="s">
        <v>235</v>
      </c>
      <c r="C104" s="1" t="s">
        <v>343</v>
      </c>
      <c r="D104" s="5">
        <v>47</v>
      </c>
    </row>
    <row r="105" spans="1:4" x14ac:dyDescent="0.35">
      <c r="A105" s="8" t="s">
        <v>119</v>
      </c>
      <c r="B105" s="1" t="s">
        <v>235</v>
      </c>
      <c r="C105" s="1" t="s">
        <v>342</v>
      </c>
      <c r="D105" s="5">
        <v>22</v>
      </c>
    </row>
    <row r="106" spans="1:4" x14ac:dyDescent="0.35">
      <c r="A106" s="8" t="s">
        <v>119</v>
      </c>
      <c r="B106" s="1" t="s">
        <v>235</v>
      </c>
      <c r="C106" s="1" t="s">
        <v>344</v>
      </c>
      <c r="D106" s="5">
        <v>52</v>
      </c>
    </row>
    <row r="107" spans="1:4" x14ac:dyDescent="0.35">
      <c r="A107" s="8" t="s">
        <v>119</v>
      </c>
      <c r="B107" s="1" t="s">
        <v>235</v>
      </c>
      <c r="C107" s="1" t="s">
        <v>341</v>
      </c>
      <c r="D107" s="5">
        <v>15</v>
      </c>
    </row>
    <row r="108" spans="1:4" x14ac:dyDescent="0.35">
      <c r="A108" s="8" t="s">
        <v>119</v>
      </c>
      <c r="B108" s="1" t="s">
        <v>236</v>
      </c>
      <c r="C108" s="1" t="s">
        <v>343</v>
      </c>
      <c r="D108" s="5">
        <v>8</v>
      </c>
    </row>
    <row r="109" spans="1:4" x14ac:dyDescent="0.35">
      <c r="A109" s="8" t="s">
        <v>119</v>
      </c>
      <c r="B109" s="1" t="s">
        <v>236</v>
      </c>
      <c r="C109" s="1" t="s">
        <v>342</v>
      </c>
      <c r="D109" s="5">
        <v>2</v>
      </c>
    </row>
    <row r="110" spans="1:4" x14ac:dyDescent="0.35">
      <c r="A110" s="8" t="s">
        <v>119</v>
      </c>
      <c r="B110" s="1" t="s">
        <v>236</v>
      </c>
      <c r="C110" s="1" t="s">
        <v>344</v>
      </c>
      <c r="D110" s="5">
        <v>1</v>
      </c>
    </row>
    <row r="111" spans="1:4" x14ac:dyDescent="0.35">
      <c r="A111" s="8" t="s">
        <v>119</v>
      </c>
      <c r="B111" s="1" t="s">
        <v>236</v>
      </c>
      <c r="C111" s="1" t="s">
        <v>341</v>
      </c>
      <c r="D111" s="5">
        <v>80</v>
      </c>
    </row>
    <row r="112" spans="1:4" x14ac:dyDescent="0.35">
      <c r="A112" s="8" t="s">
        <v>120</v>
      </c>
      <c r="B112" s="1" t="s">
        <v>240</v>
      </c>
      <c r="C112" s="1" t="s">
        <v>343</v>
      </c>
      <c r="D112" s="5">
        <v>49</v>
      </c>
    </row>
    <row r="113" spans="1:4" x14ac:dyDescent="0.35">
      <c r="A113" s="8" t="s">
        <v>120</v>
      </c>
      <c r="B113" s="1" t="s">
        <v>240</v>
      </c>
      <c r="C113" s="1" t="s">
        <v>342</v>
      </c>
      <c r="D113" s="5">
        <v>18</v>
      </c>
    </row>
    <row r="114" spans="1:4" x14ac:dyDescent="0.35">
      <c r="A114" s="8" t="s">
        <v>120</v>
      </c>
      <c r="B114" s="1" t="s">
        <v>240</v>
      </c>
      <c r="C114" s="1" t="s">
        <v>344</v>
      </c>
      <c r="D114" s="5">
        <v>43</v>
      </c>
    </row>
    <row r="115" spans="1:4" x14ac:dyDescent="0.35">
      <c r="A115" s="8" t="s">
        <v>120</v>
      </c>
      <c r="B115" s="1" t="s">
        <v>240</v>
      </c>
      <c r="C115" s="1" t="s">
        <v>341</v>
      </c>
      <c r="D115" s="5">
        <v>106</v>
      </c>
    </row>
    <row r="116" spans="1:4" x14ac:dyDescent="0.35">
      <c r="A116" s="8" t="s">
        <v>120</v>
      </c>
      <c r="B116" s="1" t="s">
        <v>235</v>
      </c>
      <c r="C116" s="1" t="s">
        <v>343</v>
      </c>
      <c r="D116" s="5">
        <v>49</v>
      </c>
    </row>
    <row r="117" spans="1:4" x14ac:dyDescent="0.35">
      <c r="A117" s="8" t="s">
        <v>120</v>
      </c>
      <c r="B117" s="1" t="s">
        <v>235</v>
      </c>
      <c r="C117" s="1" t="s">
        <v>342</v>
      </c>
      <c r="D117" s="5">
        <v>15</v>
      </c>
    </row>
    <row r="118" spans="1:4" x14ac:dyDescent="0.35">
      <c r="A118" s="8" t="s">
        <v>120</v>
      </c>
      <c r="B118" s="1" t="s">
        <v>235</v>
      </c>
      <c r="C118" s="1" t="s">
        <v>344</v>
      </c>
      <c r="D118" s="5">
        <v>40</v>
      </c>
    </row>
    <row r="119" spans="1:4" x14ac:dyDescent="0.35">
      <c r="A119" s="8" t="s">
        <v>120</v>
      </c>
      <c r="B119" s="1" t="s">
        <v>235</v>
      </c>
      <c r="C119" s="1" t="s">
        <v>341</v>
      </c>
      <c r="D119" s="5">
        <v>11</v>
      </c>
    </row>
    <row r="120" spans="1:4" x14ac:dyDescent="0.35">
      <c r="A120" s="8" t="s">
        <v>120</v>
      </c>
      <c r="B120" s="1" t="s">
        <v>236</v>
      </c>
      <c r="C120" s="1" t="s">
        <v>343</v>
      </c>
      <c r="D120" s="5">
        <v>0</v>
      </c>
    </row>
    <row r="121" spans="1:4" x14ac:dyDescent="0.35">
      <c r="A121" s="8" t="s">
        <v>120</v>
      </c>
      <c r="B121" s="1" t="s">
        <v>236</v>
      </c>
      <c r="C121" s="1" t="s">
        <v>342</v>
      </c>
      <c r="D121" s="5">
        <v>3</v>
      </c>
    </row>
    <row r="122" spans="1:4" x14ac:dyDescent="0.35">
      <c r="A122" s="8" t="s">
        <v>120</v>
      </c>
      <c r="B122" s="1" t="s">
        <v>236</v>
      </c>
      <c r="C122" s="1" t="s">
        <v>344</v>
      </c>
      <c r="D122" s="5">
        <v>3</v>
      </c>
    </row>
    <row r="123" spans="1:4" x14ac:dyDescent="0.35">
      <c r="A123" s="8" t="s">
        <v>120</v>
      </c>
      <c r="B123" s="1" t="s">
        <v>236</v>
      </c>
      <c r="C123" s="1" t="s">
        <v>341</v>
      </c>
      <c r="D123" s="5">
        <v>95</v>
      </c>
    </row>
    <row r="124" spans="1:4" x14ac:dyDescent="0.35">
      <c r="A124" s="8" t="s">
        <v>121</v>
      </c>
      <c r="B124" s="1" t="s">
        <v>240</v>
      </c>
      <c r="C124" s="1" t="s">
        <v>343</v>
      </c>
      <c r="D124" s="5">
        <v>45</v>
      </c>
    </row>
    <row r="125" spans="1:4" x14ac:dyDescent="0.35">
      <c r="A125" s="8" t="s">
        <v>121</v>
      </c>
      <c r="B125" s="1" t="s">
        <v>240</v>
      </c>
      <c r="C125" s="1" t="s">
        <v>342</v>
      </c>
      <c r="D125" s="5">
        <v>14</v>
      </c>
    </row>
    <row r="126" spans="1:4" x14ac:dyDescent="0.35">
      <c r="A126" s="8" t="s">
        <v>121</v>
      </c>
      <c r="B126" s="1" t="s">
        <v>240</v>
      </c>
      <c r="C126" s="1" t="s">
        <v>344</v>
      </c>
      <c r="D126" s="5">
        <v>64</v>
      </c>
    </row>
    <row r="127" spans="1:4" x14ac:dyDescent="0.35">
      <c r="A127" s="8" t="s">
        <v>121</v>
      </c>
      <c r="B127" s="1" t="s">
        <v>240</v>
      </c>
      <c r="C127" s="1" t="s">
        <v>341</v>
      </c>
      <c r="D127" s="5">
        <v>124</v>
      </c>
    </row>
    <row r="128" spans="1:4" x14ac:dyDescent="0.35">
      <c r="A128" s="8" t="s">
        <v>121</v>
      </c>
      <c r="B128" s="1" t="s">
        <v>235</v>
      </c>
      <c r="C128" s="1" t="s">
        <v>343</v>
      </c>
      <c r="D128" s="5">
        <v>41</v>
      </c>
    </row>
    <row r="129" spans="1:4" x14ac:dyDescent="0.35">
      <c r="A129" s="8" t="s">
        <v>121</v>
      </c>
      <c r="B129" s="1" t="s">
        <v>235</v>
      </c>
      <c r="C129" s="1" t="s">
        <v>342</v>
      </c>
      <c r="D129" s="5">
        <v>14</v>
      </c>
    </row>
    <row r="130" spans="1:4" x14ac:dyDescent="0.35">
      <c r="A130" s="8" t="s">
        <v>121</v>
      </c>
      <c r="B130" s="1" t="s">
        <v>235</v>
      </c>
      <c r="C130" s="1" t="s">
        <v>344</v>
      </c>
      <c r="D130" s="5">
        <v>61</v>
      </c>
    </row>
    <row r="131" spans="1:4" x14ac:dyDescent="0.35">
      <c r="A131" s="8" t="s">
        <v>121</v>
      </c>
      <c r="B131" s="1" t="s">
        <v>235</v>
      </c>
      <c r="C131" s="1" t="s">
        <v>341</v>
      </c>
      <c r="D131" s="5">
        <v>11</v>
      </c>
    </row>
    <row r="132" spans="1:4" x14ac:dyDescent="0.35">
      <c r="A132" s="8" t="s">
        <v>121</v>
      </c>
      <c r="B132" s="1" t="s">
        <v>236</v>
      </c>
      <c r="C132" s="1" t="s">
        <v>343</v>
      </c>
      <c r="D132" s="5">
        <v>4</v>
      </c>
    </row>
    <row r="133" spans="1:4" x14ac:dyDescent="0.35">
      <c r="A133" s="8" t="s">
        <v>121</v>
      </c>
      <c r="B133" s="1" t="s">
        <v>236</v>
      </c>
      <c r="C133" s="1" t="s">
        <v>342</v>
      </c>
      <c r="D133" s="5">
        <v>0</v>
      </c>
    </row>
    <row r="134" spans="1:4" x14ac:dyDescent="0.35">
      <c r="A134" s="8" t="s">
        <v>121</v>
      </c>
      <c r="B134" s="1" t="s">
        <v>236</v>
      </c>
      <c r="C134" s="1" t="s">
        <v>344</v>
      </c>
      <c r="D134" s="5">
        <v>3</v>
      </c>
    </row>
    <row r="135" spans="1:4" x14ac:dyDescent="0.35">
      <c r="A135" s="8" t="s">
        <v>121</v>
      </c>
      <c r="B135" s="1" t="s">
        <v>236</v>
      </c>
      <c r="C135" s="1" t="s">
        <v>341</v>
      </c>
      <c r="D135" s="5">
        <v>113</v>
      </c>
    </row>
    <row r="136" spans="1:4" x14ac:dyDescent="0.35">
      <c r="A136" s="8" t="s">
        <v>122</v>
      </c>
      <c r="B136" s="1" t="s">
        <v>240</v>
      </c>
      <c r="C136" s="1" t="s">
        <v>343</v>
      </c>
      <c r="D136" s="5">
        <v>52</v>
      </c>
    </row>
    <row r="137" spans="1:4" x14ac:dyDescent="0.35">
      <c r="A137" s="8" t="s">
        <v>122</v>
      </c>
      <c r="B137" s="1" t="s">
        <v>240</v>
      </c>
      <c r="C137" s="1" t="s">
        <v>342</v>
      </c>
      <c r="D137" s="5">
        <v>40</v>
      </c>
    </row>
    <row r="138" spans="1:4" x14ac:dyDescent="0.35">
      <c r="A138" s="8" t="s">
        <v>122</v>
      </c>
      <c r="B138" s="1" t="s">
        <v>240</v>
      </c>
      <c r="C138" s="1" t="s">
        <v>344</v>
      </c>
      <c r="D138" s="5">
        <v>59</v>
      </c>
    </row>
    <row r="139" spans="1:4" x14ac:dyDescent="0.35">
      <c r="A139" s="8" t="s">
        <v>122</v>
      </c>
      <c r="B139" s="1" t="s">
        <v>240</v>
      </c>
      <c r="C139" s="1" t="s">
        <v>341</v>
      </c>
      <c r="D139" s="5">
        <v>120</v>
      </c>
    </row>
    <row r="140" spans="1:4" x14ac:dyDescent="0.35">
      <c r="A140" s="8" t="s">
        <v>122</v>
      </c>
      <c r="B140" s="1" t="s">
        <v>235</v>
      </c>
      <c r="C140" s="1" t="s">
        <v>343</v>
      </c>
      <c r="D140" s="5">
        <v>46</v>
      </c>
    </row>
    <row r="141" spans="1:4" x14ac:dyDescent="0.35">
      <c r="A141" s="8" t="s">
        <v>122</v>
      </c>
      <c r="B141" s="1" t="s">
        <v>235</v>
      </c>
      <c r="C141" s="1" t="s">
        <v>342</v>
      </c>
      <c r="D141" s="5">
        <v>37</v>
      </c>
    </row>
    <row r="142" spans="1:4" x14ac:dyDescent="0.35">
      <c r="A142" s="8" t="s">
        <v>122</v>
      </c>
      <c r="B142" s="1" t="s">
        <v>235</v>
      </c>
      <c r="C142" s="1" t="s">
        <v>344</v>
      </c>
      <c r="D142" s="5">
        <v>57</v>
      </c>
    </row>
    <row r="143" spans="1:4" x14ac:dyDescent="0.35">
      <c r="A143" s="8" t="s">
        <v>122</v>
      </c>
      <c r="B143" s="1" t="s">
        <v>235</v>
      </c>
      <c r="C143" s="1" t="s">
        <v>341</v>
      </c>
      <c r="D143" s="5">
        <v>20</v>
      </c>
    </row>
    <row r="144" spans="1:4" x14ac:dyDescent="0.35">
      <c r="A144" s="8" t="s">
        <v>122</v>
      </c>
      <c r="B144" s="1" t="s">
        <v>236</v>
      </c>
      <c r="C144" s="1" t="s">
        <v>343</v>
      </c>
      <c r="D144" s="5">
        <v>6</v>
      </c>
    </row>
    <row r="145" spans="1:4" x14ac:dyDescent="0.35">
      <c r="A145" s="8" t="s">
        <v>122</v>
      </c>
      <c r="B145" s="1" t="s">
        <v>236</v>
      </c>
      <c r="C145" s="1" t="s">
        <v>342</v>
      </c>
      <c r="D145" s="5">
        <v>3</v>
      </c>
    </row>
    <row r="146" spans="1:4" x14ac:dyDescent="0.35">
      <c r="A146" s="8" t="s">
        <v>122</v>
      </c>
      <c r="B146" s="1" t="s">
        <v>236</v>
      </c>
      <c r="C146" s="1" t="s">
        <v>344</v>
      </c>
      <c r="D146" s="5">
        <v>2</v>
      </c>
    </row>
    <row r="147" spans="1:4" x14ac:dyDescent="0.35">
      <c r="A147" s="8" t="s">
        <v>122</v>
      </c>
      <c r="B147" s="1" t="s">
        <v>236</v>
      </c>
      <c r="C147" s="1" t="s">
        <v>341</v>
      </c>
      <c r="D147" s="5">
        <v>100</v>
      </c>
    </row>
    <row r="148" spans="1:4" x14ac:dyDescent="0.35">
      <c r="A148" s="8" t="s">
        <v>123</v>
      </c>
      <c r="B148" s="1" t="s">
        <v>240</v>
      </c>
      <c r="C148" s="1" t="s">
        <v>343</v>
      </c>
      <c r="D148" s="5">
        <v>56</v>
      </c>
    </row>
    <row r="149" spans="1:4" x14ac:dyDescent="0.35">
      <c r="A149" s="8" t="s">
        <v>123</v>
      </c>
      <c r="B149" s="1" t="s">
        <v>240</v>
      </c>
      <c r="C149" s="1" t="s">
        <v>342</v>
      </c>
      <c r="D149" s="5">
        <v>31</v>
      </c>
    </row>
    <row r="150" spans="1:4" x14ac:dyDescent="0.35">
      <c r="A150" s="8" t="s">
        <v>123</v>
      </c>
      <c r="B150" s="1" t="s">
        <v>240</v>
      </c>
      <c r="C150" s="1" t="s">
        <v>344</v>
      </c>
      <c r="D150" s="5">
        <v>58</v>
      </c>
    </row>
    <row r="151" spans="1:4" x14ac:dyDescent="0.35">
      <c r="A151" s="8" t="s">
        <v>123</v>
      </c>
      <c r="B151" s="1" t="s">
        <v>240</v>
      </c>
      <c r="C151" s="1" t="s">
        <v>341</v>
      </c>
      <c r="D151" s="5">
        <v>149</v>
      </c>
    </row>
    <row r="152" spans="1:4" x14ac:dyDescent="0.35">
      <c r="A152" s="8" t="s">
        <v>123</v>
      </c>
      <c r="B152" s="1" t="s">
        <v>235</v>
      </c>
      <c r="C152" s="1" t="s">
        <v>343</v>
      </c>
      <c r="D152" s="5">
        <v>46</v>
      </c>
    </row>
    <row r="153" spans="1:4" x14ac:dyDescent="0.35">
      <c r="A153" s="8" t="s">
        <v>123</v>
      </c>
      <c r="B153" s="1" t="s">
        <v>235</v>
      </c>
      <c r="C153" s="1" t="s">
        <v>342</v>
      </c>
      <c r="D153" s="5">
        <v>28</v>
      </c>
    </row>
    <row r="154" spans="1:4" x14ac:dyDescent="0.35">
      <c r="A154" s="8" t="s">
        <v>123</v>
      </c>
      <c r="B154" s="1" t="s">
        <v>235</v>
      </c>
      <c r="C154" s="1" t="s">
        <v>344</v>
      </c>
      <c r="D154" s="5">
        <v>55</v>
      </c>
    </row>
    <row r="155" spans="1:4" x14ac:dyDescent="0.35">
      <c r="A155" s="8" t="s">
        <v>123</v>
      </c>
      <c r="B155" s="1" t="s">
        <v>235</v>
      </c>
      <c r="C155" s="1" t="s">
        <v>341</v>
      </c>
      <c r="D155" s="5">
        <v>16</v>
      </c>
    </row>
    <row r="156" spans="1:4" x14ac:dyDescent="0.35">
      <c r="A156" s="8" t="s">
        <v>123</v>
      </c>
      <c r="B156" s="1" t="s">
        <v>236</v>
      </c>
      <c r="C156" s="1" t="s">
        <v>343</v>
      </c>
      <c r="D156" s="5">
        <v>10</v>
      </c>
    </row>
    <row r="157" spans="1:4" x14ac:dyDescent="0.35">
      <c r="A157" s="8" t="s">
        <v>123</v>
      </c>
      <c r="B157" s="1" t="s">
        <v>236</v>
      </c>
      <c r="C157" s="1" t="s">
        <v>342</v>
      </c>
      <c r="D157" s="5">
        <v>3</v>
      </c>
    </row>
    <row r="158" spans="1:4" x14ac:dyDescent="0.35">
      <c r="A158" s="8" t="s">
        <v>123</v>
      </c>
      <c r="B158" s="1" t="s">
        <v>236</v>
      </c>
      <c r="C158" s="1" t="s">
        <v>344</v>
      </c>
      <c r="D158" s="5">
        <v>3</v>
      </c>
    </row>
    <row r="159" spans="1:4" x14ac:dyDescent="0.35">
      <c r="A159" s="8" t="s">
        <v>123</v>
      </c>
      <c r="B159" s="1" t="s">
        <v>236</v>
      </c>
      <c r="C159" s="1" t="s">
        <v>341</v>
      </c>
      <c r="D159" s="5">
        <v>133</v>
      </c>
    </row>
    <row r="160" spans="1:4" x14ac:dyDescent="0.35">
      <c r="A160" s="8" t="s">
        <v>124</v>
      </c>
      <c r="B160" s="1" t="s">
        <v>240</v>
      </c>
      <c r="C160" s="1" t="s">
        <v>343</v>
      </c>
      <c r="D160" s="5">
        <v>65</v>
      </c>
    </row>
    <row r="161" spans="1:4" x14ac:dyDescent="0.35">
      <c r="A161" s="8" t="s">
        <v>124</v>
      </c>
      <c r="B161" s="1" t="s">
        <v>240</v>
      </c>
      <c r="C161" s="1" t="s">
        <v>342</v>
      </c>
      <c r="D161" s="5">
        <v>34</v>
      </c>
    </row>
    <row r="162" spans="1:4" x14ac:dyDescent="0.35">
      <c r="A162" s="8" t="s">
        <v>124</v>
      </c>
      <c r="B162" s="1" t="s">
        <v>240</v>
      </c>
      <c r="C162" s="1" t="s">
        <v>344</v>
      </c>
      <c r="D162" s="5">
        <v>61</v>
      </c>
    </row>
    <row r="163" spans="1:4" x14ac:dyDescent="0.35">
      <c r="A163" s="8" t="s">
        <v>124</v>
      </c>
      <c r="B163" s="1" t="s">
        <v>240</v>
      </c>
      <c r="C163" s="1" t="s">
        <v>341</v>
      </c>
      <c r="D163" s="5">
        <v>140</v>
      </c>
    </row>
    <row r="164" spans="1:4" x14ac:dyDescent="0.35">
      <c r="A164" s="8" t="s">
        <v>124</v>
      </c>
      <c r="B164" s="1" t="s">
        <v>235</v>
      </c>
      <c r="C164" s="1" t="s">
        <v>343</v>
      </c>
      <c r="D164" s="5">
        <v>63</v>
      </c>
    </row>
    <row r="165" spans="1:4" x14ac:dyDescent="0.35">
      <c r="A165" s="8" t="s">
        <v>124</v>
      </c>
      <c r="B165" s="1" t="s">
        <v>235</v>
      </c>
      <c r="C165" s="1" t="s">
        <v>342</v>
      </c>
      <c r="D165" s="5">
        <v>34</v>
      </c>
    </row>
    <row r="166" spans="1:4" x14ac:dyDescent="0.35">
      <c r="A166" s="8" t="s">
        <v>124</v>
      </c>
      <c r="B166" s="1" t="s">
        <v>235</v>
      </c>
      <c r="C166" s="1" t="s">
        <v>344</v>
      </c>
      <c r="D166" s="5">
        <v>57</v>
      </c>
    </row>
    <row r="167" spans="1:4" x14ac:dyDescent="0.35">
      <c r="A167" s="8" t="s">
        <v>124</v>
      </c>
      <c r="B167" s="1" t="s">
        <v>235</v>
      </c>
      <c r="C167" s="1" t="s">
        <v>341</v>
      </c>
      <c r="D167" s="5">
        <v>13</v>
      </c>
    </row>
    <row r="168" spans="1:4" x14ac:dyDescent="0.35">
      <c r="A168" s="8" t="s">
        <v>124</v>
      </c>
      <c r="B168" s="1" t="s">
        <v>236</v>
      </c>
      <c r="C168" s="1" t="s">
        <v>343</v>
      </c>
      <c r="D168" s="5">
        <v>2</v>
      </c>
    </row>
    <row r="169" spans="1:4" x14ac:dyDescent="0.35">
      <c r="A169" s="8" t="s">
        <v>124</v>
      </c>
      <c r="B169" s="1" t="s">
        <v>236</v>
      </c>
      <c r="C169" s="1" t="s">
        <v>342</v>
      </c>
      <c r="D169" s="5">
        <v>0</v>
      </c>
    </row>
    <row r="170" spans="1:4" x14ac:dyDescent="0.35">
      <c r="A170" s="8" t="s">
        <v>124</v>
      </c>
      <c r="B170" s="1" t="s">
        <v>236</v>
      </c>
      <c r="C170" s="1" t="s">
        <v>344</v>
      </c>
      <c r="D170" s="5">
        <v>4</v>
      </c>
    </row>
    <row r="171" spans="1:4" x14ac:dyDescent="0.35">
      <c r="A171" s="8" t="s">
        <v>124</v>
      </c>
      <c r="B171" s="1" t="s">
        <v>236</v>
      </c>
      <c r="C171" s="1" t="s">
        <v>341</v>
      </c>
      <c r="D171" s="5">
        <v>127</v>
      </c>
    </row>
    <row r="172" spans="1:4" x14ac:dyDescent="0.35">
      <c r="A172" s="8" t="s">
        <v>125</v>
      </c>
      <c r="B172" s="1" t="s">
        <v>240</v>
      </c>
      <c r="C172" s="1" t="s">
        <v>343</v>
      </c>
      <c r="D172" s="5">
        <v>54</v>
      </c>
    </row>
    <row r="173" spans="1:4" x14ac:dyDescent="0.35">
      <c r="A173" s="8" t="s">
        <v>125</v>
      </c>
      <c r="B173" s="1" t="s">
        <v>240</v>
      </c>
      <c r="C173" s="1" t="s">
        <v>342</v>
      </c>
      <c r="D173" s="5">
        <v>31</v>
      </c>
    </row>
    <row r="174" spans="1:4" x14ac:dyDescent="0.35">
      <c r="A174" s="8" t="s">
        <v>125</v>
      </c>
      <c r="B174" s="1" t="s">
        <v>240</v>
      </c>
      <c r="C174" s="1" t="s">
        <v>344</v>
      </c>
      <c r="D174" s="5">
        <v>44</v>
      </c>
    </row>
    <row r="175" spans="1:4" x14ac:dyDescent="0.35">
      <c r="A175" s="8" t="s">
        <v>125</v>
      </c>
      <c r="B175" s="1" t="s">
        <v>240</v>
      </c>
      <c r="C175" s="1" t="s">
        <v>341</v>
      </c>
      <c r="D175" s="5">
        <v>142</v>
      </c>
    </row>
    <row r="176" spans="1:4" x14ac:dyDescent="0.35">
      <c r="A176" s="8" t="s">
        <v>125</v>
      </c>
      <c r="B176" s="1" t="s">
        <v>235</v>
      </c>
      <c r="C176" s="1" t="s">
        <v>343</v>
      </c>
      <c r="D176" s="5">
        <v>50</v>
      </c>
    </row>
    <row r="177" spans="1:4" x14ac:dyDescent="0.35">
      <c r="A177" s="8" t="s">
        <v>125</v>
      </c>
      <c r="B177" s="1" t="s">
        <v>235</v>
      </c>
      <c r="C177" s="1" t="s">
        <v>342</v>
      </c>
      <c r="D177" s="5">
        <v>29</v>
      </c>
    </row>
    <row r="178" spans="1:4" x14ac:dyDescent="0.35">
      <c r="A178" s="8" t="s">
        <v>125</v>
      </c>
      <c r="B178" s="1" t="s">
        <v>235</v>
      </c>
      <c r="C178" s="1" t="s">
        <v>344</v>
      </c>
      <c r="D178" s="5">
        <v>42</v>
      </c>
    </row>
    <row r="179" spans="1:4" x14ac:dyDescent="0.35">
      <c r="A179" s="8" t="s">
        <v>125</v>
      </c>
      <c r="B179" s="1" t="s">
        <v>235</v>
      </c>
      <c r="C179" s="1" t="s">
        <v>341</v>
      </c>
      <c r="D179" s="5">
        <v>27</v>
      </c>
    </row>
    <row r="180" spans="1:4" x14ac:dyDescent="0.35">
      <c r="A180" s="8" t="s">
        <v>125</v>
      </c>
      <c r="B180" s="1" t="s">
        <v>236</v>
      </c>
      <c r="C180" s="1" t="s">
        <v>343</v>
      </c>
      <c r="D180" s="5">
        <v>4</v>
      </c>
    </row>
    <row r="181" spans="1:4" x14ac:dyDescent="0.35">
      <c r="A181" s="8" t="s">
        <v>125</v>
      </c>
      <c r="B181" s="1" t="s">
        <v>236</v>
      </c>
      <c r="C181" s="1" t="s">
        <v>342</v>
      </c>
      <c r="D181" s="5">
        <v>2</v>
      </c>
    </row>
    <row r="182" spans="1:4" x14ac:dyDescent="0.35">
      <c r="A182" s="8" t="s">
        <v>125</v>
      </c>
      <c r="B182" s="1" t="s">
        <v>236</v>
      </c>
      <c r="C182" s="1" t="s">
        <v>344</v>
      </c>
      <c r="D182" s="5">
        <v>2</v>
      </c>
    </row>
    <row r="183" spans="1:4" x14ac:dyDescent="0.35">
      <c r="A183" s="8" t="s">
        <v>125</v>
      </c>
      <c r="B183" s="1" t="s">
        <v>236</v>
      </c>
      <c r="C183" s="1" t="s">
        <v>341</v>
      </c>
      <c r="D183" s="5">
        <v>115</v>
      </c>
    </row>
    <row r="184" spans="1:4" x14ac:dyDescent="0.35">
      <c r="A184" s="8" t="s">
        <v>126</v>
      </c>
      <c r="B184" s="1" t="s">
        <v>240</v>
      </c>
      <c r="C184" s="1" t="s">
        <v>343</v>
      </c>
      <c r="D184" s="5">
        <v>43</v>
      </c>
    </row>
    <row r="185" spans="1:4" x14ac:dyDescent="0.35">
      <c r="A185" s="8" t="s">
        <v>126</v>
      </c>
      <c r="B185" s="1" t="s">
        <v>240</v>
      </c>
      <c r="C185" s="1" t="s">
        <v>342</v>
      </c>
      <c r="D185" s="5">
        <v>28</v>
      </c>
    </row>
    <row r="186" spans="1:4" x14ac:dyDescent="0.35">
      <c r="A186" s="8" t="s">
        <v>126</v>
      </c>
      <c r="B186" s="1" t="s">
        <v>240</v>
      </c>
      <c r="C186" s="1" t="s">
        <v>344</v>
      </c>
      <c r="D186" s="5">
        <v>49</v>
      </c>
    </row>
    <row r="187" spans="1:4" x14ac:dyDescent="0.35">
      <c r="A187" s="8" t="s">
        <v>126</v>
      </c>
      <c r="B187" s="1" t="s">
        <v>240</v>
      </c>
      <c r="C187" s="1" t="s">
        <v>341</v>
      </c>
      <c r="D187" s="5">
        <v>110</v>
      </c>
    </row>
    <row r="188" spans="1:4" x14ac:dyDescent="0.35">
      <c r="A188" s="8" t="s">
        <v>126</v>
      </c>
      <c r="B188" s="1" t="s">
        <v>235</v>
      </c>
      <c r="C188" s="1" t="s">
        <v>343</v>
      </c>
      <c r="D188" s="5">
        <v>38</v>
      </c>
    </row>
    <row r="189" spans="1:4" x14ac:dyDescent="0.35">
      <c r="A189" s="8" t="s">
        <v>126</v>
      </c>
      <c r="B189" s="1" t="s">
        <v>235</v>
      </c>
      <c r="C189" s="1" t="s">
        <v>342</v>
      </c>
      <c r="D189" s="5">
        <v>24</v>
      </c>
    </row>
    <row r="190" spans="1:4" x14ac:dyDescent="0.35">
      <c r="A190" s="8" t="s">
        <v>126</v>
      </c>
      <c r="B190" s="1" t="s">
        <v>235</v>
      </c>
      <c r="C190" s="1" t="s">
        <v>344</v>
      </c>
      <c r="D190" s="5">
        <v>44</v>
      </c>
    </row>
    <row r="191" spans="1:4" x14ac:dyDescent="0.35">
      <c r="A191" s="8" t="s">
        <v>126</v>
      </c>
      <c r="B191" s="1" t="s">
        <v>235</v>
      </c>
      <c r="C191" s="1" t="s">
        <v>341</v>
      </c>
      <c r="D191" s="5">
        <v>30</v>
      </c>
    </row>
    <row r="192" spans="1:4" x14ac:dyDescent="0.35">
      <c r="A192" s="8" t="s">
        <v>126</v>
      </c>
      <c r="B192" s="1" t="s">
        <v>236</v>
      </c>
      <c r="C192" s="1" t="s">
        <v>343</v>
      </c>
      <c r="D192" s="5">
        <v>5</v>
      </c>
    </row>
    <row r="193" spans="1:4" x14ac:dyDescent="0.35">
      <c r="A193" s="8" t="s">
        <v>126</v>
      </c>
      <c r="B193" s="1" t="s">
        <v>236</v>
      </c>
      <c r="C193" s="1" t="s">
        <v>342</v>
      </c>
      <c r="D193" s="5">
        <v>4</v>
      </c>
    </row>
    <row r="194" spans="1:4" x14ac:dyDescent="0.35">
      <c r="A194" s="8" t="s">
        <v>126</v>
      </c>
      <c r="B194" s="1" t="s">
        <v>236</v>
      </c>
      <c r="C194" s="1" t="s">
        <v>344</v>
      </c>
      <c r="D194" s="5">
        <v>5</v>
      </c>
    </row>
    <row r="195" spans="1:4" x14ac:dyDescent="0.35">
      <c r="A195" s="8" t="s">
        <v>126</v>
      </c>
      <c r="B195" s="1" t="s">
        <v>236</v>
      </c>
      <c r="C195" s="1" t="s">
        <v>341</v>
      </c>
      <c r="D195" s="5">
        <v>80</v>
      </c>
    </row>
    <row r="196" spans="1:4" x14ac:dyDescent="0.35">
      <c r="A196" s="8" t="s">
        <v>127</v>
      </c>
      <c r="B196" s="1" t="s">
        <v>240</v>
      </c>
      <c r="C196" s="1" t="s">
        <v>343</v>
      </c>
      <c r="D196" s="5">
        <v>30</v>
      </c>
    </row>
    <row r="197" spans="1:4" x14ac:dyDescent="0.35">
      <c r="A197" s="8" t="s">
        <v>127</v>
      </c>
      <c r="B197" s="1" t="s">
        <v>240</v>
      </c>
      <c r="C197" s="1" t="s">
        <v>342</v>
      </c>
      <c r="D197" s="5">
        <v>30</v>
      </c>
    </row>
    <row r="198" spans="1:4" x14ac:dyDescent="0.35">
      <c r="A198" s="8" t="s">
        <v>127</v>
      </c>
      <c r="B198" s="1" t="s">
        <v>240</v>
      </c>
      <c r="C198" s="1" t="s">
        <v>344</v>
      </c>
      <c r="D198" s="5">
        <v>43</v>
      </c>
    </row>
    <row r="199" spans="1:4" x14ac:dyDescent="0.35">
      <c r="A199" s="8" t="s">
        <v>127</v>
      </c>
      <c r="B199" s="1" t="s">
        <v>240</v>
      </c>
      <c r="C199" s="1" t="s">
        <v>341</v>
      </c>
      <c r="D199" s="5">
        <v>116</v>
      </c>
    </row>
    <row r="200" spans="1:4" x14ac:dyDescent="0.35">
      <c r="A200" s="8" t="s">
        <v>127</v>
      </c>
      <c r="B200" s="1" t="s">
        <v>235</v>
      </c>
      <c r="C200" s="1" t="s">
        <v>343</v>
      </c>
      <c r="D200" s="5">
        <v>26</v>
      </c>
    </row>
    <row r="201" spans="1:4" x14ac:dyDescent="0.35">
      <c r="A201" s="8" t="s">
        <v>127</v>
      </c>
      <c r="B201" s="1" t="s">
        <v>235</v>
      </c>
      <c r="C201" s="1" t="s">
        <v>342</v>
      </c>
      <c r="D201" s="5">
        <v>29</v>
      </c>
    </row>
    <row r="202" spans="1:4" x14ac:dyDescent="0.35">
      <c r="A202" s="8" t="s">
        <v>127</v>
      </c>
      <c r="B202" s="1" t="s">
        <v>235</v>
      </c>
      <c r="C202" s="1" t="s">
        <v>344</v>
      </c>
      <c r="D202" s="5">
        <v>37</v>
      </c>
    </row>
    <row r="203" spans="1:4" x14ac:dyDescent="0.35">
      <c r="A203" s="8" t="s">
        <v>127</v>
      </c>
      <c r="B203" s="1" t="s">
        <v>235</v>
      </c>
      <c r="C203" s="1" t="s">
        <v>341</v>
      </c>
      <c r="D203" s="5">
        <v>24</v>
      </c>
    </row>
    <row r="204" spans="1:4" x14ac:dyDescent="0.35">
      <c r="A204" s="8" t="s">
        <v>127</v>
      </c>
      <c r="B204" s="1" t="s">
        <v>236</v>
      </c>
      <c r="C204" s="1" t="s">
        <v>343</v>
      </c>
      <c r="D204" s="5">
        <v>4</v>
      </c>
    </row>
    <row r="205" spans="1:4" x14ac:dyDescent="0.35">
      <c r="A205" s="8" t="s">
        <v>127</v>
      </c>
      <c r="B205" s="1" t="s">
        <v>236</v>
      </c>
      <c r="C205" s="1" t="s">
        <v>342</v>
      </c>
      <c r="D205" s="5">
        <v>1</v>
      </c>
    </row>
    <row r="206" spans="1:4" x14ac:dyDescent="0.35">
      <c r="A206" s="8" t="s">
        <v>127</v>
      </c>
      <c r="B206" s="1" t="s">
        <v>236</v>
      </c>
      <c r="C206" s="1" t="s">
        <v>344</v>
      </c>
      <c r="D206" s="5">
        <v>6</v>
      </c>
    </row>
    <row r="207" spans="1:4" x14ac:dyDescent="0.35">
      <c r="A207" s="8" t="s">
        <v>127</v>
      </c>
      <c r="B207" s="1" t="s">
        <v>236</v>
      </c>
      <c r="C207" s="1" t="s">
        <v>341</v>
      </c>
      <c r="D207" s="5">
        <v>92</v>
      </c>
    </row>
    <row r="208" spans="1:4" x14ac:dyDescent="0.35">
      <c r="A208" s="8" t="s">
        <v>128</v>
      </c>
      <c r="B208" s="1" t="s">
        <v>240</v>
      </c>
      <c r="C208" s="1" t="s">
        <v>343</v>
      </c>
      <c r="D208" s="5">
        <v>30</v>
      </c>
    </row>
    <row r="209" spans="1:4" x14ac:dyDescent="0.35">
      <c r="A209" s="8" t="s">
        <v>128</v>
      </c>
      <c r="B209" s="1" t="s">
        <v>240</v>
      </c>
      <c r="C209" s="1" t="s">
        <v>342</v>
      </c>
      <c r="D209" s="5">
        <v>23</v>
      </c>
    </row>
    <row r="210" spans="1:4" x14ac:dyDescent="0.35">
      <c r="A210" s="8" t="s">
        <v>128</v>
      </c>
      <c r="B210" s="1" t="s">
        <v>240</v>
      </c>
      <c r="C210" s="1" t="s">
        <v>344</v>
      </c>
      <c r="D210" s="5">
        <v>39</v>
      </c>
    </row>
    <row r="211" spans="1:4" x14ac:dyDescent="0.35">
      <c r="A211" s="8" t="s">
        <v>128</v>
      </c>
      <c r="B211" s="1" t="s">
        <v>240</v>
      </c>
      <c r="C211" s="1" t="s">
        <v>341</v>
      </c>
      <c r="D211" s="5">
        <v>93</v>
      </c>
    </row>
    <row r="212" spans="1:4" x14ac:dyDescent="0.35">
      <c r="A212" s="8" t="s">
        <v>128</v>
      </c>
      <c r="B212" s="1" t="s">
        <v>235</v>
      </c>
      <c r="C212" s="1" t="s">
        <v>343</v>
      </c>
      <c r="D212" s="5">
        <v>24</v>
      </c>
    </row>
    <row r="213" spans="1:4" x14ac:dyDescent="0.35">
      <c r="A213" s="8" t="s">
        <v>128</v>
      </c>
      <c r="B213" s="1" t="s">
        <v>235</v>
      </c>
      <c r="C213" s="1" t="s">
        <v>342</v>
      </c>
      <c r="D213" s="5">
        <v>19</v>
      </c>
    </row>
    <row r="214" spans="1:4" x14ac:dyDescent="0.35">
      <c r="A214" s="8" t="s">
        <v>128</v>
      </c>
      <c r="B214" s="1" t="s">
        <v>235</v>
      </c>
      <c r="C214" s="1" t="s">
        <v>344</v>
      </c>
      <c r="D214" s="5">
        <v>30</v>
      </c>
    </row>
    <row r="215" spans="1:4" x14ac:dyDescent="0.35">
      <c r="A215" s="8" t="s">
        <v>128</v>
      </c>
      <c r="B215" s="1" t="s">
        <v>235</v>
      </c>
      <c r="C215" s="1" t="s">
        <v>341</v>
      </c>
      <c r="D215" s="5">
        <v>18</v>
      </c>
    </row>
    <row r="216" spans="1:4" x14ac:dyDescent="0.35">
      <c r="A216" s="8" t="s">
        <v>128</v>
      </c>
      <c r="B216" s="1" t="s">
        <v>236</v>
      </c>
      <c r="C216" s="1" t="s">
        <v>343</v>
      </c>
      <c r="D216" s="5">
        <v>6</v>
      </c>
    </row>
    <row r="217" spans="1:4" x14ac:dyDescent="0.35">
      <c r="A217" s="8" t="s">
        <v>128</v>
      </c>
      <c r="B217" s="1" t="s">
        <v>236</v>
      </c>
      <c r="C217" s="1" t="s">
        <v>342</v>
      </c>
      <c r="D217" s="5">
        <v>4</v>
      </c>
    </row>
    <row r="218" spans="1:4" x14ac:dyDescent="0.35">
      <c r="A218" s="8" t="s">
        <v>128</v>
      </c>
      <c r="B218" s="1" t="s">
        <v>236</v>
      </c>
      <c r="C218" s="1" t="s">
        <v>344</v>
      </c>
      <c r="D218" s="5">
        <v>9</v>
      </c>
    </row>
    <row r="219" spans="1:4" x14ac:dyDescent="0.35">
      <c r="A219" s="8" t="s">
        <v>128</v>
      </c>
      <c r="B219" s="1" t="s">
        <v>236</v>
      </c>
      <c r="C219" s="1" t="s">
        <v>341</v>
      </c>
      <c r="D219" s="5">
        <v>75</v>
      </c>
    </row>
    <row r="220" spans="1:4" x14ac:dyDescent="0.35">
      <c r="A220" s="8" t="s">
        <v>129</v>
      </c>
      <c r="B220" s="1" t="s">
        <v>240</v>
      </c>
      <c r="C220" s="1" t="s">
        <v>343</v>
      </c>
      <c r="D220" s="5">
        <v>35</v>
      </c>
    </row>
    <row r="221" spans="1:4" x14ac:dyDescent="0.35">
      <c r="A221" s="8" t="s">
        <v>129</v>
      </c>
      <c r="B221" s="1" t="s">
        <v>240</v>
      </c>
      <c r="C221" s="1" t="s">
        <v>342</v>
      </c>
      <c r="D221" s="5">
        <v>42</v>
      </c>
    </row>
    <row r="222" spans="1:4" x14ac:dyDescent="0.35">
      <c r="A222" s="8" t="s">
        <v>129</v>
      </c>
      <c r="B222" s="1" t="s">
        <v>240</v>
      </c>
      <c r="C222" s="1" t="s">
        <v>344</v>
      </c>
      <c r="D222" s="5">
        <v>41</v>
      </c>
    </row>
    <row r="223" spans="1:4" x14ac:dyDescent="0.35">
      <c r="A223" s="8" t="s">
        <v>129</v>
      </c>
      <c r="B223" s="1" t="s">
        <v>240</v>
      </c>
      <c r="C223" s="1" t="s">
        <v>341</v>
      </c>
      <c r="D223" s="5">
        <v>109</v>
      </c>
    </row>
    <row r="224" spans="1:4" x14ac:dyDescent="0.35">
      <c r="A224" s="8" t="s">
        <v>129</v>
      </c>
      <c r="B224" s="1" t="s">
        <v>235</v>
      </c>
      <c r="C224" s="1" t="s">
        <v>343</v>
      </c>
      <c r="D224" s="5">
        <v>28</v>
      </c>
    </row>
    <row r="225" spans="1:4" x14ac:dyDescent="0.35">
      <c r="A225" s="8" t="s">
        <v>129</v>
      </c>
      <c r="B225" s="1" t="s">
        <v>235</v>
      </c>
      <c r="C225" s="1" t="s">
        <v>342</v>
      </c>
      <c r="D225" s="5">
        <v>38</v>
      </c>
    </row>
    <row r="226" spans="1:4" x14ac:dyDescent="0.35">
      <c r="A226" s="8" t="s">
        <v>129</v>
      </c>
      <c r="B226" s="1" t="s">
        <v>235</v>
      </c>
      <c r="C226" s="1" t="s">
        <v>344</v>
      </c>
      <c r="D226" s="5">
        <v>33</v>
      </c>
    </row>
    <row r="227" spans="1:4" x14ac:dyDescent="0.35">
      <c r="A227" s="8" t="s">
        <v>129</v>
      </c>
      <c r="B227" s="1" t="s">
        <v>235</v>
      </c>
      <c r="C227" s="1" t="s">
        <v>341</v>
      </c>
      <c r="D227" s="5">
        <v>26</v>
      </c>
    </row>
    <row r="228" spans="1:4" x14ac:dyDescent="0.35">
      <c r="A228" s="8" t="s">
        <v>129</v>
      </c>
      <c r="B228" s="1" t="s">
        <v>236</v>
      </c>
      <c r="C228" s="1" t="s">
        <v>343</v>
      </c>
      <c r="D228" s="5">
        <v>7</v>
      </c>
    </row>
    <row r="229" spans="1:4" x14ac:dyDescent="0.35">
      <c r="A229" s="8" t="s">
        <v>129</v>
      </c>
      <c r="B229" s="1" t="s">
        <v>236</v>
      </c>
      <c r="C229" s="1" t="s">
        <v>342</v>
      </c>
      <c r="D229" s="5">
        <v>4</v>
      </c>
    </row>
    <row r="230" spans="1:4" x14ac:dyDescent="0.35">
      <c r="A230" s="8" t="s">
        <v>129</v>
      </c>
      <c r="B230" s="1" t="s">
        <v>236</v>
      </c>
      <c r="C230" s="1" t="s">
        <v>344</v>
      </c>
      <c r="D230" s="5">
        <v>8</v>
      </c>
    </row>
    <row r="231" spans="1:4" x14ac:dyDescent="0.35">
      <c r="A231" s="8" t="s">
        <v>129</v>
      </c>
      <c r="B231" s="1" t="s">
        <v>236</v>
      </c>
      <c r="C231" s="1" t="s">
        <v>341</v>
      </c>
      <c r="D231" s="5">
        <v>83</v>
      </c>
    </row>
    <row r="232" spans="1:4" x14ac:dyDescent="0.35">
      <c r="A232" s="8" t="s">
        <v>130</v>
      </c>
      <c r="B232" s="1" t="s">
        <v>240</v>
      </c>
      <c r="C232" s="1" t="s">
        <v>343</v>
      </c>
      <c r="D232" s="5">
        <v>32</v>
      </c>
    </row>
    <row r="233" spans="1:4" x14ac:dyDescent="0.35">
      <c r="A233" s="8" t="s">
        <v>130</v>
      </c>
      <c r="B233" s="1" t="s">
        <v>240</v>
      </c>
      <c r="C233" s="1" t="s">
        <v>342</v>
      </c>
      <c r="D233" s="5">
        <v>17</v>
      </c>
    </row>
    <row r="234" spans="1:4" x14ac:dyDescent="0.35">
      <c r="A234" s="8" t="s">
        <v>130</v>
      </c>
      <c r="B234" s="1" t="s">
        <v>240</v>
      </c>
      <c r="C234" s="1" t="s">
        <v>344</v>
      </c>
      <c r="D234" s="5">
        <v>37</v>
      </c>
    </row>
    <row r="235" spans="1:4" x14ac:dyDescent="0.35">
      <c r="A235" s="8" t="s">
        <v>130</v>
      </c>
      <c r="B235" s="1" t="s">
        <v>240</v>
      </c>
      <c r="C235" s="1" t="s">
        <v>341</v>
      </c>
      <c r="D235" s="5">
        <v>78</v>
      </c>
    </row>
    <row r="236" spans="1:4" x14ac:dyDescent="0.35">
      <c r="A236" s="8" t="s">
        <v>130</v>
      </c>
      <c r="B236" s="1" t="s">
        <v>235</v>
      </c>
      <c r="C236" s="1" t="s">
        <v>343</v>
      </c>
      <c r="D236" s="5">
        <v>29</v>
      </c>
    </row>
    <row r="237" spans="1:4" x14ac:dyDescent="0.35">
      <c r="A237" s="8" t="s">
        <v>130</v>
      </c>
      <c r="B237" s="1" t="s">
        <v>235</v>
      </c>
      <c r="C237" s="1" t="s">
        <v>342</v>
      </c>
      <c r="D237" s="5">
        <v>16</v>
      </c>
    </row>
    <row r="238" spans="1:4" x14ac:dyDescent="0.35">
      <c r="A238" s="8" t="s">
        <v>130</v>
      </c>
      <c r="B238" s="1" t="s">
        <v>235</v>
      </c>
      <c r="C238" s="1" t="s">
        <v>344</v>
      </c>
      <c r="D238" s="5">
        <v>36</v>
      </c>
    </row>
    <row r="239" spans="1:4" x14ac:dyDescent="0.35">
      <c r="A239" s="8" t="s">
        <v>130</v>
      </c>
      <c r="B239" s="1" t="s">
        <v>235</v>
      </c>
      <c r="C239" s="1" t="s">
        <v>341</v>
      </c>
      <c r="D239" s="5">
        <v>18</v>
      </c>
    </row>
    <row r="240" spans="1:4" x14ac:dyDescent="0.35">
      <c r="A240" s="8" t="s">
        <v>130</v>
      </c>
      <c r="B240" s="1" t="s">
        <v>236</v>
      </c>
      <c r="C240" s="1" t="s">
        <v>343</v>
      </c>
      <c r="D240" s="5">
        <v>3</v>
      </c>
    </row>
    <row r="241" spans="1:4" x14ac:dyDescent="0.35">
      <c r="A241" s="8" t="s">
        <v>130</v>
      </c>
      <c r="B241" s="1" t="s">
        <v>236</v>
      </c>
      <c r="C241" s="1" t="s">
        <v>342</v>
      </c>
      <c r="D241" s="5">
        <v>1</v>
      </c>
    </row>
    <row r="242" spans="1:4" x14ac:dyDescent="0.35">
      <c r="A242" s="8" t="s">
        <v>130</v>
      </c>
      <c r="B242" s="1" t="s">
        <v>236</v>
      </c>
      <c r="C242" s="1" t="s">
        <v>344</v>
      </c>
      <c r="D242" s="5">
        <v>1</v>
      </c>
    </row>
    <row r="243" spans="1:4" x14ac:dyDescent="0.35">
      <c r="A243" s="8" t="s">
        <v>130</v>
      </c>
      <c r="B243" s="1" t="s">
        <v>236</v>
      </c>
      <c r="C243" s="1" t="s">
        <v>341</v>
      </c>
      <c r="D243" s="5">
        <v>60</v>
      </c>
    </row>
    <row r="244" spans="1:4" x14ac:dyDescent="0.35">
      <c r="A244" s="8" t="s">
        <v>131</v>
      </c>
      <c r="B244" s="1" t="s">
        <v>240</v>
      </c>
      <c r="C244" s="1" t="s">
        <v>343</v>
      </c>
      <c r="D244" s="5">
        <v>32</v>
      </c>
    </row>
    <row r="245" spans="1:4" x14ac:dyDescent="0.35">
      <c r="A245" s="8" t="s">
        <v>131</v>
      </c>
      <c r="B245" s="1" t="s">
        <v>240</v>
      </c>
      <c r="C245" s="1" t="s">
        <v>342</v>
      </c>
      <c r="D245" s="5">
        <v>24</v>
      </c>
    </row>
    <row r="246" spans="1:4" x14ac:dyDescent="0.35">
      <c r="A246" s="8" t="s">
        <v>131</v>
      </c>
      <c r="B246" s="1" t="s">
        <v>240</v>
      </c>
      <c r="C246" s="1" t="s">
        <v>344</v>
      </c>
      <c r="D246" s="5">
        <v>32</v>
      </c>
    </row>
    <row r="247" spans="1:4" x14ac:dyDescent="0.35">
      <c r="A247" s="8" t="s">
        <v>131</v>
      </c>
      <c r="B247" s="1" t="s">
        <v>240</v>
      </c>
      <c r="C247" s="1" t="s">
        <v>341</v>
      </c>
      <c r="D247" s="5">
        <v>67</v>
      </c>
    </row>
    <row r="248" spans="1:4" x14ac:dyDescent="0.35">
      <c r="A248" s="8" t="s">
        <v>131</v>
      </c>
      <c r="B248" s="1" t="s">
        <v>235</v>
      </c>
      <c r="C248" s="1" t="s">
        <v>343</v>
      </c>
      <c r="D248" s="5">
        <v>27</v>
      </c>
    </row>
    <row r="249" spans="1:4" x14ac:dyDescent="0.35">
      <c r="A249" s="8" t="s">
        <v>131</v>
      </c>
      <c r="B249" s="1" t="s">
        <v>235</v>
      </c>
      <c r="C249" s="1" t="s">
        <v>342</v>
      </c>
      <c r="D249" s="5">
        <v>20</v>
      </c>
    </row>
    <row r="250" spans="1:4" x14ac:dyDescent="0.35">
      <c r="A250" s="8" t="s">
        <v>131</v>
      </c>
      <c r="B250" s="1" t="s">
        <v>235</v>
      </c>
      <c r="C250" s="1" t="s">
        <v>344</v>
      </c>
      <c r="D250" s="5">
        <v>30</v>
      </c>
    </row>
    <row r="251" spans="1:4" x14ac:dyDescent="0.35">
      <c r="A251" s="8" t="s">
        <v>131</v>
      </c>
      <c r="B251" s="1" t="s">
        <v>235</v>
      </c>
      <c r="C251" s="1" t="s">
        <v>341</v>
      </c>
      <c r="D251" s="5">
        <v>19</v>
      </c>
    </row>
    <row r="252" spans="1:4" x14ac:dyDescent="0.35">
      <c r="A252" s="8" t="s">
        <v>131</v>
      </c>
      <c r="B252" s="1" t="s">
        <v>236</v>
      </c>
      <c r="C252" s="1" t="s">
        <v>343</v>
      </c>
      <c r="D252" s="5">
        <v>5</v>
      </c>
    </row>
    <row r="253" spans="1:4" x14ac:dyDescent="0.35">
      <c r="A253" s="8" t="s">
        <v>131</v>
      </c>
      <c r="B253" s="1" t="s">
        <v>236</v>
      </c>
      <c r="C253" s="1" t="s">
        <v>342</v>
      </c>
      <c r="D253" s="5">
        <v>4</v>
      </c>
    </row>
    <row r="254" spans="1:4" x14ac:dyDescent="0.35">
      <c r="A254" s="8" t="s">
        <v>131</v>
      </c>
      <c r="B254" s="1" t="s">
        <v>236</v>
      </c>
      <c r="C254" s="1" t="s">
        <v>344</v>
      </c>
      <c r="D254" s="5">
        <v>2</v>
      </c>
    </row>
    <row r="255" spans="1:4" x14ac:dyDescent="0.35">
      <c r="A255" s="8" t="s">
        <v>131</v>
      </c>
      <c r="B255" s="1" t="s">
        <v>236</v>
      </c>
      <c r="C255" s="1" t="s">
        <v>341</v>
      </c>
      <c r="D255" s="5">
        <v>48</v>
      </c>
    </row>
    <row r="256" spans="1:4" x14ac:dyDescent="0.35">
      <c r="A256" s="8" t="s">
        <v>132</v>
      </c>
      <c r="B256" s="1" t="s">
        <v>240</v>
      </c>
      <c r="C256" s="1" t="s">
        <v>343</v>
      </c>
      <c r="D256" s="5">
        <v>26</v>
      </c>
    </row>
    <row r="257" spans="1:4" x14ac:dyDescent="0.35">
      <c r="A257" s="8" t="s">
        <v>132</v>
      </c>
      <c r="B257" s="1" t="s">
        <v>240</v>
      </c>
      <c r="C257" s="1" t="s">
        <v>342</v>
      </c>
      <c r="D257" s="5">
        <v>33</v>
      </c>
    </row>
    <row r="258" spans="1:4" x14ac:dyDescent="0.35">
      <c r="A258" s="8" t="s">
        <v>132</v>
      </c>
      <c r="B258" s="1" t="s">
        <v>240</v>
      </c>
      <c r="C258" s="1" t="s">
        <v>344</v>
      </c>
      <c r="D258" s="5">
        <v>41</v>
      </c>
    </row>
    <row r="259" spans="1:4" x14ac:dyDescent="0.35">
      <c r="A259" s="8" t="s">
        <v>132</v>
      </c>
      <c r="B259" s="1" t="s">
        <v>240</v>
      </c>
      <c r="C259" s="1" t="s">
        <v>341</v>
      </c>
      <c r="D259" s="5">
        <v>58</v>
      </c>
    </row>
    <row r="260" spans="1:4" x14ac:dyDescent="0.35">
      <c r="A260" s="8" t="s">
        <v>132</v>
      </c>
      <c r="B260" s="1" t="s">
        <v>235</v>
      </c>
      <c r="C260" s="1" t="s">
        <v>343</v>
      </c>
      <c r="D260" s="5">
        <v>23</v>
      </c>
    </row>
    <row r="261" spans="1:4" x14ac:dyDescent="0.35">
      <c r="A261" s="8" t="s">
        <v>132</v>
      </c>
      <c r="B261" s="1" t="s">
        <v>235</v>
      </c>
      <c r="C261" s="1" t="s">
        <v>342</v>
      </c>
      <c r="D261" s="5">
        <v>32</v>
      </c>
    </row>
    <row r="262" spans="1:4" x14ac:dyDescent="0.35">
      <c r="A262" s="8" t="s">
        <v>132</v>
      </c>
      <c r="B262" s="1" t="s">
        <v>235</v>
      </c>
      <c r="C262" s="1" t="s">
        <v>344</v>
      </c>
      <c r="D262" s="5">
        <v>39</v>
      </c>
    </row>
    <row r="263" spans="1:4" x14ac:dyDescent="0.35">
      <c r="A263" s="8" t="s">
        <v>132</v>
      </c>
      <c r="B263" s="1" t="s">
        <v>235</v>
      </c>
      <c r="C263" s="1" t="s">
        <v>341</v>
      </c>
      <c r="D263" s="5">
        <v>21</v>
      </c>
    </row>
    <row r="264" spans="1:4" x14ac:dyDescent="0.35">
      <c r="A264" s="8" t="s">
        <v>132</v>
      </c>
      <c r="B264" s="1" t="s">
        <v>236</v>
      </c>
      <c r="C264" s="1" t="s">
        <v>343</v>
      </c>
      <c r="D264" s="5">
        <v>3</v>
      </c>
    </row>
    <row r="265" spans="1:4" x14ac:dyDescent="0.35">
      <c r="A265" s="8" t="s">
        <v>132</v>
      </c>
      <c r="B265" s="1" t="s">
        <v>236</v>
      </c>
      <c r="C265" s="1" t="s">
        <v>342</v>
      </c>
      <c r="D265" s="5">
        <v>1</v>
      </c>
    </row>
    <row r="266" spans="1:4" x14ac:dyDescent="0.35">
      <c r="A266" s="8" t="s">
        <v>132</v>
      </c>
      <c r="B266" s="1" t="s">
        <v>236</v>
      </c>
      <c r="C266" s="1" t="s">
        <v>344</v>
      </c>
      <c r="D266" s="5">
        <v>2</v>
      </c>
    </row>
    <row r="267" spans="1:4" x14ac:dyDescent="0.35">
      <c r="A267" s="8" t="s">
        <v>132</v>
      </c>
      <c r="B267" s="1" t="s">
        <v>236</v>
      </c>
      <c r="C267" s="1" t="s">
        <v>341</v>
      </c>
      <c r="D267" s="5">
        <v>37</v>
      </c>
    </row>
    <row r="268" spans="1:4" x14ac:dyDescent="0.35">
      <c r="A268" s="8" t="s">
        <v>133</v>
      </c>
      <c r="B268" s="1" t="s">
        <v>240</v>
      </c>
      <c r="C268" s="1" t="s">
        <v>343</v>
      </c>
      <c r="D268" s="5">
        <v>42</v>
      </c>
    </row>
    <row r="269" spans="1:4" x14ac:dyDescent="0.35">
      <c r="A269" s="8" t="s">
        <v>133</v>
      </c>
      <c r="B269" s="1" t="s">
        <v>240</v>
      </c>
      <c r="C269" s="1" t="s">
        <v>342</v>
      </c>
      <c r="D269" s="5">
        <v>46</v>
      </c>
    </row>
    <row r="270" spans="1:4" x14ac:dyDescent="0.35">
      <c r="A270" s="8" t="s">
        <v>133</v>
      </c>
      <c r="B270" s="1" t="s">
        <v>240</v>
      </c>
      <c r="C270" s="1" t="s">
        <v>344</v>
      </c>
      <c r="D270" s="5">
        <v>58</v>
      </c>
    </row>
    <row r="271" spans="1:4" x14ac:dyDescent="0.35">
      <c r="A271" s="8" t="s">
        <v>133</v>
      </c>
      <c r="B271" s="1" t="s">
        <v>240</v>
      </c>
      <c r="C271" s="1" t="s">
        <v>341</v>
      </c>
      <c r="D271" s="5">
        <v>59</v>
      </c>
    </row>
    <row r="272" spans="1:4" x14ac:dyDescent="0.35">
      <c r="A272" s="8" t="s">
        <v>133</v>
      </c>
      <c r="B272" s="1" t="s">
        <v>235</v>
      </c>
      <c r="C272" s="1" t="s">
        <v>343</v>
      </c>
      <c r="D272" s="5">
        <v>36</v>
      </c>
    </row>
    <row r="273" spans="1:4" x14ac:dyDescent="0.35">
      <c r="A273" s="8" t="s">
        <v>133</v>
      </c>
      <c r="B273" s="1" t="s">
        <v>235</v>
      </c>
      <c r="C273" s="1" t="s">
        <v>342</v>
      </c>
      <c r="D273" s="5">
        <v>45</v>
      </c>
    </row>
    <row r="274" spans="1:4" x14ac:dyDescent="0.35">
      <c r="A274" s="8" t="s">
        <v>133</v>
      </c>
      <c r="B274" s="1" t="s">
        <v>235</v>
      </c>
      <c r="C274" s="1" t="s">
        <v>344</v>
      </c>
      <c r="D274" s="5">
        <v>57</v>
      </c>
    </row>
    <row r="275" spans="1:4" x14ac:dyDescent="0.35">
      <c r="A275" s="8" t="s">
        <v>133</v>
      </c>
      <c r="B275" s="1" t="s">
        <v>235</v>
      </c>
      <c r="C275" s="1" t="s">
        <v>341</v>
      </c>
      <c r="D275" s="5">
        <v>17</v>
      </c>
    </row>
    <row r="276" spans="1:4" x14ac:dyDescent="0.35">
      <c r="A276" s="8" t="s">
        <v>133</v>
      </c>
      <c r="B276" s="1" t="s">
        <v>236</v>
      </c>
      <c r="C276" s="1" t="s">
        <v>343</v>
      </c>
      <c r="D276" s="5">
        <v>6</v>
      </c>
    </row>
    <row r="277" spans="1:4" x14ac:dyDescent="0.35">
      <c r="A277" s="8" t="s">
        <v>133</v>
      </c>
      <c r="B277" s="1" t="s">
        <v>236</v>
      </c>
      <c r="C277" s="1" t="s">
        <v>342</v>
      </c>
      <c r="D277" s="5">
        <v>1</v>
      </c>
    </row>
    <row r="278" spans="1:4" x14ac:dyDescent="0.35">
      <c r="A278" s="8" t="s">
        <v>133</v>
      </c>
      <c r="B278" s="1" t="s">
        <v>236</v>
      </c>
      <c r="C278" s="1" t="s">
        <v>344</v>
      </c>
      <c r="D278" s="5">
        <v>1</v>
      </c>
    </row>
    <row r="279" spans="1:4" x14ac:dyDescent="0.35">
      <c r="A279" s="8" t="s">
        <v>133</v>
      </c>
      <c r="B279" s="1" t="s">
        <v>236</v>
      </c>
      <c r="C279" s="1" t="s">
        <v>341</v>
      </c>
      <c r="D279" s="5">
        <v>42</v>
      </c>
    </row>
    <row r="280" spans="1:4" x14ac:dyDescent="0.35">
      <c r="A280" s="8" t="s">
        <v>134</v>
      </c>
      <c r="B280" s="1" t="s">
        <v>240</v>
      </c>
      <c r="C280" s="1" t="s">
        <v>343</v>
      </c>
      <c r="D280" s="5">
        <v>50</v>
      </c>
    </row>
    <row r="281" spans="1:4" x14ac:dyDescent="0.35">
      <c r="A281" s="8" t="s">
        <v>134</v>
      </c>
      <c r="B281" s="1" t="s">
        <v>240</v>
      </c>
      <c r="C281" s="1" t="s">
        <v>342</v>
      </c>
      <c r="D281" s="5">
        <v>41</v>
      </c>
    </row>
    <row r="282" spans="1:4" x14ac:dyDescent="0.35">
      <c r="A282" s="8" t="s">
        <v>134</v>
      </c>
      <c r="B282" s="1" t="s">
        <v>240</v>
      </c>
      <c r="C282" s="1" t="s">
        <v>344</v>
      </c>
      <c r="D282" s="5">
        <v>77</v>
      </c>
    </row>
    <row r="283" spans="1:4" x14ac:dyDescent="0.35">
      <c r="A283" s="8" t="s">
        <v>134</v>
      </c>
      <c r="B283" s="1" t="s">
        <v>240</v>
      </c>
      <c r="C283" s="1" t="s">
        <v>341</v>
      </c>
      <c r="D283" s="5">
        <v>71</v>
      </c>
    </row>
    <row r="284" spans="1:4" x14ac:dyDescent="0.35">
      <c r="A284" s="8" t="s">
        <v>134</v>
      </c>
      <c r="B284" s="1" t="s">
        <v>235</v>
      </c>
      <c r="C284" s="1" t="s">
        <v>343</v>
      </c>
      <c r="D284" s="5">
        <v>48</v>
      </c>
    </row>
    <row r="285" spans="1:4" x14ac:dyDescent="0.35">
      <c r="A285" s="8" t="s">
        <v>134</v>
      </c>
      <c r="B285" s="1" t="s">
        <v>235</v>
      </c>
      <c r="C285" s="1" t="s">
        <v>342</v>
      </c>
      <c r="D285" s="5">
        <v>38</v>
      </c>
    </row>
    <row r="286" spans="1:4" x14ac:dyDescent="0.35">
      <c r="A286" s="8" t="s">
        <v>134</v>
      </c>
      <c r="B286" s="1" t="s">
        <v>235</v>
      </c>
      <c r="C286" s="1" t="s">
        <v>344</v>
      </c>
      <c r="D286" s="5">
        <v>77</v>
      </c>
    </row>
    <row r="287" spans="1:4" x14ac:dyDescent="0.35">
      <c r="A287" s="8" t="s">
        <v>134</v>
      </c>
      <c r="B287" s="1" t="s">
        <v>235</v>
      </c>
      <c r="C287" s="1" t="s">
        <v>341</v>
      </c>
      <c r="D287" s="5">
        <v>15</v>
      </c>
    </row>
    <row r="288" spans="1:4" x14ac:dyDescent="0.35">
      <c r="A288" s="8" t="s">
        <v>134</v>
      </c>
      <c r="B288" s="1" t="s">
        <v>236</v>
      </c>
      <c r="C288" s="1" t="s">
        <v>343</v>
      </c>
      <c r="D288" s="5">
        <v>2</v>
      </c>
    </row>
    <row r="289" spans="1:4" x14ac:dyDescent="0.35">
      <c r="A289" s="8" t="s">
        <v>134</v>
      </c>
      <c r="B289" s="1" t="s">
        <v>236</v>
      </c>
      <c r="C289" s="1" t="s">
        <v>342</v>
      </c>
      <c r="D289" s="5">
        <v>3</v>
      </c>
    </row>
    <row r="290" spans="1:4" x14ac:dyDescent="0.35">
      <c r="A290" s="8" t="s">
        <v>134</v>
      </c>
      <c r="B290" s="1" t="s">
        <v>236</v>
      </c>
      <c r="C290" s="1" t="s">
        <v>344</v>
      </c>
      <c r="D290" s="5">
        <v>0</v>
      </c>
    </row>
    <row r="291" spans="1:4" x14ac:dyDescent="0.35">
      <c r="A291" s="8" t="s">
        <v>134</v>
      </c>
      <c r="B291" s="1" t="s">
        <v>236</v>
      </c>
      <c r="C291" s="1" t="s">
        <v>341</v>
      </c>
      <c r="D291" s="5">
        <v>56</v>
      </c>
    </row>
    <row r="292" spans="1:4" x14ac:dyDescent="0.35">
      <c r="A292" s="8"/>
    </row>
    <row r="293" spans="1:4" x14ac:dyDescent="0.35">
      <c r="A293" s="8"/>
    </row>
    <row r="294" spans="1:4" x14ac:dyDescent="0.35">
      <c r="A294" s="8"/>
    </row>
    <row r="295" spans="1:4" x14ac:dyDescent="0.35">
      <c r="A295" s="8"/>
    </row>
    <row r="296" spans="1:4" x14ac:dyDescent="0.35">
      <c r="A296" s="8"/>
    </row>
    <row r="297" spans="1:4" x14ac:dyDescent="0.35">
      <c r="A297" s="8"/>
    </row>
    <row r="298" spans="1:4" x14ac:dyDescent="0.35">
      <c r="A298" s="8"/>
    </row>
    <row r="299" spans="1:4" x14ac:dyDescent="0.35">
      <c r="A299" s="8"/>
    </row>
    <row r="300" spans="1:4" x14ac:dyDescent="0.35">
      <c r="A300" s="8"/>
    </row>
    <row r="301" spans="1:4" x14ac:dyDescent="0.35">
      <c r="A301" s="8"/>
    </row>
    <row r="302" spans="1:4" x14ac:dyDescent="0.35">
      <c r="A302" s="8"/>
    </row>
    <row r="303" spans="1:4" x14ac:dyDescent="0.35">
      <c r="A303" s="8"/>
    </row>
    <row r="304" spans="1:4"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000"/>
  <sheetViews>
    <sheetView workbookViewId="0"/>
  </sheetViews>
  <sheetFormatPr defaultColWidth="11.07421875" defaultRowHeight="15.5" x14ac:dyDescent="0.35"/>
  <cols>
    <col min="1" max="1" width="10.07421875" customWidth="1"/>
    <col min="2" max="2" width="25.3828125" customWidth="1"/>
    <col min="3" max="3" width="16.69140625" customWidth="1"/>
    <col min="4" max="4" width="25.15234375" customWidth="1"/>
    <col min="5" max="6" width="16.69140625" customWidth="1"/>
  </cols>
  <sheetData>
    <row r="1" spans="1:50" ht="20" x14ac:dyDescent="0.4">
      <c r="A1" s="26" t="s">
        <v>459</v>
      </c>
    </row>
    <row r="2" spans="1:50" x14ac:dyDescent="0.35">
      <c r="A2" s="8" t="s">
        <v>9</v>
      </c>
    </row>
    <row r="3" spans="1:50" x14ac:dyDescent="0.35">
      <c r="A3" s="8" t="s">
        <v>135</v>
      </c>
    </row>
    <row r="4" spans="1:50" ht="46.5" x14ac:dyDescent="0.35">
      <c r="A4" s="9" t="s">
        <v>109</v>
      </c>
      <c r="B4" s="6" t="s">
        <v>345</v>
      </c>
      <c r="C4" s="6" t="s">
        <v>346</v>
      </c>
      <c r="D4" s="6" t="s">
        <v>347</v>
      </c>
      <c r="E4" s="6" t="s">
        <v>139</v>
      </c>
      <c r="F4" s="6" t="s">
        <v>140</v>
      </c>
    </row>
    <row r="5" spans="1:50" x14ac:dyDescent="0.35">
      <c r="A5" s="8" t="s">
        <v>124</v>
      </c>
      <c r="B5" s="5">
        <v>192</v>
      </c>
      <c r="C5" s="5">
        <v>316</v>
      </c>
      <c r="D5" s="12">
        <v>60.8</v>
      </c>
      <c r="E5" s="12">
        <v>55.3</v>
      </c>
      <c r="F5" s="12">
        <v>66</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125</v>
      </c>
      <c r="B6" s="5">
        <v>191</v>
      </c>
      <c r="C6" s="5">
        <v>285</v>
      </c>
      <c r="D6" s="12">
        <v>67</v>
      </c>
      <c r="E6" s="12">
        <v>61.4</v>
      </c>
      <c r="F6" s="12">
        <v>72.2</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126</v>
      </c>
      <c r="B7" s="5">
        <v>155</v>
      </c>
      <c r="C7" s="5">
        <v>238</v>
      </c>
      <c r="D7" s="12">
        <v>65.099999999999994</v>
      </c>
      <c r="E7" s="12">
        <v>58.9</v>
      </c>
      <c r="F7" s="12">
        <v>70.900000000000006</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127</v>
      </c>
      <c r="B8" s="5">
        <v>150</v>
      </c>
      <c r="C8" s="5">
        <v>227</v>
      </c>
      <c r="D8" s="12">
        <v>66.099999999999994</v>
      </c>
      <c r="E8" s="12">
        <v>59.7</v>
      </c>
      <c r="F8" s="12">
        <v>71.900000000000006</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128</v>
      </c>
      <c r="B9" s="5">
        <v>126</v>
      </c>
      <c r="C9" s="5">
        <v>189</v>
      </c>
      <c r="D9" s="12">
        <v>66.7</v>
      </c>
      <c r="E9" s="12">
        <v>59.7</v>
      </c>
      <c r="F9" s="12">
        <v>73</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129</v>
      </c>
      <c r="B10" s="5">
        <v>166</v>
      </c>
      <c r="C10" s="5">
        <v>235</v>
      </c>
      <c r="D10" s="12">
        <v>70.599999999999994</v>
      </c>
      <c r="E10" s="12">
        <v>64.5</v>
      </c>
      <c r="F10" s="12">
        <v>76.099999999999994</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130</v>
      </c>
      <c r="B11" s="5">
        <v>102</v>
      </c>
      <c r="C11" s="5">
        <v>167</v>
      </c>
      <c r="D11" s="12">
        <v>61.1</v>
      </c>
      <c r="E11" s="12">
        <v>53.5</v>
      </c>
      <c r="F11" s="12">
        <v>68.099999999999994</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131</v>
      </c>
      <c r="B12" s="5">
        <v>102</v>
      </c>
      <c r="C12" s="5">
        <v>159</v>
      </c>
      <c r="D12" s="12">
        <v>64.2</v>
      </c>
      <c r="E12" s="12">
        <v>56.4</v>
      </c>
      <c r="F12" s="12">
        <v>71.2</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132</v>
      </c>
      <c r="B13" s="5">
        <v>110</v>
      </c>
      <c r="C13" s="5">
        <v>162</v>
      </c>
      <c r="D13" s="12">
        <v>67.900000000000006</v>
      </c>
      <c r="E13" s="12">
        <v>60.4</v>
      </c>
      <c r="F13" s="12">
        <v>74.599999999999994</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t="s">
        <v>133</v>
      </c>
      <c r="B14" s="5">
        <v>119</v>
      </c>
      <c r="C14" s="5">
        <v>209</v>
      </c>
      <c r="D14" s="12">
        <v>56.9</v>
      </c>
      <c r="E14" s="12">
        <v>50.2</v>
      </c>
      <c r="F14" s="12">
        <v>63.5</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t="s">
        <v>134</v>
      </c>
      <c r="B15" s="5">
        <v>162</v>
      </c>
      <c r="C15" s="5">
        <v>246</v>
      </c>
      <c r="D15" s="12">
        <v>65.900000000000006</v>
      </c>
      <c r="E15" s="12">
        <v>59.7</v>
      </c>
      <c r="F15" s="12">
        <v>71.5</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000"/>
  <sheetViews>
    <sheetView workbookViewId="0"/>
  </sheetViews>
  <sheetFormatPr defaultColWidth="11.07421875" defaultRowHeight="15.5" x14ac:dyDescent="0.35"/>
  <cols>
    <col min="1" max="1" width="9.23046875" customWidth="1"/>
    <col min="2" max="2" width="24.765625" customWidth="1"/>
    <col min="3" max="3" width="16.69140625" customWidth="1"/>
    <col min="4" max="4" width="32.69140625" customWidth="1"/>
    <col min="5" max="6" width="16.69140625" customWidth="1"/>
  </cols>
  <sheetData>
    <row r="1" spans="1:50" ht="20" x14ac:dyDescent="0.4">
      <c r="A1" s="26" t="s">
        <v>460</v>
      </c>
    </row>
    <row r="2" spans="1:50" x14ac:dyDescent="0.35">
      <c r="A2" s="8" t="s">
        <v>9</v>
      </c>
    </row>
    <row r="3" spans="1:50" x14ac:dyDescent="0.35">
      <c r="A3" s="8" t="s">
        <v>135</v>
      </c>
    </row>
    <row r="4" spans="1:50" ht="42.5" customHeight="1" x14ac:dyDescent="0.35">
      <c r="A4" s="9" t="s">
        <v>109</v>
      </c>
      <c r="B4" s="6" t="s">
        <v>348</v>
      </c>
      <c r="C4" s="6" t="s">
        <v>346</v>
      </c>
      <c r="D4" s="6" t="s">
        <v>349</v>
      </c>
      <c r="E4" s="6" t="s">
        <v>139</v>
      </c>
      <c r="F4" s="6" t="s">
        <v>140</v>
      </c>
    </row>
    <row r="5" spans="1:50" x14ac:dyDescent="0.35">
      <c r="A5" s="8" t="s">
        <v>129</v>
      </c>
      <c r="B5" s="5">
        <v>210</v>
      </c>
      <c r="C5" s="5">
        <v>225</v>
      </c>
      <c r="D5" s="12">
        <v>93.3</v>
      </c>
      <c r="E5" s="12">
        <v>89.3</v>
      </c>
      <c r="F5" s="12">
        <v>95.9</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130</v>
      </c>
      <c r="B6" s="5">
        <v>152</v>
      </c>
      <c r="C6" s="5">
        <v>158</v>
      </c>
      <c r="D6" s="12">
        <v>96.2</v>
      </c>
      <c r="E6" s="12">
        <v>92</v>
      </c>
      <c r="F6" s="12">
        <v>98.2</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131</v>
      </c>
      <c r="B7" s="5">
        <v>146</v>
      </c>
      <c r="C7" s="5">
        <v>152</v>
      </c>
      <c r="D7" s="12">
        <v>96.1</v>
      </c>
      <c r="E7" s="12">
        <v>91.7</v>
      </c>
      <c r="F7" s="12">
        <v>98.2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132</v>
      </c>
      <c r="B8" s="5">
        <v>147</v>
      </c>
      <c r="C8" s="5">
        <v>157</v>
      </c>
      <c r="D8" s="12">
        <v>93.6</v>
      </c>
      <c r="E8" s="12">
        <v>88.7</v>
      </c>
      <c r="F8" s="12">
        <v>96.5</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133</v>
      </c>
      <c r="B9" s="5">
        <v>192</v>
      </c>
      <c r="C9" s="5">
        <v>201</v>
      </c>
      <c r="D9" s="12">
        <v>95.5</v>
      </c>
      <c r="E9" s="12">
        <v>91.7</v>
      </c>
      <c r="F9" s="12">
        <v>97.6</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134</v>
      </c>
      <c r="B10" s="5">
        <v>213</v>
      </c>
      <c r="C10" s="5">
        <v>228</v>
      </c>
      <c r="D10" s="12">
        <v>93.4</v>
      </c>
      <c r="E10" s="12">
        <v>89.4</v>
      </c>
      <c r="F10" s="12">
        <v>96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1000"/>
  <sheetViews>
    <sheetView workbookViewId="0"/>
  </sheetViews>
  <sheetFormatPr defaultColWidth="11.07421875" defaultRowHeight="15.5" x14ac:dyDescent="0.35"/>
  <cols>
    <col min="1" max="1" width="10.765625" customWidth="1"/>
    <col min="2" max="4" width="32.69140625" customWidth="1"/>
    <col min="5" max="6" width="16.69140625" customWidth="1"/>
  </cols>
  <sheetData>
    <row r="1" spans="1:50" ht="20" x14ac:dyDescent="0.4">
      <c r="A1" s="26" t="s">
        <v>461</v>
      </c>
    </row>
    <row r="2" spans="1:50" x14ac:dyDescent="0.35">
      <c r="A2" s="8" t="s">
        <v>9</v>
      </c>
    </row>
    <row r="3" spans="1:50" x14ac:dyDescent="0.35">
      <c r="A3" s="8" t="s">
        <v>135</v>
      </c>
    </row>
    <row r="4" spans="1:50" x14ac:dyDescent="0.35">
      <c r="A4" s="8" t="s">
        <v>350</v>
      </c>
    </row>
    <row r="5" spans="1:50" ht="60" customHeight="1" x14ac:dyDescent="0.35">
      <c r="A5" s="9" t="s">
        <v>109</v>
      </c>
      <c r="B5" s="6" t="s">
        <v>351</v>
      </c>
      <c r="C5" s="6" t="s">
        <v>352</v>
      </c>
      <c r="D5" s="6" t="s">
        <v>353</v>
      </c>
      <c r="E5" s="6" t="s">
        <v>139</v>
      </c>
      <c r="F5" s="6" t="s">
        <v>140</v>
      </c>
    </row>
    <row r="6" spans="1:50" x14ac:dyDescent="0.35">
      <c r="A6" s="8" t="s">
        <v>129</v>
      </c>
      <c r="B6" s="5">
        <v>36</v>
      </c>
      <c r="C6" s="5">
        <v>225</v>
      </c>
      <c r="D6" s="12">
        <v>16</v>
      </c>
      <c r="E6" s="12">
        <v>11.8</v>
      </c>
      <c r="F6" s="12">
        <v>21.4</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130</v>
      </c>
      <c r="B7" s="5">
        <v>30</v>
      </c>
      <c r="C7" s="5">
        <v>162</v>
      </c>
      <c r="D7" s="12">
        <v>18.5</v>
      </c>
      <c r="E7" s="12">
        <v>13.3</v>
      </c>
      <c r="F7" s="12">
        <v>25.2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131</v>
      </c>
      <c r="B8" s="5">
        <v>17</v>
      </c>
      <c r="C8" s="5">
        <v>151</v>
      </c>
      <c r="D8" s="12">
        <v>11.3</v>
      </c>
      <c r="E8" s="12">
        <v>7.1</v>
      </c>
      <c r="F8" s="12">
        <v>17.3</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132</v>
      </c>
      <c r="B9" s="5">
        <v>29</v>
      </c>
      <c r="C9" s="5">
        <v>160</v>
      </c>
      <c r="D9" s="12">
        <v>18.100000000000001</v>
      </c>
      <c r="E9" s="12">
        <v>12.9</v>
      </c>
      <c r="F9" s="12">
        <v>24.8</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133</v>
      </c>
      <c r="B10" s="5">
        <v>38</v>
      </c>
      <c r="C10" s="5">
        <v>203</v>
      </c>
      <c r="D10" s="12">
        <v>18.7</v>
      </c>
      <c r="E10" s="12">
        <v>14</v>
      </c>
      <c r="F10" s="12">
        <v>24.6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134</v>
      </c>
      <c r="B11" s="5">
        <v>38</v>
      </c>
      <c r="C11" s="5">
        <v>241</v>
      </c>
      <c r="D11" s="12">
        <v>15.8</v>
      </c>
      <c r="E11" s="12">
        <v>11.7</v>
      </c>
      <c r="F11" s="12">
        <v>20.9</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1000"/>
  <sheetViews>
    <sheetView workbookViewId="0"/>
  </sheetViews>
  <sheetFormatPr defaultColWidth="11.07421875" defaultRowHeight="15.5" x14ac:dyDescent="0.35"/>
  <cols>
    <col min="1" max="3" width="16.69140625" customWidth="1"/>
    <col min="4" max="4" width="21" customWidth="1"/>
    <col min="5" max="6" width="16.69140625" customWidth="1"/>
  </cols>
  <sheetData>
    <row r="1" spans="1:50" ht="20" x14ac:dyDescent="0.4">
      <c r="A1" s="26" t="s">
        <v>462</v>
      </c>
    </row>
    <row r="2" spans="1:50" x14ac:dyDescent="0.35">
      <c r="A2" s="8" t="s">
        <v>9</v>
      </c>
    </row>
    <row r="3" spans="1:50" x14ac:dyDescent="0.35">
      <c r="A3" s="8" t="s">
        <v>135</v>
      </c>
    </row>
    <row r="4" spans="1:50" ht="46.5" x14ac:dyDescent="0.35">
      <c r="A4" s="4" t="s">
        <v>354</v>
      </c>
      <c r="B4" s="6" t="s">
        <v>110</v>
      </c>
      <c r="C4" s="6" t="s">
        <v>137</v>
      </c>
      <c r="D4" s="6" t="s">
        <v>355</v>
      </c>
      <c r="E4" s="6" t="s">
        <v>139</v>
      </c>
      <c r="F4" s="6" t="s">
        <v>140</v>
      </c>
    </row>
    <row r="5" spans="1:50" x14ac:dyDescent="0.35">
      <c r="A5" s="8" t="s">
        <v>356</v>
      </c>
      <c r="B5" s="5">
        <v>25</v>
      </c>
      <c r="C5" s="11">
        <v>223339</v>
      </c>
      <c r="D5" s="12">
        <v>11.2</v>
      </c>
      <c r="E5" s="12">
        <v>7.2</v>
      </c>
      <c r="F5" s="12">
        <v>16.5</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357</v>
      </c>
      <c r="B6" s="5">
        <v>28</v>
      </c>
      <c r="C6" s="11">
        <v>321056</v>
      </c>
      <c r="D6" s="12">
        <v>8.6999999999999993</v>
      </c>
      <c r="E6" s="12">
        <v>5.8</v>
      </c>
      <c r="F6" s="12">
        <v>12.6</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358</v>
      </c>
      <c r="B7" s="5">
        <v>24</v>
      </c>
      <c r="C7" s="11">
        <v>450124</v>
      </c>
      <c r="D7" s="12">
        <v>5.3</v>
      </c>
      <c r="E7" s="12">
        <v>3.4</v>
      </c>
      <c r="F7" s="12">
        <v>7.9</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359</v>
      </c>
      <c r="B8" s="5">
        <v>29</v>
      </c>
      <c r="C8" s="11">
        <v>695973</v>
      </c>
      <c r="D8" s="12">
        <v>4.2</v>
      </c>
      <c r="E8" s="12">
        <v>2.8</v>
      </c>
      <c r="F8" s="12">
        <v>6</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360</v>
      </c>
      <c r="B9" s="5">
        <v>33</v>
      </c>
      <c r="C9" s="11">
        <v>801517</v>
      </c>
      <c r="D9" s="12">
        <v>4.0999999999999996</v>
      </c>
      <c r="E9" s="12">
        <v>2.8</v>
      </c>
      <c r="F9" s="12">
        <v>5.8</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361</v>
      </c>
      <c r="B10" s="5">
        <v>27</v>
      </c>
      <c r="C10" s="11">
        <v>699918</v>
      </c>
      <c r="D10" s="12">
        <v>3.9</v>
      </c>
      <c r="E10" s="12">
        <v>2.5</v>
      </c>
      <c r="F10" s="12">
        <v>5.6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362</v>
      </c>
      <c r="B11" s="5">
        <v>26</v>
      </c>
      <c r="C11" s="11">
        <v>805054</v>
      </c>
      <c r="D11" s="12">
        <v>3.2</v>
      </c>
      <c r="E11" s="12">
        <v>2.1</v>
      </c>
      <c r="F11" s="12">
        <v>4.7</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363</v>
      </c>
      <c r="B12" s="5">
        <v>22</v>
      </c>
      <c r="C12" s="11">
        <v>653776</v>
      </c>
      <c r="D12" s="12">
        <v>3.4</v>
      </c>
      <c r="E12" s="12">
        <v>2.1</v>
      </c>
      <c r="F12" s="12">
        <v>5.0999999999999996</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364</v>
      </c>
      <c r="B13" s="5">
        <v>12</v>
      </c>
      <c r="C13" s="11">
        <v>595222</v>
      </c>
      <c r="D13" s="12">
        <v>2</v>
      </c>
      <c r="E13" s="12">
        <v>1</v>
      </c>
      <c r="F13" s="12">
        <v>3.5</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t="s">
        <v>365</v>
      </c>
      <c r="B14" s="5">
        <v>20</v>
      </c>
      <c r="C14" s="11">
        <v>520958</v>
      </c>
      <c r="D14" s="12">
        <v>3.8</v>
      </c>
      <c r="E14" s="12">
        <v>2.2999999999999998</v>
      </c>
      <c r="F14" s="12">
        <v>5.9</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C15" s="11"/>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C16" s="11"/>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C18" s="11"/>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C20" s="11"/>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C21" s="11"/>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C22" s="11"/>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C23" s="11"/>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C24" s="11"/>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C25" s="11"/>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C26" s="11"/>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C27" s="11"/>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C28" s="11"/>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1000"/>
  <sheetViews>
    <sheetView workbookViewId="0"/>
  </sheetViews>
  <sheetFormatPr defaultColWidth="11.07421875" defaultRowHeight="15.5" x14ac:dyDescent="0.35"/>
  <cols>
    <col min="1" max="1" width="9.3828125" customWidth="1"/>
    <col min="2" max="2" width="32.69140625" customWidth="1"/>
    <col min="3" max="3" width="21.84375" customWidth="1"/>
    <col min="4" max="4" width="32.69140625" customWidth="1"/>
    <col min="5" max="6" width="16.69140625" customWidth="1"/>
  </cols>
  <sheetData>
    <row r="1" spans="1:50" ht="20" x14ac:dyDescent="0.4">
      <c r="A1" s="10" t="s">
        <v>463</v>
      </c>
    </row>
    <row r="2" spans="1:50" x14ac:dyDescent="0.35">
      <c r="A2" s="8" t="s">
        <v>9</v>
      </c>
    </row>
    <row r="3" spans="1:50" x14ac:dyDescent="0.35">
      <c r="A3" s="8" t="s">
        <v>135</v>
      </c>
    </row>
    <row r="4" spans="1:50" ht="46.5" x14ac:dyDescent="0.35">
      <c r="A4" s="9" t="s">
        <v>109</v>
      </c>
      <c r="B4" s="6" t="s">
        <v>366</v>
      </c>
      <c r="C4" s="6" t="s">
        <v>367</v>
      </c>
      <c r="D4" s="6" t="s">
        <v>368</v>
      </c>
      <c r="E4" s="6" t="s">
        <v>139</v>
      </c>
      <c r="F4" s="6" t="s">
        <v>140</v>
      </c>
    </row>
    <row r="5" spans="1:50" x14ac:dyDescent="0.35">
      <c r="A5" s="8" t="s">
        <v>128</v>
      </c>
      <c r="B5" s="5">
        <v>86</v>
      </c>
      <c r="C5" s="5">
        <v>126</v>
      </c>
      <c r="D5" s="12">
        <v>68.3</v>
      </c>
      <c r="E5" s="12">
        <v>59.7</v>
      </c>
      <c r="F5" s="12">
        <v>75.7</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129</v>
      </c>
      <c r="B6" s="5">
        <v>120</v>
      </c>
      <c r="C6" s="5">
        <v>166</v>
      </c>
      <c r="D6" s="12">
        <v>72.3</v>
      </c>
      <c r="E6" s="12">
        <v>65</v>
      </c>
      <c r="F6" s="12">
        <v>78.5</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130</v>
      </c>
      <c r="B7" s="5">
        <v>85</v>
      </c>
      <c r="C7" s="5">
        <v>102</v>
      </c>
      <c r="D7" s="12">
        <v>83.3</v>
      </c>
      <c r="E7" s="12">
        <v>74.900000000000006</v>
      </c>
      <c r="F7" s="12">
        <v>89.3</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131</v>
      </c>
      <c r="B8" s="5">
        <v>66</v>
      </c>
      <c r="C8" s="5">
        <v>102</v>
      </c>
      <c r="D8" s="12">
        <v>64.7</v>
      </c>
      <c r="E8" s="12">
        <v>55.1</v>
      </c>
      <c r="F8" s="12">
        <v>73.3</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132</v>
      </c>
      <c r="B9" s="5">
        <v>80</v>
      </c>
      <c r="C9" s="5">
        <v>110</v>
      </c>
      <c r="D9" s="12">
        <v>72.7</v>
      </c>
      <c r="E9" s="12">
        <v>63.7</v>
      </c>
      <c r="F9" s="12">
        <v>80.2</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133</v>
      </c>
      <c r="B10" s="5">
        <v>91</v>
      </c>
      <c r="C10" s="5">
        <v>119</v>
      </c>
      <c r="D10" s="12">
        <v>76.5</v>
      </c>
      <c r="E10" s="12">
        <v>68.099999999999994</v>
      </c>
      <c r="F10" s="12">
        <v>83.2</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134</v>
      </c>
      <c r="B11" s="5">
        <v>129</v>
      </c>
      <c r="C11" s="5">
        <v>162</v>
      </c>
      <c r="D11" s="12">
        <v>79.599999999999994</v>
      </c>
      <c r="E11" s="12">
        <v>72.8</v>
      </c>
      <c r="F11" s="12">
        <v>85.1</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1000"/>
  <sheetViews>
    <sheetView workbookViewId="0"/>
  </sheetViews>
  <sheetFormatPr defaultColWidth="11.07421875" defaultRowHeight="15.5" x14ac:dyDescent="0.35"/>
  <cols>
    <col min="1" max="1" width="8" customWidth="1"/>
    <col min="2" max="2" width="36.84375" customWidth="1"/>
    <col min="3" max="3" width="24" bestFit="1" customWidth="1"/>
    <col min="4" max="4" width="40.23046875" bestFit="1" customWidth="1"/>
    <col min="5" max="5" width="13.61328125" customWidth="1"/>
    <col min="6" max="6" width="13.765625" customWidth="1"/>
  </cols>
  <sheetData>
    <row r="1" spans="1:50" ht="20" x14ac:dyDescent="0.4">
      <c r="A1" s="10" t="s">
        <v>464</v>
      </c>
    </row>
    <row r="2" spans="1:50" x14ac:dyDescent="0.35">
      <c r="A2" s="8" t="s">
        <v>9</v>
      </c>
    </row>
    <row r="3" spans="1:50" x14ac:dyDescent="0.35">
      <c r="A3" s="8" t="s">
        <v>135</v>
      </c>
    </row>
    <row r="4" spans="1:50" ht="41" customHeight="1" x14ac:dyDescent="0.35">
      <c r="A4" s="9" t="s">
        <v>109</v>
      </c>
      <c r="B4" s="6" t="s">
        <v>369</v>
      </c>
      <c r="C4" s="6" t="s">
        <v>370</v>
      </c>
      <c r="D4" s="6" t="s">
        <v>371</v>
      </c>
      <c r="E4" s="6" t="s">
        <v>139</v>
      </c>
      <c r="F4" s="6" t="s">
        <v>140</v>
      </c>
    </row>
    <row r="5" spans="1:50" x14ac:dyDescent="0.35">
      <c r="A5" s="8" t="s">
        <v>128</v>
      </c>
      <c r="B5" s="5">
        <v>117</v>
      </c>
      <c r="C5" s="5">
        <v>119</v>
      </c>
      <c r="D5" s="12">
        <v>98.3</v>
      </c>
      <c r="E5" s="12">
        <v>94.1</v>
      </c>
      <c r="F5" s="12">
        <v>99.5</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129</v>
      </c>
      <c r="B6" s="5">
        <v>159</v>
      </c>
      <c r="C6" s="5">
        <v>160</v>
      </c>
      <c r="D6" s="12">
        <v>99.4</v>
      </c>
      <c r="E6" s="12">
        <v>96.5</v>
      </c>
      <c r="F6" s="12">
        <v>99.9</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130</v>
      </c>
      <c r="B7" s="5">
        <v>115</v>
      </c>
      <c r="C7" s="5">
        <v>116</v>
      </c>
      <c r="D7" s="12">
        <v>99.1</v>
      </c>
      <c r="E7" s="12">
        <v>95.3</v>
      </c>
      <c r="F7" s="12">
        <v>99.8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131</v>
      </c>
      <c r="B8" s="5">
        <v>92</v>
      </c>
      <c r="C8" s="5">
        <v>94</v>
      </c>
      <c r="D8" s="12">
        <v>97.9</v>
      </c>
      <c r="E8" s="12">
        <v>92.6</v>
      </c>
      <c r="F8" s="12">
        <v>99.4</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132</v>
      </c>
      <c r="B9" s="5">
        <v>102</v>
      </c>
      <c r="C9" s="5">
        <v>105</v>
      </c>
      <c r="D9" s="12">
        <v>97.1</v>
      </c>
      <c r="E9" s="12">
        <v>91.9</v>
      </c>
      <c r="F9" s="12">
        <v>99</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133</v>
      </c>
      <c r="B10" s="5">
        <v>128</v>
      </c>
      <c r="C10" s="5">
        <v>128</v>
      </c>
      <c r="D10" s="12">
        <v>100</v>
      </c>
      <c r="E10" s="12">
        <v>97.1</v>
      </c>
      <c r="F10" s="12">
        <v>100</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134</v>
      </c>
      <c r="B11" s="5">
        <v>173</v>
      </c>
      <c r="C11" s="5">
        <v>174</v>
      </c>
      <c r="D11" s="12">
        <v>99.4</v>
      </c>
      <c r="E11" s="12">
        <v>96.8</v>
      </c>
      <c r="F11" s="12">
        <v>99.9</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1000"/>
  <sheetViews>
    <sheetView workbookViewId="0"/>
  </sheetViews>
  <sheetFormatPr defaultColWidth="11.07421875" defaultRowHeight="15.5" x14ac:dyDescent="0.35"/>
  <cols>
    <col min="1" max="1" width="7.921875" customWidth="1"/>
    <col min="2" max="2" width="32.69140625" customWidth="1"/>
    <col min="3" max="3" width="16.69140625" customWidth="1"/>
    <col min="4" max="4" width="32.69140625" customWidth="1"/>
    <col min="5" max="6" width="16.69140625" customWidth="1"/>
  </cols>
  <sheetData>
    <row r="1" spans="1:50" ht="20" x14ac:dyDescent="0.4">
      <c r="A1" s="10" t="s">
        <v>465</v>
      </c>
    </row>
    <row r="2" spans="1:50" x14ac:dyDescent="0.35">
      <c r="A2" s="8" t="s">
        <v>9</v>
      </c>
    </row>
    <row r="3" spans="1:50" x14ac:dyDescent="0.35">
      <c r="A3" s="8" t="s">
        <v>135</v>
      </c>
    </row>
    <row r="4" spans="1:50" ht="59.5" customHeight="1" x14ac:dyDescent="0.35">
      <c r="A4" s="9" t="s">
        <v>109</v>
      </c>
      <c r="B4" s="6" t="s">
        <v>372</v>
      </c>
      <c r="C4" s="6" t="s">
        <v>373</v>
      </c>
      <c r="D4" s="6" t="s">
        <v>374</v>
      </c>
      <c r="E4" s="6" t="s">
        <v>139</v>
      </c>
      <c r="F4" s="6" t="s">
        <v>140</v>
      </c>
    </row>
    <row r="5" spans="1:50" x14ac:dyDescent="0.35">
      <c r="A5" s="8" t="s">
        <v>128</v>
      </c>
      <c r="B5" s="5">
        <v>10</v>
      </c>
      <c r="C5" s="5">
        <v>119</v>
      </c>
      <c r="D5" s="12">
        <v>8.4</v>
      </c>
      <c r="E5" s="12">
        <v>4.5999999999999996</v>
      </c>
      <c r="F5" s="12">
        <v>14.8</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129</v>
      </c>
      <c r="B6" s="5">
        <v>10</v>
      </c>
      <c r="C6" s="5">
        <v>160</v>
      </c>
      <c r="D6" s="12">
        <v>6.2</v>
      </c>
      <c r="E6" s="12">
        <v>3.4</v>
      </c>
      <c r="F6" s="12">
        <v>11.1</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130</v>
      </c>
      <c r="B7" s="5">
        <v>12</v>
      </c>
      <c r="C7" s="5">
        <v>116</v>
      </c>
      <c r="D7" s="12">
        <v>10.3</v>
      </c>
      <c r="E7" s="12">
        <v>6</v>
      </c>
      <c r="F7" s="12">
        <v>17.2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131</v>
      </c>
      <c r="B8" s="5">
        <v>4</v>
      </c>
      <c r="C8" s="5">
        <v>94</v>
      </c>
      <c r="D8" s="12">
        <v>4.3</v>
      </c>
      <c r="E8" s="12">
        <v>1.7</v>
      </c>
      <c r="F8" s="12">
        <v>10.4</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132</v>
      </c>
      <c r="B9" s="5">
        <v>10</v>
      </c>
      <c r="C9" s="5">
        <v>105</v>
      </c>
      <c r="D9" s="12">
        <v>9.5</v>
      </c>
      <c r="E9" s="12">
        <v>5.3</v>
      </c>
      <c r="F9" s="12">
        <v>16.600000000000001</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133</v>
      </c>
      <c r="B10" s="5">
        <v>8</v>
      </c>
      <c r="C10" s="5">
        <v>128</v>
      </c>
      <c r="D10" s="12">
        <v>6.2</v>
      </c>
      <c r="E10" s="12">
        <v>3.2</v>
      </c>
      <c r="F10" s="12">
        <v>11.8</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134</v>
      </c>
      <c r="B11" s="5">
        <v>15</v>
      </c>
      <c r="C11" s="5">
        <v>174</v>
      </c>
      <c r="D11" s="12">
        <v>8.6</v>
      </c>
      <c r="E11" s="12">
        <v>5.3</v>
      </c>
      <c r="F11" s="12">
        <v>13.7</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000"/>
  <sheetViews>
    <sheetView workbookViewId="0"/>
  </sheetViews>
  <sheetFormatPr defaultColWidth="11.07421875" defaultRowHeight="15.5" x14ac:dyDescent="0.35"/>
  <cols>
    <col min="1" max="1" width="8.23046875" customWidth="1"/>
    <col min="2" max="2" width="27.23046875" bestFit="1" customWidth="1"/>
  </cols>
  <sheetData>
    <row r="1" spans="1:2" ht="20" x14ac:dyDescent="0.4">
      <c r="A1" s="26" t="s">
        <v>466</v>
      </c>
    </row>
    <row r="2" spans="1:2" x14ac:dyDescent="0.35">
      <c r="A2" s="8" t="s">
        <v>9</v>
      </c>
    </row>
    <row r="3" spans="1:2" ht="43.5" customHeight="1" x14ac:dyDescent="0.35">
      <c r="A3" s="9" t="s">
        <v>109</v>
      </c>
      <c r="B3" s="6" t="s">
        <v>375</v>
      </c>
    </row>
    <row r="4" spans="1:2" x14ac:dyDescent="0.35">
      <c r="A4" s="8" t="s">
        <v>111</v>
      </c>
      <c r="B4" s="5">
        <v>10</v>
      </c>
    </row>
    <row r="5" spans="1:2" x14ac:dyDescent="0.35">
      <c r="A5" s="8" t="s">
        <v>112</v>
      </c>
      <c r="B5" s="5">
        <v>13</v>
      </c>
    </row>
    <row r="6" spans="1:2" x14ac:dyDescent="0.35">
      <c r="A6" s="8" t="s">
        <v>113</v>
      </c>
      <c r="B6" s="5">
        <v>4</v>
      </c>
    </row>
    <row r="7" spans="1:2" x14ac:dyDescent="0.35">
      <c r="A7" s="8" t="s">
        <v>114</v>
      </c>
      <c r="B7" s="5">
        <v>12</v>
      </c>
    </row>
    <row r="8" spans="1:2" x14ac:dyDescent="0.35">
      <c r="A8" s="8" t="s">
        <v>115</v>
      </c>
      <c r="B8" s="5">
        <v>7</v>
      </c>
    </row>
    <row r="9" spans="1:2" x14ac:dyDescent="0.35">
      <c r="A9" s="8" t="s">
        <v>116</v>
      </c>
      <c r="B9" s="5">
        <v>12</v>
      </c>
    </row>
    <row r="10" spans="1:2" x14ac:dyDescent="0.35">
      <c r="A10" s="8" t="s">
        <v>117</v>
      </c>
      <c r="B10" s="5">
        <v>13</v>
      </c>
    </row>
    <row r="11" spans="1:2" x14ac:dyDescent="0.35">
      <c r="A11" s="8" t="s">
        <v>118</v>
      </c>
      <c r="B11" s="5">
        <v>11</v>
      </c>
    </row>
    <row r="12" spans="1:2" x14ac:dyDescent="0.35">
      <c r="A12" s="8" t="s">
        <v>119</v>
      </c>
      <c r="B12" s="5">
        <v>25</v>
      </c>
    </row>
    <row r="13" spans="1:2" x14ac:dyDescent="0.35">
      <c r="A13" s="8" t="s">
        <v>120</v>
      </c>
      <c r="B13" s="5">
        <v>9</v>
      </c>
    </row>
    <row r="14" spans="1:2" x14ac:dyDescent="0.35">
      <c r="A14" s="8" t="s">
        <v>121</v>
      </c>
      <c r="B14" s="5">
        <v>16</v>
      </c>
    </row>
    <row r="15" spans="1:2" x14ac:dyDescent="0.35">
      <c r="A15" s="8" t="s">
        <v>122</v>
      </c>
      <c r="B15" s="5">
        <v>17</v>
      </c>
    </row>
    <row r="16" spans="1:2" x14ac:dyDescent="0.35">
      <c r="A16" s="8" t="s">
        <v>123</v>
      </c>
      <c r="B16" s="5">
        <v>20</v>
      </c>
    </row>
    <row r="17" spans="1:2" x14ac:dyDescent="0.35">
      <c r="A17" s="8" t="s">
        <v>124</v>
      </c>
      <c r="B17" s="5">
        <v>19</v>
      </c>
    </row>
    <row r="18" spans="1:2" x14ac:dyDescent="0.35">
      <c r="A18" s="8" t="s">
        <v>125</v>
      </c>
      <c r="B18" s="5">
        <v>23</v>
      </c>
    </row>
    <row r="19" spans="1:2" x14ac:dyDescent="0.35">
      <c r="A19" s="8" t="s">
        <v>126</v>
      </c>
      <c r="B19" s="5">
        <v>7</v>
      </c>
    </row>
    <row r="20" spans="1:2" x14ac:dyDescent="0.35">
      <c r="A20" s="8" t="s">
        <v>127</v>
      </c>
      <c r="B20" s="5">
        <v>15</v>
      </c>
    </row>
    <row r="21" spans="1:2" x14ac:dyDescent="0.35">
      <c r="A21" s="8" t="s">
        <v>128</v>
      </c>
      <c r="B21" s="5">
        <v>23</v>
      </c>
    </row>
    <row r="22" spans="1:2" x14ac:dyDescent="0.35">
      <c r="A22" s="8" t="s">
        <v>129</v>
      </c>
      <c r="B22" s="5">
        <v>14</v>
      </c>
    </row>
    <row r="23" spans="1:2" x14ac:dyDescent="0.35">
      <c r="A23" s="8" t="s">
        <v>130</v>
      </c>
      <c r="B23" s="5">
        <v>7</v>
      </c>
    </row>
    <row r="24" spans="1:2" x14ac:dyDescent="0.35">
      <c r="A24" s="8" t="s">
        <v>131</v>
      </c>
      <c r="B24" s="5">
        <v>9</v>
      </c>
    </row>
    <row r="25" spans="1:2" x14ac:dyDescent="0.35">
      <c r="A25" s="8" t="s">
        <v>132</v>
      </c>
      <c r="B25" s="5">
        <v>6</v>
      </c>
    </row>
    <row r="26" spans="1:2" x14ac:dyDescent="0.35">
      <c r="A26" s="8" t="s">
        <v>133</v>
      </c>
      <c r="B26" s="5">
        <v>14</v>
      </c>
    </row>
    <row r="27" spans="1:2" x14ac:dyDescent="0.35">
      <c r="A27" s="8" t="s">
        <v>134</v>
      </c>
      <c r="B27" s="5">
        <v>8</v>
      </c>
    </row>
    <row r="28" spans="1:2" x14ac:dyDescent="0.35">
      <c r="A28" s="8"/>
    </row>
    <row r="29" spans="1:2" x14ac:dyDescent="0.35">
      <c r="A29" s="8"/>
    </row>
    <row r="30" spans="1:2" x14ac:dyDescent="0.35">
      <c r="A30" s="8"/>
    </row>
    <row r="31" spans="1:2" x14ac:dyDescent="0.35">
      <c r="A31" s="8"/>
    </row>
    <row r="32" spans="1:2"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X1000"/>
  <sheetViews>
    <sheetView workbookViewId="0"/>
  </sheetViews>
  <sheetFormatPr defaultColWidth="11.07421875" defaultRowHeight="15.5" x14ac:dyDescent="0.35"/>
  <cols>
    <col min="1" max="1" width="7.69140625" customWidth="1"/>
    <col min="2" max="2" width="27.23046875" bestFit="1" customWidth="1"/>
    <col min="3" max="3" width="25.84375" bestFit="1" customWidth="1"/>
    <col min="4" max="4" width="41.15234375" bestFit="1" customWidth="1"/>
    <col min="5" max="5" width="14" customWidth="1"/>
    <col min="6" max="6" width="12.61328125" customWidth="1"/>
  </cols>
  <sheetData>
    <row r="1" spans="1:50" ht="20" x14ac:dyDescent="0.4">
      <c r="A1" s="26" t="s">
        <v>467</v>
      </c>
    </row>
    <row r="2" spans="1:50" x14ac:dyDescent="0.35">
      <c r="A2" s="8" t="s">
        <v>9</v>
      </c>
    </row>
    <row r="3" spans="1:50" x14ac:dyDescent="0.35">
      <c r="A3" s="8" t="s">
        <v>135</v>
      </c>
    </row>
    <row r="4" spans="1:50" ht="31" x14ac:dyDescent="0.35">
      <c r="A4" s="9" t="s">
        <v>109</v>
      </c>
      <c r="B4" s="6" t="s">
        <v>375</v>
      </c>
      <c r="C4" s="6" t="s">
        <v>376</v>
      </c>
      <c r="D4" s="6" t="s">
        <v>377</v>
      </c>
      <c r="E4" s="6" t="s">
        <v>139</v>
      </c>
      <c r="F4" s="6" t="s">
        <v>140</v>
      </c>
    </row>
    <row r="5" spans="1:50" x14ac:dyDescent="0.35">
      <c r="A5" s="8" t="s">
        <v>111</v>
      </c>
      <c r="B5" s="5">
        <v>10</v>
      </c>
      <c r="C5" s="11">
        <v>1058314</v>
      </c>
      <c r="D5" s="12">
        <v>0.9</v>
      </c>
      <c r="E5" s="12">
        <v>0.5</v>
      </c>
      <c r="F5" s="12">
        <v>1.7</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112</v>
      </c>
      <c r="B6" s="5">
        <v>13</v>
      </c>
      <c r="C6" s="11">
        <v>1056816</v>
      </c>
      <c r="D6" s="12">
        <v>1.2</v>
      </c>
      <c r="E6" s="12">
        <v>0.7</v>
      </c>
      <c r="F6" s="12">
        <v>2.1</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113</v>
      </c>
      <c r="B7" s="5">
        <v>4</v>
      </c>
      <c r="C7" s="11">
        <v>1056923</v>
      </c>
      <c r="D7" s="12">
        <v>0.4</v>
      </c>
      <c r="E7" s="12">
        <v>0.1</v>
      </c>
      <c r="F7" s="12">
        <v>1</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114</v>
      </c>
      <c r="B8" s="5">
        <v>12</v>
      </c>
      <c r="C8" s="11">
        <v>1056293</v>
      </c>
      <c r="D8" s="12">
        <v>1.1000000000000001</v>
      </c>
      <c r="E8" s="12">
        <v>0.6</v>
      </c>
      <c r="F8" s="12">
        <v>2</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115</v>
      </c>
      <c r="B9" s="5">
        <v>7</v>
      </c>
      <c r="C9" s="11">
        <v>1054782</v>
      </c>
      <c r="D9" s="12">
        <v>0.7</v>
      </c>
      <c r="E9" s="12">
        <v>0.3</v>
      </c>
      <c r="F9" s="12">
        <v>1.4</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116</v>
      </c>
      <c r="B10" s="5">
        <v>12</v>
      </c>
      <c r="C10" s="11">
        <v>1050951</v>
      </c>
      <c r="D10" s="12">
        <v>1.1000000000000001</v>
      </c>
      <c r="E10" s="12">
        <v>0.6</v>
      </c>
      <c r="F10" s="12">
        <v>2</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117</v>
      </c>
      <c r="B11" s="5">
        <v>13</v>
      </c>
      <c r="C11" s="11">
        <v>1052701</v>
      </c>
      <c r="D11" s="12">
        <v>1.2</v>
      </c>
      <c r="E11" s="12">
        <v>0.7</v>
      </c>
      <c r="F11" s="12">
        <v>2.1</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118</v>
      </c>
      <c r="B12" s="5">
        <v>11</v>
      </c>
      <c r="C12" s="11">
        <v>1053374</v>
      </c>
      <c r="D12" s="12">
        <v>1</v>
      </c>
      <c r="E12" s="12">
        <v>0.5</v>
      </c>
      <c r="F12" s="12">
        <v>1.9</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119</v>
      </c>
      <c r="B13" s="5">
        <v>25</v>
      </c>
      <c r="C13" s="11">
        <v>1052469</v>
      </c>
      <c r="D13" s="12">
        <v>2.4</v>
      </c>
      <c r="E13" s="12">
        <v>1.5</v>
      </c>
      <c r="F13" s="12">
        <v>3.5</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t="s">
        <v>120</v>
      </c>
      <c r="B14" s="5">
        <v>9</v>
      </c>
      <c r="C14" s="11">
        <v>1054903</v>
      </c>
      <c r="D14" s="12">
        <v>0.9</v>
      </c>
      <c r="E14" s="12">
        <v>0.4</v>
      </c>
      <c r="F14" s="12">
        <v>1.6</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t="s">
        <v>121</v>
      </c>
      <c r="B15" s="5">
        <v>16</v>
      </c>
      <c r="C15" s="11">
        <v>1058706</v>
      </c>
      <c r="D15" s="12">
        <v>1.5</v>
      </c>
      <c r="E15" s="12">
        <v>0.9</v>
      </c>
      <c r="F15" s="12">
        <v>2.5</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t="s">
        <v>122</v>
      </c>
      <c r="B16" s="5">
        <v>17</v>
      </c>
      <c r="C16" s="11">
        <v>1061541</v>
      </c>
      <c r="D16" s="12">
        <v>1.6</v>
      </c>
      <c r="E16" s="12">
        <v>0.9</v>
      </c>
      <c r="F16" s="12">
        <v>2.6</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t="s">
        <v>123</v>
      </c>
      <c r="B17" s="5">
        <v>20</v>
      </c>
      <c r="C17" s="11">
        <v>1064920</v>
      </c>
      <c r="D17" s="12">
        <v>1.9</v>
      </c>
      <c r="E17" s="12">
        <v>1.1000000000000001</v>
      </c>
      <c r="F17" s="12">
        <v>2.9</v>
      </c>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t="s">
        <v>124</v>
      </c>
      <c r="B18" s="5">
        <v>19</v>
      </c>
      <c r="C18" s="11">
        <v>1070022</v>
      </c>
      <c r="D18" s="12">
        <v>1.8</v>
      </c>
      <c r="E18" s="12">
        <v>1.1000000000000001</v>
      </c>
      <c r="F18" s="12">
        <v>2.8</v>
      </c>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t="s">
        <v>125</v>
      </c>
      <c r="B19" s="5">
        <v>23</v>
      </c>
      <c r="C19" s="11">
        <v>1073402</v>
      </c>
      <c r="D19" s="12">
        <v>2.1</v>
      </c>
      <c r="E19" s="12">
        <v>1.4</v>
      </c>
      <c r="F19" s="12">
        <v>3.2</v>
      </c>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t="s">
        <v>126</v>
      </c>
      <c r="B20" s="5">
        <v>7</v>
      </c>
      <c r="C20" s="11">
        <v>1080374</v>
      </c>
      <c r="D20" s="12">
        <v>0.6</v>
      </c>
      <c r="E20" s="12">
        <v>0.3</v>
      </c>
      <c r="F20" s="12">
        <v>1.3</v>
      </c>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t="s">
        <v>127</v>
      </c>
      <c r="B21" s="5">
        <v>15</v>
      </c>
      <c r="C21" s="11">
        <v>1084060</v>
      </c>
      <c r="D21" s="12">
        <v>1.4</v>
      </c>
      <c r="E21" s="12">
        <v>0.8</v>
      </c>
      <c r="F21" s="12">
        <v>2.2999999999999998</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t="s">
        <v>128</v>
      </c>
      <c r="B22" s="5">
        <v>23</v>
      </c>
      <c r="C22" s="11">
        <v>1085246</v>
      </c>
      <c r="D22" s="12">
        <v>2.1</v>
      </c>
      <c r="E22" s="12">
        <v>1.3</v>
      </c>
      <c r="F22" s="12">
        <v>3.2</v>
      </c>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t="s">
        <v>129</v>
      </c>
      <c r="B23" s="5">
        <v>14</v>
      </c>
      <c r="C23" s="11">
        <v>1088101</v>
      </c>
      <c r="D23" s="12">
        <v>1.3</v>
      </c>
      <c r="E23" s="12">
        <v>0.7</v>
      </c>
      <c r="F23" s="12">
        <v>2.2000000000000002</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t="s">
        <v>130</v>
      </c>
      <c r="B24" s="5">
        <v>7</v>
      </c>
      <c r="C24" s="11">
        <v>1086319</v>
      </c>
      <c r="D24" s="12">
        <v>0.6</v>
      </c>
      <c r="E24" s="12">
        <v>0.3</v>
      </c>
      <c r="F24" s="12">
        <v>1.3</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t="s">
        <v>131</v>
      </c>
      <c r="B25" s="5">
        <v>9</v>
      </c>
      <c r="C25" s="11">
        <v>1086659</v>
      </c>
      <c r="D25" s="12">
        <v>0.8</v>
      </c>
      <c r="E25" s="12">
        <v>0.4</v>
      </c>
      <c r="F25" s="12">
        <v>1.6</v>
      </c>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t="s">
        <v>132</v>
      </c>
      <c r="B26" s="5">
        <v>6</v>
      </c>
      <c r="C26" s="11">
        <v>1096731</v>
      </c>
      <c r="D26" s="12">
        <v>0.5</v>
      </c>
      <c r="E26" s="12">
        <v>0.2</v>
      </c>
      <c r="F26" s="12">
        <v>1.2</v>
      </c>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t="s">
        <v>133</v>
      </c>
      <c r="B27" s="5">
        <v>14</v>
      </c>
      <c r="C27" s="11">
        <v>1106530</v>
      </c>
      <c r="D27" s="12">
        <v>1.3</v>
      </c>
      <c r="E27" s="12">
        <v>0.7</v>
      </c>
      <c r="F27" s="12">
        <v>2.1</v>
      </c>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t="s">
        <v>134</v>
      </c>
      <c r="B28" s="5">
        <v>8</v>
      </c>
      <c r="C28" s="11">
        <v>1114244</v>
      </c>
      <c r="D28" s="12">
        <v>0.7</v>
      </c>
      <c r="E28" s="12">
        <v>0.3</v>
      </c>
      <c r="F28" s="12">
        <v>1.4</v>
      </c>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000"/>
  <sheetViews>
    <sheetView workbookViewId="0"/>
  </sheetViews>
  <sheetFormatPr defaultColWidth="11.07421875" defaultRowHeight="15.5" x14ac:dyDescent="0.35"/>
  <cols>
    <col min="1" max="1" width="10.23046875" customWidth="1"/>
    <col min="2" max="2" width="14.15234375" customWidth="1"/>
    <col min="3" max="3" width="27.61328125" customWidth="1"/>
  </cols>
  <sheetData>
    <row r="1" spans="1:3" ht="20" x14ac:dyDescent="0.4">
      <c r="A1" s="26" t="s">
        <v>468</v>
      </c>
    </row>
    <row r="2" spans="1:3" x14ac:dyDescent="0.35">
      <c r="A2" s="8" t="s">
        <v>9</v>
      </c>
    </row>
    <row r="3" spans="1:3" ht="42.5" customHeight="1" x14ac:dyDescent="0.35">
      <c r="A3" s="9" t="s">
        <v>109</v>
      </c>
      <c r="B3" s="7" t="s">
        <v>234</v>
      </c>
      <c r="C3" s="6" t="s">
        <v>375</v>
      </c>
    </row>
    <row r="4" spans="1:3" x14ac:dyDescent="0.35">
      <c r="A4" s="8" t="s">
        <v>111</v>
      </c>
      <c r="B4" s="1" t="s">
        <v>236</v>
      </c>
      <c r="C4" s="5">
        <v>4</v>
      </c>
    </row>
    <row r="5" spans="1:3" x14ac:dyDescent="0.35">
      <c r="A5" s="8" t="s">
        <v>112</v>
      </c>
      <c r="B5" s="1" t="s">
        <v>236</v>
      </c>
      <c r="C5" s="5">
        <v>6</v>
      </c>
    </row>
    <row r="6" spans="1:3" x14ac:dyDescent="0.35">
      <c r="A6" s="8" t="s">
        <v>113</v>
      </c>
      <c r="B6" s="1" t="s">
        <v>236</v>
      </c>
      <c r="C6" s="5">
        <v>1</v>
      </c>
    </row>
    <row r="7" spans="1:3" x14ac:dyDescent="0.35">
      <c r="A7" s="8" t="s">
        <v>114</v>
      </c>
      <c r="B7" s="1" t="s">
        <v>236</v>
      </c>
      <c r="C7" s="5">
        <v>8</v>
      </c>
    </row>
    <row r="8" spans="1:3" x14ac:dyDescent="0.35">
      <c r="A8" s="8" t="s">
        <v>115</v>
      </c>
      <c r="B8" s="1" t="s">
        <v>236</v>
      </c>
      <c r="C8" s="5">
        <v>3</v>
      </c>
    </row>
    <row r="9" spans="1:3" x14ac:dyDescent="0.35">
      <c r="A9" s="8" t="s">
        <v>116</v>
      </c>
      <c r="B9" s="1" t="s">
        <v>236</v>
      </c>
      <c r="C9" s="5">
        <v>5</v>
      </c>
    </row>
    <row r="10" spans="1:3" x14ac:dyDescent="0.35">
      <c r="A10" s="8" t="s">
        <v>117</v>
      </c>
      <c r="B10" s="1" t="s">
        <v>236</v>
      </c>
      <c r="C10" s="5">
        <v>7</v>
      </c>
    </row>
    <row r="11" spans="1:3" x14ac:dyDescent="0.35">
      <c r="A11" s="8" t="s">
        <v>118</v>
      </c>
      <c r="B11" s="1" t="s">
        <v>236</v>
      </c>
      <c r="C11" s="5">
        <v>5</v>
      </c>
    </row>
    <row r="12" spans="1:3" x14ac:dyDescent="0.35">
      <c r="A12" s="8" t="s">
        <v>119</v>
      </c>
      <c r="B12" s="1" t="s">
        <v>236</v>
      </c>
      <c r="C12" s="5">
        <v>8</v>
      </c>
    </row>
    <row r="13" spans="1:3" x14ac:dyDescent="0.35">
      <c r="A13" s="8" t="s">
        <v>120</v>
      </c>
      <c r="B13" s="1" t="s">
        <v>236</v>
      </c>
      <c r="C13" s="5">
        <v>2</v>
      </c>
    </row>
    <row r="14" spans="1:3" x14ac:dyDescent="0.35">
      <c r="A14" s="8" t="s">
        <v>121</v>
      </c>
      <c r="B14" s="1" t="s">
        <v>236</v>
      </c>
      <c r="C14" s="5">
        <v>10</v>
      </c>
    </row>
    <row r="15" spans="1:3" x14ac:dyDescent="0.35">
      <c r="A15" s="8" t="s">
        <v>122</v>
      </c>
      <c r="B15" s="1" t="s">
        <v>236</v>
      </c>
      <c r="C15" s="5">
        <v>10</v>
      </c>
    </row>
    <row r="16" spans="1:3" x14ac:dyDescent="0.35">
      <c r="A16" s="8" t="s">
        <v>123</v>
      </c>
      <c r="B16" s="1" t="s">
        <v>236</v>
      </c>
      <c r="C16" s="5">
        <v>10</v>
      </c>
    </row>
    <row r="17" spans="1:3" x14ac:dyDescent="0.35">
      <c r="A17" s="8" t="s">
        <v>124</v>
      </c>
      <c r="B17" s="1" t="s">
        <v>236</v>
      </c>
      <c r="C17" s="5">
        <v>7</v>
      </c>
    </row>
    <row r="18" spans="1:3" x14ac:dyDescent="0.35">
      <c r="A18" s="8" t="s">
        <v>125</v>
      </c>
      <c r="B18" s="1" t="s">
        <v>236</v>
      </c>
      <c r="C18" s="5">
        <v>15</v>
      </c>
    </row>
    <row r="19" spans="1:3" x14ac:dyDescent="0.35">
      <c r="A19" s="8" t="s">
        <v>126</v>
      </c>
      <c r="B19" s="1" t="s">
        <v>236</v>
      </c>
      <c r="C19" s="5">
        <v>2</v>
      </c>
    </row>
    <row r="20" spans="1:3" x14ac:dyDescent="0.35">
      <c r="A20" s="8" t="s">
        <v>127</v>
      </c>
      <c r="B20" s="1" t="s">
        <v>236</v>
      </c>
      <c r="C20" s="5">
        <v>10</v>
      </c>
    </row>
    <row r="21" spans="1:3" x14ac:dyDescent="0.35">
      <c r="A21" s="8" t="s">
        <v>128</v>
      </c>
      <c r="B21" s="1" t="s">
        <v>236</v>
      </c>
      <c r="C21" s="5">
        <v>12</v>
      </c>
    </row>
    <row r="22" spans="1:3" x14ac:dyDescent="0.35">
      <c r="A22" s="8" t="s">
        <v>129</v>
      </c>
      <c r="B22" s="1" t="s">
        <v>236</v>
      </c>
      <c r="C22" s="5">
        <v>9</v>
      </c>
    </row>
    <row r="23" spans="1:3" x14ac:dyDescent="0.35">
      <c r="A23" s="8" t="s">
        <v>130</v>
      </c>
      <c r="B23" s="1" t="s">
        <v>236</v>
      </c>
      <c r="C23" s="5">
        <v>5</v>
      </c>
    </row>
    <row r="24" spans="1:3" x14ac:dyDescent="0.35">
      <c r="A24" s="8" t="s">
        <v>131</v>
      </c>
      <c r="B24" s="1" t="s">
        <v>236</v>
      </c>
      <c r="C24" s="5">
        <v>7</v>
      </c>
    </row>
    <row r="25" spans="1:3" x14ac:dyDescent="0.35">
      <c r="A25" s="8" t="s">
        <v>132</v>
      </c>
      <c r="B25" s="1" t="s">
        <v>236</v>
      </c>
      <c r="C25" s="5">
        <v>3</v>
      </c>
    </row>
    <row r="26" spans="1:3" x14ac:dyDescent="0.35">
      <c r="A26" s="8" t="s">
        <v>133</v>
      </c>
      <c r="B26" s="1" t="s">
        <v>236</v>
      </c>
      <c r="C26" s="5">
        <v>5</v>
      </c>
    </row>
    <row r="27" spans="1:3" x14ac:dyDescent="0.35">
      <c r="A27" s="8" t="s">
        <v>134</v>
      </c>
      <c r="B27" s="1" t="s">
        <v>236</v>
      </c>
      <c r="C27" s="5">
        <v>2</v>
      </c>
    </row>
    <row r="28" spans="1:3" x14ac:dyDescent="0.35">
      <c r="A28" s="8"/>
    </row>
    <row r="29" spans="1:3" x14ac:dyDescent="0.35">
      <c r="A29" s="8"/>
    </row>
    <row r="30" spans="1:3" x14ac:dyDescent="0.35">
      <c r="A30" s="8"/>
    </row>
    <row r="31" spans="1:3" x14ac:dyDescent="0.35">
      <c r="A31" s="8"/>
    </row>
    <row r="32" spans="1:3"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1000"/>
  <sheetViews>
    <sheetView workbookViewId="0"/>
  </sheetViews>
  <sheetFormatPr defaultColWidth="11.07421875" defaultRowHeight="15.5" x14ac:dyDescent="0.35"/>
  <cols>
    <col min="1" max="1" width="8.84375" customWidth="1"/>
    <col min="2" max="2" width="16.69140625" customWidth="1"/>
    <col min="3" max="3" width="28" customWidth="1"/>
  </cols>
  <sheetData>
    <row r="1" spans="1:3" ht="20" x14ac:dyDescent="0.4">
      <c r="A1" s="26" t="s">
        <v>469</v>
      </c>
    </row>
    <row r="2" spans="1:3" x14ac:dyDescent="0.35">
      <c r="A2" s="8" t="s">
        <v>9</v>
      </c>
    </row>
    <row r="3" spans="1:3" ht="39.5" customHeight="1" x14ac:dyDescent="0.35">
      <c r="A3" s="9" t="s">
        <v>109</v>
      </c>
      <c r="B3" s="7" t="s">
        <v>234</v>
      </c>
      <c r="C3" s="6" t="s">
        <v>375</v>
      </c>
    </row>
    <row r="4" spans="1:3" x14ac:dyDescent="0.35">
      <c r="A4" s="8" t="s">
        <v>111</v>
      </c>
      <c r="B4" s="1" t="s">
        <v>235</v>
      </c>
      <c r="C4" s="5">
        <v>6</v>
      </c>
    </row>
    <row r="5" spans="1:3" x14ac:dyDescent="0.35">
      <c r="A5" s="8" t="s">
        <v>112</v>
      </c>
      <c r="B5" s="1" t="s">
        <v>235</v>
      </c>
      <c r="C5" s="5">
        <v>6</v>
      </c>
    </row>
    <row r="6" spans="1:3" x14ac:dyDescent="0.35">
      <c r="A6" s="8" t="s">
        <v>113</v>
      </c>
      <c r="B6" s="1" t="s">
        <v>235</v>
      </c>
      <c r="C6" s="5">
        <v>3</v>
      </c>
    </row>
    <row r="7" spans="1:3" x14ac:dyDescent="0.35">
      <c r="A7" s="8" t="s">
        <v>114</v>
      </c>
      <c r="B7" s="1" t="s">
        <v>235</v>
      </c>
      <c r="C7" s="5">
        <v>2</v>
      </c>
    </row>
    <row r="8" spans="1:3" x14ac:dyDescent="0.35">
      <c r="A8" s="8" t="s">
        <v>115</v>
      </c>
      <c r="B8" s="1" t="s">
        <v>235</v>
      </c>
      <c r="C8" s="5">
        <v>4</v>
      </c>
    </row>
    <row r="9" spans="1:3" x14ac:dyDescent="0.35">
      <c r="A9" s="8" t="s">
        <v>116</v>
      </c>
      <c r="B9" s="1" t="s">
        <v>235</v>
      </c>
      <c r="C9" s="5">
        <v>7</v>
      </c>
    </row>
    <row r="10" spans="1:3" x14ac:dyDescent="0.35">
      <c r="A10" s="8" t="s">
        <v>117</v>
      </c>
      <c r="B10" s="1" t="s">
        <v>235</v>
      </c>
      <c r="C10" s="5">
        <v>4</v>
      </c>
    </row>
    <row r="11" spans="1:3" x14ac:dyDescent="0.35">
      <c r="A11" s="8" t="s">
        <v>118</v>
      </c>
      <c r="B11" s="1" t="s">
        <v>235</v>
      </c>
      <c r="C11" s="5">
        <v>4</v>
      </c>
    </row>
    <row r="12" spans="1:3" x14ac:dyDescent="0.35">
      <c r="A12" s="8" t="s">
        <v>119</v>
      </c>
      <c r="B12" s="1" t="s">
        <v>235</v>
      </c>
      <c r="C12" s="5">
        <v>15</v>
      </c>
    </row>
    <row r="13" spans="1:3" x14ac:dyDescent="0.35">
      <c r="A13" s="8" t="s">
        <v>120</v>
      </c>
      <c r="B13" s="1" t="s">
        <v>235</v>
      </c>
      <c r="C13" s="5">
        <v>5</v>
      </c>
    </row>
    <row r="14" spans="1:3" x14ac:dyDescent="0.35">
      <c r="A14" s="8" t="s">
        <v>121</v>
      </c>
      <c r="B14" s="1" t="s">
        <v>235</v>
      </c>
      <c r="C14" s="5">
        <v>6</v>
      </c>
    </row>
    <row r="15" spans="1:3" x14ac:dyDescent="0.35">
      <c r="A15" s="8" t="s">
        <v>122</v>
      </c>
      <c r="B15" s="1" t="s">
        <v>235</v>
      </c>
      <c r="C15" s="5">
        <v>7</v>
      </c>
    </row>
    <row r="16" spans="1:3" x14ac:dyDescent="0.35">
      <c r="A16" s="8" t="s">
        <v>123</v>
      </c>
      <c r="B16" s="1" t="s">
        <v>235</v>
      </c>
      <c r="C16" s="5">
        <v>9</v>
      </c>
    </row>
    <row r="17" spans="1:3" x14ac:dyDescent="0.35">
      <c r="A17" s="8" t="s">
        <v>124</v>
      </c>
      <c r="B17" s="1" t="s">
        <v>235</v>
      </c>
      <c r="C17" s="5">
        <v>8</v>
      </c>
    </row>
    <row r="18" spans="1:3" x14ac:dyDescent="0.35">
      <c r="A18" s="8" t="s">
        <v>125</v>
      </c>
      <c r="B18" s="1" t="s">
        <v>235</v>
      </c>
      <c r="C18" s="5">
        <v>4</v>
      </c>
    </row>
    <row r="19" spans="1:3" x14ac:dyDescent="0.35">
      <c r="A19" s="8" t="s">
        <v>126</v>
      </c>
      <c r="B19" s="1" t="s">
        <v>235</v>
      </c>
      <c r="C19" s="5">
        <v>5</v>
      </c>
    </row>
    <row r="20" spans="1:3" x14ac:dyDescent="0.35">
      <c r="A20" s="8" t="s">
        <v>127</v>
      </c>
      <c r="B20" s="1" t="s">
        <v>235</v>
      </c>
      <c r="C20" s="5">
        <v>3</v>
      </c>
    </row>
    <row r="21" spans="1:3" x14ac:dyDescent="0.35">
      <c r="A21" s="8" t="s">
        <v>128</v>
      </c>
      <c r="B21" s="1" t="s">
        <v>235</v>
      </c>
      <c r="C21" s="5">
        <v>11</v>
      </c>
    </row>
    <row r="22" spans="1:3" x14ac:dyDescent="0.35">
      <c r="A22" s="8" t="s">
        <v>129</v>
      </c>
      <c r="B22" s="1" t="s">
        <v>235</v>
      </c>
      <c r="C22" s="5">
        <v>4</v>
      </c>
    </row>
    <row r="23" spans="1:3" x14ac:dyDescent="0.35">
      <c r="A23" s="8" t="s">
        <v>130</v>
      </c>
      <c r="B23" s="1" t="s">
        <v>235</v>
      </c>
      <c r="C23" s="5">
        <v>2</v>
      </c>
    </row>
    <row r="24" spans="1:3" x14ac:dyDescent="0.35">
      <c r="A24" s="8" t="s">
        <v>131</v>
      </c>
      <c r="B24" s="1" t="s">
        <v>235</v>
      </c>
      <c r="C24" s="5">
        <v>2</v>
      </c>
    </row>
    <row r="25" spans="1:3" x14ac:dyDescent="0.35">
      <c r="A25" s="8" t="s">
        <v>132</v>
      </c>
      <c r="B25" s="1" t="s">
        <v>235</v>
      </c>
      <c r="C25" s="5">
        <v>2</v>
      </c>
    </row>
    <row r="26" spans="1:3" x14ac:dyDescent="0.35">
      <c r="A26" s="8" t="s">
        <v>133</v>
      </c>
      <c r="B26" s="1" t="s">
        <v>235</v>
      </c>
      <c r="C26" s="5">
        <v>9</v>
      </c>
    </row>
    <row r="27" spans="1:3" x14ac:dyDescent="0.35">
      <c r="A27" s="8" t="s">
        <v>134</v>
      </c>
      <c r="B27" s="1" t="s">
        <v>235</v>
      </c>
      <c r="C27" s="5">
        <v>6</v>
      </c>
    </row>
    <row r="28" spans="1:3" x14ac:dyDescent="0.35">
      <c r="A28" s="8"/>
    </row>
    <row r="29" spans="1:3" x14ac:dyDescent="0.35">
      <c r="A29" s="8"/>
    </row>
    <row r="30" spans="1:3" x14ac:dyDescent="0.35">
      <c r="A30" s="8"/>
    </row>
    <row r="31" spans="1:3" x14ac:dyDescent="0.35">
      <c r="A31" s="8"/>
    </row>
    <row r="32" spans="1:3"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1000"/>
  <sheetViews>
    <sheetView workbookViewId="0"/>
  </sheetViews>
  <sheetFormatPr defaultColWidth="11.07421875" defaultRowHeight="15.5" x14ac:dyDescent="0.35"/>
  <cols>
    <col min="1" max="1" width="7.765625" customWidth="1"/>
    <col min="2" max="2" width="32.69140625" customWidth="1"/>
    <col min="3" max="3" width="21.3046875" customWidth="1"/>
    <col min="4" max="4" width="32.69140625" customWidth="1"/>
    <col min="5" max="6" width="16.69140625" customWidth="1"/>
  </cols>
  <sheetData>
    <row r="1" spans="1:50" ht="20" x14ac:dyDescent="0.4">
      <c r="A1" s="26" t="s">
        <v>470</v>
      </c>
    </row>
    <row r="2" spans="1:50" x14ac:dyDescent="0.35">
      <c r="A2" s="8" t="s">
        <v>9</v>
      </c>
    </row>
    <row r="3" spans="1:50" x14ac:dyDescent="0.35">
      <c r="A3" s="8" t="s">
        <v>135</v>
      </c>
    </row>
    <row r="4" spans="1:50" x14ac:dyDescent="0.35">
      <c r="A4" s="8" t="s">
        <v>378</v>
      </c>
    </row>
    <row r="5" spans="1:50" x14ac:dyDescent="0.35">
      <c r="A5" s="8" t="s">
        <v>379</v>
      </c>
    </row>
    <row r="6" spans="1:50" ht="46.5" x14ac:dyDescent="0.35">
      <c r="A6" s="9" t="s">
        <v>109</v>
      </c>
      <c r="B6" s="6" t="s">
        <v>380</v>
      </c>
      <c r="C6" s="6" t="s">
        <v>381</v>
      </c>
      <c r="D6" s="6" t="s">
        <v>382</v>
      </c>
      <c r="E6" s="6" t="s">
        <v>139</v>
      </c>
      <c r="F6" s="6" t="s">
        <v>140</v>
      </c>
    </row>
    <row r="7" spans="1:50" x14ac:dyDescent="0.35">
      <c r="A7" s="8" t="s">
        <v>129</v>
      </c>
      <c r="B7" s="5">
        <v>84</v>
      </c>
      <c r="C7" s="5">
        <v>148</v>
      </c>
      <c r="D7" s="12">
        <v>56.8</v>
      </c>
      <c r="E7" s="12">
        <v>48.7</v>
      </c>
      <c r="F7" s="12">
        <v>64.5</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130</v>
      </c>
      <c r="B8" s="5">
        <v>59</v>
      </c>
      <c r="C8" s="5">
        <v>89</v>
      </c>
      <c r="D8" s="12">
        <v>66.3</v>
      </c>
      <c r="E8" s="12">
        <v>56</v>
      </c>
      <c r="F8" s="12">
        <v>75.3</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131</v>
      </c>
      <c r="B9" s="5">
        <v>52</v>
      </c>
      <c r="C9" s="5">
        <v>78</v>
      </c>
      <c r="D9" s="12">
        <v>66.7</v>
      </c>
      <c r="E9" s="12">
        <v>55.6</v>
      </c>
      <c r="F9" s="12">
        <v>76.099999999999994</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132</v>
      </c>
      <c r="B10" s="5">
        <v>44</v>
      </c>
      <c r="C10" s="5">
        <v>70</v>
      </c>
      <c r="D10" s="12">
        <v>62.9</v>
      </c>
      <c r="E10" s="12">
        <v>51.1</v>
      </c>
      <c r="F10" s="12">
        <v>73.2</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133</v>
      </c>
      <c r="B11" s="5">
        <v>51</v>
      </c>
      <c r="C11" s="5">
        <v>81</v>
      </c>
      <c r="D11" s="12">
        <v>63</v>
      </c>
      <c r="E11" s="12">
        <v>52.1</v>
      </c>
      <c r="F11" s="12">
        <v>72.7</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134</v>
      </c>
      <c r="B12" s="5">
        <v>56</v>
      </c>
      <c r="C12" s="5">
        <v>99</v>
      </c>
      <c r="D12" s="12">
        <v>56.6</v>
      </c>
      <c r="E12" s="12">
        <v>46.7</v>
      </c>
      <c r="F12" s="12">
        <v>65.900000000000006</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1000"/>
  <sheetViews>
    <sheetView workbookViewId="0"/>
  </sheetViews>
  <sheetFormatPr defaultColWidth="11.07421875" defaultRowHeight="15.5" x14ac:dyDescent="0.35"/>
  <cols>
    <col min="1" max="1" width="9.15234375" customWidth="1"/>
    <col min="2" max="2" width="35.69140625" customWidth="1"/>
    <col min="3" max="4" width="32.69140625" customWidth="1"/>
    <col min="5" max="6" width="16.69140625" customWidth="1"/>
  </cols>
  <sheetData>
    <row r="1" spans="1:50" ht="20" x14ac:dyDescent="0.4">
      <c r="A1" s="26" t="s">
        <v>471</v>
      </c>
    </row>
    <row r="2" spans="1:50" x14ac:dyDescent="0.35">
      <c r="A2" s="8" t="s">
        <v>9</v>
      </c>
    </row>
    <row r="3" spans="1:50" x14ac:dyDescent="0.35">
      <c r="A3" s="8" t="s">
        <v>135</v>
      </c>
    </row>
    <row r="4" spans="1:50" x14ac:dyDescent="0.35">
      <c r="A4" s="8" t="s">
        <v>378</v>
      </c>
    </row>
    <row r="5" spans="1:50" x14ac:dyDescent="0.35">
      <c r="A5" s="8" t="s">
        <v>379</v>
      </c>
    </row>
    <row r="6" spans="1:50" ht="60.5" customHeight="1" x14ac:dyDescent="0.35">
      <c r="A6" s="9" t="s">
        <v>109</v>
      </c>
      <c r="B6" s="6" t="s">
        <v>383</v>
      </c>
      <c r="C6" s="6" t="s">
        <v>384</v>
      </c>
      <c r="D6" s="6" t="s">
        <v>385</v>
      </c>
      <c r="E6" s="6" t="s">
        <v>139</v>
      </c>
      <c r="F6" s="6" t="s">
        <v>140</v>
      </c>
    </row>
    <row r="7" spans="1:50" x14ac:dyDescent="0.35">
      <c r="A7" s="8" t="s">
        <v>129</v>
      </c>
      <c r="B7" s="5">
        <v>64</v>
      </c>
      <c r="C7" s="5">
        <v>94</v>
      </c>
      <c r="D7" s="12">
        <v>68.099999999999994</v>
      </c>
      <c r="E7" s="12">
        <v>58.1</v>
      </c>
      <c r="F7" s="12">
        <v>76.599999999999994</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130</v>
      </c>
      <c r="B8" s="5">
        <v>56</v>
      </c>
      <c r="C8" s="5">
        <v>83</v>
      </c>
      <c r="D8" s="12">
        <v>67.5</v>
      </c>
      <c r="E8" s="12">
        <v>56.8</v>
      </c>
      <c r="F8" s="12">
        <v>76.599999999999994</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131</v>
      </c>
      <c r="B9" s="5">
        <v>47</v>
      </c>
      <c r="C9" s="5">
        <v>68</v>
      </c>
      <c r="D9" s="12">
        <v>69.099999999999994</v>
      </c>
      <c r="E9" s="12">
        <v>57.4</v>
      </c>
      <c r="F9" s="12">
        <v>78.8</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132</v>
      </c>
      <c r="B10" s="5">
        <v>21</v>
      </c>
      <c r="C10" s="5">
        <v>46</v>
      </c>
      <c r="D10" s="12">
        <v>45.7</v>
      </c>
      <c r="E10" s="12">
        <v>32.200000000000003</v>
      </c>
      <c r="F10" s="12">
        <v>59.8</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133</v>
      </c>
      <c r="B11" s="5">
        <v>51</v>
      </c>
      <c r="C11" s="5">
        <v>77</v>
      </c>
      <c r="D11" s="12">
        <v>66.2</v>
      </c>
      <c r="E11" s="12">
        <v>55.1</v>
      </c>
      <c r="F11" s="12">
        <v>75.8</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134</v>
      </c>
      <c r="B12" s="5">
        <v>54</v>
      </c>
      <c r="C12" s="5">
        <v>80</v>
      </c>
      <c r="D12" s="12">
        <v>67.5</v>
      </c>
      <c r="E12" s="12">
        <v>56.6</v>
      </c>
      <c r="F12" s="12">
        <v>76.8</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1000"/>
  <sheetViews>
    <sheetView workbookViewId="0"/>
  </sheetViews>
  <sheetFormatPr defaultColWidth="11.07421875" defaultRowHeight="15.5" x14ac:dyDescent="0.35"/>
  <cols>
    <col min="1" max="1" width="7.23046875" customWidth="1"/>
    <col min="2" max="2" width="9.3046875" customWidth="1"/>
    <col min="3" max="3" width="13.765625" customWidth="1"/>
    <col min="4" max="4" width="14.23046875" customWidth="1"/>
    <col min="5" max="5" width="17.921875" customWidth="1"/>
    <col min="6" max="6" width="11.921875" customWidth="1"/>
    <col min="7" max="7" width="10.84375" customWidth="1"/>
  </cols>
  <sheetData>
    <row r="1" spans="1:50" ht="20" x14ac:dyDescent="0.4">
      <c r="A1" s="26" t="s">
        <v>472</v>
      </c>
    </row>
    <row r="2" spans="1:50" x14ac:dyDescent="0.35">
      <c r="A2" s="8" t="s">
        <v>9</v>
      </c>
    </row>
    <row r="3" spans="1:50" x14ac:dyDescent="0.35">
      <c r="A3" s="8" t="s">
        <v>378</v>
      </c>
    </row>
    <row r="4" spans="1:50" x14ac:dyDescent="0.35">
      <c r="A4" s="8" t="s">
        <v>386</v>
      </c>
    </row>
    <row r="5" spans="1:50" x14ac:dyDescent="0.35">
      <c r="A5" s="9" t="s">
        <v>109</v>
      </c>
      <c r="B5" s="6" t="s">
        <v>387</v>
      </c>
      <c r="C5" s="6" t="s">
        <v>388</v>
      </c>
      <c r="D5" s="6" t="s">
        <v>389</v>
      </c>
      <c r="E5" s="6" t="s">
        <v>390</v>
      </c>
      <c r="F5" s="6" t="s">
        <v>391</v>
      </c>
      <c r="G5" s="6" t="s">
        <v>392</v>
      </c>
    </row>
    <row r="6" spans="1:50" x14ac:dyDescent="0.35">
      <c r="A6" s="8" t="s">
        <v>129</v>
      </c>
      <c r="B6" s="12">
        <v>69.5</v>
      </c>
      <c r="C6" s="12">
        <v>39.75</v>
      </c>
      <c r="D6" s="12">
        <v>169</v>
      </c>
      <c r="E6" s="12">
        <v>129.25</v>
      </c>
      <c r="F6" s="12">
        <v>0</v>
      </c>
      <c r="G6" s="12">
        <v>362.875</v>
      </c>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130</v>
      </c>
      <c r="B7" s="12">
        <v>82</v>
      </c>
      <c r="C7" s="12">
        <v>43</v>
      </c>
      <c r="D7" s="12">
        <v>153</v>
      </c>
      <c r="E7" s="12">
        <v>110</v>
      </c>
      <c r="F7" s="12">
        <v>0</v>
      </c>
      <c r="G7" s="12">
        <v>318</v>
      </c>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131</v>
      </c>
      <c r="B8" s="12">
        <v>78.5</v>
      </c>
      <c r="C8" s="12">
        <v>51.25</v>
      </c>
      <c r="D8" s="12">
        <v>168.75</v>
      </c>
      <c r="E8" s="12">
        <v>117.5</v>
      </c>
      <c r="F8" s="12">
        <v>0</v>
      </c>
      <c r="G8" s="12">
        <v>345</v>
      </c>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132</v>
      </c>
      <c r="B9" s="12">
        <v>92.5</v>
      </c>
      <c r="C9" s="12">
        <v>35.25</v>
      </c>
      <c r="D9" s="12">
        <v>146.75</v>
      </c>
      <c r="E9" s="12">
        <v>111.5</v>
      </c>
      <c r="F9" s="12">
        <v>0</v>
      </c>
      <c r="G9" s="12">
        <v>314</v>
      </c>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133</v>
      </c>
      <c r="B10" s="12">
        <v>84</v>
      </c>
      <c r="C10" s="12">
        <v>40</v>
      </c>
      <c r="D10" s="12">
        <v>167</v>
      </c>
      <c r="E10" s="12">
        <v>127</v>
      </c>
      <c r="F10" s="12">
        <v>0</v>
      </c>
      <c r="G10" s="12">
        <v>357.5</v>
      </c>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134</v>
      </c>
      <c r="B11" s="12">
        <v>76</v>
      </c>
      <c r="C11" s="12">
        <v>29</v>
      </c>
      <c r="D11" s="12">
        <v>157</v>
      </c>
      <c r="E11" s="12">
        <v>128</v>
      </c>
      <c r="F11" s="12">
        <v>0</v>
      </c>
      <c r="G11" s="12">
        <v>349</v>
      </c>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1000"/>
  <sheetViews>
    <sheetView workbookViewId="0"/>
  </sheetViews>
  <sheetFormatPr defaultColWidth="11.07421875" defaultRowHeight="15.5" x14ac:dyDescent="0.35"/>
  <cols>
    <col min="1" max="1" width="9.61328125" customWidth="1"/>
    <col min="2" max="2" width="36.15234375" bestFit="1" customWidth="1"/>
    <col min="3" max="3" width="32.69140625" customWidth="1"/>
    <col min="4" max="4" width="40.765625" customWidth="1"/>
    <col min="5" max="6" width="16.69140625" customWidth="1"/>
  </cols>
  <sheetData>
    <row r="1" spans="1:50" ht="20" x14ac:dyDescent="0.4">
      <c r="A1" s="26" t="s">
        <v>473</v>
      </c>
    </row>
    <row r="2" spans="1:50" x14ac:dyDescent="0.35">
      <c r="A2" s="8" t="s">
        <v>9</v>
      </c>
    </row>
    <row r="3" spans="1:50" x14ac:dyDescent="0.35">
      <c r="A3" s="8" t="s">
        <v>135</v>
      </c>
    </row>
    <row r="4" spans="1:50" x14ac:dyDescent="0.35">
      <c r="A4" t="s">
        <v>457</v>
      </c>
    </row>
    <row r="5" spans="1:50" x14ac:dyDescent="0.35">
      <c r="A5" s="13" t="s">
        <v>350</v>
      </c>
    </row>
    <row r="6" spans="1:50" ht="62" x14ac:dyDescent="0.35">
      <c r="A6" s="9" t="s">
        <v>109</v>
      </c>
      <c r="B6" s="6" t="s">
        <v>393</v>
      </c>
      <c r="C6" s="6" t="s">
        <v>394</v>
      </c>
      <c r="D6" s="6" t="s">
        <v>395</v>
      </c>
      <c r="E6" s="6" t="s">
        <v>139</v>
      </c>
      <c r="F6" s="6" t="s">
        <v>140</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129</v>
      </c>
      <c r="B7" s="5">
        <v>22</v>
      </c>
      <c r="C7" s="5">
        <v>30</v>
      </c>
      <c r="D7" s="12">
        <v>73.3</v>
      </c>
      <c r="E7" s="12">
        <v>55.6</v>
      </c>
      <c r="F7" s="12">
        <v>85.8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130</v>
      </c>
      <c r="B8" s="5">
        <v>23</v>
      </c>
      <c r="C8" s="5">
        <v>25</v>
      </c>
      <c r="D8" s="12">
        <v>92</v>
      </c>
      <c r="E8" s="12">
        <v>75</v>
      </c>
      <c r="F8" s="12">
        <v>97.8</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131</v>
      </c>
      <c r="B9" s="5">
        <v>12</v>
      </c>
      <c r="C9" s="5">
        <v>17</v>
      </c>
      <c r="D9" s="12">
        <v>70.599999999999994</v>
      </c>
      <c r="E9" s="12">
        <v>46.9</v>
      </c>
      <c r="F9" s="12">
        <v>86.7</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132</v>
      </c>
      <c r="B10" s="5">
        <v>15</v>
      </c>
      <c r="C10" s="5">
        <v>23</v>
      </c>
      <c r="D10" s="12">
        <v>65.2</v>
      </c>
      <c r="E10" s="12">
        <v>44.9</v>
      </c>
      <c r="F10" s="12">
        <v>81.2</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133</v>
      </c>
      <c r="B11" s="5">
        <v>30</v>
      </c>
      <c r="C11" s="5">
        <v>36</v>
      </c>
      <c r="D11" s="12">
        <v>83.3</v>
      </c>
      <c r="E11" s="12">
        <v>68.099999999999994</v>
      </c>
      <c r="F11" s="12">
        <v>92.1</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1000"/>
  <sheetViews>
    <sheetView workbookViewId="0"/>
  </sheetViews>
  <sheetFormatPr defaultColWidth="11.07421875" defaultRowHeight="15.5" x14ac:dyDescent="0.35"/>
  <cols>
    <col min="1" max="1" width="8.4609375" customWidth="1"/>
    <col min="2" max="2" width="38.84375" customWidth="1"/>
    <col min="3" max="3" width="32.69140625" customWidth="1"/>
    <col min="4" max="4" width="41.61328125" customWidth="1"/>
    <col min="5" max="6" width="16.69140625" customWidth="1"/>
  </cols>
  <sheetData>
    <row r="1" spans="1:50" ht="20" x14ac:dyDescent="0.4">
      <c r="A1" s="26" t="s">
        <v>474</v>
      </c>
    </row>
    <row r="2" spans="1:50" x14ac:dyDescent="0.35">
      <c r="A2" s="8" t="s">
        <v>9</v>
      </c>
    </row>
    <row r="3" spans="1:50" x14ac:dyDescent="0.35">
      <c r="A3" s="8" t="s">
        <v>135</v>
      </c>
    </row>
    <row r="4" spans="1:50" x14ac:dyDescent="0.35">
      <c r="A4" t="s">
        <v>457</v>
      </c>
    </row>
    <row r="5" spans="1:50" ht="75" customHeight="1" x14ac:dyDescent="0.35">
      <c r="A5" s="9" t="s">
        <v>109</v>
      </c>
      <c r="B5" s="6" t="s">
        <v>396</v>
      </c>
      <c r="C5" s="6" t="s">
        <v>397</v>
      </c>
      <c r="D5" s="6" t="s">
        <v>398</v>
      </c>
      <c r="E5" s="6" t="s">
        <v>139</v>
      </c>
      <c r="F5" s="6" t="s">
        <v>140</v>
      </c>
    </row>
    <row r="6" spans="1:50" x14ac:dyDescent="0.35">
      <c r="A6" s="8" t="s">
        <v>129</v>
      </c>
      <c r="B6" s="5">
        <v>164</v>
      </c>
      <c r="C6" s="5">
        <v>206</v>
      </c>
      <c r="D6" s="12">
        <v>79.599999999999994</v>
      </c>
      <c r="E6" s="12">
        <v>73.599999999999994</v>
      </c>
      <c r="F6" s="12">
        <v>84.5</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130</v>
      </c>
      <c r="B7" s="5">
        <v>109</v>
      </c>
      <c r="C7" s="5">
        <v>130</v>
      </c>
      <c r="D7" s="12">
        <v>83.8</v>
      </c>
      <c r="E7" s="12">
        <v>76.599999999999994</v>
      </c>
      <c r="F7" s="12">
        <v>89.2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131</v>
      </c>
      <c r="B8" s="5">
        <v>118</v>
      </c>
      <c r="C8" s="5">
        <v>145</v>
      </c>
      <c r="D8" s="12">
        <v>81.400000000000006</v>
      </c>
      <c r="E8" s="12">
        <v>74.3</v>
      </c>
      <c r="F8" s="12">
        <v>86.9</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132</v>
      </c>
      <c r="B9" s="5">
        <v>104</v>
      </c>
      <c r="C9" s="5">
        <v>140</v>
      </c>
      <c r="D9" s="12">
        <v>74.3</v>
      </c>
      <c r="E9" s="12">
        <v>66.5</v>
      </c>
      <c r="F9" s="12">
        <v>80.8</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133</v>
      </c>
      <c r="B10" s="5">
        <v>164</v>
      </c>
      <c r="C10" s="5">
        <v>184</v>
      </c>
      <c r="D10" s="12">
        <v>89.1</v>
      </c>
      <c r="E10" s="12">
        <v>83.8</v>
      </c>
      <c r="F10" s="12">
        <v>92.9</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000"/>
  <sheetViews>
    <sheetView workbookViewId="0"/>
  </sheetViews>
  <sheetFormatPr defaultColWidth="11.07421875" defaultRowHeight="15.5" x14ac:dyDescent="0.35"/>
  <cols>
    <col min="1" max="1" width="10.15234375" customWidth="1"/>
    <col min="2" max="2" width="16.69140625" customWidth="1"/>
    <col min="3" max="3" width="37.61328125" customWidth="1"/>
    <col min="4" max="5" width="32.69140625" customWidth="1"/>
  </cols>
  <sheetData>
    <row r="1" spans="1:5" ht="20" x14ac:dyDescent="0.4">
      <c r="A1" s="26" t="s">
        <v>475</v>
      </c>
    </row>
    <row r="2" spans="1:5" x14ac:dyDescent="0.35">
      <c r="A2" s="8" t="s">
        <v>9</v>
      </c>
    </row>
    <row r="3" spans="1:5" x14ac:dyDescent="0.35">
      <c r="A3" t="s">
        <v>457</v>
      </c>
    </row>
    <row r="4" spans="1:5" ht="77.5" x14ac:dyDescent="0.35">
      <c r="A4" s="9" t="s">
        <v>109</v>
      </c>
      <c r="B4" s="7" t="s">
        <v>399</v>
      </c>
      <c r="C4" s="6" t="s">
        <v>400</v>
      </c>
      <c r="D4" s="6" t="s">
        <v>401</v>
      </c>
      <c r="E4" s="6" t="s">
        <v>402</v>
      </c>
    </row>
    <row r="5" spans="1:5" x14ac:dyDescent="0.35">
      <c r="A5" s="8" t="s">
        <v>124</v>
      </c>
      <c r="B5" s="1" t="s">
        <v>403</v>
      </c>
      <c r="C5" s="5">
        <v>22</v>
      </c>
      <c r="D5" s="5">
        <v>290</v>
      </c>
      <c r="E5" s="5" t="s">
        <v>404</v>
      </c>
    </row>
    <row r="6" spans="1:5" x14ac:dyDescent="0.35">
      <c r="A6" s="8" t="s">
        <v>124</v>
      </c>
      <c r="B6" s="1" t="s">
        <v>405</v>
      </c>
      <c r="C6" s="5">
        <v>19</v>
      </c>
      <c r="D6" s="5">
        <v>290</v>
      </c>
      <c r="E6" s="5" t="s">
        <v>226</v>
      </c>
    </row>
    <row r="7" spans="1:5" x14ac:dyDescent="0.35">
      <c r="A7" s="8" t="s">
        <v>124</v>
      </c>
      <c r="B7" s="1" t="s">
        <v>406</v>
      </c>
      <c r="C7" s="5">
        <v>22</v>
      </c>
      <c r="D7" s="5">
        <v>290</v>
      </c>
      <c r="E7" s="5" t="s">
        <v>404</v>
      </c>
    </row>
    <row r="8" spans="1:5" x14ac:dyDescent="0.35">
      <c r="A8" s="8" t="s">
        <v>124</v>
      </c>
      <c r="B8" s="1" t="s">
        <v>407</v>
      </c>
      <c r="C8" s="5">
        <v>2</v>
      </c>
      <c r="D8" s="5">
        <v>290</v>
      </c>
      <c r="E8" s="5" t="s">
        <v>220</v>
      </c>
    </row>
    <row r="9" spans="1:5" x14ac:dyDescent="0.35">
      <c r="A9" s="8" t="s">
        <v>125</v>
      </c>
      <c r="B9" s="1" t="s">
        <v>403</v>
      </c>
      <c r="C9" s="5">
        <v>12</v>
      </c>
      <c r="D9" s="5">
        <v>244</v>
      </c>
      <c r="E9" s="5" t="s">
        <v>152</v>
      </c>
    </row>
    <row r="10" spans="1:5" x14ac:dyDescent="0.35">
      <c r="A10" s="8" t="s">
        <v>125</v>
      </c>
      <c r="B10" s="1" t="s">
        <v>405</v>
      </c>
      <c r="C10" s="5">
        <v>11</v>
      </c>
      <c r="D10" s="5">
        <v>244</v>
      </c>
      <c r="E10" s="5" t="s">
        <v>215</v>
      </c>
    </row>
    <row r="11" spans="1:5" x14ac:dyDescent="0.35">
      <c r="A11" s="8" t="s">
        <v>125</v>
      </c>
      <c r="B11" s="1" t="s">
        <v>406</v>
      </c>
      <c r="C11" s="5">
        <v>15</v>
      </c>
      <c r="D11" s="5">
        <v>244</v>
      </c>
      <c r="E11" s="5" t="s">
        <v>269</v>
      </c>
    </row>
    <row r="12" spans="1:5" x14ac:dyDescent="0.35">
      <c r="A12" s="8" t="s">
        <v>125</v>
      </c>
      <c r="B12" s="1" t="s">
        <v>407</v>
      </c>
      <c r="C12" s="5">
        <v>6</v>
      </c>
      <c r="D12" s="5">
        <v>244</v>
      </c>
      <c r="E12" s="5" t="s">
        <v>157</v>
      </c>
    </row>
    <row r="13" spans="1:5" x14ac:dyDescent="0.35">
      <c r="A13" s="8" t="s">
        <v>126</v>
      </c>
      <c r="B13" s="1" t="s">
        <v>403</v>
      </c>
      <c r="C13" s="5">
        <v>8</v>
      </c>
      <c r="D13" s="5">
        <v>209</v>
      </c>
      <c r="E13" s="5" t="s">
        <v>151</v>
      </c>
    </row>
    <row r="14" spans="1:5" x14ac:dyDescent="0.35">
      <c r="A14" s="8" t="s">
        <v>126</v>
      </c>
      <c r="B14" s="1" t="s">
        <v>405</v>
      </c>
      <c r="C14" s="5">
        <v>11</v>
      </c>
      <c r="D14" s="5">
        <v>209</v>
      </c>
      <c r="E14" s="5" t="s">
        <v>408</v>
      </c>
    </row>
    <row r="15" spans="1:5" x14ac:dyDescent="0.35">
      <c r="A15" s="8" t="s">
        <v>126</v>
      </c>
      <c r="B15" s="1" t="s">
        <v>406</v>
      </c>
      <c r="C15" s="5">
        <v>8</v>
      </c>
      <c r="D15" s="5">
        <v>209</v>
      </c>
      <c r="E15" s="5" t="s">
        <v>151</v>
      </c>
    </row>
    <row r="16" spans="1:5" x14ac:dyDescent="0.35">
      <c r="A16" s="8" t="s">
        <v>126</v>
      </c>
      <c r="B16" s="1" t="s">
        <v>407</v>
      </c>
      <c r="C16" s="5">
        <v>3</v>
      </c>
      <c r="D16" s="5">
        <v>209</v>
      </c>
      <c r="E16" s="5" t="s">
        <v>409</v>
      </c>
    </row>
    <row r="17" spans="1:5" x14ac:dyDescent="0.35">
      <c r="A17" s="8" t="s">
        <v>127</v>
      </c>
      <c r="B17" s="1" t="s">
        <v>403</v>
      </c>
      <c r="C17" s="5">
        <v>15</v>
      </c>
      <c r="D17" s="5">
        <v>205</v>
      </c>
      <c r="E17" s="5" t="s">
        <v>410</v>
      </c>
    </row>
    <row r="18" spans="1:5" x14ac:dyDescent="0.35">
      <c r="A18" s="8" t="s">
        <v>127</v>
      </c>
      <c r="B18" s="1" t="s">
        <v>405</v>
      </c>
      <c r="C18" s="5">
        <v>8</v>
      </c>
      <c r="D18" s="5">
        <v>205</v>
      </c>
      <c r="E18" s="5" t="s">
        <v>155</v>
      </c>
    </row>
    <row r="19" spans="1:5" x14ac:dyDescent="0.35">
      <c r="A19" s="8" t="s">
        <v>127</v>
      </c>
      <c r="B19" s="1" t="s">
        <v>406</v>
      </c>
      <c r="C19" s="5">
        <v>9</v>
      </c>
      <c r="D19" s="5">
        <v>205</v>
      </c>
      <c r="E19" s="5" t="s">
        <v>411</v>
      </c>
    </row>
    <row r="20" spans="1:5" x14ac:dyDescent="0.35">
      <c r="A20" s="8" t="s">
        <v>127</v>
      </c>
      <c r="B20" s="1" t="s">
        <v>407</v>
      </c>
      <c r="C20" s="5">
        <v>3</v>
      </c>
      <c r="D20" s="5">
        <v>205</v>
      </c>
      <c r="E20" s="5" t="s">
        <v>412</v>
      </c>
    </row>
    <row r="21" spans="1:5" x14ac:dyDescent="0.35">
      <c r="A21" s="8" t="s">
        <v>128</v>
      </c>
      <c r="B21" s="1" t="s">
        <v>403</v>
      </c>
      <c r="C21" s="5">
        <v>11</v>
      </c>
      <c r="D21" s="5">
        <v>162</v>
      </c>
      <c r="E21" s="5" t="s">
        <v>413</v>
      </c>
    </row>
    <row r="22" spans="1:5" x14ac:dyDescent="0.35">
      <c r="A22" s="8" t="s">
        <v>128</v>
      </c>
      <c r="B22" s="1" t="s">
        <v>405</v>
      </c>
      <c r="C22" s="5">
        <v>8</v>
      </c>
      <c r="D22" s="5">
        <v>162</v>
      </c>
      <c r="E22" s="5" t="s">
        <v>152</v>
      </c>
    </row>
    <row r="23" spans="1:5" x14ac:dyDescent="0.35">
      <c r="A23" s="8" t="s">
        <v>128</v>
      </c>
      <c r="B23" s="1" t="s">
        <v>406</v>
      </c>
      <c r="C23" s="5">
        <v>11</v>
      </c>
      <c r="D23" s="5">
        <v>162</v>
      </c>
      <c r="E23" s="5" t="s">
        <v>413</v>
      </c>
    </row>
    <row r="24" spans="1:5" x14ac:dyDescent="0.35">
      <c r="A24" s="8" t="s">
        <v>128</v>
      </c>
      <c r="B24" s="1" t="s">
        <v>407</v>
      </c>
      <c r="C24" s="5">
        <v>2</v>
      </c>
      <c r="D24" s="5">
        <v>162</v>
      </c>
      <c r="E24" s="5" t="s">
        <v>414</v>
      </c>
    </row>
    <row r="25" spans="1:5" x14ac:dyDescent="0.35">
      <c r="A25" s="8" t="s">
        <v>129</v>
      </c>
      <c r="B25" s="1" t="s">
        <v>403</v>
      </c>
      <c r="C25" s="5">
        <v>8</v>
      </c>
      <c r="D25" s="5">
        <v>206</v>
      </c>
      <c r="E25" s="5" t="s">
        <v>155</v>
      </c>
    </row>
    <row r="26" spans="1:5" x14ac:dyDescent="0.35">
      <c r="A26" s="8" t="s">
        <v>129</v>
      </c>
      <c r="B26" s="1" t="s">
        <v>405</v>
      </c>
      <c r="C26" s="5">
        <v>10</v>
      </c>
      <c r="D26" s="5">
        <v>206</v>
      </c>
      <c r="E26" s="5" t="s">
        <v>152</v>
      </c>
    </row>
    <row r="27" spans="1:5" x14ac:dyDescent="0.35">
      <c r="A27" s="8" t="s">
        <v>129</v>
      </c>
      <c r="B27" s="1" t="s">
        <v>406</v>
      </c>
      <c r="C27" s="5">
        <v>3</v>
      </c>
      <c r="D27" s="5">
        <v>206</v>
      </c>
      <c r="E27" s="5" t="s">
        <v>412</v>
      </c>
    </row>
    <row r="28" spans="1:5" x14ac:dyDescent="0.35">
      <c r="A28" s="8" t="s">
        <v>129</v>
      </c>
      <c r="B28" s="1" t="s">
        <v>407</v>
      </c>
      <c r="C28" s="5">
        <v>5</v>
      </c>
      <c r="D28" s="5">
        <v>206</v>
      </c>
      <c r="E28" s="5" t="s">
        <v>159</v>
      </c>
    </row>
    <row r="29" spans="1:5" x14ac:dyDescent="0.35">
      <c r="A29" s="8" t="s">
        <v>130</v>
      </c>
      <c r="B29" s="1" t="s">
        <v>403</v>
      </c>
      <c r="C29" s="5">
        <v>5</v>
      </c>
      <c r="D29" s="5">
        <v>130</v>
      </c>
      <c r="E29" s="5" t="s">
        <v>151</v>
      </c>
    </row>
    <row r="30" spans="1:5" x14ac:dyDescent="0.35">
      <c r="A30" s="8" t="s">
        <v>130</v>
      </c>
      <c r="B30" s="1" t="s">
        <v>405</v>
      </c>
      <c r="C30" s="5">
        <v>3</v>
      </c>
      <c r="D30" s="5">
        <v>130</v>
      </c>
      <c r="E30" s="5" t="s">
        <v>415</v>
      </c>
    </row>
    <row r="31" spans="1:5" x14ac:dyDescent="0.35">
      <c r="A31" s="8" t="s">
        <v>130</v>
      </c>
      <c r="B31" s="1" t="s">
        <v>406</v>
      </c>
      <c r="C31" s="5">
        <v>2</v>
      </c>
      <c r="D31" s="5">
        <v>130</v>
      </c>
      <c r="E31" s="5" t="s">
        <v>412</v>
      </c>
    </row>
    <row r="32" spans="1:5" x14ac:dyDescent="0.35">
      <c r="A32" s="8" t="s">
        <v>130</v>
      </c>
      <c r="B32" s="1" t="s">
        <v>407</v>
      </c>
      <c r="C32" s="5">
        <v>0</v>
      </c>
      <c r="D32" s="5"/>
      <c r="E32" s="5" t="s">
        <v>197</v>
      </c>
    </row>
    <row r="33" spans="1:5" x14ac:dyDescent="0.35">
      <c r="A33" s="8" t="s">
        <v>131</v>
      </c>
      <c r="B33" s="1" t="s">
        <v>403</v>
      </c>
      <c r="C33" s="5">
        <v>9</v>
      </c>
      <c r="D33" s="5">
        <v>145</v>
      </c>
      <c r="E33" s="5" t="s">
        <v>416</v>
      </c>
    </row>
    <row r="34" spans="1:5" x14ac:dyDescent="0.35">
      <c r="A34" s="8" t="s">
        <v>131</v>
      </c>
      <c r="B34" s="1" t="s">
        <v>405</v>
      </c>
      <c r="C34" s="5">
        <v>3</v>
      </c>
      <c r="D34" s="5">
        <v>145</v>
      </c>
      <c r="E34" s="5" t="s">
        <v>225</v>
      </c>
    </row>
    <row r="35" spans="1:5" x14ac:dyDescent="0.35">
      <c r="A35" s="8" t="s">
        <v>131</v>
      </c>
      <c r="B35" s="1" t="s">
        <v>406</v>
      </c>
      <c r="C35" s="5">
        <v>2</v>
      </c>
      <c r="D35" s="5">
        <v>145</v>
      </c>
      <c r="E35" s="5" t="s">
        <v>409</v>
      </c>
    </row>
    <row r="36" spans="1:5" x14ac:dyDescent="0.35">
      <c r="A36" s="8" t="s">
        <v>131</v>
      </c>
      <c r="B36" s="1" t="s">
        <v>407</v>
      </c>
      <c r="C36" s="5">
        <v>1</v>
      </c>
      <c r="D36" s="5">
        <v>145</v>
      </c>
      <c r="E36" s="5" t="s">
        <v>220</v>
      </c>
    </row>
    <row r="37" spans="1:5" x14ac:dyDescent="0.35">
      <c r="A37" s="8" t="s">
        <v>132</v>
      </c>
      <c r="B37" s="1" t="s">
        <v>403</v>
      </c>
      <c r="C37" s="5">
        <v>6</v>
      </c>
      <c r="D37" s="5">
        <v>140</v>
      </c>
      <c r="E37" s="5" t="s">
        <v>417</v>
      </c>
    </row>
    <row r="38" spans="1:5" x14ac:dyDescent="0.35">
      <c r="A38" s="8" t="s">
        <v>132</v>
      </c>
      <c r="B38" s="1" t="s">
        <v>405</v>
      </c>
      <c r="C38" s="5">
        <v>6</v>
      </c>
      <c r="D38" s="5">
        <v>140</v>
      </c>
      <c r="E38" s="5" t="s">
        <v>417</v>
      </c>
    </row>
    <row r="39" spans="1:5" x14ac:dyDescent="0.35">
      <c r="A39" s="8" t="s">
        <v>132</v>
      </c>
      <c r="B39" s="1" t="s">
        <v>406</v>
      </c>
      <c r="C39" s="5">
        <v>2</v>
      </c>
      <c r="D39" s="5">
        <v>140</v>
      </c>
      <c r="E39" s="5" t="s">
        <v>409</v>
      </c>
    </row>
    <row r="40" spans="1:5" x14ac:dyDescent="0.35">
      <c r="A40" s="8" t="s">
        <v>132</v>
      </c>
      <c r="B40" s="1" t="s">
        <v>407</v>
      </c>
      <c r="C40" s="5">
        <v>6</v>
      </c>
      <c r="D40" s="5">
        <v>140</v>
      </c>
      <c r="E40" s="5" t="s">
        <v>417</v>
      </c>
    </row>
    <row r="41" spans="1:5" x14ac:dyDescent="0.35">
      <c r="A41" s="8" t="s">
        <v>133</v>
      </c>
      <c r="B41" s="1" t="s">
        <v>403</v>
      </c>
      <c r="C41" s="5">
        <v>3</v>
      </c>
      <c r="D41" s="5">
        <v>184</v>
      </c>
      <c r="E41" s="5" t="s">
        <v>418</v>
      </c>
    </row>
    <row r="42" spans="1:5" x14ac:dyDescent="0.35">
      <c r="A42" s="8" t="s">
        <v>133</v>
      </c>
      <c r="B42" s="1" t="s">
        <v>405</v>
      </c>
      <c r="C42" s="5">
        <v>5</v>
      </c>
      <c r="D42" s="5">
        <v>184</v>
      </c>
      <c r="E42" s="5" t="s">
        <v>419</v>
      </c>
    </row>
    <row r="43" spans="1:5" x14ac:dyDescent="0.35">
      <c r="A43" s="8" t="s">
        <v>133</v>
      </c>
      <c r="B43" s="1" t="s">
        <v>406</v>
      </c>
      <c r="C43" s="5">
        <v>2</v>
      </c>
      <c r="D43" s="5">
        <v>184</v>
      </c>
      <c r="E43" s="5" t="s">
        <v>224</v>
      </c>
    </row>
    <row r="44" spans="1:5" x14ac:dyDescent="0.35">
      <c r="A44" s="8" t="s">
        <v>133</v>
      </c>
      <c r="B44" s="1" t="s">
        <v>407</v>
      </c>
      <c r="C44" s="5">
        <v>1</v>
      </c>
      <c r="D44" s="5">
        <v>184</v>
      </c>
      <c r="E44" s="5" t="s">
        <v>231</v>
      </c>
    </row>
    <row r="45" spans="1:5" x14ac:dyDescent="0.35">
      <c r="A45" s="8"/>
    </row>
    <row r="46" spans="1:5" x14ac:dyDescent="0.35">
      <c r="A46" s="8"/>
    </row>
    <row r="47" spans="1:5" x14ac:dyDescent="0.35">
      <c r="A47" s="8"/>
    </row>
    <row r="48" spans="1:5"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1000"/>
  <sheetViews>
    <sheetView workbookViewId="0"/>
  </sheetViews>
  <sheetFormatPr defaultColWidth="11.07421875" defaultRowHeight="15.5" x14ac:dyDescent="0.35"/>
  <cols>
    <col min="1" max="1" width="8.3828125" customWidth="1"/>
    <col min="2" max="4" width="32.69140625" customWidth="1"/>
    <col min="5" max="6" width="16.69140625" customWidth="1"/>
  </cols>
  <sheetData>
    <row r="1" spans="1:50" ht="20" x14ac:dyDescent="0.4">
      <c r="A1" s="26" t="s">
        <v>476</v>
      </c>
    </row>
    <row r="2" spans="1:50" x14ac:dyDescent="0.35">
      <c r="A2" s="8" t="s">
        <v>9</v>
      </c>
    </row>
    <row r="3" spans="1:50" x14ac:dyDescent="0.35">
      <c r="A3" s="8" t="s">
        <v>135</v>
      </c>
    </row>
    <row r="4" spans="1:50" x14ac:dyDescent="0.35">
      <c r="A4" t="s">
        <v>457</v>
      </c>
    </row>
    <row r="5" spans="1:50" x14ac:dyDescent="0.35">
      <c r="A5" s="8" t="s">
        <v>420</v>
      </c>
    </row>
    <row r="6" spans="1:50" ht="71" customHeight="1" x14ac:dyDescent="0.35">
      <c r="A6" s="9" t="s">
        <v>109</v>
      </c>
      <c r="B6" s="6" t="s">
        <v>421</v>
      </c>
      <c r="C6" s="6" t="s">
        <v>397</v>
      </c>
      <c r="D6" s="6" t="s">
        <v>422</v>
      </c>
      <c r="E6" s="6" t="s">
        <v>139</v>
      </c>
      <c r="F6" s="6" t="s">
        <v>140</v>
      </c>
    </row>
    <row r="7" spans="1:50" x14ac:dyDescent="0.35">
      <c r="A7" s="8" t="s">
        <v>128</v>
      </c>
      <c r="B7" s="5">
        <v>11</v>
      </c>
      <c r="C7" s="5">
        <v>162</v>
      </c>
      <c r="D7" s="12">
        <v>6.8</v>
      </c>
      <c r="E7" s="12">
        <v>3.8</v>
      </c>
      <c r="F7" s="12">
        <v>11.7</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129</v>
      </c>
      <c r="B8" s="5">
        <v>9</v>
      </c>
      <c r="C8" s="5">
        <v>206</v>
      </c>
      <c r="D8" s="12">
        <v>4.4000000000000004</v>
      </c>
      <c r="E8" s="12">
        <v>2.2999999999999998</v>
      </c>
      <c r="F8" s="12">
        <v>8.1</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130</v>
      </c>
      <c r="B9" s="5">
        <v>5</v>
      </c>
      <c r="C9" s="5">
        <v>130</v>
      </c>
      <c r="D9" s="12">
        <v>3.8</v>
      </c>
      <c r="E9" s="12">
        <v>1.7</v>
      </c>
      <c r="F9" s="12">
        <v>8.6999999999999993</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131</v>
      </c>
      <c r="B10" s="5">
        <v>9</v>
      </c>
      <c r="C10" s="5">
        <v>145</v>
      </c>
      <c r="D10" s="12">
        <v>6.2</v>
      </c>
      <c r="E10" s="12">
        <v>3.3</v>
      </c>
      <c r="F10" s="12">
        <v>11.4</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132</v>
      </c>
      <c r="B11" s="5">
        <v>7</v>
      </c>
      <c r="C11" s="5">
        <v>140</v>
      </c>
      <c r="D11" s="12">
        <v>5</v>
      </c>
      <c r="E11" s="12">
        <v>2.4</v>
      </c>
      <c r="F11" s="12">
        <v>10</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133</v>
      </c>
      <c r="B12" s="5">
        <v>4</v>
      </c>
      <c r="C12" s="5">
        <v>184</v>
      </c>
      <c r="D12" s="12">
        <v>2.2000000000000002</v>
      </c>
      <c r="E12" s="12">
        <v>0.8</v>
      </c>
      <c r="F12" s="12">
        <v>5.5</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X1000"/>
  <sheetViews>
    <sheetView workbookViewId="0"/>
  </sheetViews>
  <sheetFormatPr defaultColWidth="11.07421875" defaultRowHeight="15.5" x14ac:dyDescent="0.35"/>
  <cols>
    <col min="1" max="1" width="9.69140625" customWidth="1"/>
    <col min="2" max="2" width="32.69140625" customWidth="1"/>
    <col min="3" max="3" width="16.69140625" customWidth="1"/>
    <col min="4" max="4" width="32.69140625" customWidth="1"/>
    <col min="5" max="6" width="16.69140625" customWidth="1"/>
  </cols>
  <sheetData>
    <row r="1" spans="1:50" ht="20" x14ac:dyDescent="0.4">
      <c r="A1" s="26" t="s">
        <v>477</v>
      </c>
    </row>
    <row r="2" spans="1:50" x14ac:dyDescent="0.35">
      <c r="A2" s="8" t="s">
        <v>9</v>
      </c>
    </row>
    <row r="3" spans="1:50" x14ac:dyDescent="0.35">
      <c r="A3" s="8" t="s">
        <v>135</v>
      </c>
    </row>
    <row r="4" spans="1:50" x14ac:dyDescent="0.35">
      <c r="A4" s="8" t="s">
        <v>423</v>
      </c>
    </row>
    <row r="5" spans="1:50" ht="72.5" customHeight="1" x14ac:dyDescent="0.35">
      <c r="A5" s="9" t="s">
        <v>109</v>
      </c>
      <c r="B5" s="6" t="s">
        <v>486</v>
      </c>
      <c r="C5" s="6" t="s">
        <v>381</v>
      </c>
      <c r="D5" s="6" t="s">
        <v>487</v>
      </c>
      <c r="E5" s="6" t="s">
        <v>139</v>
      </c>
      <c r="F5" s="6" t="s">
        <v>140</v>
      </c>
    </row>
    <row r="6" spans="1:50" x14ac:dyDescent="0.35">
      <c r="A6" s="8" t="s">
        <v>129</v>
      </c>
      <c r="B6" s="5">
        <v>28</v>
      </c>
      <c r="C6" s="5">
        <v>166</v>
      </c>
      <c r="D6" s="12">
        <v>16.899999999999999</v>
      </c>
      <c r="E6" s="12">
        <v>11.9</v>
      </c>
      <c r="F6" s="12">
        <v>23.3</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130</v>
      </c>
      <c r="B7" s="5">
        <v>25</v>
      </c>
      <c r="C7" s="5">
        <v>101</v>
      </c>
      <c r="D7" s="12">
        <v>24.8</v>
      </c>
      <c r="E7" s="12">
        <v>17.399999999999999</v>
      </c>
      <c r="F7" s="12">
        <v>34</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131</v>
      </c>
      <c r="B8" s="5">
        <v>15</v>
      </c>
      <c r="C8" s="5">
        <v>102</v>
      </c>
      <c r="D8" s="12">
        <v>14.7</v>
      </c>
      <c r="E8" s="12">
        <v>9.1</v>
      </c>
      <c r="F8" s="12">
        <v>22.9</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132</v>
      </c>
      <c r="B9" s="5">
        <v>24</v>
      </c>
      <c r="C9" s="5">
        <v>110</v>
      </c>
      <c r="D9" s="12">
        <v>21.8</v>
      </c>
      <c r="E9" s="12">
        <v>15.1</v>
      </c>
      <c r="F9" s="12">
        <v>30.4</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133</v>
      </c>
      <c r="B10" s="5">
        <v>30</v>
      </c>
      <c r="C10" s="5">
        <v>119</v>
      </c>
      <c r="D10" s="12">
        <v>25.2</v>
      </c>
      <c r="E10" s="12">
        <v>18.3</v>
      </c>
      <c r="F10" s="12">
        <v>33.700000000000003</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134</v>
      </c>
      <c r="B11" s="5">
        <v>30</v>
      </c>
      <c r="C11" s="5">
        <v>162</v>
      </c>
      <c r="D11" s="12">
        <v>18.5</v>
      </c>
      <c r="E11" s="12">
        <v>13.3</v>
      </c>
      <c r="F11" s="12">
        <v>25.2</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X100"/>
  <sheetViews>
    <sheetView workbookViewId="0"/>
  </sheetViews>
  <sheetFormatPr defaultColWidth="11.07421875" defaultRowHeight="15.5" x14ac:dyDescent="0.35"/>
  <cols>
    <col min="1" max="1" width="27.53515625" customWidth="1"/>
    <col min="2" max="2" width="16.69140625" customWidth="1"/>
    <col min="3" max="3" width="18.3046875" bestFit="1" customWidth="1"/>
    <col min="4" max="4" width="22.07421875" customWidth="1"/>
    <col min="5" max="5" width="18.3046875" bestFit="1" customWidth="1"/>
    <col min="6" max="7" width="32.69140625" customWidth="1"/>
  </cols>
  <sheetData>
    <row r="1" spans="1:50" ht="20" x14ac:dyDescent="0.4">
      <c r="A1" s="10" t="s">
        <v>478</v>
      </c>
    </row>
    <row r="2" spans="1:50" x14ac:dyDescent="0.35">
      <c r="A2" t="s">
        <v>9</v>
      </c>
    </row>
    <row r="3" spans="1:50" x14ac:dyDescent="0.35">
      <c r="A3" t="s">
        <v>423</v>
      </c>
    </row>
    <row r="4" spans="1:50" ht="52" customHeight="1" x14ac:dyDescent="0.35">
      <c r="A4" s="7" t="s">
        <v>424</v>
      </c>
      <c r="B4" s="6" t="s">
        <v>425</v>
      </c>
      <c r="C4" s="6" t="s">
        <v>426</v>
      </c>
      <c r="D4" s="6" t="s">
        <v>427</v>
      </c>
      <c r="E4" s="6" t="s">
        <v>428</v>
      </c>
      <c r="F4" s="6" t="s">
        <v>429</v>
      </c>
      <c r="G4" s="6" t="s">
        <v>430</v>
      </c>
    </row>
    <row r="5" spans="1:50" x14ac:dyDescent="0.35">
      <c r="A5" s="19" t="s">
        <v>488</v>
      </c>
      <c r="B5" s="5">
        <v>72</v>
      </c>
      <c r="C5" s="5">
        <v>296</v>
      </c>
      <c r="D5" s="5">
        <v>215</v>
      </c>
      <c r="E5" s="5">
        <v>27</v>
      </c>
      <c r="F5" s="5">
        <v>14</v>
      </c>
      <c r="G5" s="12">
        <v>51.9</v>
      </c>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9" t="s">
        <v>489</v>
      </c>
      <c r="B6" s="5">
        <v>38</v>
      </c>
      <c r="C6" s="5">
        <v>244</v>
      </c>
      <c r="D6" s="5">
        <v>195</v>
      </c>
      <c r="E6" s="5">
        <v>13</v>
      </c>
      <c r="F6" s="5">
        <v>1</v>
      </c>
      <c r="G6" s="12">
        <v>7.7</v>
      </c>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431</v>
      </c>
      <c r="B7" s="5">
        <v>108</v>
      </c>
      <c r="C7" s="5">
        <v>537</v>
      </c>
      <c r="D7" s="5">
        <v>407</v>
      </c>
      <c r="E7" s="5">
        <v>39</v>
      </c>
      <c r="F7" s="5">
        <v>15</v>
      </c>
      <c r="G7" s="12">
        <v>38.5</v>
      </c>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9" t="s">
        <v>490</v>
      </c>
      <c r="B8" s="5">
        <v>2</v>
      </c>
      <c r="C8" s="5">
        <v>3</v>
      </c>
      <c r="D8" s="5">
        <v>3</v>
      </c>
      <c r="E8" s="5">
        <v>1</v>
      </c>
      <c r="F8" s="5">
        <v>0</v>
      </c>
      <c r="G8" s="12">
        <v>0</v>
      </c>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7:50" x14ac:dyDescent="0.35">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7:50" x14ac:dyDescent="0.35">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7:50" x14ac:dyDescent="0.35">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7:50" x14ac:dyDescent="0.35">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7:50" x14ac:dyDescent="0.35">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7:50" x14ac:dyDescent="0.35">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7:50" x14ac:dyDescent="0.35">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7:50" x14ac:dyDescent="0.35">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7:50" x14ac:dyDescent="0.35">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7:50" x14ac:dyDescent="0.35">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7:50" x14ac:dyDescent="0.35">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7:50" x14ac:dyDescent="0.35">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7:50" x14ac:dyDescent="0.35">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7:50" x14ac:dyDescent="0.35">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7:50" x14ac:dyDescent="0.35">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7:50" x14ac:dyDescent="0.35">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7:50" x14ac:dyDescent="0.35">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7:50" x14ac:dyDescent="0.35">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7:50" x14ac:dyDescent="0.35">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7:50" x14ac:dyDescent="0.35">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7:50" x14ac:dyDescent="0.35">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7:50" x14ac:dyDescent="0.35">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7:50" x14ac:dyDescent="0.35">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7:50" x14ac:dyDescent="0.35">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7:50" x14ac:dyDescent="0.35">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7:50" x14ac:dyDescent="0.35">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7:50" x14ac:dyDescent="0.35">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7:50" x14ac:dyDescent="0.35">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7:50" x14ac:dyDescent="0.35">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7:50" x14ac:dyDescent="0.35">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7:50" x14ac:dyDescent="0.35">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7:50" x14ac:dyDescent="0.35">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7:50" x14ac:dyDescent="0.35">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7:50" x14ac:dyDescent="0.35">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7:50" x14ac:dyDescent="0.35">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7:50" x14ac:dyDescent="0.35">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7:50" x14ac:dyDescent="0.35">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7:50" x14ac:dyDescent="0.35">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7:50" x14ac:dyDescent="0.35">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7:50" x14ac:dyDescent="0.35">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7:50" x14ac:dyDescent="0.35">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7:50" x14ac:dyDescent="0.35">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7:50" x14ac:dyDescent="0.35">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7:50" x14ac:dyDescent="0.35">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7:50" x14ac:dyDescent="0.35">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7:50" x14ac:dyDescent="0.35">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7:50" x14ac:dyDescent="0.35">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7:50" x14ac:dyDescent="0.35">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7:50" x14ac:dyDescent="0.35">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7:50" x14ac:dyDescent="0.35">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7:50" x14ac:dyDescent="0.35">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7:50" x14ac:dyDescent="0.35">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7:50" x14ac:dyDescent="0.35">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7:50" x14ac:dyDescent="0.35">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7:50" x14ac:dyDescent="0.35">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7:50" x14ac:dyDescent="0.35">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7:50" x14ac:dyDescent="0.35">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7:50" x14ac:dyDescent="0.35">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7:50" x14ac:dyDescent="0.35">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7:50" x14ac:dyDescent="0.35">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7:50" x14ac:dyDescent="0.35">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7:50" x14ac:dyDescent="0.35">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7:50" x14ac:dyDescent="0.35">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7:50" x14ac:dyDescent="0.35">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7:50" x14ac:dyDescent="0.35">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7:50" x14ac:dyDescent="0.35">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7:50" x14ac:dyDescent="0.35">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7:50" x14ac:dyDescent="0.35">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7:50" x14ac:dyDescent="0.35">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7:50" x14ac:dyDescent="0.35">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7:50" x14ac:dyDescent="0.35">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7:50" x14ac:dyDescent="0.35">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7:50" x14ac:dyDescent="0.35">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7:50" x14ac:dyDescent="0.35">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7:50" x14ac:dyDescent="0.35">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7:50" x14ac:dyDescent="0.35">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7:50" x14ac:dyDescent="0.35">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7:50" x14ac:dyDescent="0.35">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7:50" x14ac:dyDescent="0.35">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7:50" x14ac:dyDescent="0.35">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7:50" x14ac:dyDescent="0.35">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7:50" x14ac:dyDescent="0.35">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7:50" x14ac:dyDescent="0.35">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7:50" x14ac:dyDescent="0.35">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X1000"/>
  <sheetViews>
    <sheetView workbookViewId="0"/>
  </sheetViews>
  <sheetFormatPr defaultColWidth="11.53515625" defaultRowHeight="15.5" x14ac:dyDescent="0.35"/>
  <cols>
    <col min="1" max="1" width="7.69140625" customWidth="1"/>
    <col min="2" max="2" width="35.23046875" bestFit="1" customWidth="1"/>
    <col min="3" max="3" width="30.53515625" bestFit="1" customWidth="1"/>
    <col min="4" max="4" width="37.53515625" customWidth="1"/>
    <col min="5" max="6" width="16.69140625" customWidth="1"/>
  </cols>
  <sheetData>
    <row r="1" spans="1:50" ht="20" x14ac:dyDescent="0.4">
      <c r="A1" s="26" t="s">
        <v>479</v>
      </c>
    </row>
    <row r="2" spans="1:50" x14ac:dyDescent="0.35">
      <c r="A2" s="8" t="s">
        <v>9</v>
      </c>
    </row>
    <row r="3" spans="1:50" x14ac:dyDescent="0.35">
      <c r="A3" s="8" t="s">
        <v>135</v>
      </c>
    </row>
    <row r="4" spans="1:50" ht="57.5" customHeight="1" x14ac:dyDescent="0.35">
      <c r="A4" s="14" t="s">
        <v>109</v>
      </c>
      <c r="B4" s="6" t="s">
        <v>491</v>
      </c>
      <c r="C4" s="15" t="s">
        <v>432</v>
      </c>
      <c r="D4" s="6" t="s">
        <v>492</v>
      </c>
      <c r="E4" s="15" t="s">
        <v>139</v>
      </c>
      <c r="F4" s="15" t="s">
        <v>140</v>
      </c>
    </row>
    <row r="5" spans="1:50" x14ac:dyDescent="0.35">
      <c r="A5" s="8" t="s">
        <v>128</v>
      </c>
      <c r="B5" s="5">
        <v>39</v>
      </c>
      <c r="C5" s="5">
        <v>88</v>
      </c>
      <c r="D5" s="12">
        <v>44.3</v>
      </c>
      <c r="E5" s="12">
        <v>34.4</v>
      </c>
      <c r="F5" s="12">
        <v>54.7</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129</v>
      </c>
      <c r="B6" s="5">
        <v>51</v>
      </c>
      <c r="C6" s="5">
        <v>117</v>
      </c>
      <c r="D6" s="12">
        <v>43.6</v>
      </c>
      <c r="E6" s="12">
        <v>34.9</v>
      </c>
      <c r="F6" s="12">
        <v>52.6</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130</v>
      </c>
      <c r="B7" s="5">
        <v>44</v>
      </c>
      <c r="C7" s="5">
        <v>95</v>
      </c>
      <c r="D7" s="12">
        <v>46.3</v>
      </c>
      <c r="E7" s="12">
        <v>36.6</v>
      </c>
      <c r="F7" s="12">
        <v>56.3</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131</v>
      </c>
      <c r="B8" s="5">
        <v>44</v>
      </c>
      <c r="C8" s="5">
        <v>93</v>
      </c>
      <c r="D8" s="12">
        <v>47.3</v>
      </c>
      <c r="E8" s="12">
        <v>37.5</v>
      </c>
      <c r="F8" s="12">
        <v>57.4</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132</v>
      </c>
      <c r="B9" s="5">
        <v>51</v>
      </c>
      <c r="C9" s="5">
        <v>99</v>
      </c>
      <c r="D9" s="12">
        <v>51.5</v>
      </c>
      <c r="E9" s="12">
        <v>41.8</v>
      </c>
      <c r="F9" s="12">
        <v>61.1</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133</v>
      </c>
      <c r="B10" s="5">
        <v>91</v>
      </c>
      <c r="C10" s="5">
        <v>142</v>
      </c>
      <c r="D10" s="12">
        <v>64.099999999999994</v>
      </c>
      <c r="E10" s="12">
        <v>55.9</v>
      </c>
      <c r="F10" s="12">
        <v>71.5</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134</v>
      </c>
      <c r="B11" s="5">
        <v>111</v>
      </c>
      <c r="C11" s="5">
        <v>154</v>
      </c>
      <c r="D11" s="12">
        <v>72.099999999999994</v>
      </c>
      <c r="E11" s="12">
        <v>64.5</v>
      </c>
      <c r="F11" s="12">
        <v>78.599999999999994</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Y29"/>
  <sheetViews>
    <sheetView workbookViewId="0"/>
  </sheetViews>
  <sheetFormatPr defaultColWidth="11.53515625" defaultRowHeight="15.5" x14ac:dyDescent="0.35"/>
  <cols>
    <col min="1" max="1" width="34.23046875" customWidth="1"/>
    <col min="2" max="2" width="8.84375" customWidth="1"/>
    <col min="3" max="3" width="9.3046875" customWidth="1"/>
    <col min="4" max="4" width="9.07421875" customWidth="1"/>
    <col min="5" max="5" width="9.61328125" customWidth="1"/>
    <col min="6" max="6" width="9.3046875" customWidth="1"/>
    <col min="7" max="7" width="9" customWidth="1"/>
    <col min="8" max="8" width="9.3828125" customWidth="1"/>
    <col min="9" max="9" width="9.23046875" customWidth="1"/>
    <col min="10" max="10" width="9.3046875" customWidth="1"/>
    <col min="11" max="11" width="9.61328125" customWidth="1"/>
    <col min="12" max="12" width="9.3828125" customWidth="1"/>
    <col min="13" max="13" width="10.15234375" customWidth="1"/>
    <col min="14" max="14" width="9.3046875" customWidth="1"/>
    <col min="15" max="15" width="9.07421875" customWidth="1"/>
    <col min="16" max="16" width="9.84375" customWidth="1"/>
    <col min="17" max="17" width="10.53515625" customWidth="1"/>
    <col min="18" max="18" width="10.23046875" customWidth="1"/>
    <col min="19" max="19" width="9.69140625" customWidth="1"/>
    <col min="20" max="20" width="10.23046875" customWidth="1"/>
    <col min="21" max="21" width="10.07421875" customWidth="1"/>
    <col min="22" max="22" width="9.765625" customWidth="1"/>
    <col min="23" max="23" width="11" customWidth="1"/>
    <col min="24" max="24" width="9.765625" customWidth="1"/>
    <col min="25" max="25" width="9.53515625" customWidth="1"/>
  </cols>
  <sheetData>
    <row r="1" spans="1:25" ht="20" x14ac:dyDescent="0.4">
      <c r="A1" s="25" t="s">
        <v>480</v>
      </c>
    </row>
    <row r="2" spans="1:25" x14ac:dyDescent="0.35">
      <c r="A2" t="s">
        <v>9</v>
      </c>
    </row>
    <row r="3" spans="1:25" ht="37.5" customHeight="1" x14ac:dyDescent="0.35">
      <c r="A3" s="16" t="s">
        <v>433</v>
      </c>
      <c r="B3" s="15" t="s">
        <v>111</v>
      </c>
      <c r="C3" s="15" t="s">
        <v>112</v>
      </c>
      <c r="D3" s="15" t="s">
        <v>113</v>
      </c>
      <c r="E3" s="15" t="s">
        <v>114</v>
      </c>
      <c r="F3" s="15" t="s">
        <v>115</v>
      </c>
      <c r="G3" s="15" t="s">
        <v>116</v>
      </c>
      <c r="H3" s="15" t="s">
        <v>117</v>
      </c>
      <c r="I3" s="15" t="s">
        <v>118</v>
      </c>
      <c r="J3" s="15" t="s">
        <v>119</v>
      </c>
      <c r="K3" s="15" t="s">
        <v>120</v>
      </c>
      <c r="L3" s="15" t="s">
        <v>121</v>
      </c>
      <c r="M3" s="15" t="s">
        <v>122</v>
      </c>
      <c r="N3" s="15" t="s">
        <v>123</v>
      </c>
      <c r="O3" s="15" t="s">
        <v>124</v>
      </c>
      <c r="P3" s="15" t="s">
        <v>125</v>
      </c>
      <c r="Q3" s="15" t="s">
        <v>126</v>
      </c>
      <c r="R3" s="15" t="s">
        <v>127</v>
      </c>
      <c r="S3" s="15" t="s">
        <v>128</v>
      </c>
      <c r="T3" s="15" t="s">
        <v>129</v>
      </c>
      <c r="U3" s="15" t="s">
        <v>130</v>
      </c>
      <c r="V3" s="15" t="s">
        <v>131</v>
      </c>
      <c r="W3" s="15" t="s">
        <v>132</v>
      </c>
      <c r="X3" s="15" t="s">
        <v>133</v>
      </c>
      <c r="Y3" s="15" t="s">
        <v>134</v>
      </c>
    </row>
    <row r="4" spans="1:25" x14ac:dyDescent="0.35">
      <c r="A4" s="1" t="s">
        <v>166</v>
      </c>
      <c r="B4" s="5">
        <v>11</v>
      </c>
      <c r="C4" s="5">
        <v>11</v>
      </c>
      <c r="D4" s="5">
        <v>12</v>
      </c>
      <c r="E4" s="5">
        <v>9</v>
      </c>
      <c r="F4" s="5">
        <v>18</v>
      </c>
      <c r="G4" s="5">
        <v>4</v>
      </c>
      <c r="H4" s="5">
        <v>5</v>
      </c>
      <c r="I4" s="5">
        <v>8</v>
      </c>
      <c r="J4" s="5">
        <v>12</v>
      </c>
      <c r="K4" s="5">
        <v>12</v>
      </c>
      <c r="L4" s="5">
        <v>4</v>
      </c>
      <c r="M4" s="5">
        <v>11</v>
      </c>
      <c r="N4" s="5">
        <v>9</v>
      </c>
      <c r="O4" s="5">
        <v>19</v>
      </c>
      <c r="P4" s="5">
        <v>12</v>
      </c>
      <c r="Q4" s="5">
        <v>5</v>
      </c>
      <c r="R4" s="5">
        <v>3</v>
      </c>
      <c r="S4" s="5">
        <v>5</v>
      </c>
      <c r="T4" s="5">
        <v>9</v>
      </c>
      <c r="U4" s="5">
        <v>0</v>
      </c>
      <c r="V4" s="5">
        <v>5</v>
      </c>
      <c r="W4" s="5">
        <v>7</v>
      </c>
      <c r="X4" s="5">
        <v>4</v>
      </c>
      <c r="Y4" s="5">
        <v>11</v>
      </c>
    </row>
    <row r="5" spans="1:25" x14ac:dyDescent="0.35">
      <c r="A5" s="1" t="s">
        <v>167</v>
      </c>
      <c r="B5" s="5">
        <v>24</v>
      </c>
      <c r="C5" s="5">
        <v>29</v>
      </c>
      <c r="D5" s="5">
        <v>20</v>
      </c>
      <c r="E5" s="5">
        <v>25</v>
      </c>
      <c r="F5" s="5">
        <v>38</v>
      </c>
      <c r="G5" s="5">
        <v>32</v>
      </c>
      <c r="H5" s="5">
        <v>25</v>
      </c>
      <c r="I5" s="5">
        <v>29</v>
      </c>
      <c r="J5" s="5">
        <v>22</v>
      </c>
      <c r="K5" s="5">
        <v>23</v>
      </c>
      <c r="L5" s="5">
        <v>28</v>
      </c>
      <c r="M5" s="5">
        <v>19</v>
      </c>
      <c r="N5" s="5">
        <v>16</v>
      </c>
      <c r="O5" s="5">
        <v>14</v>
      </c>
      <c r="P5" s="5">
        <v>23</v>
      </c>
      <c r="Q5" s="5">
        <v>17</v>
      </c>
      <c r="R5" s="5">
        <v>18</v>
      </c>
      <c r="S5" s="5">
        <v>16</v>
      </c>
      <c r="T5" s="5">
        <v>20</v>
      </c>
      <c r="U5" s="5">
        <v>14</v>
      </c>
      <c r="V5" s="5">
        <v>12</v>
      </c>
      <c r="W5" s="5">
        <v>10</v>
      </c>
      <c r="X5" s="5">
        <v>12</v>
      </c>
      <c r="Y5" s="5">
        <v>21</v>
      </c>
    </row>
    <row r="6" spans="1:25" x14ac:dyDescent="0.35">
      <c r="A6" s="1" t="s">
        <v>434</v>
      </c>
      <c r="B6" s="5">
        <v>40</v>
      </c>
      <c r="C6" s="5">
        <v>63</v>
      </c>
      <c r="D6" s="5">
        <v>51</v>
      </c>
      <c r="E6" s="5">
        <v>75</v>
      </c>
      <c r="F6" s="5">
        <v>66</v>
      </c>
      <c r="G6" s="5">
        <v>81</v>
      </c>
      <c r="H6" s="5">
        <v>81</v>
      </c>
      <c r="I6" s="5">
        <v>72</v>
      </c>
      <c r="J6" s="5">
        <v>84</v>
      </c>
      <c r="K6" s="5">
        <v>81</v>
      </c>
      <c r="L6" s="5">
        <v>82</v>
      </c>
      <c r="M6" s="5">
        <v>88</v>
      </c>
      <c r="N6" s="5">
        <v>97</v>
      </c>
      <c r="O6" s="5">
        <v>98</v>
      </c>
      <c r="P6" s="5">
        <v>79</v>
      </c>
      <c r="Q6" s="5">
        <v>66</v>
      </c>
      <c r="R6" s="5">
        <v>61</v>
      </c>
      <c r="S6" s="5">
        <v>48</v>
      </c>
      <c r="T6" s="5">
        <v>49</v>
      </c>
      <c r="U6" s="5">
        <v>43</v>
      </c>
      <c r="V6" s="5">
        <v>36</v>
      </c>
      <c r="W6" s="5">
        <v>35</v>
      </c>
      <c r="X6" s="5">
        <v>55</v>
      </c>
      <c r="Y6" s="5">
        <v>41</v>
      </c>
    </row>
    <row r="7" spans="1:25" x14ac:dyDescent="0.35">
      <c r="A7" s="1" t="s">
        <v>435</v>
      </c>
      <c r="B7" s="5">
        <v>2</v>
      </c>
      <c r="C7" s="5">
        <v>5</v>
      </c>
      <c r="D7" s="5">
        <v>1</v>
      </c>
      <c r="E7" s="5">
        <v>6</v>
      </c>
      <c r="F7" s="5">
        <v>5</v>
      </c>
      <c r="G7" s="5">
        <v>1</v>
      </c>
      <c r="H7" s="5">
        <v>3</v>
      </c>
      <c r="I7" s="5">
        <v>2</v>
      </c>
      <c r="J7" s="5">
        <v>5</v>
      </c>
      <c r="K7" s="5">
        <v>4</v>
      </c>
      <c r="L7" s="5">
        <v>3</v>
      </c>
      <c r="M7" s="5">
        <v>1</v>
      </c>
      <c r="N7" s="5">
        <v>0</v>
      </c>
      <c r="O7" s="5">
        <v>1</v>
      </c>
      <c r="P7" s="5">
        <v>4</v>
      </c>
      <c r="Q7" s="5">
        <v>2</v>
      </c>
      <c r="R7" s="5">
        <v>1</v>
      </c>
      <c r="S7" s="5">
        <v>4</v>
      </c>
      <c r="T7" s="5">
        <v>6</v>
      </c>
      <c r="U7" s="5">
        <v>3</v>
      </c>
      <c r="V7" s="5">
        <v>2</v>
      </c>
      <c r="W7" s="5">
        <v>0</v>
      </c>
      <c r="X7" s="5">
        <v>0</v>
      </c>
      <c r="Y7" s="5">
        <v>1</v>
      </c>
    </row>
    <row r="8" spans="1:25" x14ac:dyDescent="0.35">
      <c r="A8" s="1" t="s">
        <v>436</v>
      </c>
      <c r="B8" s="5">
        <v>6</v>
      </c>
      <c r="C8" s="5">
        <v>2</v>
      </c>
      <c r="D8" s="5">
        <v>1</v>
      </c>
      <c r="E8" s="5">
        <v>7</v>
      </c>
      <c r="F8" s="5">
        <v>7</v>
      </c>
      <c r="G8" s="5">
        <v>6</v>
      </c>
      <c r="H8" s="5">
        <v>8</v>
      </c>
      <c r="I8" s="5">
        <v>7</v>
      </c>
      <c r="J8" s="5">
        <v>9</v>
      </c>
      <c r="K8" s="5">
        <v>1</v>
      </c>
      <c r="L8" s="5">
        <v>8</v>
      </c>
      <c r="M8" s="5">
        <v>14</v>
      </c>
      <c r="N8" s="5">
        <v>7</v>
      </c>
      <c r="O8" s="5">
        <v>5</v>
      </c>
      <c r="P8" s="5">
        <v>5</v>
      </c>
      <c r="Q8" s="5">
        <v>6</v>
      </c>
      <c r="R8" s="5">
        <v>7</v>
      </c>
      <c r="S8" s="5">
        <v>5</v>
      </c>
      <c r="T8" s="5">
        <v>6</v>
      </c>
      <c r="U8" s="5">
        <v>5</v>
      </c>
      <c r="V8" s="5">
        <v>5</v>
      </c>
      <c r="W8" s="5">
        <v>2</v>
      </c>
      <c r="X8" s="5">
        <v>6</v>
      </c>
      <c r="Y8" s="5">
        <v>9</v>
      </c>
    </row>
    <row r="9" spans="1:25" x14ac:dyDescent="0.35">
      <c r="A9" s="1" t="s">
        <v>437</v>
      </c>
      <c r="B9" s="5">
        <v>0</v>
      </c>
      <c r="C9" s="5">
        <v>0</v>
      </c>
      <c r="D9" s="5">
        <v>1</v>
      </c>
      <c r="E9" s="5">
        <v>0</v>
      </c>
      <c r="F9" s="5">
        <v>2</v>
      </c>
      <c r="G9" s="5">
        <v>1</v>
      </c>
      <c r="H9" s="5">
        <v>0</v>
      </c>
      <c r="I9" s="5">
        <v>4</v>
      </c>
      <c r="J9" s="5">
        <v>0</v>
      </c>
      <c r="K9" s="5">
        <v>2</v>
      </c>
      <c r="L9" s="5">
        <v>2</v>
      </c>
      <c r="M9" s="5">
        <v>3</v>
      </c>
      <c r="N9" s="5">
        <v>1</v>
      </c>
      <c r="O9" s="5">
        <v>3</v>
      </c>
      <c r="P9" s="5">
        <v>2</v>
      </c>
      <c r="Q9" s="5">
        <v>1</v>
      </c>
      <c r="R9" s="5">
        <v>5</v>
      </c>
      <c r="S9" s="5">
        <v>2</v>
      </c>
      <c r="T9" s="5">
        <v>3</v>
      </c>
      <c r="U9" s="5">
        <v>1</v>
      </c>
      <c r="V9" s="5">
        <v>1</v>
      </c>
      <c r="W9" s="5">
        <v>1</v>
      </c>
      <c r="X9" s="5">
        <v>0</v>
      </c>
      <c r="Y9" s="5">
        <v>0</v>
      </c>
    </row>
    <row r="10" spans="1:25" x14ac:dyDescent="0.35">
      <c r="A10" s="1" t="s">
        <v>438</v>
      </c>
      <c r="B10" s="5">
        <v>0</v>
      </c>
      <c r="C10" s="5">
        <v>0</v>
      </c>
      <c r="D10" s="5">
        <v>0</v>
      </c>
      <c r="E10" s="5">
        <v>1</v>
      </c>
      <c r="F10" s="5">
        <v>0</v>
      </c>
      <c r="G10" s="5">
        <v>0</v>
      </c>
      <c r="H10" s="5">
        <v>1</v>
      </c>
      <c r="I10" s="5">
        <v>0</v>
      </c>
      <c r="J10" s="5">
        <v>1</v>
      </c>
      <c r="K10" s="5">
        <v>0</v>
      </c>
      <c r="L10" s="5">
        <v>0</v>
      </c>
      <c r="M10" s="5">
        <v>1</v>
      </c>
      <c r="N10" s="5">
        <v>3</v>
      </c>
      <c r="O10" s="5">
        <v>3</v>
      </c>
      <c r="P10" s="5">
        <v>4</v>
      </c>
      <c r="Q10" s="5">
        <v>2</v>
      </c>
      <c r="R10" s="5">
        <v>1</v>
      </c>
      <c r="S10" s="5">
        <v>1</v>
      </c>
      <c r="T10" s="5">
        <v>2</v>
      </c>
      <c r="U10" s="5">
        <v>0</v>
      </c>
      <c r="V10" s="5">
        <v>0</v>
      </c>
      <c r="W10" s="5">
        <v>2</v>
      </c>
      <c r="X10" s="5">
        <v>0</v>
      </c>
      <c r="Y10" s="5">
        <v>1</v>
      </c>
    </row>
    <row r="11" spans="1:25" x14ac:dyDescent="0.35">
      <c r="A11" s="1" t="s">
        <v>439</v>
      </c>
      <c r="B11" s="5">
        <v>6</v>
      </c>
      <c r="C11" s="5">
        <v>0</v>
      </c>
      <c r="D11" s="5">
        <v>0</v>
      </c>
      <c r="E11" s="5">
        <v>1</v>
      </c>
      <c r="F11" s="5">
        <v>1</v>
      </c>
      <c r="G11" s="5">
        <v>2</v>
      </c>
      <c r="H11" s="5">
        <v>2</v>
      </c>
      <c r="I11" s="5">
        <v>2</v>
      </c>
      <c r="J11" s="5">
        <v>1</v>
      </c>
      <c r="K11" s="5">
        <v>6</v>
      </c>
      <c r="L11" s="5">
        <v>3</v>
      </c>
      <c r="M11" s="5">
        <v>1</v>
      </c>
      <c r="N11" s="5">
        <v>2</v>
      </c>
      <c r="O11" s="5">
        <v>4</v>
      </c>
      <c r="P11" s="5">
        <v>3</v>
      </c>
      <c r="Q11" s="5">
        <v>1</v>
      </c>
      <c r="R11" s="5">
        <v>2</v>
      </c>
      <c r="S11" s="5">
        <v>1</v>
      </c>
      <c r="T11" s="5">
        <v>0</v>
      </c>
      <c r="U11" s="5">
        <v>2</v>
      </c>
      <c r="V11" s="5">
        <v>1</v>
      </c>
      <c r="W11" s="5">
        <v>1</v>
      </c>
      <c r="X11" s="5">
        <v>1</v>
      </c>
      <c r="Y11" s="5">
        <v>5</v>
      </c>
    </row>
    <row r="12" spans="1:25" x14ac:dyDescent="0.35">
      <c r="A12" s="1" t="s">
        <v>440</v>
      </c>
      <c r="B12" s="5">
        <v>12</v>
      </c>
      <c r="C12" s="5">
        <v>5</v>
      </c>
      <c r="D12" s="5">
        <v>8</v>
      </c>
      <c r="E12" s="5">
        <v>2</v>
      </c>
      <c r="F12" s="5">
        <v>2</v>
      </c>
      <c r="G12" s="5">
        <v>5</v>
      </c>
      <c r="H12" s="5">
        <v>4</v>
      </c>
      <c r="I12" s="5">
        <v>8</v>
      </c>
      <c r="J12" s="5">
        <v>8</v>
      </c>
      <c r="K12" s="5">
        <v>5</v>
      </c>
      <c r="L12" s="5">
        <v>9</v>
      </c>
      <c r="M12" s="5">
        <v>4</v>
      </c>
      <c r="N12" s="5">
        <v>9</v>
      </c>
      <c r="O12" s="5">
        <v>7</v>
      </c>
      <c r="P12" s="5">
        <v>13</v>
      </c>
      <c r="Q12" s="5">
        <v>7</v>
      </c>
      <c r="R12" s="5">
        <v>3</v>
      </c>
      <c r="S12" s="5">
        <v>6</v>
      </c>
      <c r="T12" s="5">
        <v>2</v>
      </c>
      <c r="U12" s="5">
        <v>0</v>
      </c>
      <c r="V12" s="5">
        <v>3</v>
      </c>
      <c r="W12" s="5">
        <v>3</v>
      </c>
      <c r="X12" s="5">
        <v>3</v>
      </c>
      <c r="Y12" s="5">
        <v>5</v>
      </c>
    </row>
    <row r="13" spans="1:25" x14ac:dyDescent="0.35">
      <c r="A13" s="1" t="s">
        <v>441</v>
      </c>
      <c r="B13" s="5">
        <v>1</v>
      </c>
      <c r="C13" s="5">
        <v>0</v>
      </c>
      <c r="D13" s="5">
        <v>0</v>
      </c>
      <c r="E13" s="5">
        <v>1</v>
      </c>
      <c r="F13" s="5">
        <v>0</v>
      </c>
      <c r="G13" s="5">
        <v>0</v>
      </c>
      <c r="H13" s="5">
        <v>1</v>
      </c>
      <c r="I13" s="5">
        <v>0</v>
      </c>
      <c r="J13" s="5">
        <v>0</v>
      </c>
      <c r="K13" s="5">
        <v>0</v>
      </c>
      <c r="L13" s="5">
        <v>1</v>
      </c>
      <c r="M13" s="5">
        <v>1</v>
      </c>
      <c r="N13" s="5">
        <v>0</v>
      </c>
      <c r="O13" s="5">
        <v>2</v>
      </c>
      <c r="P13" s="5">
        <v>1</v>
      </c>
      <c r="Q13" s="5">
        <v>1</v>
      </c>
      <c r="R13" s="5">
        <v>0</v>
      </c>
      <c r="S13" s="5">
        <v>1</v>
      </c>
      <c r="T13" s="5">
        <v>1</v>
      </c>
      <c r="U13" s="5">
        <v>1</v>
      </c>
      <c r="V13" s="5">
        <v>0</v>
      </c>
      <c r="W13" s="5">
        <v>1</v>
      </c>
      <c r="X13" s="5">
        <v>1</v>
      </c>
      <c r="Y13" s="5">
        <v>2</v>
      </c>
    </row>
    <row r="14" spans="1:25" x14ac:dyDescent="0.35">
      <c r="A14" s="1" t="s">
        <v>442</v>
      </c>
      <c r="B14" s="5">
        <v>1</v>
      </c>
      <c r="C14" s="5">
        <v>1</v>
      </c>
      <c r="D14" s="5">
        <v>2</v>
      </c>
      <c r="E14" s="5">
        <v>3</v>
      </c>
      <c r="F14" s="5">
        <v>0</v>
      </c>
      <c r="G14" s="5">
        <v>2</v>
      </c>
      <c r="H14" s="5">
        <v>1</v>
      </c>
      <c r="I14" s="5">
        <v>2</v>
      </c>
      <c r="J14" s="5">
        <v>1</v>
      </c>
      <c r="K14" s="5">
        <v>2</v>
      </c>
      <c r="L14" s="5">
        <v>0</v>
      </c>
      <c r="M14" s="5">
        <v>5</v>
      </c>
      <c r="N14" s="5">
        <v>5</v>
      </c>
      <c r="O14" s="5">
        <v>4</v>
      </c>
      <c r="P14" s="5">
        <v>1</v>
      </c>
      <c r="Q14" s="5">
        <v>0</v>
      </c>
      <c r="R14" s="5">
        <v>0</v>
      </c>
      <c r="S14" s="5">
        <v>2</v>
      </c>
      <c r="T14" s="5">
        <v>0</v>
      </c>
      <c r="U14" s="5">
        <v>1</v>
      </c>
      <c r="V14" s="5">
        <v>0</v>
      </c>
      <c r="W14" s="5">
        <v>0</v>
      </c>
      <c r="X14" s="5">
        <v>0</v>
      </c>
      <c r="Y14" s="5">
        <v>2</v>
      </c>
    </row>
    <row r="15" spans="1:25" x14ac:dyDescent="0.35">
      <c r="A15" s="1" t="s">
        <v>171</v>
      </c>
      <c r="B15" s="5">
        <v>13</v>
      </c>
      <c r="C15" s="5">
        <v>7</v>
      </c>
      <c r="D15" s="5">
        <v>11</v>
      </c>
      <c r="E15" s="5">
        <v>12</v>
      </c>
      <c r="F15" s="5">
        <v>14</v>
      </c>
      <c r="G15" s="5">
        <v>15</v>
      </c>
      <c r="H15" s="5">
        <v>12</v>
      </c>
      <c r="I15" s="5">
        <v>8</v>
      </c>
      <c r="J15" s="5">
        <v>20</v>
      </c>
      <c r="K15" s="5">
        <v>9</v>
      </c>
      <c r="L15" s="5">
        <v>8</v>
      </c>
      <c r="M15" s="5">
        <v>10</v>
      </c>
      <c r="N15" s="5">
        <v>11</v>
      </c>
      <c r="O15" s="5">
        <v>13</v>
      </c>
      <c r="P15" s="5">
        <v>5</v>
      </c>
      <c r="Q15" s="5">
        <v>7</v>
      </c>
      <c r="R15" s="5">
        <v>10</v>
      </c>
      <c r="S15" s="5">
        <v>6</v>
      </c>
      <c r="T15" s="5">
        <v>6</v>
      </c>
      <c r="U15" s="5">
        <v>2</v>
      </c>
      <c r="V15" s="5">
        <v>2</v>
      </c>
      <c r="W15" s="5">
        <v>5</v>
      </c>
      <c r="X15" s="5">
        <v>5</v>
      </c>
      <c r="Y15" s="5">
        <v>8</v>
      </c>
    </row>
    <row r="16" spans="1:25" x14ac:dyDescent="0.35">
      <c r="A16" s="1" t="s">
        <v>443</v>
      </c>
      <c r="B16" s="5">
        <v>7</v>
      </c>
      <c r="C16" s="5">
        <v>10</v>
      </c>
      <c r="D16" s="5">
        <v>6</v>
      </c>
      <c r="E16" s="5">
        <v>8</v>
      </c>
      <c r="F16" s="5">
        <v>6</v>
      </c>
      <c r="G16" s="5">
        <v>14</v>
      </c>
      <c r="H16" s="5">
        <v>8</v>
      </c>
      <c r="I16" s="5">
        <v>13</v>
      </c>
      <c r="J16" s="5">
        <v>8</v>
      </c>
      <c r="K16" s="5">
        <v>5</v>
      </c>
      <c r="L16" s="5">
        <v>7</v>
      </c>
      <c r="M16" s="5">
        <v>5</v>
      </c>
      <c r="N16" s="5">
        <v>13</v>
      </c>
      <c r="O16" s="5">
        <v>7</v>
      </c>
      <c r="P16" s="5">
        <v>5</v>
      </c>
      <c r="Q16" s="5">
        <v>2</v>
      </c>
      <c r="R16" s="5">
        <v>4</v>
      </c>
      <c r="S16" s="5">
        <v>4</v>
      </c>
      <c r="T16" s="5">
        <v>4</v>
      </c>
      <c r="U16" s="5">
        <v>6</v>
      </c>
      <c r="V16" s="5">
        <v>4</v>
      </c>
      <c r="W16" s="5">
        <v>3</v>
      </c>
      <c r="X16" s="5">
        <v>1</v>
      </c>
      <c r="Y16" s="5">
        <v>11</v>
      </c>
    </row>
    <row r="17" spans="1:25" x14ac:dyDescent="0.35">
      <c r="A17" s="1" t="s">
        <v>444</v>
      </c>
      <c r="B17" s="5">
        <v>3</v>
      </c>
      <c r="C17" s="5">
        <v>0</v>
      </c>
      <c r="D17" s="5">
        <v>0</v>
      </c>
      <c r="E17" s="5">
        <v>1</v>
      </c>
      <c r="F17" s="5">
        <v>1</v>
      </c>
      <c r="G17" s="5">
        <v>2</v>
      </c>
      <c r="H17" s="5">
        <v>1</v>
      </c>
      <c r="I17" s="5">
        <v>2</v>
      </c>
      <c r="J17" s="5">
        <v>2</v>
      </c>
      <c r="K17" s="5">
        <v>1</v>
      </c>
      <c r="L17" s="5">
        <v>3</v>
      </c>
      <c r="M17" s="5">
        <v>5</v>
      </c>
      <c r="N17" s="5">
        <v>3</v>
      </c>
      <c r="O17" s="5">
        <v>1</v>
      </c>
      <c r="P17" s="5">
        <v>1</v>
      </c>
      <c r="Q17" s="5">
        <v>1</v>
      </c>
      <c r="R17" s="5">
        <v>1</v>
      </c>
      <c r="S17" s="5">
        <v>2</v>
      </c>
      <c r="T17" s="5">
        <v>2</v>
      </c>
      <c r="U17" s="5">
        <v>1</v>
      </c>
      <c r="V17" s="5">
        <v>3</v>
      </c>
      <c r="W17" s="5">
        <v>2</v>
      </c>
      <c r="X17" s="5">
        <v>3</v>
      </c>
      <c r="Y17" s="5">
        <v>2</v>
      </c>
    </row>
    <row r="18" spans="1:25" x14ac:dyDescent="0.35">
      <c r="A18" s="1" t="s">
        <v>445</v>
      </c>
      <c r="B18" s="5">
        <v>3</v>
      </c>
      <c r="C18" s="5">
        <v>2</v>
      </c>
      <c r="D18" s="5">
        <v>2</v>
      </c>
      <c r="E18" s="5">
        <v>1</v>
      </c>
      <c r="F18" s="5">
        <v>2</v>
      </c>
      <c r="G18" s="5">
        <v>3</v>
      </c>
      <c r="H18" s="5">
        <v>3</v>
      </c>
      <c r="I18" s="5">
        <v>1</v>
      </c>
      <c r="J18" s="5">
        <v>1</v>
      </c>
      <c r="K18" s="5">
        <v>0</v>
      </c>
      <c r="L18" s="5">
        <v>1</v>
      </c>
      <c r="M18" s="5">
        <v>1</v>
      </c>
      <c r="N18" s="5">
        <v>0</v>
      </c>
      <c r="O18" s="5">
        <v>1</v>
      </c>
      <c r="P18" s="5">
        <v>2</v>
      </c>
      <c r="Q18" s="5">
        <v>1</v>
      </c>
      <c r="R18" s="5">
        <v>1</v>
      </c>
      <c r="S18" s="5">
        <v>3</v>
      </c>
      <c r="T18" s="5">
        <v>0</v>
      </c>
      <c r="U18" s="5">
        <v>1</v>
      </c>
      <c r="V18" s="5">
        <v>0</v>
      </c>
      <c r="W18" s="5">
        <v>1</v>
      </c>
      <c r="X18" s="5">
        <v>3</v>
      </c>
      <c r="Y18" s="5">
        <v>1</v>
      </c>
    </row>
    <row r="19" spans="1:25" x14ac:dyDescent="0.35">
      <c r="A19" s="1" t="s">
        <v>446</v>
      </c>
      <c r="B19" s="5">
        <v>1</v>
      </c>
      <c r="C19" s="5">
        <v>7</v>
      </c>
      <c r="D19" s="5">
        <v>7</v>
      </c>
      <c r="E19" s="5">
        <v>8</v>
      </c>
      <c r="F19" s="5">
        <v>6</v>
      </c>
      <c r="G19" s="5">
        <v>12</v>
      </c>
      <c r="H19" s="5">
        <v>13</v>
      </c>
      <c r="I19" s="5">
        <v>11</v>
      </c>
      <c r="J19" s="5">
        <v>8</v>
      </c>
      <c r="K19" s="5">
        <v>7</v>
      </c>
      <c r="L19" s="5">
        <v>13</v>
      </c>
      <c r="M19" s="5">
        <v>11</v>
      </c>
      <c r="N19" s="5">
        <v>21</v>
      </c>
      <c r="O19" s="5">
        <v>8</v>
      </c>
      <c r="P19" s="5">
        <v>12</v>
      </c>
      <c r="Q19" s="5">
        <v>8</v>
      </c>
      <c r="R19" s="5">
        <v>6</v>
      </c>
      <c r="S19" s="5">
        <v>2</v>
      </c>
      <c r="T19" s="5">
        <v>9</v>
      </c>
      <c r="U19" s="5">
        <v>7</v>
      </c>
      <c r="V19" s="5">
        <v>4</v>
      </c>
      <c r="W19" s="5">
        <v>4</v>
      </c>
      <c r="X19" s="5">
        <v>11</v>
      </c>
      <c r="Y19" s="5">
        <v>12</v>
      </c>
    </row>
    <row r="20" spans="1:25" x14ac:dyDescent="0.35">
      <c r="A20" s="1" t="s">
        <v>447</v>
      </c>
      <c r="B20" s="5">
        <v>3</v>
      </c>
      <c r="C20" s="5">
        <v>0</v>
      </c>
      <c r="D20" s="5">
        <v>6</v>
      </c>
      <c r="E20" s="5">
        <v>3</v>
      </c>
      <c r="F20" s="5">
        <v>4</v>
      </c>
      <c r="G20" s="5">
        <v>4</v>
      </c>
      <c r="H20" s="5">
        <v>3</v>
      </c>
      <c r="I20" s="5">
        <v>7</v>
      </c>
      <c r="J20" s="5">
        <v>4</v>
      </c>
      <c r="K20" s="5">
        <v>2</v>
      </c>
      <c r="L20" s="5">
        <v>2</v>
      </c>
      <c r="M20" s="5">
        <v>5</v>
      </c>
      <c r="N20" s="5">
        <v>7</v>
      </c>
      <c r="O20" s="5">
        <v>5</v>
      </c>
      <c r="P20" s="5">
        <v>5</v>
      </c>
      <c r="Q20" s="5">
        <v>1</v>
      </c>
      <c r="R20" s="5">
        <v>3</v>
      </c>
      <c r="S20" s="5">
        <v>3</v>
      </c>
      <c r="T20" s="5">
        <v>6</v>
      </c>
      <c r="U20" s="5">
        <v>3</v>
      </c>
      <c r="V20" s="5">
        <v>3</v>
      </c>
      <c r="W20" s="5">
        <v>2</v>
      </c>
      <c r="X20" s="5">
        <v>5</v>
      </c>
      <c r="Y20" s="5">
        <v>3</v>
      </c>
    </row>
    <row r="21" spans="1:25" x14ac:dyDescent="0.35">
      <c r="A21" s="1" t="s">
        <v>448</v>
      </c>
      <c r="B21" s="5">
        <v>1</v>
      </c>
      <c r="C21" s="5">
        <v>1</v>
      </c>
      <c r="D21" s="5">
        <v>2</v>
      </c>
      <c r="E21" s="5">
        <v>3</v>
      </c>
      <c r="F21" s="5">
        <v>4</v>
      </c>
      <c r="G21" s="5">
        <v>2</v>
      </c>
      <c r="H21" s="5">
        <v>2</v>
      </c>
      <c r="I21" s="5">
        <v>1</v>
      </c>
      <c r="J21" s="5">
        <v>1</v>
      </c>
      <c r="K21" s="5">
        <v>2</v>
      </c>
      <c r="L21" s="5">
        <v>4</v>
      </c>
      <c r="M21" s="5">
        <v>2</v>
      </c>
      <c r="N21" s="5">
        <v>4</v>
      </c>
      <c r="O21" s="5">
        <v>4</v>
      </c>
      <c r="P21" s="5">
        <v>4</v>
      </c>
      <c r="Q21" s="5">
        <v>3</v>
      </c>
      <c r="R21" s="5">
        <v>5</v>
      </c>
      <c r="S21" s="5">
        <v>4</v>
      </c>
      <c r="T21" s="5">
        <v>5</v>
      </c>
      <c r="U21" s="5">
        <v>3</v>
      </c>
      <c r="V21" s="5">
        <v>5</v>
      </c>
      <c r="W21" s="5">
        <v>1</v>
      </c>
      <c r="X21" s="5">
        <v>1</v>
      </c>
      <c r="Y21" s="5">
        <v>2</v>
      </c>
    </row>
    <row r="22" spans="1:25" x14ac:dyDescent="0.35">
      <c r="A22" s="1" t="s">
        <v>173</v>
      </c>
      <c r="B22" s="5">
        <v>7</v>
      </c>
      <c r="C22" s="5">
        <v>4</v>
      </c>
      <c r="D22" s="5">
        <v>3</v>
      </c>
      <c r="E22" s="5">
        <v>5</v>
      </c>
      <c r="F22" s="5">
        <v>10</v>
      </c>
      <c r="G22" s="5">
        <v>6</v>
      </c>
      <c r="H22" s="5">
        <v>5</v>
      </c>
      <c r="I22" s="5">
        <v>10</v>
      </c>
      <c r="J22" s="5">
        <v>13</v>
      </c>
      <c r="K22" s="5">
        <v>10</v>
      </c>
      <c r="L22" s="5">
        <v>6</v>
      </c>
      <c r="M22" s="5">
        <v>9</v>
      </c>
      <c r="N22" s="5">
        <v>7</v>
      </c>
      <c r="O22" s="5">
        <v>8</v>
      </c>
      <c r="P22" s="5">
        <v>10</v>
      </c>
      <c r="Q22" s="5">
        <v>6</v>
      </c>
      <c r="R22" s="5">
        <v>6</v>
      </c>
      <c r="S22" s="5">
        <v>7</v>
      </c>
      <c r="T22" s="5">
        <v>5</v>
      </c>
      <c r="U22" s="5">
        <v>6</v>
      </c>
      <c r="V22" s="5">
        <v>7</v>
      </c>
      <c r="W22" s="5">
        <v>4</v>
      </c>
      <c r="X22" s="5">
        <v>12</v>
      </c>
      <c r="Y22" s="5">
        <v>5</v>
      </c>
    </row>
    <row r="23" spans="1:25" x14ac:dyDescent="0.35">
      <c r="A23" s="1" t="s">
        <v>174</v>
      </c>
      <c r="B23" s="5">
        <v>15</v>
      </c>
      <c r="C23" s="5">
        <v>12</v>
      </c>
      <c r="D23" s="5">
        <v>9</v>
      </c>
      <c r="E23" s="5">
        <v>12</v>
      </c>
      <c r="F23" s="5">
        <v>5</v>
      </c>
      <c r="G23" s="5">
        <v>16</v>
      </c>
      <c r="H23" s="5">
        <v>12</v>
      </c>
      <c r="I23" s="5">
        <v>13</v>
      </c>
      <c r="J23" s="5">
        <v>12</v>
      </c>
      <c r="K23" s="5">
        <v>11</v>
      </c>
      <c r="L23" s="5">
        <v>16</v>
      </c>
      <c r="M23" s="5">
        <v>20</v>
      </c>
      <c r="N23" s="5">
        <v>12</v>
      </c>
      <c r="O23" s="5">
        <v>11</v>
      </c>
      <c r="P23" s="5">
        <v>18</v>
      </c>
      <c r="Q23" s="5">
        <v>17</v>
      </c>
      <c r="R23" s="5">
        <v>20</v>
      </c>
      <c r="S23" s="5">
        <v>11</v>
      </c>
      <c r="T23" s="5">
        <v>12</v>
      </c>
      <c r="U23" s="5">
        <v>7</v>
      </c>
      <c r="V23" s="5">
        <v>12</v>
      </c>
      <c r="W23" s="5">
        <v>14</v>
      </c>
      <c r="X23" s="5">
        <v>7</v>
      </c>
      <c r="Y23" s="5">
        <v>23</v>
      </c>
    </row>
    <row r="24" spans="1:25" x14ac:dyDescent="0.35">
      <c r="A24" s="1" t="s">
        <v>175</v>
      </c>
      <c r="B24" s="5">
        <v>6</v>
      </c>
      <c r="C24" s="5">
        <v>19</v>
      </c>
      <c r="D24" s="5">
        <v>6</v>
      </c>
      <c r="E24" s="5">
        <v>17</v>
      </c>
      <c r="F24" s="5">
        <v>21</v>
      </c>
      <c r="G24" s="5">
        <v>8</v>
      </c>
      <c r="H24" s="5">
        <v>13</v>
      </c>
      <c r="I24" s="5">
        <v>13</v>
      </c>
      <c r="J24" s="5">
        <v>7</v>
      </c>
      <c r="K24" s="5">
        <v>14</v>
      </c>
      <c r="L24" s="5">
        <v>17</v>
      </c>
      <c r="M24" s="5">
        <v>16</v>
      </c>
      <c r="N24" s="5">
        <v>16</v>
      </c>
      <c r="O24" s="5">
        <v>19</v>
      </c>
      <c r="P24" s="5">
        <v>5</v>
      </c>
      <c r="Q24" s="5">
        <v>7</v>
      </c>
      <c r="R24" s="5">
        <v>10</v>
      </c>
      <c r="S24" s="5">
        <v>4</v>
      </c>
      <c r="T24" s="5">
        <v>19</v>
      </c>
      <c r="U24" s="5">
        <v>11</v>
      </c>
      <c r="V24" s="5">
        <v>11</v>
      </c>
      <c r="W24" s="5">
        <v>13</v>
      </c>
      <c r="X24" s="5">
        <v>14</v>
      </c>
      <c r="Y24" s="5">
        <v>13</v>
      </c>
    </row>
    <row r="25" spans="1:25" x14ac:dyDescent="0.35">
      <c r="A25" s="1" t="s">
        <v>176</v>
      </c>
      <c r="B25" s="5">
        <v>11</v>
      </c>
      <c r="C25" s="5">
        <v>5</v>
      </c>
      <c r="D25" s="5">
        <v>12</v>
      </c>
      <c r="E25" s="5">
        <v>12</v>
      </c>
      <c r="F25" s="5">
        <v>10</v>
      </c>
      <c r="G25" s="5">
        <v>9</v>
      </c>
      <c r="H25" s="5">
        <v>8</v>
      </c>
      <c r="I25" s="5">
        <v>15</v>
      </c>
      <c r="J25" s="5">
        <v>25</v>
      </c>
      <c r="K25" s="5">
        <v>13</v>
      </c>
      <c r="L25" s="5">
        <v>18</v>
      </c>
      <c r="M25" s="5">
        <v>13</v>
      </c>
      <c r="N25" s="5">
        <v>17</v>
      </c>
      <c r="O25" s="5">
        <v>21</v>
      </c>
      <c r="P25" s="5">
        <v>16</v>
      </c>
      <c r="Q25" s="5">
        <v>18</v>
      </c>
      <c r="R25" s="5">
        <v>9</v>
      </c>
      <c r="S25" s="5">
        <v>11</v>
      </c>
      <c r="T25" s="5">
        <v>18</v>
      </c>
      <c r="U25" s="5">
        <v>7</v>
      </c>
      <c r="V25" s="5">
        <v>10</v>
      </c>
      <c r="W25" s="5">
        <v>9</v>
      </c>
      <c r="X25" s="5">
        <v>16</v>
      </c>
      <c r="Y25" s="5">
        <v>17</v>
      </c>
    </row>
    <row r="26" spans="1:25" x14ac:dyDescent="0.35">
      <c r="A26" s="1" t="s">
        <v>177</v>
      </c>
      <c r="B26" s="5">
        <v>9</v>
      </c>
      <c r="C26" s="5">
        <v>8</v>
      </c>
      <c r="D26" s="5">
        <v>12</v>
      </c>
      <c r="E26" s="5">
        <v>11</v>
      </c>
      <c r="F26" s="5">
        <v>10</v>
      </c>
      <c r="G26" s="5">
        <v>21</v>
      </c>
      <c r="H26" s="5">
        <v>24</v>
      </c>
      <c r="I26" s="5">
        <v>13</v>
      </c>
      <c r="J26" s="5">
        <v>18</v>
      </c>
      <c r="K26" s="5">
        <v>21</v>
      </c>
      <c r="L26" s="5">
        <v>23</v>
      </c>
      <c r="M26" s="5">
        <v>18</v>
      </c>
      <c r="N26" s="5">
        <v>30</v>
      </c>
      <c r="O26" s="5">
        <v>18</v>
      </c>
      <c r="P26" s="5">
        <v>22</v>
      </c>
      <c r="Q26" s="5">
        <v>30</v>
      </c>
      <c r="R26" s="5">
        <v>25</v>
      </c>
      <c r="S26" s="5">
        <v>17</v>
      </c>
      <c r="T26" s="5">
        <v>24</v>
      </c>
      <c r="U26" s="5">
        <v>17</v>
      </c>
      <c r="V26" s="5">
        <v>14</v>
      </c>
      <c r="W26" s="5">
        <v>23</v>
      </c>
      <c r="X26" s="5">
        <v>25</v>
      </c>
      <c r="Y26" s="5">
        <v>20</v>
      </c>
    </row>
    <row r="27" spans="1:25" x14ac:dyDescent="0.35">
      <c r="A27" s="1" t="s">
        <v>178</v>
      </c>
      <c r="B27" s="5">
        <v>8</v>
      </c>
      <c r="C27" s="5">
        <v>6</v>
      </c>
      <c r="D27" s="5">
        <v>3</v>
      </c>
      <c r="E27" s="5">
        <v>8</v>
      </c>
      <c r="F27" s="5">
        <v>12</v>
      </c>
      <c r="G27" s="5">
        <v>10</v>
      </c>
      <c r="H27" s="5">
        <v>4</v>
      </c>
      <c r="I27" s="5">
        <v>11</v>
      </c>
      <c r="J27" s="5">
        <v>14</v>
      </c>
      <c r="K27" s="5">
        <v>12</v>
      </c>
      <c r="L27" s="5">
        <v>11</v>
      </c>
      <c r="M27" s="5">
        <v>5</v>
      </c>
      <c r="N27" s="5">
        <v>10</v>
      </c>
      <c r="O27" s="5">
        <v>6</v>
      </c>
      <c r="P27" s="5">
        <v>8</v>
      </c>
      <c r="Q27" s="5">
        <v>6</v>
      </c>
      <c r="R27" s="5">
        <v>3</v>
      </c>
      <c r="S27" s="5">
        <v>5</v>
      </c>
      <c r="T27" s="5">
        <v>2</v>
      </c>
      <c r="U27" s="5">
        <v>3</v>
      </c>
      <c r="V27" s="5">
        <v>2</v>
      </c>
      <c r="W27" s="5">
        <v>5</v>
      </c>
      <c r="X27" s="5">
        <v>7</v>
      </c>
      <c r="Y27" s="5">
        <v>7</v>
      </c>
    </row>
    <row r="28" spans="1:25" x14ac:dyDescent="0.35">
      <c r="A28" s="1" t="s">
        <v>179</v>
      </c>
      <c r="B28" s="5">
        <v>11</v>
      </c>
      <c r="C28" s="5">
        <v>11</v>
      </c>
      <c r="D28" s="5">
        <v>13</v>
      </c>
      <c r="E28" s="5">
        <v>12</v>
      </c>
      <c r="F28" s="5">
        <v>9</v>
      </c>
      <c r="G28" s="5">
        <v>12</v>
      </c>
      <c r="H28" s="5">
        <v>9</v>
      </c>
      <c r="I28" s="5">
        <v>16</v>
      </c>
      <c r="J28" s="5">
        <v>13</v>
      </c>
      <c r="K28" s="5">
        <v>15</v>
      </c>
      <c r="L28" s="5">
        <v>15</v>
      </c>
      <c r="M28" s="5">
        <v>14</v>
      </c>
      <c r="N28" s="5">
        <v>12</v>
      </c>
      <c r="O28" s="5">
        <v>17</v>
      </c>
      <c r="P28" s="5">
        <v>16</v>
      </c>
      <c r="Q28" s="5">
        <v>11</v>
      </c>
      <c r="R28" s="5">
        <v>9</v>
      </c>
      <c r="S28" s="5">
        <v>6</v>
      </c>
      <c r="T28" s="5">
        <v>14</v>
      </c>
      <c r="U28" s="5">
        <v>10</v>
      </c>
      <c r="V28" s="5">
        <v>8</v>
      </c>
      <c r="W28" s="5">
        <v>5</v>
      </c>
      <c r="X28" s="5">
        <v>12</v>
      </c>
      <c r="Y28" s="5">
        <v>16</v>
      </c>
    </row>
    <row r="29" spans="1:25" x14ac:dyDescent="0.35">
      <c r="A29" s="1" t="s">
        <v>169</v>
      </c>
      <c r="B29" s="5">
        <v>10</v>
      </c>
      <c r="C29" s="5">
        <v>13</v>
      </c>
      <c r="D29" s="5">
        <v>12</v>
      </c>
      <c r="E29" s="5">
        <v>20</v>
      </c>
      <c r="F29" s="5">
        <v>13</v>
      </c>
      <c r="G29" s="5">
        <v>10</v>
      </c>
      <c r="H29" s="5">
        <v>21</v>
      </c>
      <c r="I29" s="5">
        <v>11</v>
      </c>
      <c r="J29" s="5">
        <v>13</v>
      </c>
      <c r="K29" s="5">
        <v>7</v>
      </c>
      <c r="L29" s="5">
        <v>23</v>
      </c>
      <c r="M29" s="5">
        <v>18</v>
      </c>
      <c r="N29" s="5">
        <v>14</v>
      </c>
      <c r="O29" s="5">
        <v>17</v>
      </c>
      <c r="P29" s="5">
        <v>9</v>
      </c>
      <c r="Q29" s="5">
        <v>12</v>
      </c>
      <c r="R29" s="5">
        <v>14</v>
      </c>
      <c r="S29" s="5">
        <v>13</v>
      </c>
      <c r="T29" s="5">
        <v>11</v>
      </c>
      <c r="U29" s="5">
        <v>13</v>
      </c>
      <c r="V29" s="5">
        <v>9</v>
      </c>
      <c r="W29" s="5">
        <v>9</v>
      </c>
      <c r="X29" s="5">
        <v>5</v>
      </c>
      <c r="Y29" s="5">
        <v>8</v>
      </c>
    </row>
  </sheetData>
  <pageMargins left="0.7" right="0.7" top="0.75" bottom="0.75" header="0.3" footer="0.3"/>
  <pageSetup paperSize="9" orientation="portrait" horizontalDpi="300" verticalDpi="30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X100"/>
  <sheetViews>
    <sheetView workbookViewId="0"/>
  </sheetViews>
  <sheetFormatPr defaultColWidth="11.53515625" defaultRowHeight="15.5" x14ac:dyDescent="0.35"/>
  <cols>
    <col min="1" max="1" width="34.765625" customWidth="1"/>
    <col min="2" max="2" width="9.3046875" customWidth="1"/>
    <col min="3" max="3" width="8.84375" customWidth="1"/>
    <col min="4" max="4" width="9.15234375" customWidth="1"/>
    <col min="5" max="5" width="8.765625" customWidth="1"/>
    <col min="6" max="6" width="9" customWidth="1"/>
    <col min="7" max="7" width="9.4609375" customWidth="1"/>
    <col min="8" max="8" width="8.921875" customWidth="1"/>
    <col min="9" max="9" width="8.61328125" customWidth="1"/>
    <col min="10" max="10" width="8.3828125" customWidth="1"/>
    <col min="11" max="11" width="8.921875" customWidth="1"/>
    <col min="12" max="12" width="9.3046875" customWidth="1"/>
    <col min="13" max="13" width="9.53515625" customWidth="1"/>
    <col min="14" max="14" width="8.84375" customWidth="1"/>
    <col min="15" max="15" width="9.3046875" customWidth="1"/>
    <col min="16" max="17" width="8.921875" customWidth="1"/>
    <col min="18" max="18" width="9.4609375" customWidth="1"/>
    <col min="19" max="19" width="9.3828125" customWidth="1"/>
    <col min="20" max="20" width="9.4609375" customWidth="1"/>
    <col min="21" max="21" width="9.53515625" customWidth="1"/>
    <col min="22" max="22" width="9.61328125" customWidth="1"/>
    <col min="23" max="23" width="10.07421875" customWidth="1"/>
    <col min="24" max="24" width="9.4609375" customWidth="1"/>
    <col min="25" max="25" width="10.3828125" customWidth="1"/>
  </cols>
  <sheetData>
    <row r="1" spans="1:50" ht="20" x14ac:dyDescent="0.4">
      <c r="A1" s="25" t="s">
        <v>481</v>
      </c>
    </row>
    <row r="2" spans="1:50" x14ac:dyDescent="0.35">
      <c r="A2" t="s">
        <v>9</v>
      </c>
    </row>
    <row r="3" spans="1:50" ht="27.5" customHeight="1" x14ac:dyDescent="0.35">
      <c r="A3" s="16" t="s">
        <v>433</v>
      </c>
      <c r="B3" s="15" t="s">
        <v>111</v>
      </c>
      <c r="C3" s="15" t="s">
        <v>112</v>
      </c>
      <c r="D3" s="15" t="s">
        <v>113</v>
      </c>
      <c r="E3" s="15" t="s">
        <v>114</v>
      </c>
      <c r="F3" s="15" t="s">
        <v>115</v>
      </c>
      <c r="G3" s="15" t="s">
        <v>116</v>
      </c>
      <c r="H3" s="15" t="s">
        <v>117</v>
      </c>
      <c r="I3" s="15" t="s">
        <v>118</v>
      </c>
      <c r="J3" s="15" t="s">
        <v>119</v>
      </c>
      <c r="K3" s="15" t="s">
        <v>120</v>
      </c>
      <c r="L3" s="15" t="s">
        <v>121</v>
      </c>
      <c r="M3" s="15" t="s">
        <v>122</v>
      </c>
      <c r="N3" s="15" t="s">
        <v>123</v>
      </c>
      <c r="O3" s="15" t="s">
        <v>124</v>
      </c>
      <c r="P3" s="15" t="s">
        <v>125</v>
      </c>
      <c r="Q3" s="15" t="s">
        <v>126</v>
      </c>
      <c r="R3" s="15" t="s">
        <v>127</v>
      </c>
      <c r="S3" s="15" t="s">
        <v>128</v>
      </c>
      <c r="T3" s="15" t="s">
        <v>129</v>
      </c>
      <c r="U3" s="15" t="s">
        <v>130</v>
      </c>
      <c r="V3" s="15" t="s">
        <v>131</v>
      </c>
      <c r="W3" s="15" t="s">
        <v>132</v>
      </c>
      <c r="X3" s="15" t="s">
        <v>133</v>
      </c>
      <c r="Y3" s="15" t="s">
        <v>134</v>
      </c>
    </row>
    <row r="4" spans="1:50" x14ac:dyDescent="0.35">
      <c r="A4" s="1" t="s">
        <v>166</v>
      </c>
      <c r="B4" s="12">
        <v>6.5</v>
      </c>
      <c r="C4" s="12">
        <v>6.5</v>
      </c>
      <c r="D4" s="12">
        <v>7</v>
      </c>
      <c r="E4" s="12">
        <v>5.3</v>
      </c>
      <c r="F4" s="12">
        <v>10.5</v>
      </c>
      <c r="G4" s="12">
        <v>2.2999999999999998</v>
      </c>
      <c r="H4" s="12">
        <v>2.9</v>
      </c>
      <c r="I4" s="12">
        <v>4.5999999999999996</v>
      </c>
      <c r="J4" s="12">
        <v>6.9</v>
      </c>
      <c r="K4" s="12">
        <v>6.9</v>
      </c>
      <c r="L4" s="12">
        <v>2.2999999999999998</v>
      </c>
      <c r="M4" s="12">
        <v>6.2</v>
      </c>
      <c r="N4" s="12">
        <v>5</v>
      </c>
      <c r="O4" s="12">
        <v>10.6</v>
      </c>
      <c r="P4" s="12">
        <v>6.6</v>
      </c>
      <c r="Q4" s="12">
        <v>2.7</v>
      </c>
      <c r="R4" s="12">
        <v>1.6</v>
      </c>
      <c r="S4" s="12">
        <v>2.6</v>
      </c>
      <c r="T4" s="12">
        <v>4.7</v>
      </c>
      <c r="U4" s="12">
        <v>0</v>
      </c>
      <c r="V4" s="12">
        <v>2.6</v>
      </c>
      <c r="W4" s="12">
        <v>3.6</v>
      </c>
      <c r="X4" s="12">
        <v>2</v>
      </c>
      <c r="Y4" s="12">
        <v>5.5</v>
      </c>
      <c r="Z4" s="12"/>
      <c r="AA4" s="12"/>
      <c r="AB4" s="12"/>
      <c r="AC4" s="12"/>
      <c r="AD4" s="12"/>
      <c r="AE4" s="12"/>
      <c r="AF4" s="12"/>
      <c r="AG4" s="12"/>
      <c r="AH4" s="12"/>
      <c r="AI4" s="12"/>
      <c r="AJ4" s="12"/>
      <c r="AK4" s="12"/>
      <c r="AL4" s="12"/>
      <c r="AM4" s="12"/>
      <c r="AN4" s="12"/>
      <c r="AO4" s="12"/>
      <c r="AP4" s="12"/>
      <c r="AQ4" s="12"/>
      <c r="AR4" s="12"/>
      <c r="AS4" s="12"/>
      <c r="AT4" s="12"/>
      <c r="AU4" s="12"/>
      <c r="AV4" s="12"/>
      <c r="AW4" s="12"/>
      <c r="AX4" s="12"/>
    </row>
    <row r="5" spans="1:50" x14ac:dyDescent="0.35">
      <c r="A5" s="1" t="s">
        <v>167</v>
      </c>
      <c r="B5" s="12">
        <v>6.9</v>
      </c>
      <c r="C5" s="12">
        <v>8.3000000000000007</v>
      </c>
      <c r="D5" s="12">
        <v>5.7</v>
      </c>
      <c r="E5" s="12">
        <v>7.2</v>
      </c>
      <c r="F5" s="12">
        <v>10.8</v>
      </c>
      <c r="G5" s="12">
        <v>9</v>
      </c>
      <c r="H5" s="12">
        <v>7</v>
      </c>
      <c r="I5" s="12">
        <v>8</v>
      </c>
      <c r="J5" s="12">
        <v>6</v>
      </c>
      <c r="K5" s="12">
        <v>6.2</v>
      </c>
      <c r="L5" s="12">
        <v>7.4</v>
      </c>
      <c r="M5" s="12">
        <v>5</v>
      </c>
      <c r="N5" s="12">
        <v>4.2</v>
      </c>
      <c r="O5" s="12">
        <v>3.6</v>
      </c>
      <c r="P5" s="12">
        <v>5.9</v>
      </c>
      <c r="Q5" s="12">
        <v>4.3</v>
      </c>
      <c r="R5" s="12">
        <v>4.5</v>
      </c>
      <c r="S5" s="12">
        <v>4</v>
      </c>
      <c r="T5" s="12">
        <v>5</v>
      </c>
      <c r="U5" s="12">
        <v>3.5</v>
      </c>
      <c r="V5" s="12">
        <v>3</v>
      </c>
      <c r="W5" s="12">
        <v>2.5</v>
      </c>
      <c r="X5" s="12">
        <v>3</v>
      </c>
      <c r="Y5" s="12">
        <v>5.0999999999999996</v>
      </c>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434</v>
      </c>
      <c r="B6" s="12">
        <v>10.3</v>
      </c>
      <c r="C6" s="12">
        <v>16.2</v>
      </c>
      <c r="D6" s="12">
        <v>13</v>
      </c>
      <c r="E6" s="12">
        <v>19</v>
      </c>
      <c r="F6" s="12">
        <v>16.3</v>
      </c>
      <c r="G6" s="12">
        <v>19.8</v>
      </c>
      <c r="H6" s="12">
        <v>19.7</v>
      </c>
      <c r="I6" s="12">
        <v>17.399999999999999</v>
      </c>
      <c r="J6" s="12">
        <v>20</v>
      </c>
      <c r="K6" s="12">
        <v>19.100000000000001</v>
      </c>
      <c r="L6" s="12">
        <v>19.2</v>
      </c>
      <c r="M6" s="12">
        <v>20.3</v>
      </c>
      <c r="N6" s="12">
        <v>22.1</v>
      </c>
      <c r="O6" s="12">
        <v>22.1</v>
      </c>
      <c r="P6" s="12">
        <v>17.5</v>
      </c>
      <c r="Q6" s="12">
        <v>14.4</v>
      </c>
      <c r="R6" s="12">
        <v>13.2</v>
      </c>
      <c r="S6" s="12">
        <v>10.3</v>
      </c>
      <c r="T6" s="12">
        <v>10.4</v>
      </c>
      <c r="U6" s="12">
        <v>9.1</v>
      </c>
      <c r="V6" s="12">
        <v>7.6</v>
      </c>
      <c r="W6" s="12">
        <v>7.3</v>
      </c>
      <c r="X6" s="12">
        <v>11.3</v>
      </c>
      <c r="Y6" s="12">
        <v>8.3000000000000007</v>
      </c>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435</v>
      </c>
      <c r="B7" s="12">
        <v>1.6</v>
      </c>
      <c r="C7" s="12">
        <v>4</v>
      </c>
      <c r="D7" s="12">
        <v>0.8</v>
      </c>
      <c r="E7" s="12">
        <v>4.7</v>
      </c>
      <c r="F7" s="12">
        <v>3.9</v>
      </c>
      <c r="G7" s="12">
        <v>0.8</v>
      </c>
      <c r="H7" s="12">
        <v>2.2999999999999998</v>
      </c>
      <c r="I7" s="12">
        <v>1.5</v>
      </c>
      <c r="J7" s="12">
        <v>3.8</v>
      </c>
      <c r="K7" s="12">
        <v>3</v>
      </c>
      <c r="L7" s="12">
        <v>2.2999999999999998</v>
      </c>
      <c r="M7" s="12">
        <v>0.7</v>
      </c>
      <c r="N7" s="12">
        <v>0</v>
      </c>
      <c r="O7" s="12">
        <v>0.7</v>
      </c>
      <c r="P7" s="12">
        <v>2.9</v>
      </c>
      <c r="Q7" s="12">
        <v>1.4</v>
      </c>
      <c r="R7" s="12">
        <v>0.7</v>
      </c>
      <c r="S7" s="12">
        <v>2.8</v>
      </c>
      <c r="T7" s="12">
        <v>4.0999999999999996</v>
      </c>
      <c r="U7" s="12">
        <v>2</v>
      </c>
      <c r="V7" s="12">
        <v>1.3</v>
      </c>
      <c r="W7" s="12">
        <v>0</v>
      </c>
      <c r="X7" s="12">
        <v>0</v>
      </c>
      <c r="Y7" s="12">
        <v>0.6</v>
      </c>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436</v>
      </c>
      <c r="B8" s="12">
        <v>5.4</v>
      </c>
      <c r="C8" s="12">
        <v>1.8</v>
      </c>
      <c r="D8" s="12">
        <v>0.9</v>
      </c>
      <c r="E8" s="12">
        <v>6.3</v>
      </c>
      <c r="F8" s="12">
        <v>6.2</v>
      </c>
      <c r="G8" s="12">
        <v>5.3</v>
      </c>
      <c r="H8" s="12">
        <v>7</v>
      </c>
      <c r="I8" s="12">
        <v>6.1</v>
      </c>
      <c r="J8" s="12">
        <v>7.9</v>
      </c>
      <c r="K8" s="12">
        <v>0.9</v>
      </c>
      <c r="L8" s="12">
        <v>6.8</v>
      </c>
      <c r="M8" s="12">
        <v>11.9</v>
      </c>
      <c r="N8" s="12">
        <v>5.9</v>
      </c>
      <c r="O8" s="12">
        <v>4.2</v>
      </c>
      <c r="P8" s="12">
        <v>4.0999999999999996</v>
      </c>
      <c r="Q8" s="12">
        <v>4.9000000000000004</v>
      </c>
      <c r="R8" s="12">
        <v>5.6</v>
      </c>
      <c r="S8" s="12">
        <v>4</v>
      </c>
      <c r="T8" s="12">
        <v>4.8</v>
      </c>
      <c r="U8" s="12">
        <v>3.9</v>
      </c>
      <c r="V8" s="12">
        <v>3.9</v>
      </c>
      <c r="W8" s="12">
        <v>1.5</v>
      </c>
      <c r="X8" s="12">
        <v>4.4000000000000004</v>
      </c>
      <c r="Y8" s="12">
        <v>6.5</v>
      </c>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437</v>
      </c>
      <c r="B9" s="12">
        <v>0</v>
      </c>
      <c r="C9" s="12">
        <v>0</v>
      </c>
      <c r="D9" s="12">
        <v>1.4</v>
      </c>
      <c r="E9" s="12">
        <v>0</v>
      </c>
      <c r="F9" s="12">
        <v>2.7</v>
      </c>
      <c r="G9" s="12">
        <v>1.3</v>
      </c>
      <c r="H9" s="12">
        <v>0</v>
      </c>
      <c r="I9" s="12">
        <v>5.2</v>
      </c>
      <c r="J9" s="12">
        <v>0</v>
      </c>
      <c r="K9" s="12">
        <v>2.6</v>
      </c>
      <c r="L9" s="12">
        <v>2.6</v>
      </c>
      <c r="M9" s="12">
        <v>3.8</v>
      </c>
      <c r="N9" s="12">
        <v>1.3</v>
      </c>
      <c r="O9" s="12">
        <v>3.8</v>
      </c>
      <c r="P9" s="12">
        <v>2.5</v>
      </c>
      <c r="Q9" s="12">
        <v>1.3</v>
      </c>
      <c r="R9" s="12">
        <v>6.2</v>
      </c>
      <c r="S9" s="12">
        <v>2.5</v>
      </c>
      <c r="T9" s="12">
        <v>3.7</v>
      </c>
      <c r="U9" s="12">
        <v>1.2</v>
      </c>
      <c r="V9" s="12">
        <v>1.2</v>
      </c>
      <c r="W9" s="12">
        <v>1.2</v>
      </c>
      <c r="X9" s="12">
        <v>0</v>
      </c>
      <c r="Y9" s="12">
        <v>0</v>
      </c>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438</v>
      </c>
      <c r="B10" s="12">
        <v>0</v>
      </c>
      <c r="C10" s="12">
        <v>0</v>
      </c>
      <c r="D10" s="12">
        <v>0</v>
      </c>
      <c r="E10" s="12">
        <v>1.1000000000000001</v>
      </c>
      <c r="F10" s="12">
        <v>0</v>
      </c>
      <c r="G10" s="12">
        <v>0</v>
      </c>
      <c r="H10" s="12">
        <v>1.1000000000000001</v>
      </c>
      <c r="I10" s="12">
        <v>0</v>
      </c>
      <c r="J10" s="12">
        <v>1.1000000000000001</v>
      </c>
      <c r="K10" s="12">
        <v>0</v>
      </c>
      <c r="L10" s="12">
        <v>0</v>
      </c>
      <c r="M10" s="12">
        <v>1.1000000000000001</v>
      </c>
      <c r="N10" s="12">
        <v>3.2</v>
      </c>
      <c r="O10" s="12">
        <v>3.2</v>
      </c>
      <c r="P10" s="12">
        <v>4.3</v>
      </c>
      <c r="Q10" s="12">
        <v>2.1</v>
      </c>
      <c r="R10" s="12">
        <v>1</v>
      </c>
      <c r="S10" s="12">
        <v>1</v>
      </c>
      <c r="T10" s="12">
        <v>2.1</v>
      </c>
      <c r="U10" s="12">
        <v>0</v>
      </c>
      <c r="V10" s="12">
        <v>0</v>
      </c>
      <c r="W10" s="12">
        <v>2</v>
      </c>
      <c r="X10" s="12">
        <v>0</v>
      </c>
      <c r="Y10" s="12">
        <v>1</v>
      </c>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439</v>
      </c>
      <c r="B11" s="12">
        <v>7.3</v>
      </c>
      <c r="C11" s="12">
        <v>0</v>
      </c>
      <c r="D11" s="12">
        <v>0</v>
      </c>
      <c r="E11" s="12">
        <v>1.2</v>
      </c>
      <c r="F11" s="12">
        <v>1.2</v>
      </c>
      <c r="G11" s="12">
        <v>2.4</v>
      </c>
      <c r="H11" s="12">
        <v>2.4</v>
      </c>
      <c r="I11" s="12">
        <v>2.4</v>
      </c>
      <c r="J11" s="12">
        <v>1.2</v>
      </c>
      <c r="K11" s="12">
        <v>7.2</v>
      </c>
      <c r="L11" s="12">
        <v>3.6</v>
      </c>
      <c r="M11" s="12">
        <v>1.2</v>
      </c>
      <c r="N11" s="12">
        <v>2.4</v>
      </c>
      <c r="O11" s="12">
        <v>4.7</v>
      </c>
      <c r="P11" s="12">
        <v>3.5</v>
      </c>
      <c r="Q11" s="12">
        <v>1.2</v>
      </c>
      <c r="R11" s="12">
        <v>2.2999999999999998</v>
      </c>
      <c r="S11" s="12">
        <v>1.2</v>
      </c>
      <c r="T11" s="12">
        <v>0</v>
      </c>
      <c r="U11" s="12">
        <v>2.2999999999999998</v>
      </c>
      <c r="V11" s="12">
        <v>1.1000000000000001</v>
      </c>
      <c r="W11" s="12">
        <v>1.1000000000000001</v>
      </c>
      <c r="X11" s="12">
        <v>1.1000000000000001</v>
      </c>
      <c r="Y11" s="12">
        <v>5.4</v>
      </c>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440</v>
      </c>
      <c r="B12" s="12">
        <v>9.9</v>
      </c>
      <c r="C12" s="12">
        <v>4.0999999999999996</v>
      </c>
      <c r="D12" s="12">
        <v>6.5</v>
      </c>
      <c r="E12" s="12">
        <v>1.6</v>
      </c>
      <c r="F12" s="12">
        <v>1.6</v>
      </c>
      <c r="G12" s="12">
        <v>4</v>
      </c>
      <c r="H12" s="12">
        <v>3.2</v>
      </c>
      <c r="I12" s="12">
        <v>6.4</v>
      </c>
      <c r="J12" s="12">
        <v>6.4</v>
      </c>
      <c r="K12" s="12">
        <v>4</v>
      </c>
      <c r="L12" s="12">
        <v>7.2</v>
      </c>
      <c r="M12" s="12">
        <v>3.2</v>
      </c>
      <c r="N12" s="12">
        <v>7.2</v>
      </c>
      <c r="O12" s="12">
        <v>5.5</v>
      </c>
      <c r="P12" s="12">
        <v>10.1</v>
      </c>
      <c r="Q12" s="12">
        <v>5.4</v>
      </c>
      <c r="R12" s="12">
        <v>2.2999999999999998</v>
      </c>
      <c r="S12" s="12">
        <v>4.5</v>
      </c>
      <c r="T12" s="12">
        <v>1.5</v>
      </c>
      <c r="U12" s="12">
        <v>0</v>
      </c>
      <c r="V12" s="12">
        <v>2.2000000000000002</v>
      </c>
      <c r="W12" s="12">
        <v>2.2000000000000002</v>
      </c>
      <c r="X12" s="12">
        <v>2.2000000000000002</v>
      </c>
      <c r="Y12" s="12">
        <v>3.6</v>
      </c>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441</v>
      </c>
      <c r="B13" s="12">
        <v>1.7</v>
      </c>
      <c r="C13" s="12">
        <v>0</v>
      </c>
      <c r="D13" s="12">
        <v>0</v>
      </c>
      <c r="E13" s="12">
        <v>1.6</v>
      </c>
      <c r="F13" s="12">
        <v>0</v>
      </c>
      <c r="G13" s="12">
        <v>0</v>
      </c>
      <c r="H13" s="12">
        <v>1.6</v>
      </c>
      <c r="I13" s="12">
        <v>0</v>
      </c>
      <c r="J13" s="12">
        <v>0</v>
      </c>
      <c r="K13" s="12">
        <v>0</v>
      </c>
      <c r="L13" s="12">
        <v>1.6</v>
      </c>
      <c r="M13" s="12">
        <v>1.5</v>
      </c>
      <c r="N13" s="12">
        <v>0</v>
      </c>
      <c r="O13" s="12">
        <v>3.1</v>
      </c>
      <c r="P13" s="12">
        <v>1.5</v>
      </c>
      <c r="Q13" s="12">
        <v>1.5</v>
      </c>
      <c r="R13" s="12">
        <v>0</v>
      </c>
      <c r="S13" s="12">
        <v>1.5</v>
      </c>
      <c r="T13" s="12">
        <v>1.5</v>
      </c>
      <c r="U13" s="12">
        <v>1.5</v>
      </c>
      <c r="V13" s="12">
        <v>0</v>
      </c>
      <c r="W13" s="12">
        <v>1.5</v>
      </c>
      <c r="X13" s="12">
        <v>1.4</v>
      </c>
      <c r="Y13" s="12">
        <v>2.9</v>
      </c>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442</v>
      </c>
      <c r="B14" s="12">
        <v>2</v>
      </c>
      <c r="C14" s="12">
        <v>2</v>
      </c>
      <c r="D14" s="12">
        <v>4</v>
      </c>
      <c r="E14" s="12">
        <v>6</v>
      </c>
      <c r="F14" s="12">
        <v>0</v>
      </c>
      <c r="G14" s="12">
        <v>3.9</v>
      </c>
      <c r="H14" s="12">
        <v>1.9</v>
      </c>
      <c r="I14" s="12">
        <v>3.8</v>
      </c>
      <c r="J14" s="12">
        <v>1.9</v>
      </c>
      <c r="K14" s="12">
        <v>3.8</v>
      </c>
      <c r="L14" s="12">
        <v>0</v>
      </c>
      <c r="M14" s="12">
        <v>9.3000000000000007</v>
      </c>
      <c r="N14" s="12">
        <v>9.3000000000000007</v>
      </c>
      <c r="O14" s="12">
        <v>7.4</v>
      </c>
      <c r="P14" s="12">
        <v>1.8</v>
      </c>
      <c r="Q14" s="12">
        <v>0</v>
      </c>
      <c r="R14" s="12">
        <v>0</v>
      </c>
      <c r="S14" s="12">
        <v>3.6</v>
      </c>
      <c r="T14" s="12">
        <v>0</v>
      </c>
      <c r="U14" s="12">
        <v>1.8</v>
      </c>
      <c r="V14" s="12">
        <v>0</v>
      </c>
      <c r="W14" s="12">
        <v>0</v>
      </c>
      <c r="X14" s="12">
        <v>0</v>
      </c>
      <c r="Y14" s="12">
        <v>3.4</v>
      </c>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171</v>
      </c>
      <c r="B15" s="12">
        <v>3.8</v>
      </c>
      <c r="C15" s="12">
        <v>2</v>
      </c>
      <c r="D15" s="12">
        <v>3.1</v>
      </c>
      <c r="E15" s="12">
        <v>3.4</v>
      </c>
      <c r="F15" s="12">
        <v>3.9</v>
      </c>
      <c r="G15" s="12">
        <v>4.2</v>
      </c>
      <c r="H15" s="12">
        <v>3.3</v>
      </c>
      <c r="I15" s="12">
        <v>2.2000000000000002</v>
      </c>
      <c r="J15" s="12">
        <v>5.5</v>
      </c>
      <c r="K15" s="12">
        <v>2.5</v>
      </c>
      <c r="L15" s="12">
        <v>2.2000000000000002</v>
      </c>
      <c r="M15" s="12">
        <v>2.7</v>
      </c>
      <c r="N15" s="12">
        <v>3</v>
      </c>
      <c r="O15" s="12">
        <v>3.5</v>
      </c>
      <c r="P15" s="12">
        <v>1.3</v>
      </c>
      <c r="Q15" s="12">
        <v>1.9</v>
      </c>
      <c r="R15" s="12">
        <v>2.7</v>
      </c>
      <c r="S15" s="12">
        <v>1.6</v>
      </c>
      <c r="T15" s="12">
        <v>1.6</v>
      </c>
      <c r="U15" s="12">
        <v>0.5</v>
      </c>
      <c r="V15" s="12">
        <v>0.5</v>
      </c>
      <c r="W15" s="12">
        <v>1.3</v>
      </c>
      <c r="X15" s="12">
        <v>1.3</v>
      </c>
      <c r="Y15" s="12">
        <v>2.1</v>
      </c>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1" t="s">
        <v>443</v>
      </c>
      <c r="B16" s="12">
        <v>6.4</v>
      </c>
      <c r="C16" s="12">
        <v>9.1</v>
      </c>
      <c r="D16" s="12">
        <v>5.5</v>
      </c>
      <c r="E16" s="12">
        <v>7.3</v>
      </c>
      <c r="F16" s="12">
        <v>5.4</v>
      </c>
      <c r="G16" s="12">
        <v>12.5</v>
      </c>
      <c r="H16" s="12">
        <v>7.1</v>
      </c>
      <c r="I16" s="12">
        <v>11.5</v>
      </c>
      <c r="J16" s="12">
        <v>7</v>
      </c>
      <c r="K16" s="12">
        <v>4.4000000000000004</v>
      </c>
      <c r="L16" s="12">
        <v>6.1</v>
      </c>
      <c r="M16" s="12">
        <v>4.3</v>
      </c>
      <c r="N16" s="12">
        <v>11.2</v>
      </c>
      <c r="O16" s="12">
        <v>6</v>
      </c>
      <c r="P16" s="12">
        <v>4.2</v>
      </c>
      <c r="Q16" s="12">
        <v>1.7</v>
      </c>
      <c r="R16" s="12">
        <v>3.4</v>
      </c>
      <c r="S16" s="12">
        <v>3.3</v>
      </c>
      <c r="T16" s="12">
        <v>3.3</v>
      </c>
      <c r="U16" s="12">
        <v>5</v>
      </c>
      <c r="V16" s="12">
        <v>3.4</v>
      </c>
      <c r="W16" s="12">
        <v>2.5</v>
      </c>
      <c r="X16" s="12">
        <v>0.8</v>
      </c>
      <c r="Y16" s="12">
        <v>9</v>
      </c>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1" t="s">
        <v>444</v>
      </c>
      <c r="B17" s="12">
        <v>3.7</v>
      </c>
      <c r="C17" s="12">
        <v>0</v>
      </c>
      <c r="D17" s="12">
        <v>0</v>
      </c>
      <c r="E17" s="12">
        <v>1.2</v>
      </c>
      <c r="F17" s="12">
        <v>1.2</v>
      </c>
      <c r="G17" s="12">
        <v>2.4</v>
      </c>
      <c r="H17" s="12">
        <v>1.2</v>
      </c>
      <c r="I17" s="12">
        <v>2.4</v>
      </c>
      <c r="J17" s="12">
        <v>2.4</v>
      </c>
      <c r="K17" s="12">
        <v>1.2</v>
      </c>
      <c r="L17" s="12">
        <v>3.6</v>
      </c>
      <c r="M17" s="12">
        <v>6</v>
      </c>
      <c r="N17" s="12">
        <v>3.6</v>
      </c>
      <c r="O17" s="12">
        <v>1.2</v>
      </c>
      <c r="P17" s="12">
        <v>1.2</v>
      </c>
      <c r="Q17" s="12">
        <v>1.2</v>
      </c>
      <c r="R17" s="12">
        <v>1.1000000000000001</v>
      </c>
      <c r="S17" s="12">
        <v>2.2999999999999998</v>
      </c>
      <c r="T17" s="12">
        <v>2.2000000000000002</v>
      </c>
      <c r="U17" s="12">
        <v>1.1000000000000001</v>
      </c>
      <c r="V17" s="12">
        <v>3.3</v>
      </c>
      <c r="W17" s="12">
        <v>2.2000000000000002</v>
      </c>
      <c r="X17" s="12">
        <v>3.3</v>
      </c>
      <c r="Y17" s="12">
        <v>2.2000000000000002</v>
      </c>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1" t="s">
        <v>445</v>
      </c>
      <c r="B18" s="12">
        <v>3.7</v>
      </c>
      <c r="C18" s="12">
        <v>2.5</v>
      </c>
      <c r="D18" s="12">
        <v>2.5</v>
      </c>
      <c r="E18" s="12">
        <v>1.2</v>
      </c>
      <c r="F18" s="12">
        <v>2.5</v>
      </c>
      <c r="G18" s="12">
        <v>3.7</v>
      </c>
      <c r="H18" s="12">
        <v>3.7</v>
      </c>
      <c r="I18" s="12">
        <v>1.2</v>
      </c>
      <c r="J18" s="12">
        <v>1.2</v>
      </c>
      <c r="K18" s="12">
        <v>0</v>
      </c>
      <c r="L18" s="12">
        <v>1.2</v>
      </c>
      <c r="M18" s="12">
        <v>1.2</v>
      </c>
      <c r="N18" s="12">
        <v>0</v>
      </c>
      <c r="O18" s="12">
        <v>1.2</v>
      </c>
      <c r="P18" s="12">
        <v>2.4</v>
      </c>
      <c r="Q18" s="12">
        <v>1.2</v>
      </c>
      <c r="R18" s="12">
        <v>1.2</v>
      </c>
      <c r="S18" s="12">
        <v>3.5</v>
      </c>
      <c r="T18" s="12">
        <v>0</v>
      </c>
      <c r="U18" s="12">
        <v>1.2</v>
      </c>
      <c r="V18" s="12">
        <v>0</v>
      </c>
      <c r="W18" s="12">
        <v>1.1000000000000001</v>
      </c>
      <c r="X18" s="12">
        <v>3.4</v>
      </c>
      <c r="Y18" s="12">
        <v>1.1000000000000001</v>
      </c>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1" t="s">
        <v>446</v>
      </c>
      <c r="B19" s="12">
        <v>0.9</v>
      </c>
      <c r="C19" s="12">
        <v>6.3</v>
      </c>
      <c r="D19" s="12">
        <v>6.3</v>
      </c>
      <c r="E19" s="12">
        <v>7.1</v>
      </c>
      <c r="F19" s="12">
        <v>5.3</v>
      </c>
      <c r="G19" s="12">
        <v>10.4</v>
      </c>
      <c r="H19" s="12">
        <v>11.1</v>
      </c>
      <c r="I19" s="12">
        <v>9.3000000000000007</v>
      </c>
      <c r="J19" s="12">
        <v>6.7</v>
      </c>
      <c r="K19" s="12">
        <v>5.8</v>
      </c>
      <c r="L19" s="12">
        <v>10.7</v>
      </c>
      <c r="M19" s="12">
        <v>8.9</v>
      </c>
      <c r="N19" s="12">
        <v>16.8</v>
      </c>
      <c r="O19" s="12">
        <v>6.3</v>
      </c>
      <c r="P19" s="12">
        <v>9.4</v>
      </c>
      <c r="Q19" s="12">
        <v>6.2</v>
      </c>
      <c r="R19" s="12">
        <v>4.5999999999999996</v>
      </c>
      <c r="S19" s="12">
        <v>1.5</v>
      </c>
      <c r="T19" s="12">
        <v>6.8</v>
      </c>
      <c r="U19" s="12">
        <v>5.3</v>
      </c>
      <c r="V19" s="12">
        <v>3</v>
      </c>
      <c r="W19" s="12">
        <v>3</v>
      </c>
      <c r="X19" s="12">
        <v>8.1</v>
      </c>
      <c r="Y19" s="12">
        <v>8.6999999999999993</v>
      </c>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1" t="s">
        <v>447</v>
      </c>
      <c r="B20" s="12">
        <v>2.8</v>
      </c>
      <c r="C20" s="12">
        <v>0</v>
      </c>
      <c r="D20" s="12">
        <v>5.5</v>
      </c>
      <c r="E20" s="12">
        <v>2.7</v>
      </c>
      <c r="F20" s="12">
        <v>3.6</v>
      </c>
      <c r="G20" s="12">
        <v>3.6</v>
      </c>
      <c r="H20" s="12">
        <v>2.7</v>
      </c>
      <c r="I20" s="12">
        <v>6.3</v>
      </c>
      <c r="J20" s="12">
        <v>3.6</v>
      </c>
      <c r="K20" s="12">
        <v>1.8</v>
      </c>
      <c r="L20" s="12">
        <v>1.8</v>
      </c>
      <c r="M20" s="12">
        <v>4.4000000000000004</v>
      </c>
      <c r="N20" s="12">
        <v>6.1</v>
      </c>
      <c r="O20" s="12">
        <v>4.3</v>
      </c>
      <c r="P20" s="12">
        <v>4.3</v>
      </c>
      <c r="Q20" s="12">
        <v>0.9</v>
      </c>
      <c r="R20" s="12">
        <v>2.6</v>
      </c>
      <c r="S20" s="12">
        <v>2.5</v>
      </c>
      <c r="T20" s="12">
        <v>5</v>
      </c>
      <c r="U20" s="12">
        <v>2.5</v>
      </c>
      <c r="V20" s="12">
        <v>2.5</v>
      </c>
      <c r="W20" s="12">
        <v>1.6</v>
      </c>
      <c r="X20" s="12">
        <v>4</v>
      </c>
      <c r="Y20" s="12">
        <v>2.4</v>
      </c>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1" t="s">
        <v>448</v>
      </c>
      <c r="B21" s="12">
        <v>1.3</v>
      </c>
      <c r="C21" s="12">
        <v>1.3</v>
      </c>
      <c r="D21" s="12">
        <v>2.6</v>
      </c>
      <c r="E21" s="12">
        <v>3.8</v>
      </c>
      <c r="F21" s="12">
        <v>5.0999999999999996</v>
      </c>
      <c r="G21" s="12">
        <v>2.5</v>
      </c>
      <c r="H21" s="12">
        <v>2.5</v>
      </c>
      <c r="I21" s="12">
        <v>1.3</v>
      </c>
      <c r="J21" s="12">
        <v>1.2</v>
      </c>
      <c r="K21" s="12">
        <v>2.5</v>
      </c>
      <c r="L21" s="12">
        <v>4.9000000000000004</v>
      </c>
      <c r="M21" s="12">
        <v>2.4</v>
      </c>
      <c r="N21" s="12">
        <v>4.8</v>
      </c>
      <c r="O21" s="12">
        <v>4.7</v>
      </c>
      <c r="P21" s="12">
        <v>4.7</v>
      </c>
      <c r="Q21" s="12">
        <v>3.4</v>
      </c>
      <c r="R21" s="12">
        <v>5.6</v>
      </c>
      <c r="S21" s="12">
        <v>4.4000000000000004</v>
      </c>
      <c r="T21" s="12">
        <v>5.4</v>
      </c>
      <c r="U21" s="12">
        <v>3.2</v>
      </c>
      <c r="V21" s="12">
        <v>5.2</v>
      </c>
      <c r="W21" s="12">
        <v>1</v>
      </c>
      <c r="X21" s="12">
        <v>1</v>
      </c>
      <c r="Y21" s="12">
        <v>2</v>
      </c>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1" t="s">
        <v>173</v>
      </c>
      <c r="B22" s="12">
        <v>3.7</v>
      </c>
      <c r="C22" s="12">
        <v>2.1</v>
      </c>
      <c r="D22" s="12">
        <v>1.6</v>
      </c>
      <c r="E22" s="12">
        <v>2.6</v>
      </c>
      <c r="F22" s="12">
        <v>5.0999999999999996</v>
      </c>
      <c r="G22" s="12">
        <v>3</v>
      </c>
      <c r="H22" s="12">
        <v>2.5</v>
      </c>
      <c r="I22" s="12">
        <v>5</v>
      </c>
      <c r="J22" s="12">
        <v>6.4</v>
      </c>
      <c r="K22" s="12">
        <v>4.9000000000000004</v>
      </c>
      <c r="L22" s="12">
        <v>3</v>
      </c>
      <c r="M22" s="12">
        <v>4.4000000000000004</v>
      </c>
      <c r="N22" s="12">
        <v>3.4</v>
      </c>
      <c r="O22" s="12">
        <v>3.8</v>
      </c>
      <c r="P22" s="12">
        <v>4.7</v>
      </c>
      <c r="Q22" s="12">
        <v>2.8</v>
      </c>
      <c r="R22" s="12">
        <v>2.8</v>
      </c>
      <c r="S22" s="12">
        <v>3.3</v>
      </c>
      <c r="T22" s="12">
        <v>2.2999999999999998</v>
      </c>
      <c r="U22" s="12">
        <v>2.8</v>
      </c>
      <c r="V22" s="12">
        <v>3.2</v>
      </c>
      <c r="W22" s="12">
        <v>1.8</v>
      </c>
      <c r="X22" s="12">
        <v>5.4</v>
      </c>
      <c r="Y22" s="12">
        <v>2.2000000000000002</v>
      </c>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1" t="s">
        <v>174</v>
      </c>
      <c r="B23" s="12">
        <v>6.2</v>
      </c>
      <c r="C23" s="12">
        <v>4.9000000000000004</v>
      </c>
      <c r="D23" s="12">
        <v>3.7</v>
      </c>
      <c r="E23" s="12">
        <v>4.9000000000000004</v>
      </c>
      <c r="F23" s="12">
        <v>2</v>
      </c>
      <c r="G23" s="12">
        <v>6.4</v>
      </c>
      <c r="H23" s="12">
        <v>4.8</v>
      </c>
      <c r="I23" s="12">
        <v>5.0999999999999996</v>
      </c>
      <c r="J23" s="12">
        <v>4.7</v>
      </c>
      <c r="K23" s="12">
        <v>4.3</v>
      </c>
      <c r="L23" s="12">
        <v>6.2</v>
      </c>
      <c r="M23" s="12">
        <v>7.8</v>
      </c>
      <c r="N23" s="12">
        <v>4.5999999999999996</v>
      </c>
      <c r="O23" s="12">
        <v>4.2</v>
      </c>
      <c r="P23" s="12">
        <v>6.8</v>
      </c>
      <c r="Q23" s="12">
        <v>6.4</v>
      </c>
      <c r="R23" s="12">
        <v>7.5</v>
      </c>
      <c r="S23" s="12">
        <v>4.0999999999999996</v>
      </c>
      <c r="T23" s="12">
        <v>4.5</v>
      </c>
      <c r="U23" s="12">
        <v>2.6</v>
      </c>
      <c r="V23" s="12">
        <v>4.5</v>
      </c>
      <c r="W23" s="12">
        <v>5.2</v>
      </c>
      <c r="X23" s="12">
        <v>2.6</v>
      </c>
      <c r="Y23" s="12">
        <v>8.5</v>
      </c>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1" t="s">
        <v>175</v>
      </c>
      <c r="B24" s="12">
        <v>1.2</v>
      </c>
      <c r="C24" s="12">
        <v>3.8</v>
      </c>
      <c r="D24" s="12">
        <v>1.2</v>
      </c>
      <c r="E24" s="12">
        <v>3.3</v>
      </c>
      <c r="F24" s="12">
        <v>4.0999999999999996</v>
      </c>
      <c r="G24" s="12">
        <v>1.5</v>
      </c>
      <c r="H24" s="12">
        <v>2.5</v>
      </c>
      <c r="I24" s="12">
        <v>2.5</v>
      </c>
      <c r="J24" s="12">
        <v>1.3</v>
      </c>
      <c r="K24" s="12">
        <v>2.6</v>
      </c>
      <c r="L24" s="12">
        <v>3.2</v>
      </c>
      <c r="M24" s="12">
        <v>3</v>
      </c>
      <c r="N24" s="12">
        <v>3</v>
      </c>
      <c r="O24" s="12">
        <v>3.5</v>
      </c>
      <c r="P24" s="12">
        <v>0.9</v>
      </c>
      <c r="Q24" s="12">
        <v>1.3</v>
      </c>
      <c r="R24" s="12">
        <v>1.8</v>
      </c>
      <c r="S24" s="12">
        <v>0.7</v>
      </c>
      <c r="T24" s="12">
        <v>3.4</v>
      </c>
      <c r="U24" s="12">
        <v>1.9</v>
      </c>
      <c r="V24" s="12">
        <v>1.9</v>
      </c>
      <c r="W24" s="12">
        <v>2.2999999999999998</v>
      </c>
      <c r="X24" s="12">
        <v>2.4</v>
      </c>
      <c r="Y24" s="12">
        <v>2.2000000000000002</v>
      </c>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1" t="s">
        <v>176</v>
      </c>
      <c r="B25" s="12">
        <v>4.5</v>
      </c>
      <c r="C25" s="12">
        <v>2</v>
      </c>
      <c r="D25" s="12">
        <v>4.8</v>
      </c>
      <c r="E25" s="12">
        <v>4.8</v>
      </c>
      <c r="F25" s="12">
        <v>3.9</v>
      </c>
      <c r="G25" s="12">
        <v>3.5</v>
      </c>
      <c r="H25" s="12">
        <v>3.1</v>
      </c>
      <c r="I25" s="12">
        <v>5.8</v>
      </c>
      <c r="J25" s="12">
        <v>9.6</v>
      </c>
      <c r="K25" s="12">
        <v>5</v>
      </c>
      <c r="L25" s="12">
        <v>6.8</v>
      </c>
      <c r="M25" s="12">
        <v>4.9000000000000004</v>
      </c>
      <c r="N25" s="12">
        <v>6.3</v>
      </c>
      <c r="O25" s="12">
        <v>7.8</v>
      </c>
      <c r="P25" s="12">
        <v>5.9</v>
      </c>
      <c r="Q25" s="12">
        <v>6.5</v>
      </c>
      <c r="R25" s="12">
        <v>3.2</v>
      </c>
      <c r="S25" s="12">
        <v>3.9</v>
      </c>
      <c r="T25" s="12">
        <v>6.3</v>
      </c>
      <c r="U25" s="12">
        <v>2.4</v>
      </c>
      <c r="V25" s="12">
        <v>3.4</v>
      </c>
      <c r="W25" s="12">
        <v>3</v>
      </c>
      <c r="X25" s="12">
        <v>5.3</v>
      </c>
      <c r="Y25" s="12">
        <v>5.5</v>
      </c>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1" t="s">
        <v>177</v>
      </c>
      <c r="B26" s="12">
        <v>5</v>
      </c>
      <c r="C26" s="12">
        <v>4.4000000000000004</v>
      </c>
      <c r="D26" s="12">
        <v>6.5</v>
      </c>
      <c r="E26" s="12">
        <v>5.9</v>
      </c>
      <c r="F26" s="12">
        <v>5.3</v>
      </c>
      <c r="G26" s="12">
        <v>10.9</v>
      </c>
      <c r="H26" s="12">
        <v>12.2</v>
      </c>
      <c r="I26" s="12">
        <v>6.5</v>
      </c>
      <c r="J26" s="12">
        <v>8.8000000000000007</v>
      </c>
      <c r="K26" s="12">
        <v>10.1</v>
      </c>
      <c r="L26" s="12">
        <v>11</v>
      </c>
      <c r="M26" s="12">
        <v>8.5</v>
      </c>
      <c r="N26" s="12">
        <v>13.9</v>
      </c>
      <c r="O26" s="12">
        <v>8.1999999999999993</v>
      </c>
      <c r="P26" s="12">
        <v>9.9</v>
      </c>
      <c r="Q26" s="12">
        <v>13.4</v>
      </c>
      <c r="R26" s="12">
        <v>11</v>
      </c>
      <c r="S26" s="12">
        <v>7.4</v>
      </c>
      <c r="T26" s="12">
        <v>10.3</v>
      </c>
      <c r="U26" s="12">
        <v>7.3</v>
      </c>
      <c r="V26" s="12">
        <v>6</v>
      </c>
      <c r="W26" s="12">
        <v>9.6999999999999993</v>
      </c>
      <c r="X26" s="12">
        <v>10.4</v>
      </c>
      <c r="Y26" s="12">
        <v>8.1999999999999993</v>
      </c>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1" t="s">
        <v>178</v>
      </c>
      <c r="B27" s="12">
        <v>6.2</v>
      </c>
      <c r="C27" s="12">
        <v>4.5999999999999996</v>
      </c>
      <c r="D27" s="12">
        <v>2.2999999999999998</v>
      </c>
      <c r="E27" s="12">
        <v>6.1</v>
      </c>
      <c r="F27" s="12">
        <v>9.1</v>
      </c>
      <c r="G27" s="12">
        <v>7.6</v>
      </c>
      <c r="H27" s="12">
        <v>3</v>
      </c>
      <c r="I27" s="12">
        <v>8.3000000000000007</v>
      </c>
      <c r="J27" s="12">
        <v>10.6</v>
      </c>
      <c r="K27" s="12">
        <v>9.1</v>
      </c>
      <c r="L27" s="12">
        <v>8.4</v>
      </c>
      <c r="M27" s="12">
        <v>3.8</v>
      </c>
      <c r="N27" s="12">
        <v>7.5</v>
      </c>
      <c r="O27" s="12">
        <v>4.5</v>
      </c>
      <c r="P27" s="12">
        <v>5.9</v>
      </c>
      <c r="Q27" s="12">
        <v>4.4000000000000004</v>
      </c>
      <c r="R27" s="12">
        <v>2.2000000000000002</v>
      </c>
      <c r="S27" s="12">
        <v>3.6</v>
      </c>
      <c r="T27" s="12">
        <v>1.4</v>
      </c>
      <c r="U27" s="12">
        <v>2.2000000000000002</v>
      </c>
      <c r="V27" s="12">
        <v>1.4</v>
      </c>
      <c r="W27" s="12">
        <v>3.6</v>
      </c>
      <c r="X27" s="12">
        <v>5</v>
      </c>
      <c r="Y27" s="12">
        <v>5</v>
      </c>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1" t="s">
        <v>179</v>
      </c>
      <c r="B28" s="12">
        <v>2.5</v>
      </c>
      <c r="C28" s="12">
        <v>2.5</v>
      </c>
      <c r="D28" s="12">
        <v>2.9</v>
      </c>
      <c r="E28" s="12">
        <v>2.7</v>
      </c>
      <c r="F28" s="12">
        <v>2</v>
      </c>
      <c r="G28" s="12">
        <v>2.6</v>
      </c>
      <c r="H28" s="12">
        <v>2</v>
      </c>
      <c r="I28" s="12">
        <v>3.4</v>
      </c>
      <c r="J28" s="12">
        <v>2.8</v>
      </c>
      <c r="K28" s="12">
        <v>3.2</v>
      </c>
      <c r="L28" s="12">
        <v>3.2</v>
      </c>
      <c r="M28" s="12">
        <v>2.9</v>
      </c>
      <c r="N28" s="12">
        <v>2.5</v>
      </c>
      <c r="O28" s="12">
        <v>3.5</v>
      </c>
      <c r="P28" s="12">
        <v>3.3</v>
      </c>
      <c r="Q28" s="12">
        <v>2.2000000000000002</v>
      </c>
      <c r="R28" s="12">
        <v>1.8</v>
      </c>
      <c r="S28" s="12">
        <v>1.2</v>
      </c>
      <c r="T28" s="12">
        <v>2.8</v>
      </c>
      <c r="U28" s="12">
        <v>2</v>
      </c>
      <c r="V28" s="12">
        <v>1.6</v>
      </c>
      <c r="W28" s="12">
        <v>1</v>
      </c>
      <c r="X28" s="12">
        <v>2.2999999999999998</v>
      </c>
      <c r="Y28" s="12">
        <v>3.1</v>
      </c>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1" t="s">
        <v>169</v>
      </c>
      <c r="B29" s="12">
        <v>2</v>
      </c>
      <c r="C29" s="12">
        <v>2.6</v>
      </c>
      <c r="D29" s="12">
        <v>2.2999999999999998</v>
      </c>
      <c r="E29" s="12">
        <v>3.9</v>
      </c>
      <c r="F29" s="12">
        <v>2.5</v>
      </c>
      <c r="G29" s="12">
        <v>1.9</v>
      </c>
      <c r="H29" s="12">
        <v>4</v>
      </c>
      <c r="I29" s="12">
        <v>2.1</v>
      </c>
      <c r="J29" s="12">
        <v>2.5</v>
      </c>
      <c r="K29" s="12">
        <v>1.3</v>
      </c>
      <c r="L29" s="12">
        <v>4.3</v>
      </c>
      <c r="M29" s="12">
        <v>3.3</v>
      </c>
      <c r="N29" s="12">
        <v>2.6</v>
      </c>
      <c r="O29" s="12">
        <v>3.1</v>
      </c>
      <c r="P29" s="12">
        <v>1.6</v>
      </c>
      <c r="Q29" s="12">
        <v>2.2000000000000002</v>
      </c>
      <c r="R29" s="12">
        <v>2.5</v>
      </c>
      <c r="S29" s="12">
        <v>2.2999999999999998</v>
      </c>
      <c r="T29" s="12">
        <v>1.9</v>
      </c>
      <c r="U29" s="12">
        <v>2.2999999999999998</v>
      </c>
      <c r="V29" s="12">
        <v>1.6</v>
      </c>
      <c r="W29" s="12">
        <v>1.6</v>
      </c>
      <c r="X29" s="12">
        <v>0.9</v>
      </c>
      <c r="Y29" s="12">
        <v>1.4</v>
      </c>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2:50" x14ac:dyDescent="0.35">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AFFC-B4E2-4D55-A315-38A4E7AFDC17}">
  <dimension ref="A1:Y10"/>
  <sheetViews>
    <sheetView workbookViewId="0"/>
  </sheetViews>
  <sheetFormatPr defaultColWidth="11.07421875" defaultRowHeight="15.5" x14ac:dyDescent="0.35"/>
  <cols>
    <col min="1" max="1" width="38.07421875" style="21" customWidth="1"/>
    <col min="2" max="2" width="9.53515625" style="21" customWidth="1"/>
    <col min="3" max="3" width="9.4609375" style="21" customWidth="1"/>
    <col min="4" max="4" width="9.53515625" style="21" customWidth="1"/>
    <col min="5" max="5" width="9.4609375" style="21" customWidth="1"/>
    <col min="6" max="6" width="9.53515625" style="21" customWidth="1"/>
    <col min="7" max="7" width="10.3046875" style="21" customWidth="1"/>
    <col min="8" max="8" width="9.69140625" style="21" customWidth="1"/>
    <col min="9" max="9" width="10.69140625" style="21" customWidth="1"/>
    <col min="10" max="10" width="9.84375" style="21" customWidth="1"/>
    <col min="11" max="11" width="10.4609375" style="21" customWidth="1"/>
    <col min="12" max="12" width="10.07421875" style="21" customWidth="1"/>
    <col min="13" max="13" width="10.23046875" style="21" customWidth="1"/>
    <col min="14" max="14" width="9.765625" style="21" customWidth="1"/>
    <col min="15" max="15" width="10" style="21" customWidth="1"/>
    <col min="16" max="16" width="9.23046875" style="21" customWidth="1"/>
    <col min="17" max="17" width="9.69140625" style="21" customWidth="1"/>
    <col min="18" max="18" width="10.53515625" style="21" customWidth="1"/>
    <col min="19" max="19" width="10.15234375" style="21" customWidth="1"/>
    <col min="20" max="20" width="10.4609375" style="21" customWidth="1"/>
    <col min="21" max="21" width="10.3828125" style="21" customWidth="1"/>
    <col min="22" max="22" width="11.3828125" style="21" customWidth="1"/>
    <col min="23" max="23" width="10.3046875" style="21" customWidth="1"/>
    <col min="24" max="24" width="10.765625" style="21" customWidth="1"/>
    <col min="25" max="25" width="10.3046875" style="21" customWidth="1"/>
    <col min="26" max="16384" width="11.07421875" style="21"/>
  </cols>
  <sheetData>
    <row r="1" spans="1:25" ht="20" x14ac:dyDescent="0.35">
      <c r="A1" s="27" t="s">
        <v>493</v>
      </c>
    </row>
    <row r="2" spans="1:25" x14ac:dyDescent="0.35">
      <c r="A2" s="21" t="s">
        <v>9</v>
      </c>
    </row>
    <row r="3" spans="1:25" customFormat="1" ht="27" customHeight="1" x14ac:dyDescent="0.35">
      <c r="A3" s="7" t="s">
        <v>449</v>
      </c>
      <c r="B3" s="6" t="s">
        <v>111</v>
      </c>
      <c r="C3" s="6" t="s">
        <v>112</v>
      </c>
      <c r="D3" s="6" t="s">
        <v>113</v>
      </c>
      <c r="E3" s="6" t="s">
        <v>114</v>
      </c>
      <c r="F3" s="6" t="s">
        <v>115</v>
      </c>
      <c r="G3" s="6" t="s">
        <v>116</v>
      </c>
      <c r="H3" s="6" t="s">
        <v>117</v>
      </c>
      <c r="I3" s="6" t="s">
        <v>118</v>
      </c>
      <c r="J3" s="6" t="s">
        <v>119</v>
      </c>
      <c r="K3" s="6" t="s">
        <v>120</v>
      </c>
      <c r="L3" s="6" t="s">
        <v>121</v>
      </c>
      <c r="M3" s="6" t="s">
        <v>122</v>
      </c>
      <c r="N3" s="6" t="s">
        <v>123</v>
      </c>
      <c r="O3" s="6" t="s">
        <v>124</v>
      </c>
      <c r="P3" s="6" t="s">
        <v>125</v>
      </c>
      <c r="Q3" s="6" t="s">
        <v>126</v>
      </c>
      <c r="R3" s="6" t="s">
        <v>127</v>
      </c>
      <c r="S3" s="6" t="s">
        <v>128</v>
      </c>
      <c r="T3" s="6" t="s">
        <v>129</v>
      </c>
      <c r="U3" s="6" t="s">
        <v>130</v>
      </c>
      <c r="V3" s="6" t="s">
        <v>131</v>
      </c>
      <c r="W3" s="6" t="s">
        <v>132</v>
      </c>
      <c r="X3" s="6" t="s">
        <v>133</v>
      </c>
      <c r="Y3" s="6" t="s">
        <v>134</v>
      </c>
    </row>
    <row r="4" spans="1:25" ht="46.5" x14ac:dyDescent="0.35">
      <c r="A4" s="28" t="s">
        <v>450</v>
      </c>
      <c r="B4" s="29">
        <v>31</v>
      </c>
      <c r="C4" s="29">
        <v>30</v>
      </c>
      <c r="D4" s="29">
        <v>37</v>
      </c>
      <c r="E4" s="29">
        <v>32</v>
      </c>
      <c r="F4" s="29">
        <v>37</v>
      </c>
      <c r="G4" s="29">
        <v>37</v>
      </c>
      <c r="H4" s="29">
        <v>38</v>
      </c>
      <c r="I4" s="29">
        <v>37</v>
      </c>
      <c r="J4" s="29">
        <v>43</v>
      </c>
      <c r="K4" s="29">
        <v>48</v>
      </c>
      <c r="L4" s="29">
        <v>42</v>
      </c>
      <c r="M4" s="29">
        <v>43</v>
      </c>
      <c r="N4" s="29">
        <v>51</v>
      </c>
      <c r="O4" s="29">
        <v>54</v>
      </c>
      <c r="P4" s="29">
        <v>50</v>
      </c>
      <c r="Q4" s="29">
        <v>46</v>
      </c>
      <c r="R4" s="29">
        <v>37</v>
      </c>
      <c r="S4" s="29">
        <v>28</v>
      </c>
      <c r="T4" s="29">
        <v>47</v>
      </c>
      <c r="U4" s="29">
        <v>27</v>
      </c>
      <c r="V4" s="29">
        <v>27</v>
      </c>
      <c r="W4" s="29">
        <v>35</v>
      </c>
      <c r="X4" s="29">
        <v>41</v>
      </c>
      <c r="Y4" s="29">
        <v>47</v>
      </c>
    </row>
    <row r="5" spans="1:25" ht="31" x14ac:dyDescent="0.35">
      <c r="A5" s="28" t="s">
        <v>451</v>
      </c>
      <c r="B5" s="29">
        <v>58</v>
      </c>
      <c r="C5" s="29">
        <v>72</v>
      </c>
      <c r="D5" s="29">
        <v>66</v>
      </c>
      <c r="E5" s="29">
        <v>92</v>
      </c>
      <c r="F5" s="29">
        <v>86</v>
      </c>
      <c r="G5" s="29">
        <v>96</v>
      </c>
      <c r="H5" s="29">
        <v>94</v>
      </c>
      <c r="I5" s="29">
        <v>97</v>
      </c>
      <c r="J5" s="29">
        <v>122</v>
      </c>
      <c r="K5" s="29">
        <v>104</v>
      </c>
      <c r="L5" s="29">
        <v>106</v>
      </c>
      <c r="M5" s="29">
        <v>110</v>
      </c>
      <c r="N5" s="29">
        <v>121</v>
      </c>
      <c r="O5" s="29">
        <v>127</v>
      </c>
      <c r="P5" s="29">
        <v>105</v>
      </c>
      <c r="Q5" s="29">
        <v>90</v>
      </c>
      <c r="R5" s="29">
        <v>76</v>
      </c>
      <c r="S5" s="29">
        <v>66</v>
      </c>
      <c r="T5" s="29">
        <v>72</v>
      </c>
      <c r="U5" s="29">
        <v>56</v>
      </c>
      <c r="V5" s="29">
        <v>53</v>
      </c>
      <c r="W5" s="29">
        <v>48</v>
      </c>
      <c r="X5" s="29">
        <v>83</v>
      </c>
      <c r="Y5" s="29">
        <v>63</v>
      </c>
    </row>
    <row r="6" spans="1:25" ht="31" x14ac:dyDescent="0.35">
      <c r="A6" s="28" t="s">
        <v>452</v>
      </c>
      <c r="B6" s="29">
        <v>10</v>
      </c>
      <c r="C6" s="29">
        <v>13</v>
      </c>
      <c r="D6" s="29">
        <v>12</v>
      </c>
      <c r="E6" s="29">
        <v>20</v>
      </c>
      <c r="F6" s="29">
        <v>13</v>
      </c>
      <c r="G6" s="29">
        <v>10</v>
      </c>
      <c r="H6" s="29">
        <v>21</v>
      </c>
      <c r="I6" s="29">
        <v>11</v>
      </c>
      <c r="J6" s="29">
        <v>13</v>
      </c>
      <c r="K6" s="29">
        <v>7</v>
      </c>
      <c r="L6" s="29">
        <v>23</v>
      </c>
      <c r="M6" s="29">
        <v>18</v>
      </c>
      <c r="N6" s="29">
        <v>14</v>
      </c>
      <c r="O6" s="29">
        <v>17</v>
      </c>
      <c r="P6" s="29">
        <v>9</v>
      </c>
      <c r="Q6" s="29">
        <v>12</v>
      </c>
      <c r="R6" s="29">
        <v>14</v>
      </c>
      <c r="S6" s="29">
        <v>13</v>
      </c>
      <c r="T6" s="29">
        <v>11</v>
      </c>
      <c r="U6" s="29">
        <v>13</v>
      </c>
      <c r="V6" s="29">
        <v>9</v>
      </c>
      <c r="W6" s="29">
        <v>9</v>
      </c>
      <c r="X6" s="29">
        <v>5</v>
      </c>
      <c r="Y6" s="29">
        <v>8</v>
      </c>
    </row>
    <row r="7" spans="1:25" x14ac:dyDescent="0.35">
      <c r="A7" s="28" t="s">
        <v>453</v>
      </c>
      <c r="B7" s="29">
        <v>51</v>
      </c>
      <c r="C7" s="29">
        <v>31</v>
      </c>
      <c r="D7" s="29">
        <v>25</v>
      </c>
      <c r="E7" s="29">
        <v>41</v>
      </c>
      <c r="F7" s="29">
        <v>34</v>
      </c>
      <c r="G7" s="29">
        <v>43</v>
      </c>
      <c r="H7" s="29">
        <v>36</v>
      </c>
      <c r="I7" s="29">
        <v>49</v>
      </c>
      <c r="J7" s="29">
        <v>51</v>
      </c>
      <c r="K7" s="29">
        <v>43</v>
      </c>
      <c r="L7" s="29">
        <v>53</v>
      </c>
      <c r="M7" s="29">
        <v>55</v>
      </c>
      <c r="N7" s="29">
        <v>49</v>
      </c>
      <c r="O7" s="29">
        <v>46</v>
      </c>
      <c r="P7" s="29">
        <v>59</v>
      </c>
      <c r="Q7" s="29">
        <v>43</v>
      </c>
      <c r="R7" s="29">
        <v>42</v>
      </c>
      <c r="S7" s="29">
        <v>38</v>
      </c>
      <c r="T7" s="29">
        <v>34</v>
      </c>
      <c r="U7" s="29">
        <v>23</v>
      </c>
      <c r="V7" s="29">
        <v>26</v>
      </c>
      <c r="W7" s="29">
        <v>29</v>
      </c>
      <c r="X7" s="29">
        <v>25</v>
      </c>
      <c r="Y7" s="29">
        <v>55</v>
      </c>
    </row>
    <row r="8" spans="1:25" x14ac:dyDescent="0.35">
      <c r="A8" s="28" t="s">
        <v>454</v>
      </c>
      <c r="B8" s="29">
        <v>37</v>
      </c>
      <c r="C8" s="29">
        <v>36</v>
      </c>
      <c r="D8" s="29">
        <v>31</v>
      </c>
      <c r="E8" s="29">
        <v>37</v>
      </c>
      <c r="F8" s="29">
        <v>52</v>
      </c>
      <c r="G8" s="29">
        <v>47</v>
      </c>
      <c r="H8" s="29">
        <v>37</v>
      </c>
      <c r="I8" s="29">
        <v>37</v>
      </c>
      <c r="J8" s="29">
        <v>42</v>
      </c>
      <c r="K8" s="29">
        <v>32</v>
      </c>
      <c r="L8" s="29">
        <v>36</v>
      </c>
      <c r="M8" s="29">
        <v>29</v>
      </c>
      <c r="N8" s="29">
        <v>27</v>
      </c>
      <c r="O8" s="29">
        <v>27</v>
      </c>
      <c r="P8" s="29">
        <v>28</v>
      </c>
      <c r="Q8" s="29">
        <v>24</v>
      </c>
      <c r="R8" s="29">
        <v>28</v>
      </c>
      <c r="S8" s="29">
        <v>22</v>
      </c>
      <c r="T8" s="29">
        <v>26</v>
      </c>
      <c r="U8" s="29">
        <v>16</v>
      </c>
      <c r="V8" s="29">
        <v>14</v>
      </c>
      <c r="W8" s="29">
        <v>15</v>
      </c>
      <c r="X8" s="29">
        <v>17</v>
      </c>
      <c r="Y8" s="29">
        <v>29</v>
      </c>
    </row>
    <row r="9" spans="1:25" x14ac:dyDescent="0.35">
      <c r="A9" s="28" t="s">
        <v>455</v>
      </c>
      <c r="B9" s="29">
        <v>18</v>
      </c>
      <c r="C9" s="29">
        <v>20</v>
      </c>
      <c r="D9" s="29">
        <v>23</v>
      </c>
      <c r="E9" s="29">
        <v>24</v>
      </c>
      <c r="F9" s="29">
        <v>23</v>
      </c>
      <c r="G9" s="29">
        <v>37</v>
      </c>
      <c r="H9" s="29">
        <v>30</v>
      </c>
      <c r="I9" s="29">
        <v>35</v>
      </c>
      <c r="J9" s="29">
        <v>24</v>
      </c>
      <c r="K9" s="29">
        <v>17</v>
      </c>
      <c r="L9" s="29">
        <v>30</v>
      </c>
      <c r="M9" s="29">
        <v>29</v>
      </c>
      <c r="N9" s="29">
        <v>48</v>
      </c>
      <c r="O9" s="29">
        <v>26</v>
      </c>
      <c r="P9" s="29">
        <v>29</v>
      </c>
      <c r="Q9" s="29">
        <v>16</v>
      </c>
      <c r="R9" s="29">
        <v>20</v>
      </c>
      <c r="S9" s="29">
        <v>18</v>
      </c>
      <c r="T9" s="29">
        <v>26</v>
      </c>
      <c r="U9" s="29">
        <v>21</v>
      </c>
      <c r="V9" s="29">
        <v>19</v>
      </c>
      <c r="W9" s="29">
        <v>13</v>
      </c>
      <c r="X9" s="29">
        <v>24</v>
      </c>
      <c r="Y9" s="29">
        <v>31</v>
      </c>
    </row>
    <row r="10" spans="1:25" x14ac:dyDescent="0.35">
      <c r="A10" s="28" t="s">
        <v>456</v>
      </c>
      <c r="B10" s="29">
        <v>6</v>
      </c>
      <c r="C10" s="29">
        <v>19</v>
      </c>
      <c r="D10" s="29">
        <v>6</v>
      </c>
      <c r="E10" s="29">
        <v>17</v>
      </c>
      <c r="F10" s="29">
        <v>21</v>
      </c>
      <c r="G10" s="29">
        <v>8</v>
      </c>
      <c r="H10" s="29">
        <v>13</v>
      </c>
      <c r="I10" s="29">
        <v>13</v>
      </c>
      <c r="J10" s="29">
        <v>7</v>
      </c>
      <c r="K10" s="29">
        <v>14</v>
      </c>
      <c r="L10" s="29">
        <v>17</v>
      </c>
      <c r="M10" s="29">
        <v>16</v>
      </c>
      <c r="N10" s="29">
        <v>16</v>
      </c>
      <c r="O10" s="29">
        <v>19</v>
      </c>
      <c r="P10" s="29">
        <v>5</v>
      </c>
      <c r="Q10" s="29">
        <v>7</v>
      </c>
      <c r="R10" s="29">
        <v>10</v>
      </c>
      <c r="S10" s="29">
        <v>4</v>
      </c>
      <c r="T10" s="29">
        <v>19</v>
      </c>
      <c r="U10" s="29">
        <v>11</v>
      </c>
      <c r="V10" s="29">
        <v>11</v>
      </c>
      <c r="W10" s="29">
        <v>13</v>
      </c>
      <c r="X10" s="29">
        <v>14</v>
      </c>
      <c r="Y10" s="29">
        <v>13</v>
      </c>
    </row>
  </sheetData>
  <pageMargins left="0.7" right="0.7" top="0.75" bottom="0.75" header="0.3" footer="0.3"/>
  <pageSetup paperSize="9" orientation="portrait" horizontalDpi="300" verticalDpi="300"/>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4C0CA-83DE-4676-AF40-62BE76C50657}">
  <dimension ref="A1:AX100"/>
  <sheetViews>
    <sheetView workbookViewId="0"/>
  </sheetViews>
  <sheetFormatPr defaultColWidth="11.07421875" defaultRowHeight="15.5" x14ac:dyDescent="0.35"/>
  <cols>
    <col min="1" max="1" width="42.07421875" style="21" customWidth="1"/>
    <col min="2" max="2" width="9.23046875" style="21" customWidth="1"/>
    <col min="3" max="4" width="8.84375" style="21" customWidth="1"/>
    <col min="5" max="5" width="9.53515625" style="21" customWidth="1"/>
    <col min="6" max="6" width="8.921875" style="21" customWidth="1"/>
    <col min="7" max="7" width="9.921875" style="21" customWidth="1"/>
    <col min="8" max="8" width="10.23046875" style="21" customWidth="1"/>
    <col min="9" max="9" width="9.765625" style="21" customWidth="1"/>
    <col min="10" max="10" width="10.15234375" style="21" customWidth="1"/>
    <col min="11" max="11" width="10.53515625" style="21" customWidth="1"/>
    <col min="12" max="12" width="9.4609375" style="21" customWidth="1"/>
    <col min="13" max="13" width="10.765625" style="21" customWidth="1"/>
    <col min="14" max="14" width="10" style="21" customWidth="1"/>
    <col min="15" max="15" width="9.84375" style="21" customWidth="1"/>
    <col min="16" max="16" width="8.921875" style="21" customWidth="1"/>
    <col min="17" max="17" width="9.07421875" style="21" customWidth="1"/>
    <col min="18" max="19" width="10.07421875" style="21" customWidth="1"/>
    <col min="20" max="20" width="9.84375" style="21" customWidth="1"/>
    <col min="21" max="21" width="10.07421875" style="21" customWidth="1"/>
    <col min="22" max="22" width="9.61328125" style="21" customWidth="1"/>
    <col min="23" max="23" width="9.53515625" style="21" customWidth="1"/>
    <col min="24" max="24" width="10.921875" style="21" customWidth="1"/>
    <col min="25" max="25" width="10" style="21" customWidth="1"/>
    <col min="26" max="16384" width="11.07421875" style="21"/>
  </cols>
  <sheetData>
    <row r="1" spans="1:50" ht="20" x14ac:dyDescent="0.35">
      <c r="A1" s="27" t="s">
        <v>494</v>
      </c>
    </row>
    <row r="2" spans="1:50" x14ac:dyDescent="0.35">
      <c r="A2" s="21" t="s">
        <v>9</v>
      </c>
    </row>
    <row r="3" spans="1:50" customFormat="1" ht="29.5" customHeight="1" x14ac:dyDescent="0.35">
      <c r="A3" s="7" t="s">
        <v>449</v>
      </c>
      <c r="B3" s="6" t="s">
        <v>111</v>
      </c>
      <c r="C3" s="6" t="s">
        <v>112</v>
      </c>
      <c r="D3" s="6" t="s">
        <v>113</v>
      </c>
      <c r="E3" s="6" t="s">
        <v>114</v>
      </c>
      <c r="F3" s="6" t="s">
        <v>115</v>
      </c>
      <c r="G3" s="6" t="s">
        <v>116</v>
      </c>
      <c r="H3" s="6" t="s">
        <v>117</v>
      </c>
      <c r="I3" s="6" t="s">
        <v>118</v>
      </c>
      <c r="J3" s="6" t="s">
        <v>119</v>
      </c>
      <c r="K3" s="6" t="s">
        <v>120</v>
      </c>
      <c r="L3" s="6" t="s">
        <v>121</v>
      </c>
      <c r="M3" s="6" t="s">
        <v>122</v>
      </c>
      <c r="N3" s="6" t="s">
        <v>123</v>
      </c>
      <c r="O3" s="6" t="s">
        <v>124</v>
      </c>
      <c r="P3" s="6" t="s">
        <v>125</v>
      </c>
      <c r="Q3" s="6" t="s">
        <v>126</v>
      </c>
      <c r="R3" s="6" t="s">
        <v>127</v>
      </c>
      <c r="S3" s="6" t="s">
        <v>128</v>
      </c>
      <c r="T3" s="6" t="s">
        <v>129</v>
      </c>
      <c r="U3" s="6" t="s">
        <v>130</v>
      </c>
      <c r="V3" s="6" t="s">
        <v>131</v>
      </c>
      <c r="W3" s="6" t="s">
        <v>132</v>
      </c>
      <c r="X3" s="6" t="s">
        <v>133</v>
      </c>
      <c r="Y3" s="6" t="s">
        <v>134</v>
      </c>
    </row>
    <row r="4" spans="1:50" ht="31" x14ac:dyDescent="0.35">
      <c r="A4" s="28" t="s">
        <v>450</v>
      </c>
      <c r="B4" s="30">
        <v>3.9</v>
      </c>
      <c r="C4" s="30">
        <v>3.8</v>
      </c>
      <c r="D4" s="30">
        <v>4.5999999999999996</v>
      </c>
      <c r="E4" s="30">
        <v>4</v>
      </c>
      <c r="F4" s="30">
        <v>4.5</v>
      </c>
      <c r="G4" s="30">
        <v>4.5</v>
      </c>
      <c r="H4" s="30">
        <v>4.5999999999999996</v>
      </c>
      <c r="I4" s="30">
        <v>4.4000000000000004</v>
      </c>
      <c r="J4" s="30">
        <v>5.0999999999999996</v>
      </c>
      <c r="K4" s="30">
        <v>5.6</v>
      </c>
      <c r="L4" s="30">
        <v>4.9000000000000004</v>
      </c>
      <c r="M4" s="30">
        <v>4.9000000000000004</v>
      </c>
      <c r="N4" s="30">
        <v>5.8</v>
      </c>
      <c r="O4" s="30">
        <v>6.1</v>
      </c>
      <c r="P4" s="30">
        <v>5.6</v>
      </c>
      <c r="Q4" s="30">
        <v>5.0999999999999996</v>
      </c>
      <c r="R4" s="30">
        <v>4</v>
      </c>
      <c r="S4" s="30">
        <v>3</v>
      </c>
      <c r="T4" s="30">
        <v>5</v>
      </c>
      <c r="U4" s="30">
        <v>2.9</v>
      </c>
      <c r="V4" s="30">
        <v>2.9</v>
      </c>
      <c r="W4" s="30">
        <v>3.7</v>
      </c>
      <c r="X4" s="30">
        <v>4.3</v>
      </c>
      <c r="Y4" s="30">
        <v>4.9000000000000004</v>
      </c>
      <c r="Z4" s="30"/>
      <c r="AA4" s="30"/>
      <c r="AB4" s="30"/>
      <c r="AC4" s="30"/>
      <c r="AD4" s="30"/>
      <c r="AE4" s="30"/>
      <c r="AF4" s="30"/>
      <c r="AG4" s="30"/>
      <c r="AH4" s="30"/>
      <c r="AI4" s="30"/>
      <c r="AJ4" s="30"/>
      <c r="AK4" s="30"/>
      <c r="AL4" s="30"/>
      <c r="AM4" s="30"/>
      <c r="AN4" s="30"/>
      <c r="AO4" s="30"/>
      <c r="AP4" s="30"/>
      <c r="AQ4" s="30"/>
      <c r="AR4" s="30"/>
      <c r="AS4" s="30"/>
      <c r="AT4" s="30"/>
      <c r="AU4" s="30"/>
      <c r="AV4" s="30"/>
      <c r="AW4" s="30"/>
      <c r="AX4" s="30"/>
    </row>
    <row r="5" spans="1:50" ht="31" x14ac:dyDescent="0.35">
      <c r="A5" s="28" t="s">
        <v>451</v>
      </c>
      <c r="B5" s="30">
        <v>7</v>
      </c>
      <c r="C5" s="30">
        <v>8.6999999999999993</v>
      </c>
      <c r="D5" s="30">
        <v>7.9</v>
      </c>
      <c r="E5" s="30">
        <v>11</v>
      </c>
      <c r="F5" s="30">
        <v>10.1</v>
      </c>
      <c r="G5" s="30">
        <v>11.2</v>
      </c>
      <c r="H5" s="30">
        <v>10.8</v>
      </c>
      <c r="I5" s="30">
        <v>11.1</v>
      </c>
      <c r="J5" s="30">
        <v>13.9</v>
      </c>
      <c r="K5" s="30">
        <v>11.7</v>
      </c>
      <c r="L5" s="30">
        <v>11.8</v>
      </c>
      <c r="M5" s="30">
        <v>12.2</v>
      </c>
      <c r="N5" s="30">
        <v>13.2</v>
      </c>
      <c r="O5" s="30">
        <v>13.8</v>
      </c>
      <c r="P5" s="30">
        <v>11.2</v>
      </c>
      <c r="Q5" s="30">
        <v>9.5</v>
      </c>
      <c r="R5" s="30">
        <v>8</v>
      </c>
      <c r="S5" s="30">
        <v>6.9</v>
      </c>
      <c r="T5" s="30">
        <v>7.4</v>
      </c>
      <c r="U5" s="30">
        <v>5.7</v>
      </c>
      <c r="V5" s="30">
        <v>5.4</v>
      </c>
      <c r="W5" s="30">
        <v>4.8</v>
      </c>
      <c r="X5" s="30">
        <v>8.4</v>
      </c>
      <c r="Y5" s="30">
        <v>6.3</v>
      </c>
      <c r="Z5" s="30"/>
      <c r="AA5" s="30"/>
      <c r="AB5" s="30"/>
      <c r="AC5" s="30"/>
      <c r="AD5" s="30"/>
      <c r="AE5" s="30"/>
      <c r="AF5" s="30"/>
      <c r="AG5" s="30"/>
      <c r="AH5" s="30"/>
      <c r="AI5" s="30"/>
      <c r="AJ5" s="30"/>
      <c r="AK5" s="30"/>
      <c r="AL5" s="30"/>
      <c r="AM5" s="30"/>
      <c r="AN5" s="30"/>
      <c r="AO5" s="30"/>
      <c r="AP5" s="30"/>
      <c r="AQ5" s="30"/>
      <c r="AR5" s="30"/>
      <c r="AS5" s="30"/>
      <c r="AT5" s="30"/>
      <c r="AU5" s="30"/>
      <c r="AV5" s="30"/>
      <c r="AW5" s="30"/>
      <c r="AX5" s="30"/>
    </row>
    <row r="6" spans="1:50" ht="31" x14ac:dyDescent="0.35">
      <c r="A6" s="28" t="s">
        <v>452</v>
      </c>
      <c r="B6" s="30">
        <v>2</v>
      </c>
      <c r="C6" s="30">
        <v>2.6</v>
      </c>
      <c r="D6" s="30">
        <v>2.2999999999999998</v>
      </c>
      <c r="E6" s="30">
        <v>3.9</v>
      </c>
      <c r="F6" s="30">
        <v>2.5</v>
      </c>
      <c r="G6" s="30">
        <v>1.9</v>
      </c>
      <c r="H6" s="30">
        <v>4</v>
      </c>
      <c r="I6" s="30">
        <v>2.1</v>
      </c>
      <c r="J6" s="30">
        <v>2.5</v>
      </c>
      <c r="K6" s="30">
        <v>1.3</v>
      </c>
      <c r="L6" s="30">
        <v>4.3</v>
      </c>
      <c r="M6" s="30">
        <v>3.3</v>
      </c>
      <c r="N6" s="30">
        <v>2.6</v>
      </c>
      <c r="O6" s="30">
        <v>3.1</v>
      </c>
      <c r="P6" s="30">
        <v>1.6</v>
      </c>
      <c r="Q6" s="30">
        <v>2.2000000000000002</v>
      </c>
      <c r="R6" s="30">
        <v>2.5</v>
      </c>
      <c r="S6" s="30">
        <v>2.2999999999999998</v>
      </c>
      <c r="T6" s="30">
        <v>1.9</v>
      </c>
      <c r="U6" s="30">
        <v>2.2999999999999998</v>
      </c>
      <c r="V6" s="30">
        <v>1.6</v>
      </c>
      <c r="W6" s="30">
        <v>1.6</v>
      </c>
      <c r="X6" s="30">
        <v>0.9</v>
      </c>
      <c r="Y6" s="30">
        <v>1.4</v>
      </c>
      <c r="Z6" s="30"/>
      <c r="AA6" s="30"/>
      <c r="AB6" s="30"/>
      <c r="AC6" s="30"/>
      <c r="AD6" s="30"/>
      <c r="AE6" s="30"/>
      <c r="AF6" s="30"/>
      <c r="AG6" s="30"/>
      <c r="AH6" s="30"/>
      <c r="AI6" s="30"/>
      <c r="AJ6" s="30"/>
      <c r="AK6" s="30"/>
      <c r="AL6" s="30"/>
      <c r="AM6" s="30"/>
      <c r="AN6" s="30"/>
      <c r="AO6" s="30"/>
      <c r="AP6" s="30"/>
      <c r="AQ6" s="30"/>
      <c r="AR6" s="30"/>
      <c r="AS6" s="30"/>
      <c r="AT6" s="30"/>
      <c r="AU6" s="30"/>
      <c r="AV6" s="30"/>
      <c r="AW6" s="30"/>
      <c r="AX6" s="30"/>
    </row>
    <row r="7" spans="1:50" x14ac:dyDescent="0.35">
      <c r="A7" s="28" t="s">
        <v>453</v>
      </c>
      <c r="B7" s="30">
        <v>4.7</v>
      </c>
      <c r="C7" s="30">
        <v>2.9</v>
      </c>
      <c r="D7" s="30">
        <v>2.2999999999999998</v>
      </c>
      <c r="E7" s="30">
        <v>3.7</v>
      </c>
      <c r="F7" s="30">
        <v>3.1</v>
      </c>
      <c r="G7" s="30">
        <v>3.9</v>
      </c>
      <c r="H7" s="30">
        <v>3.2</v>
      </c>
      <c r="I7" s="30">
        <v>4.4000000000000004</v>
      </c>
      <c r="J7" s="30">
        <v>4.5</v>
      </c>
      <c r="K7" s="30">
        <v>3.8</v>
      </c>
      <c r="L7" s="30">
        <v>4.7</v>
      </c>
      <c r="M7" s="30">
        <v>4.8</v>
      </c>
      <c r="N7" s="30">
        <v>4.3</v>
      </c>
      <c r="O7" s="30">
        <v>4</v>
      </c>
      <c r="P7" s="30">
        <v>5.0999999999999996</v>
      </c>
      <c r="Q7" s="30">
        <v>3.7</v>
      </c>
      <c r="R7" s="30">
        <v>3.5</v>
      </c>
      <c r="S7" s="30">
        <v>3.2</v>
      </c>
      <c r="T7" s="30">
        <v>2.8</v>
      </c>
      <c r="U7" s="30">
        <v>1.9</v>
      </c>
      <c r="V7" s="30">
        <v>2.1</v>
      </c>
      <c r="W7" s="30">
        <v>2.4</v>
      </c>
      <c r="X7" s="30">
        <v>2</v>
      </c>
      <c r="Y7" s="30">
        <v>4.5</v>
      </c>
      <c r="Z7" s="30"/>
      <c r="AA7" s="30"/>
      <c r="AB7" s="30"/>
      <c r="AC7" s="30"/>
      <c r="AD7" s="30"/>
      <c r="AE7" s="30"/>
      <c r="AF7" s="30"/>
      <c r="AG7" s="30"/>
      <c r="AH7" s="30"/>
      <c r="AI7" s="30"/>
      <c r="AJ7" s="30"/>
      <c r="AK7" s="30"/>
      <c r="AL7" s="30"/>
      <c r="AM7" s="30"/>
      <c r="AN7" s="30"/>
      <c r="AO7" s="30"/>
      <c r="AP7" s="30"/>
      <c r="AQ7" s="30"/>
      <c r="AR7" s="30"/>
      <c r="AS7" s="30"/>
      <c r="AT7" s="30"/>
      <c r="AU7" s="30"/>
      <c r="AV7" s="30"/>
      <c r="AW7" s="30"/>
      <c r="AX7" s="30"/>
    </row>
    <row r="8" spans="1:50" x14ac:dyDescent="0.35">
      <c r="A8" s="28" t="s">
        <v>454</v>
      </c>
      <c r="B8" s="30">
        <v>5.3</v>
      </c>
      <c r="C8" s="30">
        <v>5.0999999999999996</v>
      </c>
      <c r="D8" s="30">
        <v>4.4000000000000004</v>
      </c>
      <c r="E8" s="30">
        <v>5.3</v>
      </c>
      <c r="F8" s="30">
        <v>7.3</v>
      </c>
      <c r="G8" s="30">
        <v>6.6</v>
      </c>
      <c r="H8" s="30">
        <v>5.0999999999999996</v>
      </c>
      <c r="I8" s="30">
        <v>5.0999999999999996</v>
      </c>
      <c r="J8" s="30">
        <v>5.7</v>
      </c>
      <c r="K8" s="30">
        <v>4.3</v>
      </c>
      <c r="L8" s="30">
        <v>4.8</v>
      </c>
      <c r="M8" s="30">
        <v>3.9</v>
      </c>
      <c r="N8" s="30">
        <v>3.6</v>
      </c>
      <c r="O8" s="30">
        <v>3.6</v>
      </c>
      <c r="P8" s="30">
        <v>3.7</v>
      </c>
      <c r="Q8" s="30">
        <v>3.1</v>
      </c>
      <c r="R8" s="30">
        <v>3.6</v>
      </c>
      <c r="S8" s="30">
        <v>2.8</v>
      </c>
      <c r="T8" s="30">
        <v>3.3</v>
      </c>
      <c r="U8" s="30">
        <v>2.1</v>
      </c>
      <c r="V8" s="30">
        <v>1.8</v>
      </c>
      <c r="W8" s="30">
        <v>1.9</v>
      </c>
      <c r="X8" s="30">
        <v>2.2000000000000002</v>
      </c>
      <c r="Y8" s="30">
        <v>3.7</v>
      </c>
      <c r="Z8" s="30"/>
      <c r="AA8" s="30"/>
      <c r="AB8" s="30"/>
      <c r="AC8" s="30"/>
      <c r="AD8" s="30"/>
      <c r="AE8" s="30"/>
      <c r="AF8" s="30"/>
      <c r="AG8" s="30"/>
      <c r="AH8" s="30"/>
      <c r="AI8" s="30"/>
      <c r="AJ8" s="30"/>
      <c r="AK8" s="30"/>
      <c r="AL8" s="30"/>
      <c r="AM8" s="30"/>
      <c r="AN8" s="30"/>
      <c r="AO8" s="30"/>
      <c r="AP8" s="30"/>
      <c r="AQ8" s="30"/>
      <c r="AR8" s="30"/>
      <c r="AS8" s="30"/>
      <c r="AT8" s="30"/>
      <c r="AU8" s="30"/>
      <c r="AV8" s="30"/>
      <c r="AW8" s="30"/>
      <c r="AX8" s="30"/>
    </row>
    <row r="9" spans="1:50" x14ac:dyDescent="0.35">
      <c r="A9" s="28" t="s">
        <v>455</v>
      </c>
      <c r="B9" s="30">
        <v>3.2</v>
      </c>
      <c r="C9" s="30">
        <v>3.5</v>
      </c>
      <c r="D9" s="30">
        <v>4</v>
      </c>
      <c r="E9" s="30">
        <v>4.2</v>
      </c>
      <c r="F9" s="30">
        <v>4</v>
      </c>
      <c r="G9" s="30">
        <v>6.4</v>
      </c>
      <c r="H9" s="30">
        <v>5.0999999999999996</v>
      </c>
      <c r="I9" s="30">
        <v>6</v>
      </c>
      <c r="J9" s="30">
        <v>4.0999999999999996</v>
      </c>
      <c r="K9" s="30">
        <v>2.9</v>
      </c>
      <c r="L9" s="30">
        <v>5</v>
      </c>
      <c r="M9" s="30">
        <v>4.8</v>
      </c>
      <c r="N9" s="30">
        <v>7.9</v>
      </c>
      <c r="O9" s="30">
        <v>4.3</v>
      </c>
      <c r="P9" s="30">
        <v>4.7</v>
      </c>
      <c r="Q9" s="30">
        <v>2.6</v>
      </c>
      <c r="R9" s="30">
        <v>3.2</v>
      </c>
      <c r="S9" s="30">
        <v>2.8</v>
      </c>
      <c r="T9" s="30">
        <v>4.0999999999999996</v>
      </c>
      <c r="U9" s="30">
        <v>3.3</v>
      </c>
      <c r="V9" s="30">
        <v>2.9</v>
      </c>
      <c r="W9" s="30">
        <v>2</v>
      </c>
      <c r="X9" s="30">
        <v>3.7</v>
      </c>
      <c r="Y9" s="30">
        <v>4.7</v>
      </c>
      <c r="Z9" s="30"/>
      <c r="AA9" s="30"/>
      <c r="AB9" s="30"/>
      <c r="AC9" s="30"/>
      <c r="AD9" s="30"/>
      <c r="AE9" s="30"/>
      <c r="AF9" s="30"/>
      <c r="AG9" s="30"/>
      <c r="AH9" s="30"/>
      <c r="AI9" s="30"/>
      <c r="AJ9" s="30"/>
      <c r="AK9" s="30"/>
      <c r="AL9" s="30"/>
      <c r="AM9" s="30"/>
      <c r="AN9" s="30"/>
      <c r="AO9" s="30"/>
      <c r="AP9" s="30"/>
      <c r="AQ9" s="30"/>
      <c r="AR9" s="30"/>
      <c r="AS9" s="30"/>
      <c r="AT9" s="30"/>
      <c r="AU9" s="30"/>
      <c r="AV9" s="30"/>
      <c r="AW9" s="30"/>
      <c r="AX9" s="30"/>
    </row>
    <row r="10" spans="1:50" x14ac:dyDescent="0.35">
      <c r="A10" s="28" t="s">
        <v>456</v>
      </c>
      <c r="B10" s="30">
        <v>1.2</v>
      </c>
      <c r="C10" s="30">
        <v>3.8</v>
      </c>
      <c r="D10" s="30">
        <v>1.2</v>
      </c>
      <c r="E10" s="30">
        <v>3.3</v>
      </c>
      <c r="F10" s="30">
        <v>4.0999999999999996</v>
      </c>
      <c r="G10" s="30">
        <v>1.5</v>
      </c>
      <c r="H10" s="30">
        <v>2.5</v>
      </c>
      <c r="I10" s="30">
        <v>2.5</v>
      </c>
      <c r="J10" s="30">
        <v>1.3</v>
      </c>
      <c r="K10" s="30">
        <v>2.6</v>
      </c>
      <c r="L10" s="30">
        <v>3.2</v>
      </c>
      <c r="M10" s="30">
        <v>3</v>
      </c>
      <c r="N10" s="30">
        <v>3</v>
      </c>
      <c r="O10" s="30">
        <v>3.5</v>
      </c>
      <c r="P10" s="30">
        <v>0.9</v>
      </c>
      <c r="Q10" s="30">
        <v>1.3</v>
      </c>
      <c r="R10" s="30">
        <v>1.8</v>
      </c>
      <c r="S10" s="30">
        <v>0.7</v>
      </c>
      <c r="T10" s="30">
        <v>3.4</v>
      </c>
      <c r="U10" s="30">
        <v>1.9</v>
      </c>
      <c r="V10" s="30">
        <v>1.9</v>
      </c>
      <c r="W10" s="30">
        <v>2.2999999999999998</v>
      </c>
      <c r="X10" s="30">
        <v>2.4</v>
      </c>
      <c r="Y10" s="30">
        <v>2.2999999999999998</v>
      </c>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row>
    <row r="11" spans="1:50" x14ac:dyDescent="0.35">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row>
    <row r="12" spans="1:50" x14ac:dyDescent="0.35">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row>
    <row r="13" spans="1:50" x14ac:dyDescent="0.35">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row>
    <row r="14" spans="1:50" x14ac:dyDescent="0.35">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row>
    <row r="15" spans="1:50" x14ac:dyDescent="0.35">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row>
    <row r="16" spans="1:50" x14ac:dyDescent="0.35">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row>
    <row r="17" spans="2:50" x14ac:dyDescent="0.35">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row>
    <row r="18" spans="2:50" x14ac:dyDescent="0.35">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row>
    <row r="19" spans="2:50" x14ac:dyDescent="0.35">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row>
    <row r="20" spans="2:50" x14ac:dyDescent="0.35">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row>
    <row r="21" spans="2:50" x14ac:dyDescent="0.35">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row>
    <row r="22" spans="2:50" x14ac:dyDescent="0.35">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row>
    <row r="23" spans="2:50" x14ac:dyDescent="0.35">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row>
    <row r="24" spans="2:50" x14ac:dyDescent="0.35">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row>
    <row r="25" spans="2:50" x14ac:dyDescent="0.35">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row>
    <row r="26" spans="2:50" x14ac:dyDescent="0.35">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row>
    <row r="27" spans="2:50" x14ac:dyDescent="0.35">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row>
    <row r="28" spans="2:50" x14ac:dyDescent="0.35">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row>
    <row r="29" spans="2:50" x14ac:dyDescent="0.35">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row>
    <row r="30" spans="2:50" x14ac:dyDescent="0.35">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row>
    <row r="31" spans="2:50" x14ac:dyDescent="0.35">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row>
    <row r="32" spans="2:50" x14ac:dyDescent="0.35">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row>
    <row r="33" spans="2:50" x14ac:dyDescent="0.35">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row>
    <row r="34" spans="2:50" x14ac:dyDescent="0.35">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row>
    <row r="35" spans="2:50" x14ac:dyDescent="0.35">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row>
    <row r="36" spans="2:50" x14ac:dyDescent="0.35">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row>
    <row r="37" spans="2:50" x14ac:dyDescent="0.35">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row>
    <row r="38" spans="2:50" x14ac:dyDescent="0.35">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row>
    <row r="39" spans="2:50" x14ac:dyDescent="0.35">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row>
    <row r="40" spans="2:50" x14ac:dyDescent="0.35">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row>
    <row r="41" spans="2:50" x14ac:dyDescent="0.35">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row>
    <row r="42" spans="2:50" x14ac:dyDescent="0.35">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row>
    <row r="43" spans="2:50" x14ac:dyDescent="0.35">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row>
    <row r="44" spans="2:50" x14ac:dyDescent="0.35">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row>
    <row r="45" spans="2:50" x14ac:dyDescent="0.35">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row>
    <row r="46" spans="2:50" x14ac:dyDescent="0.35">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row>
    <row r="47" spans="2:50" x14ac:dyDescent="0.35">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row>
    <row r="48" spans="2:50" x14ac:dyDescent="0.35">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row>
    <row r="49" spans="2:50" x14ac:dyDescent="0.35">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row>
    <row r="50" spans="2:50" x14ac:dyDescent="0.35">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row>
    <row r="51" spans="2:50" x14ac:dyDescent="0.35">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row>
    <row r="52" spans="2:50" x14ac:dyDescent="0.35">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row>
    <row r="53" spans="2:50" x14ac:dyDescent="0.35">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row>
    <row r="54" spans="2:50" x14ac:dyDescent="0.35">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row>
    <row r="55" spans="2:50" x14ac:dyDescent="0.35">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row>
    <row r="56" spans="2:50" x14ac:dyDescent="0.35">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row>
    <row r="57" spans="2:50" x14ac:dyDescent="0.35">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row>
    <row r="58" spans="2:50" x14ac:dyDescent="0.35">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row>
    <row r="59" spans="2:50" x14ac:dyDescent="0.35">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row>
    <row r="60" spans="2:50" x14ac:dyDescent="0.35">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row>
    <row r="61" spans="2:50" x14ac:dyDescent="0.35">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row>
    <row r="62" spans="2:50" x14ac:dyDescent="0.35">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row>
    <row r="63" spans="2:50" x14ac:dyDescent="0.35">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row>
    <row r="64" spans="2:50" x14ac:dyDescent="0.35">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row>
    <row r="65" spans="2:50" x14ac:dyDescent="0.35">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row>
    <row r="66" spans="2:50" x14ac:dyDescent="0.35">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row>
    <row r="67" spans="2:50" x14ac:dyDescent="0.35">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row>
    <row r="68" spans="2:50" x14ac:dyDescent="0.35">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row>
    <row r="69" spans="2:50" x14ac:dyDescent="0.35">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row>
    <row r="70" spans="2:50" x14ac:dyDescent="0.35">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row>
    <row r="71" spans="2:50" x14ac:dyDescent="0.35">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row>
    <row r="72" spans="2:50" x14ac:dyDescent="0.35">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row>
    <row r="73" spans="2:50" x14ac:dyDescent="0.35">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row>
    <row r="74" spans="2:50" x14ac:dyDescent="0.35">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row>
    <row r="75" spans="2:50" x14ac:dyDescent="0.35">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row>
    <row r="76" spans="2:50" x14ac:dyDescent="0.35">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row>
    <row r="77" spans="2:50" x14ac:dyDescent="0.35">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row>
    <row r="78" spans="2:50" x14ac:dyDescent="0.35">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row>
    <row r="79" spans="2:50" x14ac:dyDescent="0.35">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row>
    <row r="80" spans="2:50" x14ac:dyDescent="0.35">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row>
    <row r="81" spans="2:50" x14ac:dyDescent="0.35">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row>
    <row r="82" spans="2:50" x14ac:dyDescent="0.35">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row>
    <row r="83" spans="2:50" x14ac:dyDescent="0.35">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row>
    <row r="84" spans="2:50" x14ac:dyDescent="0.35">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row>
    <row r="85" spans="2:50" x14ac:dyDescent="0.35">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row>
    <row r="86" spans="2:50" x14ac:dyDescent="0.35">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row>
    <row r="87" spans="2:50" x14ac:dyDescent="0.35">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row>
    <row r="88" spans="2:50" x14ac:dyDescent="0.35">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row>
    <row r="89" spans="2:50" x14ac:dyDescent="0.35">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row>
    <row r="90" spans="2:50" x14ac:dyDescent="0.35">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row>
    <row r="91" spans="2:50" x14ac:dyDescent="0.35">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row>
    <row r="92" spans="2:50" x14ac:dyDescent="0.35">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row>
    <row r="93" spans="2:50" x14ac:dyDescent="0.35">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row>
    <row r="94" spans="2:50" x14ac:dyDescent="0.35">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row>
    <row r="95" spans="2:50" x14ac:dyDescent="0.35">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row>
    <row r="96" spans="2:50" x14ac:dyDescent="0.35">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row>
    <row r="97" spans="2:50" x14ac:dyDescent="0.35">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row>
    <row r="98" spans="2:50" x14ac:dyDescent="0.35">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row>
    <row r="99" spans="2:50" x14ac:dyDescent="0.35">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row>
    <row r="100" spans="2:50" x14ac:dyDescent="0.35">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row>
  </sheetData>
  <pageMargins left="0.7" right="0.7" top="0.75" bottom="0.75" header="0.3" footer="0.3"/>
  <pageSetup paperSize="9" orientation="portrait" horizontalDpi="300" verticalDpi="300"/>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Y17"/>
  <sheetViews>
    <sheetView workbookViewId="0"/>
  </sheetViews>
  <sheetFormatPr defaultColWidth="11.07421875" defaultRowHeight="15.5" x14ac:dyDescent="0.35"/>
  <cols>
    <col min="1" max="1" width="33.53515625" customWidth="1"/>
    <col min="2" max="2" width="9.3046875" customWidth="1"/>
    <col min="3" max="3" width="9.61328125" customWidth="1"/>
    <col min="4" max="5" width="9.3046875" customWidth="1"/>
    <col min="6" max="6" width="9.15234375" customWidth="1"/>
    <col min="7" max="8" width="8.921875" customWidth="1"/>
    <col min="9" max="9" width="9.3046875" customWidth="1"/>
    <col min="10" max="10" width="10" customWidth="1"/>
    <col min="11" max="11" width="9" customWidth="1"/>
    <col min="12" max="12" width="10" customWidth="1"/>
    <col min="13" max="13" width="11.3046875" customWidth="1"/>
    <col min="14" max="14" width="10.53515625" customWidth="1"/>
    <col min="15" max="15" width="10.15234375" customWidth="1"/>
    <col min="16" max="16" width="10.07421875" customWidth="1"/>
    <col min="17" max="17" width="10.3046875" customWidth="1"/>
    <col min="18" max="18" width="10.4609375" customWidth="1"/>
    <col min="19" max="20" width="10.3828125" customWidth="1"/>
    <col min="21" max="21" width="10.765625" customWidth="1"/>
    <col min="22" max="22" width="10.69140625" customWidth="1"/>
    <col min="23" max="23" width="10.84375" customWidth="1"/>
    <col min="24" max="24" width="11.765625" customWidth="1"/>
    <col min="25" max="25" width="10.921875" customWidth="1"/>
  </cols>
  <sheetData>
    <row r="1" spans="1:25" ht="20" x14ac:dyDescent="0.4">
      <c r="A1" s="25" t="s">
        <v>482</v>
      </c>
    </row>
    <row r="2" spans="1:25" x14ac:dyDescent="0.35">
      <c r="A2" t="s">
        <v>9</v>
      </c>
    </row>
    <row r="3" spans="1:25" ht="29" customHeight="1" x14ac:dyDescent="0.35">
      <c r="A3" s="7" t="s">
        <v>165</v>
      </c>
      <c r="B3" s="6" t="s">
        <v>111</v>
      </c>
      <c r="C3" s="6" t="s">
        <v>112</v>
      </c>
      <c r="D3" s="6" t="s">
        <v>113</v>
      </c>
      <c r="E3" s="6" t="s">
        <v>114</v>
      </c>
      <c r="F3" s="6" t="s">
        <v>115</v>
      </c>
      <c r="G3" s="6" t="s">
        <v>116</v>
      </c>
      <c r="H3" s="6" t="s">
        <v>117</v>
      </c>
      <c r="I3" s="6" t="s">
        <v>118</v>
      </c>
      <c r="J3" s="6" t="s">
        <v>119</v>
      </c>
      <c r="K3" s="6" t="s">
        <v>120</v>
      </c>
      <c r="L3" s="6" t="s">
        <v>121</v>
      </c>
      <c r="M3" s="6" t="s">
        <v>122</v>
      </c>
      <c r="N3" s="6" t="s">
        <v>123</v>
      </c>
      <c r="O3" s="6" t="s">
        <v>124</v>
      </c>
      <c r="P3" s="6" t="s">
        <v>125</v>
      </c>
      <c r="Q3" s="6" t="s">
        <v>126</v>
      </c>
      <c r="R3" s="6" t="s">
        <v>127</v>
      </c>
      <c r="S3" s="6" t="s">
        <v>128</v>
      </c>
      <c r="T3" s="6" t="s">
        <v>129</v>
      </c>
      <c r="U3" s="6" t="s">
        <v>130</v>
      </c>
      <c r="V3" s="6" t="s">
        <v>131</v>
      </c>
      <c r="W3" s="6" t="s">
        <v>132</v>
      </c>
      <c r="X3" s="6" t="s">
        <v>133</v>
      </c>
      <c r="Y3" s="6" t="s">
        <v>134</v>
      </c>
    </row>
    <row r="4" spans="1:25" x14ac:dyDescent="0.35">
      <c r="A4" s="1" t="s">
        <v>166</v>
      </c>
      <c r="B4" s="5">
        <v>11</v>
      </c>
      <c r="C4" s="5">
        <v>11</v>
      </c>
      <c r="D4" s="5">
        <v>12</v>
      </c>
      <c r="E4" s="5">
        <v>9</v>
      </c>
      <c r="F4" s="5">
        <v>18</v>
      </c>
      <c r="G4" s="5">
        <v>4</v>
      </c>
      <c r="H4" s="5">
        <v>5</v>
      </c>
      <c r="I4" s="5">
        <v>8</v>
      </c>
      <c r="J4" s="5">
        <v>12</v>
      </c>
      <c r="K4" s="5">
        <v>12</v>
      </c>
      <c r="L4" s="5">
        <v>4</v>
      </c>
      <c r="M4" s="5">
        <v>11</v>
      </c>
      <c r="N4" s="5">
        <v>9</v>
      </c>
      <c r="O4" s="5">
        <v>19</v>
      </c>
      <c r="P4" s="5">
        <v>12</v>
      </c>
      <c r="Q4" s="5">
        <v>5</v>
      </c>
      <c r="R4" s="5">
        <v>3</v>
      </c>
      <c r="S4" s="5">
        <v>5</v>
      </c>
      <c r="T4" s="5">
        <v>9</v>
      </c>
      <c r="U4" s="5">
        <v>0</v>
      </c>
      <c r="V4" s="5">
        <v>5</v>
      </c>
      <c r="W4" s="5">
        <v>7</v>
      </c>
      <c r="X4" s="5">
        <v>4</v>
      </c>
      <c r="Y4" s="5">
        <v>11</v>
      </c>
    </row>
    <row r="5" spans="1:25" x14ac:dyDescent="0.35">
      <c r="A5" s="1" t="s">
        <v>167</v>
      </c>
      <c r="B5" s="5">
        <v>24</v>
      </c>
      <c r="C5" s="5">
        <v>29</v>
      </c>
      <c r="D5" s="5">
        <v>20</v>
      </c>
      <c r="E5" s="5">
        <v>25</v>
      </c>
      <c r="F5" s="5">
        <v>38</v>
      </c>
      <c r="G5" s="5">
        <v>32</v>
      </c>
      <c r="H5" s="5">
        <v>25</v>
      </c>
      <c r="I5" s="5">
        <v>29</v>
      </c>
      <c r="J5" s="5">
        <v>22</v>
      </c>
      <c r="K5" s="5">
        <v>23</v>
      </c>
      <c r="L5" s="5">
        <v>28</v>
      </c>
      <c r="M5" s="5">
        <v>19</v>
      </c>
      <c r="N5" s="5">
        <v>16</v>
      </c>
      <c r="O5" s="5">
        <v>14</v>
      </c>
      <c r="P5" s="5">
        <v>23</v>
      </c>
      <c r="Q5" s="5">
        <v>17</v>
      </c>
      <c r="R5" s="5">
        <v>18</v>
      </c>
      <c r="S5" s="5">
        <v>16</v>
      </c>
      <c r="T5" s="5">
        <v>20</v>
      </c>
      <c r="U5" s="5">
        <v>14</v>
      </c>
      <c r="V5" s="5">
        <v>12</v>
      </c>
      <c r="W5" s="5">
        <v>10</v>
      </c>
      <c r="X5" s="5">
        <v>12</v>
      </c>
      <c r="Y5" s="5">
        <v>21</v>
      </c>
    </row>
    <row r="6" spans="1:25" x14ac:dyDescent="0.35">
      <c r="A6" s="1" t="s">
        <v>434</v>
      </c>
      <c r="B6" s="5">
        <v>40</v>
      </c>
      <c r="C6" s="5">
        <v>63</v>
      </c>
      <c r="D6" s="5">
        <v>51</v>
      </c>
      <c r="E6" s="5">
        <v>75</v>
      </c>
      <c r="F6" s="5">
        <v>66</v>
      </c>
      <c r="G6" s="5">
        <v>81</v>
      </c>
      <c r="H6" s="5">
        <v>81</v>
      </c>
      <c r="I6" s="5">
        <v>72</v>
      </c>
      <c r="J6" s="5">
        <v>84</v>
      </c>
      <c r="K6" s="5">
        <v>81</v>
      </c>
      <c r="L6" s="5">
        <v>82</v>
      </c>
      <c r="M6" s="5">
        <v>88</v>
      </c>
      <c r="N6" s="5">
        <v>97</v>
      </c>
      <c r="O6" s="5">
        <v>98</v>
      </c>
      <c r="P6" s="5">
        <v>79</v>
      </c>
      <c r="Q6" s="5">
        <v>66</v>
      </c>
      <c r="R6" s="5">
        <v>61</v>
      </c>
      <c r="S6" s="5">
        <v>48</v>
      </c>
      <c r="T6" s="5">
        <v>49</v>
      </c>
      <c r="U6" s="5">
        <v>43</v>
      </c>
      <c r="V6" s="5">
        <v>36</v>
      </c>
      <c r="W6" s="5">
        <v>35</v>
      </c>
      <c r="X6" s="5">
        <v>55</v>
      </c>
      <c r="Y6" s="5">
        <v>41</v>
      </c>
    </row>
    <row r="7" spans="1:25" x14ac:dyDescent="0.35">
      <c r="A7" s="1" t="s">
        <v>169</v>
      </c>
      <c r="B7" s="5">
        <v>20</v>
      </c>
      <c r="C7" s="5">
        <v>26</v>
      </c>
      <c r="D7" s="5">
        <v>24</v>
      </c>
      <c r="E7" s="5">
        <v>40</v>
      </c>
      <c r="F7" s="5">
        <v>26</v>
      </c>
      <c r="G7" s="5">
        <v>20</v>
      </c>
      <c r="H7" s="5">
        <v>42</v>
      </c>
      <c r="I7" s="5">
        <v>22</v>
      </c>
      <c r="J7" s="5">
        <v>26</v>
      </c>
      <c r="K7" s="5">
        <v>14</v>
      </c>
      <c r="L7" s="5">
        <v>46</v>
      </c>
      <c r="M7" s="5">
        <v>36</v>
      </c>
      <c r="N7" s="5">
        <v>28</v>
      </c>
      <c r="O7" s="5">
        <v>34</v>
      </c>
      <c r="P7" s="5">
        <v>18</v>
      </c>
      <c r="Q7" s="5">
        <v>24</v>
      </c>
      <c r="R7" s="5">
        <v>28</v>
      </c>
      <c r="S7" s="5">
        <v>26</v>
      </c>
      <c r="T7" s="5">
        <v>22</v>
      </c>
      <c r="U7" s="5">
        <v>26</v>
      </c>
      <c r="V7" s="5">
        <v>18</v>
      </c>
      <c r="W7" s="5">
        <v>18</v>
      </c>
      <c r="X7" s="5">
        <v>10</v>
      </c>
      <c r="Y7" s="5">
        <v>16</v>
      </c>
    </row>
    <row r="8" spans="1:25" x14ac:dyDescent="0.35">
      <c r="A8" s="1" t="s">
        <v>170</v>
      </c>
      <c r="B8" s="5">
        <v>28</v>
      </c>
      <c r="C8" s="5">
        <v>13</v>
      </c>
      <c r="D8" s="5">
        <v>13</v>
      </c>
      <c r="E8" s="5">
        <v>21</v>
      </c>
      <c r="F8" s="5">
        <v>17</v>
      </c>
      <c r="G8" s="5">
        <v>17</v>
      </c>
      <c r="H8" s="5">
        <v>20</v>
      </c>
      <c r="I8" s="5">
        <v>25</v>
      </c>
      <c r="J8" s="5">
        <v>25</v>
      </c>
      <c r="K8" s="5">
        <v>20</v>
      </c>
      <c r="L8" s="5">
        <v>26</v>
      </c>
      <c r="M8" s="5">
        <v>30</v>
      </c>
      <c r="N8" s="5">
        <v>27</v>
      </c>
      <c r="O8" s="5">
        <v>29</v>
      </c>
      <c r="P8" s="5">
        <v>33</v>
      </c>
      <c r="Q8" s="5">
        <v>20</v>
      </c>
      <c r="R8" s="5">
        <v>19</v>
      </c>
      <c r="S8" s="5">
        <v>22</v>
      </c>
      <c r="T8" s="5">
        <v>20</v>
      </c>
      <c r="U8" s="5">
        <v>13</v>
      </c>
      <c r="V8" s="5">
        <v>12</v>
      </c>
      <c r="W8" s="5">
        <v>10</v>
      </c>
      <c r="X8" s="5">
        <v>11</v>
      </c>
      <c r="Y8" s="5">
        <v>25</v>
      </c>
    </row>
    <row r="9" spans="1:25" x14ac:dyDescent="0.35">
      <c r="A9" s="1" t="s">
        <v>171</v>
      </c>
      <c r="B9" s="5">
        <v>13</v>
      </c>
      <c r="C9" s="5">
        <v>7</v>
      </c>
      <c r="D9" s="5">
        <v>11</v>
      </c>
      <c r="E9" s="5">
        <v>12</v>
      </c>
      <c r="F9" s="5">
        <v>14</v>
      </c>
      <c r="G9" s="5">
        <v>15</v>
      </c>
      <c r="H9" s="5">
        <v>12</v>
      </c>
      <c r="I9" s="5">
        <v>8</v>
      </c>
      <c r="J9" s="5">
        <v>20</v>
      </c>
      <c r="K9" s="5">
        <v>9</v>
      </c>
      <c r="L9" s="5">
        <v>8</v>
      </c>
      <c r="M9" s="5">
        <v>10</v>
      </c>
      <c r="N9" s="5">
        <v>11</v>
      </c>
      <c r="O9" s="5">
        <v>13</v>
      </c>
      <c r="P9" s="5">
        <v>5</v>
      </c>
      <c r="Q9" s="5">
        <v>7</v>
      </c>
      <c r="R9" s="5">
        <v>10</v>
      </c>
      <c r="S9" s="5">
        <v>6</v>
      </c>
      <c r="T9" s="5">
        <v>6</v>
      </c>
      <c r="U9" s="5">
        <v>2</v>
      </c>
      <c r="V9" s="5">
        <v>2</v>
      </c>
      <c r="W9" s="5">
        <v>5</v>
      </c>
      <c r="X9" s="5">
        <v>5</v>
      </c>
      <c r="Y9" s="5">
        <v>8</v>
      </c>
    </row>
    <row r="10" spans="1:25" x14ac:dyDescent="0.35">
      <c r="A10" s="1" t="s">
        <v>172</v>
      </c>
      <c r="B10" s="5">
        <v>18</v>
      </c>
      <c r="C10" s="5">
        <v>20</v>
      </c>
      <c r="D10" s="5">
        <v>23</v>
      </c>
      <c r="E10" s="5">
        <v>24</v>
      </c>
      <c r="F10" s="5">
        <v>23</v>
      </c>
      <c r="G10" s="5">
        <v>37</v>
      </c>
      <c r="H10" s="5">
        <v>30</v>
      </c>
      <c r="I10" s="5">
        <v>35</v>
      </c>
      <c r="J10" s="5">
        <v>24</v>
      </c>
      <c r="K10" s="5">
        <v>17</v>
      </c>
      <c r="L10" s="5">
        <v>30</v>
      </c>
      <c r="M10" s="5">
        <v>29</v>
      </c>
      <c r="N10" s="5">
        <v>48</v>
      </c>
      <c r="O10" s="5">
        <v>26</v>
      </c>
      <c r="P10" s="5">
        <v>29</v>
      </c>
      <c r="Q10" s="5">
        <v>16</v>
      </c>
      <c r="R10" s="5">
        <v>20</v>
      </c>
      <c r="S10" s="5">
        <v>18</v>
      </c>
      <c r="T10" s="5">
        <v>26</v>
      </c>
      <c r="U10" s="5">
        <v>21</v>
      </c>
      <c r="V10" s="5">
        <v>19</v>
      </c>
      <c r="W10" s="5">
        <v>13</v>
      </c>
      <c r="X10" s="5">
        <v>24</v>
      </c>
      <c r="Y10" s="5">
        <v>31</v>
      </c>
    </row>
    <row r="11" spans="1:25" x14ac:dyDescent="0.35">
      <c r="A11" s="1" t="s">
        <v>173</v>
      </c>
      <c r="B11" s="5">
        <v>7</v>
      </c>
      <c r="C11" s="5">
        <v>4</v>
      </c>
      <c r="D11" s="5">
        <v>3</v>
      </c>
      <c r="E11" s="5">
        <v>5</v>
      </c>
      <c r="F11" s="5">
        <v>10</v>
      </c>
      <c r="G11" s="5">
        <v>6</v>
      </c>
      <c r="H11" s="5">
        <v>5</v>
      </c>
      <c r="I11" s="5">
        <v>10</v>
      </c>
      <c r="J11" s="5">
        <v>13</v>
      </c>
      <c r="K11" s="5">
        <v>10</v>
      </c>
      <c r="L11" s="5">
        <v>6</v>
      </c>
      <c r="M11" s="5">
        <v>9</v>
      </c>
      <c r="N11" s="5">
        <v>7</v>
      </c>
      <c r="O11" s="5">
        <v>8</v>
      </c>
      <c r="P11" s="5">
        <v>10</v>
      </c>
      <c r="Q11" s="5">
        <v>6</v>
      </c>
      <c r="R11" s="5">
        <v>6</v>
      </c>
      <c r="S11" s="5">
        <v>7</v>
      </c>
      <c r="T11" s="5">
        <v>5</v>
      </c>
      <c r="U11" s="5">
        <v>6</v>
      </c>
      <c r="V11" s="5">
        <v>7</v>
      </c>
      <c r="W11" s="5">
        <v>4</v>
      </c>
      <c r="X11" s="5">
        <v>12</v>
      </c>
      <c r="Y11" s="5">
        <v>5</v>
      </c>
    </row>
    <row r="12" spans="1:25" x14ac:dyDescent="0.35">
      <c r="A12" s="1" t="s">
        <v>174</v>
      </c>
      <c r="B12" s="5">
        <v>15</v>
      </c>
      <c r="C12" s="5">
        <v>12</v>
      </c>
      <c r="D12" s="5">
        <v>9</v>
      </c>
      <c r="E12" s="5">
        <v>12</v>
      </c>
      <c r="F12" s="5">
        <v>5</v>
      </c>
      <c r="G12" s="5">
        <v>16</v>
      </c>
      <c r="H12" s="5">
        <v>12</v>
      </c>
      <c r="I12" s="5">
        <v>13</v>
      </c>
      <c r="J12" s="5">
        <v>12</v>
      </c>
      <c r="K12" s="5">
        <v>11</v>
      </c>
      <c r="L12" s="5">
        <v>16</v>
      </c>
      <c r="M12" s="5">
        <v>20</v>
      </c>
      <c r="N12" s="5">
        <v>12</v>
      </c>
      <c r="O12" s="5">
        <v>11</v>
      </c>
      <c r="P12" s="5">
        <v>18</v>
      </c>
      <c r="Q12" s="5">
        <v>17</v>
      </c>
      <c r="R12" s="5">
        <v>20</v>
      </c>
      <c r="S12" s="5">
        <v>11</v>
      </c>
      <c r="T12" s="5">
        <v>12</v>
      </c>
      <c r="U12" s="5">
        <v>7</v>
      </c>
      <c r="V12" s="5">
        <v>12</v>
      </c>
      <c r="W12" s="5">
        <v>14</v>
      </c>
      <c r="X12" s="5">
        <v>7</v>
      </c>
      <c r="Y12" s="5">
        <v>23</v>
      </c>
    </row>
    <row r="13" spans="1:25" x14ac:dyDescent="0.35">
      <c r="A13" s="1" t="s">
        <v>175</v>
      </c>
      <c r="B13" s="5">
        <v>6</v>
      </c>
      <c r="C13" s="5">
        <v>19</v>
      </c>
      <c r="D13" s="5">
        <v>6</v>
      </c>
      <c r="E13" s="5">
        <v>17</v>
      </c>
      <c r="F13" s="5">
        <v>21</v>
      </c>
      <c r="G13" s="5">
        <v>8</v>
      </c>
      <c r="H13" s="5">
        <v>13</v>
      </c>
      <c r="I13" s="5">
        <v>13</v>
      </c>
      <c r="J13" s="5">
        <v>7</v>
      </c>
      <c r="K13" s="5">
        <v>14</v>
      </c>
      <c r="L13" s="5">
        <v>17</v>
      </c>
      <c r="M13" s="5">
        <v>16</v>
      </c>
      <c r="N13" s="5">
        <v>16</v>
      </c>
      <c r="O13" s="5">
        <v>19</v>
      </c>
      <c r="P13" s="5">
        <v>5</v>
      </c>
      <c r="Q13" s="5">
        <v>7</v>
      </c>
      <c r="R13" s="5">
        <v>10</v>
      </c>
      <c r="S13" s="5">
        <v>4</v>
      </c>
      <c r="T13" s="5">
        <v>19</v>
      </c>
      <c r="U13" s="5">
        <v>11</v>
      </c>
      <c r="V13" s="5">
        <v>11</v>
      </c>
      <c r="W13" s="5">
        <v>13</v>
      </c>
      <c r="X13" s="5">
        <v>14</v>
      </c>
      <c r="Y13" s="5">
        <v>13</v>
      </c>
    </row>
    <row r="14" spans="1:25" x14ac:dyDescent="0.35">
      <c r="A14" s="1" t="s">
        <v>176</v>
      </c>
      <c r="B14" s="5">
        <v>11</v>
      </c>
      <c r="C14" s="5">
        <v>5</v>
      </c>
      <c r="D14" s="5">
        <v>12</v>
      </c>
      <c r="E14" s="5">
        <v>12</v>
      </c>
      <c r="F14" s="5">
        <v>10</v>
      </c>
      <c r="G14" s="5">
        <v>9</v>
      </c>
      <c r="H14" s="5">
        <v>8</v>
      </c>
      <c r="I14" s="5">
        <v>15</v>
      </c>
      <c r="J14" s="5">
        <v>25</v>
      </c>
      <c r="K14" s="5">
        <v>13</v>
      </c>
      <c r="L14" s="5">
        <v>18</v>
      </c>
      <c r="M14" s="5">
        <v>13</v>
      </c>
      <c r="N14" s="5">
        <v>17</v>
      </c>
      <c r="O14" s="5">
        <v>21</v>
      </c>
      <c r="P14" s="5">
        <v>16</v>
      </c>
      <c r="Q14" s="5">
        <v>18</v>
      </c>
      <c r="R14" s="5">
        <v>9</v>
      </c>
      <c r="S14" s="5">
        <v>11</v>
      </c>
      <c r="T14" s="5">
        <v>18</v>
      </c>
      <c r="U14" s="5">
        <v>7</v>
      </c>
      <c r="V14" s="5">
        <v>10</v>
      </c>
      <c r="W14" s="5">
        <v>9</v>
      </c>
      <c r="X14" s="5">
        <v>16</v>
      </c>
      <c r="Y14" s="5">
        <v>17</v>
      </c>
    </row>
    <row r="15" spans="1:25" x14ac:dyDescent="0.35">
      <c r="A15" s="1" t="s">
        <v>177</v>
      </c>
      <c r="B15" s="5">
        <v>9</v>
      </c>
      <c r="C15" s="5">
        <v>8</v>
      </c>
      <c r="D15" s="5">
        <v>12</v>
      </c>
      <c r="E15" s="5">
        <v>11</v>
      </c>
      <c r="F15" s="5">
        <v>10</v>
      </c>
      <c r="G15" s="5">
        <v>21</v>
      </c>
      <c r="H15" s="5">
        <v>24</v>
      </c>
      <c r="I15" s="5">
        <v>13</v>
      </c>
      <c r="J15" s="5">
        <v>18</v>
      </c>
      <c r="K15" s="5">
        <v>21</v>
      </c>
      <c r="L15" s="5">
        <v>23</v>
      </c>
      <c r="M15" s="5">
        <v>18</v>
      </c>
      <c r="N15" s="5">
        <v>30</v>
      </c>
      <c r="O15" s="5">
        <v>18</v>
      </c>
      <c r="P15" s="5">
        <v>22</v>
      </c>
      <c r="Q15" s="5">
        <v>30</v>
      </c>
      <c r="R15" s="5">
        <v>25</v>
      </c>
      <c r="S15" s="5">
        <v>17</v>
      </c>
      <c r="T15" s="5">
        <v>24</v>
      </c>
      <c r="U15" s="5">
        <v>17</v>
      </c>
      <c r="V15" s="5">
        <v>14</v>
      </c>
      <c r="W15" s="5">
        <v>23</v>
      </c>
      <c r="X15" s="5">
        <v>25</v>
      </c>
      <c r="Y15" s="5">
        <v>20</v>
      </c>
    </row>
    <row r="16" spans="1:25" x14ac:dyDescent="0.35">
      <c r="A16" s="1" t="s">
        <v>178</v>
      </c>
      <c r="B16" s="5">
        <v>8</v>
      </c>
      <c r="C16" s="5">
        <v>6</v>
      </c>
      <c r="D16" s="5">
        <v>3</v>
      </c>
      <c r="E16" s="5">
        <v>8</v>
      </c>
      <c r="F16" s="5">
        <v>12</v>
      </c>
      <c r="G16" s="5">
        <v>10</v>
      </c>
      <c r="H16" s="5">
        <v>4</v>
      </c>
      <c r="I16" s="5">
        <v>11</v>
      </c>
      <c r="J16" s="5">
        <v>14</v>
      </c>
      <c r="K16" s="5">
        <v>12</v>
      </c>
      <c r="L16" s="5">
        <v>11</v>
      </c>
      <c r="M16" s="5">
        <v>5</v>
      </c>
      <c r="N16" s="5">
        <v>10</v>
      </c>
      <c r="O16" s="5">
        <v>6</v>
      </c>
      <c r="P16" s="5">
        <v>8</v>
      </c>
      <c r="Q16" s="5">
        <v>6</v>
      </c>
      <c r="R16" s="5">
        <v>3</v>
      </c>
      <c r="S16" s="5">
        <v>5</v>
      </c>
      <c r="T16" s="5">
        <v>2</v>
      </c>
      <c r="U16" s="5">
        <v>3</v>
      </c>
      <c r="V16" s="5">
        <v>2</v>
      </c>
      <c r="W16" s="5">
        <v>5</v>
      </c>
      <c r="X16" s="5">
        <v>7</v>
      </c>
      <c r="Y16" s="5">
        <v>7</v>
      </c>
    </row>
    <row r="17" spans="1:25" x14ac:dyDescent="0.35">
      <c r="A17" s="1" t="s">
        <v>179</v>
      </c>
      <c r="B17" s="5">
        <v>11</v>
      </c>
      <c r="C17" s="5">
        <v>11</v>
      </c>
      <c r="D17" s="5">
        <v>13</v>
      </c>
      <c r="E17" s="5">
        <v>12</v>
      </c>
      <c r="F17" s="5">
        <v>9</v>
      </c>
      <c r="G17" s="5">
        <v>12</v>
      </c>
      <c r="H17" s="5">
        <v>9</v>
      </c>
      <c r="I17" s="5">
        <v>16</v>
      </c>
      <c r="J17" s="5">
        <v>13</v>
      </c>
      <c r="K17" s="5">
        <v>15</v>
      </c>
      <c r="L17" s="5">
        <v>15</v>
      </c>
      <c r="M17" s="5">
        <v>14</v>
      </c>
      <c r="N17" s="5">
        <v>12</v>
      </c>
      <c r="O17" s="5">
        <v>17</v>
      </c>
      <c r="P17" s="5">
        <v>16</v>
      </c>
      <c r="Q17" s="5">
        <v>11</v>
      </c>
      <c r="R17" s="5">
        <v>9</v>
      </c>
      <c r="S17" s="5">
        <v>6</v>
      </c>
      <c r="T17" s="5">
        <v>14</v>
      </c>
      <c r="U17" s="5">
        <v>10</v>
      </c>
      <c r="V17" s="5">
        <v>8</v>
      </c>
      <c r="W17" s="5">
        <v>5</v>
      </c>
      <c r="X17" s="5">
        <v>12</v>
      </c>
      <c r="Y17" s="5">
        <v>16</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Cover</vt:lpstr>
      <vt:lpstr>Contents</vt:lpstr>
      <vt:lpstr>Notes</vt:lpstr>
      <vt:lpstr>Supplementary_table_1</vt:lpstr>
      <vt:lpstr>Supplementary_table_2</vt:lpstr>
      <vt:lpstr>Supplementary_table_3</vt:lpstr>
      <vt:lpstr>Supplementary_table_4</vt:lpstr>
      <vt:lpstr>Supplementary_table_5</vt:lpstr>
      <vt:lpstr>Supplementary_table_6</vt:lpstr>
      <vt:lpstr>Supplementary_table_7</vt:lpstr>
      <vt:lpstr>Supplementary_table_8</vt:lpstr>
      <vt:lpstr>Supplementary_table_9</vt:lpstr>
      <vt:lpstr>Supplementary_table_10</vt:lpstr>
      <vt:lpstr>Supplementary_table_11</vt:lpstr>
      <vt:lpstr>Supplementary_table_12</vt:lpstr>
      <vt:lpstr>Supplementary_table_13</vt:lpstr>
      <vt:lpstr>Supplementary_table_14</vt:lpstr>
      <vt:lpstr>Supplementary_table_15</vt:lpstr>
      <vt:lpstr>Supplementary_table_16</vt:lpstr>
      <vt:lpstr>Supplementary_table_17</vt:lpstr>
      <vt:lpstr>Supplementary_table_18</vt:lpstr>
      <vt:lpstr>Supplementary_table_19</vt:lpstr>
      <vt:lpstr>Supplementary_table_20</vt:lpstr>
      <vt:lpstr>Supplementary_table_21</vt:lpstr>
      <vt:lpstr>Supplementary_table_22</vt:lpstr>
      <vt:lpstr>Supplementary_table_23</vt:lpstr>
      <vt:lpstr>Supplementary_table_24</vt:lpstr>
      <vt:lpstr>Supplementary_table_25</vt:lpstr>
      <vt:lpstr>Supplementary_table_26</vt:lpstr>
      <vt:lpstr>Supplementary_table_27</vt:lpstr>
      <vt:lpstr>Supplementary_table_28</vt:lpstr>
      <vt:lpstr>Supplementary_table_29</vt:lpstr>
      <vt:lpstr>Supplementary_table_30</vt:lpstr>
      <vt:lpstr>Supplementary_table_31</vt:lpstr>
      <vt:lpstr>Supplementary_table_32</vt:lpstr>
      <vt:lpstr>Supplementary_table_33</vt:lpstr>
      <vt:lpstr>Supplementary_table_34</vt:lpstr>
      <vt:lpstr>Supplementary_table_35</vt:lpstr>
      <vt:lpstr>Supplementary_table_36</vt:lpstr>
      <vt:lpstr>Supplementary_table_37</vt:lpstr>
      <vt:lpstr>Supplementary_table_38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South West TB report 2024: supplementary data tables</dc:title>
  <dc:creator>UK Health Security Agency</dc:creator>
  <dcterms:created xsi:type="dcterms:W3CDTF">2025-12-19T14:40:32Z</dcterms:created>
  <dcterms:modified xsi:type="dcterms:W3CDTF">2026-03-18T10:46:16Z</dcterms:modified>
</cp:coreProperties>
</file>