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phecloud-my.sharepoint.com/personal/simon_port_ukhsa_gov_uk/Documents/Documents/GOV-20639 TB reports supplementary data check/"/>
    </mc:Choice>
  </mc:AlternateContent>
  <xr:revisionPtr revIDLastSave="403" documentId="8_{5078C0E3-9417-40A7-AAD9-812CB0CF06D5}" xr6:coauthVersionLast="47" xr6:coauthVersionMax="47" xr10:uidLastSave="{FD1B381E-64AC-46AE-B4A6-A60F7578FD05}"/>
  <bookViews>
    <workbookView xWindow="-110" yWindow="-110" windowWidth="25180" windowHeight="16140" xr2:uid="{00000000-000D-0000-FFFF-FFFF00000000}"/>
  </bookViews>
  <sheets>
    <sheet name="Cover" sheetId="1" r:id="rId1"/>
    <sheet name="Contents" sheetId="2" r:id="rId2"/>
    <sheet name="Notes" sheetId="3" r:id="rId3"/>
    <sheet name="Supplementary_table_1" sheetId="4" r:id="rId4"/>
    <sheet name="Supplementary_table_2" sheetId="5" r:id="rId5"/>
    <sheet name="Supplementary_table_3" sheetId="6" r:id="rId6"/>
    <sheet name="Supplementary_table_4" sheetId="7" r:id="rId7"/>
    <sheet name="Supplementary_table_5" sheetId="8" r:id="rId8"/>
    <sheet name="Supplementary_table_6" sheetId="9" r:id="rId9"/>
    <sheet name="Supplementary_table_7" sheetId="10" r:id="rId10"/>
    <sheet name="Supplementary_table_8" sheetId="11" r:id="rId11"/>
    <sheet name="Supplementary_table_9" sheetId="12" r:id="rId12"/>
    <sheet name="Supplementary_table_10" sheetId="13" r:id="rId13"/>
    <sheet name="Supplementary_table_11" sheetId="14" r:id="rId14"/>
    <sheet name="Supplementary_table_12" sheetId="15" r:id="rId15"/>
    <sheet name="Supplementary_table_13" sheetId="16" r:id="rId16"/>
    <sheet name="Supplementary_table_14" sheetId="17" r:id="rId17"/>
    <sheet name="Supplementary_table_15" sheetId="18" r:id="rId18"/>
    <sheet name="Supplementary_table_16" sheetId="19" r:id="rId19"/>
    <sheet name="Supplementary_table_17" sheetId="20" r:id="rId20"/>
    <sheet name="Supplementary_table_18" sheetId="21" r:id="rId21"/>
    <sheet name="Supplementary_table_19" sheetId="22" r:id="rId22"/>
    <sheet name="Supplementary_table_20" sheetId="23" r:id="rId23"/>
    <sheet name="Supplementary_table_21" sheetId="24" r:id="rId24"/>
    <sheet name="Supplementary_table_22" sheetId="25" r:id="rId25"/>
    <sheet name="Supplementary_table_23" sheetId="26" r:id="rId26"/>
    <sheet name="Supplementary_table_24" sheetId="27" r:id="rId27"/>
    <sheet name="Supplementary_table_25" sheetId="28" r:id="rId28"/>
    <sheet name="Supplementary_table_26" sheetId="29" r:id="rId29"/>
    <sheet name="Supplementary_table_27" sheetId="30" r:id="rId30"/>
    <sheet name="Supplementary_table_28" sheetId="31" r:id="rId31"/>
    <sheet name="Supplementary_table_29" sheetId="32" r:id="rId32"/>
    <sheet name="Supplementary_table_30" sheetId="33" r:id="rId33"/>
    <sheet name="Supplementary_table_31" sheetId="34" r:id="rId34"/>
    <sheet name="Supplementary_table_32" sheetId="35" r:id="rId35"/>
    <sheet name="Supplementary_table_33" sheetId="36" r:id="rId36"/>
    <sheet name="Supplementary_table_34" sheetId="37" r:id="rId37"/>
    <sheet name="Supplementary_table_35" sheetId="38" r:id="rId38"/>
    <sheet name="Supplementary_table_36" sheetId="39" r:id="rId39"/>
    <sheet name="Supplementary_table_37" sheetId="40" r:id="rId40"/>
    <sheet name="Supplementary_table_38" sheetId="41" r:id="rId41"/>
    <sheet name="Supplementary_table_39" sheetId="42" r:id="rId4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2" i="2" l="1"/>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alcChain>
</file>

<file path=xl/sharedStrings.xml><?xml version="1.0" encoding="utf-8"?>
<sst xmlns="http://schemas.openxmlformats.org/spreadsheetml/2006/main" count="3703" uniqueCount="519">
  <si>
    <t>This report from the UK Health Security Agency (UKHSA) presents people with TB disease notified to the National Tuberculosis Surveillance System (NTBS). It aims to describe the epidemiology of TB in South East region up to the end of 2024.</t>
  </si>
  <si>
    <t>This report covers data from 2001 to 2024.</t>
  </si>
  <si>
    <t>Rates were calculated using the Office for National Statistics mid-year population estimates.</t>
  </si>
  <si>
    <t>Publication date</t>
  </si>
  <si>
    <t>Authors</t>
  </si>
  <si>
    <t>Notes</t>
  </si>
  <si>
    <t>Some tables refer to notes. When notes are mentioned the note marker is presented in square brackets. The note text can be found in the notes table and next to the notes marker as the note applies to the entire table.</t>
  </si>
  <si>
    <t>Contents</t>
  </si>
  <si>
    <t>This worksheet contains one table.</t>
  </si>
  <si>
    <t>Sheet name</t>
  </si>
  <si>
    <t>Sheet title</t>
  </si>
  <si>
    <t>Supplementary Table 1. Number of TB notifications per year, South East, 2001 to 2024</t>
  </si>
  <si>
    <t>This data refers to figure 1 in the South East TB report for 2024</t>
  </si>
  <si>
    <t>Supplementary Table 2. TB notification rates per 100,000 population per year, South East, 2001 to 2024</t>
  </si>
  <si>
    <t>This data refers to figure 2 in the South East TB report for 2024</t>
  </si>
  <si>
    <t>Supplementary Table 3. Observed TB notification rate compared with required TB notification rates to meet the WHO End TB 2035 goal of 90% reduction in incidence from 2015 to 2024, South East, 2015 to 2024</t>
  </si>
  <si>
    <t>This data refers to figure 3 in the South East TB report for 2024</t>
  </si>
  <si>
    <t>Supplementary Table 4. TB notification rate per 100,000 population by upper tier local authority, South East, 2001 to 2024</t>
  </si>
  <si>
    <t>This data refers to figure 4 in the South East TB report for 2024</t>
  </si>
  <si>
    <t>Supplementary Table 5. TB notification rate per 100,000 population by upper tier local authority, South East, 2024</t>
  </si>
  <si>
    <t>This data refers to figure 5 in the South East TB report for 2024</t>
  </si>
  <si>
    <t>Supplementary Table 6. TB notification numbers by age and sex, South East, 2024</t>
  </si>
  <si>
    <t>This data refers to figure 6 in the South East TB report for 2024</t>
  </si>
  <si>
    <t>Supplementary Table 7. TB notification rates per 100,000 population by age and sex, South East, 2024</t>
  </si>
  <si>
    <t>This data refers to figure 7 in the South East TB report for 2024</t>
  </si>
  <si>
    <t>Supplementary Table 8. Number of TB notifications in non-UK born and UK born by place of birth, South East, 2001 to 2024</t>
  </si>
  <si>
    <t>This data refers to figure 8 in the South East TB report for 2024</t>
  </si>
  <si>
    <t>Supplementary Table 9. Number of TB notifications in non-UK born and UK born by place of birth and age group, South East, 2001 to 2024</t>
  </si>
  <si>
    <t>This data refers to figure 9 in the South East TB report for 2024</t>
  </si>
  <si>
    <t>Supplementary Table 10. Proportions of TB notifications by time since entry, for people born outside the UK, South East, 2001 to 2024</t>
  </si>
  <si>
    <t>This data refers to figure 10 in the South East TB report for 2024</t>
  </si>
  <si>
    <t>Supplementary Table 11. Numbers of TB notifications for the most common countries of birth for people with TB born outside the UK, South East, 2014 to 2024</t>
  </si>
  <si>
    <t>This data refers to figure 11 in the South East TB report for 2024</t>
  </si>
  <si>
    <t>Supplementary Table 12. Number of TB notifications in ethnic groups by place of birth (UK and non-UK born), South East, 2024</t>
  </si>
  <si>
    <t>This data refers to figure 12 in the South East TB report for 2024</t>
  </si>
  <si>
    <t>Supplementary Table 13. Number of TB notifications in ethnic groups by place of birth (UK and non-UK born), South East, 2001 to 2024</t>
  </si>
  <si>
    <t>This data refers to figure 13 in the South East TB report for 2024</t>
  </si>
  <si>
    <t>Supplementary Table 14. Proportion of people notified with pulmonary TB, South East, 2014 to 2024</t>
  </si>
  <si>
    <t>This data refers to figure 14 in the South East TB report for 2024</t>
  </si>
  <si>
    <t>Supplementary Table 15. Proportion of people with TB offered an HIV test by year, South East, 2019 to 2024</t>
  </si>
  <si>
    <t>This data refers to figure 15 in the South East TB report for 2024</t>
  </si>
  <si>
    <t>Supplementary Table 16. Proportion of people with TB aged 15 years or over with at least one social risk factor (SRF), South East, 2019 to 2024</t>
  </si>
  <si>
    <t>This data refers to figure 16 in the South East TB report for 2024</t>
  </si>
  <si>
    <t>Supplementary Table 17. TB notification rate per 100,000 population by deprivation decile, South East, 2024</t>
  </si>
  <si>
    <t>This data refers to figure 17 in the South East TB report for 2024</t>
  </si>
  <si>
    <t>Supplementary Table 18. Proportion of people notified with pulmonary TB who were culture confirmed, South East, 2018 to 2024</t>
  </si>
  <si>
    <t>This data refers to figure 18 in the South East TB report for 2024</t>
  </si>
  <si>
    <t>Supplementary Table 19. Proportion of people culture confirmed with TB with first line drug results, South East, 2018 to 2024</t>
  </si>
  <si>
    <t>This data refers to figure 19 in the South East TB report for 2024</t>
  </si>
  <si>
    <t>Supplementary Table 20. Proportion of people notified with culture confirmed TB with initial resistance to any first line drug, South East, 2018 to 2024</t>
  </si>
  <si>
    <t>This data refers to figure 20 in the South East TB report for 2024</t>
  </si>
  <si>
    <t>Supplementary Table 21. TB notification numbers in children aged under 18 years, South East, 2001 to 2024</t>
  </si>
  <si>
    <t>This data refers to figure 21 in the South East TB report for 2024</t>
  </si>
  <si>
    <t>Supplementary Table 22. TB notification rates per 100,000 population in children aged under 18 years, South East, 2001 to 2024</t>
  </si>
  <si>
    <t>This data refers to figure 22 in the South East TB report for 2024</t>
  </si>
  <si>
    <t>Supplementary Table 23. Number of TB notifications in UK born children aged under 18 years, South East, 2001 to 2024</t>
  </si>
  <si>
    <t>This data refers to figure 23 in the South East TB report for 2024</t>
  </si>
  <si>
    <t>Supplementary Table 24. Number of TB notifications in non-UK born children aged under 18 years, South East, 2001 to 2024</t>
  </si>
  <si>
    <t>This data refers to figure 24 in the South East TB report for 2024</t>
  </si>
  <si>
    <t>Supplementary Table 25. Proportion of people notified with pulmonary TB with a treatment delay over 2 months, South East, 2019 to 2024</t>
  </si>
  <si>
    <t>This data refers to figure 25 in the South East TB report for 2024</t>
  </si>
  <si>
    <t>Supplementary Table 26. Proportion of people notified with extra-pulmonary TB with a treatment delay over 2 months, South East, 2019 to 2024</t>
  </si>
  <si>
    <t>This data refers to figure 26 in the South East TB report for 2024</t>
  </si>
  <si>
    <t>Supplementary Table 27. Median treatment delays among people notified with pulmonary TB, South East, 2019 to 2024</t>
  </si>
  <si>
    <t>This data refers to figure 27 in the South East TB report for 2024</t>
  </si>
  <si>
    <t>Supplementary Table 28. Proportion of people with non-severe TB treated for non-MDR or non-RR TB with one or more social risk factors who completed treatment within 12 months, South East, 2019 to 2023</t>
  </si>
  <si>
    <t>This data refers to figure 28 in the South East TB report for 2024</t>
  </si>
  <si>
    <t>Supplementary Table 29. Proportion of people with non-severe TB treated for non-MDR or non-RR TB who completed treatment within 12 months compared with the target of 90% Region, South East, 2019 to 2023</t>
  </si>
  <si>
    <t>This data refers to figure 29 in the South East TB report for 2024</t>
  </si>
  <si>
    <t>Supplementary Table 30. Outcomes of people evaluated who did not complete treatment by 12 months for people with non-severe TB treated for non-MDR or non-RR TB, South East, 2014 to 2023</t>
  </si>
  <si>
    <t>This data refers to figure 30 in the South East TB report for 2024</t>
  </si>
  <si>
    <t>Supplementary Table 31. Proportion of people with non-severe TB treated for non-MDR or non-RR TB who died at their last recorded treatment outcome, South East, 2018 to 2023</t>
  </si>
  <si>
    <t>This data refers to figure 31 in the South East TB report for 2024</t>
  </si>
  <si>
    <t>Supplementary Table 32. Proportion of people notified with pulmonary TB with at least 5 contacts identified and screened for active and latent TB by year,  South East, 2019 to 2024</t>
  </si>
  <si>
    <t>This data refers to figure 32 in the South East TB report for 2024</t>
  </si>
  <si>
    <t>Supplementary Table 33. LTBI treatment completion in close contacts of adult or child and UK born or non-UK born index individuals,  South East, 2024</t>
  </si>
  <si>
    <t>This data refers to figure 33 in the South East TB report for 2024</t>
  </si>
  <si>
    <t>Supplementary Table 34. Proportion of TB notifications occurring within 5 years of entry to the UK for all countries of birth outside of the UK,  South East, 2018 to 2024</t>
  </si>
  <si>
    <t>This data refers to figure 34 in the South East TB report for 2024</t>
  </si>
  <si>
    <t>Supplementary Table 35. TB cases by lower tier local authority, South East, 2001 to 2024</t>
  </si>
  <si>
    <t>This data is not included in the South East TB report for 2024 and is an additional table</t>
  </si>
  <si>
    <t>Supplementary Table 36. TB rates per 100,000 population by lower tier local authority, South East, 2001 to 2024</t>
  </si>
  <si>
    <t>Supplementary Table 37. TB cases by NHS Integrated Care Board of residence, South East, 2001 to 2024</t>
  </si>
  <si>
    <t>Supplementary Table 38. TB rates per 100,000 population by NHS Integrated Care Board of residence, South East, 2001 to 2024</t>
  </si>
  <si>
    <t>Supplementary Table 39. TB cases by upper tier local authority, South East, 2001 to 2024</t>
  </si>
  <si>
    <t>Note number</t>
  </si>
  <si>
    <t>Note text</t>
  </si>
  <si>
    <t>[note 1]</t>
  </si>
  <si>
    <t>CI denotes confidence interval.</t>
  </si>
  <si>
    <t>[note 2]</t>
  </si>
  <si>
    <t>In London reports, City of London and Hackney boroughs have been combined. In South West reports Cornwall and Isles of Scilly have been combined. This is due to data suppression regulations.</t>
  </si>
  <si>
    <t>[note 3]</t>
  </si>
  <si>
    <t>0 cases have been excluded due to missing age and/or sex data</t>
  </si>
  <si>
    <t>[note 4]</t>
  </si>
  <si>
    <t>Not all social risk factors were captured before 2021</t>
  </si>
  <si>
    <t>[note 5]</t>
  </si>
  <si>
    <t>Delay to treatment is defined by when treatment was started from symptom onset.</t>
  </si>
  <si>
    <t>[note 6]</t>
  </si>
  <si>
    <t>Cases where delay to treatment was recorded as being greater than 730 days have been removed.</t>
  </si>
  <si>
    <t>[note 7]</t>
  </si>
  <si>
    <t>All people included in this table are people with pulmonary TB who did not have a postmortem diagnosis and it was known that they had started treatment.</t>
  </si>
  <si>
    <t>[note 8]</t>
  </si>
  <si>
    <t>Does not include individuals with CNS, spinal, cryptic and/or miliary TB.</t>
  </si>
  <si>
    <t>[note 9]</t>
  </si>
  <si>
    <t>Death could be due to TB or any other cause.</t>
  </si>
  <si>
    <t>[note 10]</t>
  </si>
  <si>
    <t>Individuals with more than 65 contacts were excluded as indicative of a large outbreak investigation and therefore not representative of the routine contact tracing.</t>
  </si>
  <si>
    <t>Year</t>
  </si>
  <si>
    <t>Number of TB notifications</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</si>
  <si>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</si>
  <si>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</si>
  <si>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</si>
  <si>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</si>
  <si>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</si>
  <si>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</si>
  <si>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</si>
  <si>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</si>
  <si>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</si>
  <si>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</si>
  <si>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</si>
  <si>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</si>
  <si>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</si>
  <si>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</si>
  <si>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</si>
  <si>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</si>
  <si>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</si>
  <si>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</si>
  <si>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</si>
  <si>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</si>
  <si>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</si>
  <si>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</si>
  <si>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</si>
  <si>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</si>
  <si>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[note 1] CI denotes confidence interval.</t>
  </si>
  <si>
    <t>Area</t>
  </si>
  <si>
    <t>Total population</t>
  </si>
  <si>
    <t>TB notification rate per 
100,000 population</t>
  </si>
  <si>
    <t>Lower 95% CI</t>
  </si>
  <si>
    <t>Upper 95% CI</t>
  </si>
  <si>
    <t>South East</t>
  </si>
  <si>
    <t>England</t>
  </si>
  <si>
    <t>[x] denotes that this data is not calculable.</t>
  </si>
  <si>
    <t>Required or observed TB notification rate</t>
  </si>
  <si>
    <t>TB notification rate 
per 100,000 population</t>
  </si>
  <si>
    <t>TB notification rate</t>
  </si>
  <si>
    <t>6.3</t>
  </si>
  <si>
    <t>7.4</t>
  </si>
  <si>
    <t>Required rate</t>
  </si>
  <si>
    <t>[x]</t>
  </si>
  <si>
    <t>5.9</t>
  </si>
  <si>
    <t>6.9</t>
  </si>
  <si>
    <t>5.5</t>
  </si>
  <si>
    <t>6.6</t>
  </si>
  <si>
    <t>5.1</t>
  </si>
  <si>
    <t>6.1</t>
  </si>
  <si>
    <t>4.5</t>
  </si>
  <si>
    <t>5.4</t>
  </si>
  <si>
    <t>4.8</t>
  </si>
  <si>
    <t>5.8</t>
  </si>
  <si>
    <t>5.3</t>
  </si>
  <si>
    <t>6.8</t>
  </si>
  <si>
    <t>[note 2] In London reports, City of London and Hackney boroughs have been combined. In South West reports Cornwall and Isles of Scilly have been combined. This is due to data suppression regulations.</t>
  </si>
  <si>
    <t>Upper tier local authority</t>
  </si>
  <si>
    <t>Bracknell Forest</t>
  </si>
  <si>
    <t>Brighton and Hove</t>
  </si>
  <si>
    <t>Buckinghamshire</t>
  </si>
  <si>
    <t>East Sussex</t>
  </si>
  <si>
    <t>Hampshire</t>
  </si>
  <si>
    <t>Isle of Wight</t>
  </si>
  <si>
    <t>Kent</t>
  </si>
  <si>
    <t>Medway</t>
  </si>
  <si>
    <t>Oxfordshire</t>
  </si>
  <si>
    <t>Portsmouth</t>
  </si>
  <si>
    <t>Reading</t>
  </si>
  <si>
    <t>Slough</t>
  </si>
  <si>
    <t>Southampton</t>
  </si>
  <si>
    <t>Surrey</t>
  </si>
  <si>
    <t>West Berkshire</t>
  </si>
  <si>
    <t>West Sussex</t>
  </si>
  <si>
    <t>Windsor and Maidenhead</t>
  </si>
  <si>
    <t>Wokingham</t>
  </si>
  <si>
    <t>TB notification rate by upper tier local authority of residence</t>
  </si>
  <si>
    <t>[note 3] 0 cases have been excluded due to missing age and/or sex data</t>
  </si>
  <si>
    <t>Sex</t>
  </si>
  <si>
    <t>Age group (years)</t>
  </si>
  <si>
    <t>Female</t>
  </si>
  <si>
    <t>0 to 9</t>
  </si>
  <si>
    <t>Male</t>
  </si>
  <si>
    <t>10 to 19</t>
  </si>
  <si>
    <t>20 to 29</t>
  </si>
  <si>
    <t>30 to 39</t>
  </si>
  <si>
    <t>40 to 49</t>
  </si>
  <si>
    <t>50 to 59</t>
  </si>
  <si>
    <t>60 to 69</t>
  </si>
  <si>
    <t>70 to 79</t>
  </si>
  <si>
    <t>80 and over</t>
  </si>
  <si>
    <t>TB notification rate (per 100,000)</t>
  </si>
  <si>
    <t>0.8</t>
  </si>
  <si>
    <t>0.2</t>
  </si>
  <si>
    <t>2.1</t>
  </si>
  <si>
    <t>0.4</t>
  </si>
  <si>
    <t>0.0</t>
  </si>
  <si>
    <t>1.4</t>
  </si>
  <si>
    <t>2.3</t>
  </si>
  <si>
    <t>1.2</t>
  </si>
  <si>
    <t>4.0</t>
  </si>
  <si>
    <t>4.1</t>
  </si>
  <si>
    <t>2.6</t>
  </si>
  <si>
    <t>11.8</t>
  </si>
  <si>
    <t>9.0</t>
  </si>
  <si>
    <t>15.2</t>
  </si>
  <si>
    <t>14.3</t>
  </si>
  <si>
    <t>11.3</t>
  </si>
  <si>
    <t>18.0</t>
  </si>
  <si>
    <t>9.6</t>
  </si>
  <si>
    <t>12.3</t>
  </si>
  <si>
    <t>11.6</t>
  </si>
  <si>
    <t>9.1</t>
  </si>
  <si>
    <t>14.7</t>
  </si>
  <si>
    <t>4.9</t>
  </si>
  <si>
    <t>9.5</t>
  </si>
  <si>
    <t>7.2</t>
  </si>
  <si>
    <t>12.4</t>
  </si>
  <si>
    <t>3.9</t>
  </si>
  <si>
    <t>2.5</t>
  </si>
  <si>
    <t>8.0</t>
  </si>
  <si>
    <t>10.6</t>
  </si>
  <si>
    <t>6.0</t>
  </si>
  <si>
    <t>8.5</t>
  </si>
  <si>
    <t>3.6</t>
  </si>
  <si>
    <t>2.0</t>
  </si>
  <si>
    <t>3.1</t>
  </si>
  <si>
    <t>7.8</t>
  </si>
  <si>
    <t>2.2</t>
  </si>
  <si>
    <t>0.9</t>
  </si>
  <si>
    <t>8.2</t>
  </si>
  <si>
    <t>Place of birth</t>
  </si>
  <si>
    <t>Non UK-born</t>
  </si>
  <si>
    <t>UK-born</t>
  </si>
  <si>
    <t>0 to 14</t>
  </si>
  <si>
    <t>Non-UK born</t>
  </si>
  <si>
    <t>UK born</t>
  </si>
  <si>
    <t>All places of birth</t>
  </si>
  <si>
    <t>15 to 44</t>
  </si>
  <si>
    <t>45 to 64</t>
  </si>
  <si>
    <t>65 and older</t>
  </si>
  <si>
    <t>Time since entry</t>
  </si>
  <si>
    <t>Total number of TB notifications in year</t>
  </si>
  <si>
    <t>Proportion of TB notifications</t>
  </si>
  <si>
    <t>Less than 2 years</t>
  </si>
  <si>
    <t>33.7</t>
  </si>
  <si>
    <t>2 to 5 years</t>
  </si>
  <si>
    <t>27.3</t>
  </si>
  <si>
    <t>6 to 10 years</t>
  </si>
  <si>
    <t>7.6</t>
  </si>
  <si>
    <t>11 or more years</t>
  </si>
  <si>
    <t>31.4</t>
  </si>
  <si>
    <t>40.4</t>
  </si>
  <si>
    <t>25.8</t>
  </si>
  <si>
    <t>28.4</t>
  </si>
  <si>
    <t>37.7</t>
  </si>
  <si>
    <t>33.5</t>
  </si>
  <si>
    <t>20.4</t>
  </si>
  <si>
    <t>31.2</t>
  </si>
  <si>
    <t>41.2</t>
  </si>
  <si>
    <t>7.7</t>
  </si>
  <si>
    <t>20.0</t>
  </si>
  <si>
    <t>33.9</t>
  </si>
  <si>
    <t>38.8</t>
  </si>
  <si>
    <t>19.6</t>
  </si>
  <si>
    <t>26.6</t>
  </si>
  <si>
    <t>14.5</t>
  </si>
  <si>
    <t>21.1</t>
  </si>
  <si>
    <t>24.0</t>
  </si>
  <si>
    <t>36.9</t>
  </si>
  <si>
    <t>19.4</t>
  </si>
  <si>
    <t>19.7</t>
  </si>
  <si>
    <t>26.0</t>
  </si>
  <si>
    <t>33.0</t>
  </si>
  <si>
    <t>21.2</t>
  </si>
  <si>
    <t>19.8</t>
  </si>
  <si>
    <t>23.3</t>
  </si>
  <si>
    <t>33.1</t>
  </si>
  <si>
    <t>21.6</t>
  </si>
  <si>
    <t>22.1</t>
  </si>
  <si>
    <t>26.5</t>
  </si>
  <si>
    <t>30.3</t>
  </si>
  <si>
    <t>23.8</t>
  </si>
  <si>
    <t>20.9</t>
  </si>
  <si>
    <t>31.1</t>
  </si>
  <si>
    <t>21.9</t>
  </si>
  <si>
    <t>26.1</t>
  </si>
  <si>
    <t>23.1</t>
  </si>
  <si>
    <t>29.2</t>
  </si>
  <si>
    <t>19.9</t>
  </si>
  <si>
    <t>27.8</t>
  </si>
  <si>
    <t>15.7</t>
  </si>
  <si>
    <t>32.0</t>
  </si>
  <si>
    <t>22.8</t>
  </si>
  <si>
    <t>29.5</t>
  </si>
  <si>
    <t>12.8</t>
  </si>
  <si>
    <t>25.7</t>
  </si>
  <si>
    <t>26.4</t>
  </si>
  <si>
    <t>35.1</t>
  </si>
  <si>
    <t>16.8</t>
  </si>
  <si>
    <t>22.2</t>
  </si>
  <si>
    <t>24.5</t>
  </si>
  <si>
    <t>36.6</t>
  </si>
  <si>
    <t>17.4</t>
  </si>
  <si>
    <t>22.4</t>
  </si>
  <si>
    <t>39.8</t>
  </si>
  <si>
    <t>40.7</t>
  </si>
  <si>
    <t>16.2</t>
  </si>
  <si>
    <t>18.8</t>
  </si>
  <si>
    <t>16.6</t>
  </si>
  <si>
    <t>48.4</t>
  </si>
  <si>
    <t>18.9</t>
  </si>
  <si>
    <t>16.5</t>
  </si>
  <si>
    <t>20.1</t>
  </si>
  <si>
    <t>44.5</t>
  </si>
  <si>
    <t>25.5</t>
  </si>
  <si>
    <t>14.8</t>
  </si>
  <si>
    <t>43.2</t>
  </si>
  <si>
    <t>13.9</t>
  </si>
  <si>
    <t>42.0</t>
  </si>
  <si>
    <t>12.7</t>
  </si>
  <si>
    <t>41.8</t>
  </si>
  <si>
    <t>27.1</t>
  </si>
  <si>
    <t>38.4</t>
  </si>
  <si>
    <t>33.3</t>
  </si>
  <si>
    <t>11.0</t>
  </si>
  <si>
    <t>Country of birth</t>
  </si>
  <si>
    <t>India</t>
  </si>
  <si>
    <t>Nepal</t>
  </si>
  <si>
    <t>Pakistan</t>
  </si>
  <si>
    <t>Philippines</t>
  </si>
  <si>
    <t>Romania</t>
  </si>
  <si>
    <t>Ethnic group</t>
  </si>
  <si>
    <t>White</t>
  </si>
  <si>
    <t>Black-Caribbean</t>
  </si>
  <si>
    <t>Black-African</t>
  </si>
  <si>
    <t>Black-Other</t>
  </si>
  <si>
    <t>Indian</t>
  </si>
  <si>
    <t>Pakistani</t>
  </si>
  <si>
    <t>Bangladeshi</t>
  </si>
  <si>
    <t>Chinese</t>
  </si>
  <si>
    <t>Asian-Other</t>
  </si>
  <si>
    <t>Mixed/Other</t>
  </si>
  <si>
    <t>Black</t>
  </si>
  <si>
    <t>South Asian</t>
  </si>
  <si>
    <t>Number of TB notifications with pulmonary TB</t>
  </si>
  <si>
    <t>Total number of TB notifications</t>
  </si>
  <si>
    <t>Proportion of people notified with pulmonary TB</t>
  </si>
  <si>
    <t>Number of TB notifications offered an HIV test</t>
  </si>
  <si>
    <t>Proportion of people notified with TB offered an HIV test (%)</t>
  </si>
  <si>
    <t>[note 4] Not all social risk factors were captured before 2021.</t>
  </si>
  <si>
    <t>Number of TB notifications aged 15 years or over with at least one social risk factor</t>
  </si>
  <si>
    <t>Total number of TB notifications aged 15 years or over</t>
  </si>
  <si>
    <t>Proportion of people with TB aged 15 years or over with at least one social risk factor (%)</t>
  </si>
  <si>
    <t>IMD 2025 deprivation decile</t>
  </si>
  <si>
    <t>TB notification rate per 100,000 population</t>
  </si>
  <si>
    <t>1</t>
  </si>
  <si>
    <t>2</t>
  </si>
  <si>
    <t>3</t>
  </si>
  <si>
    <t>4</t>
  </si>
  <si>
    <t>5</t>
  </si>
  <si>
    <t>6</t>
  </si>
  <si>
    <t>7</t>
  </si>
  <si>
    <t>8</t>
  </si>
  <si>
    <t>9</t>
  </si>
  <si>
    <t>10</t>
  </si>
  <si>
    <t>Number of TB notifications with pulmonary TB who were culture confirmed</t>
  </si>
  <si>
    <t>Total number of TB notifications with pulmonary TB</t>
  </si>
  <si>
    <t>Proportion of people notified with pulmonary TB who were culture confirmed (%)</t>
  </si>
  <si>
    <t>Number of people with culture confirmed TB with first line drug results</t>
  </si>
  <si>
    <t>Total number of people with culture confirmed TB</t>
  </si>
  <si>
    <t>Proportion of people with culture confirmed TB with first line drug results (%)</t>
  </si>
  <si>
    <t>Number of people with culture confirmed TB with initial resistance to any first line drug</t>
  </si>
  <si>
    <t>Total number of people culture confirmed TB</t>
  </si>
  <si>
    <t>Proportion of people notified with culture confirmed TB with initial resistance to any first line drug (%)</t>
  </si>
  <si>
    <t>Number of TB notifications in children aged under 18 years</t>
  </si>
  <si>
    <t>Total population of children aged under 18 years</t>
  </si>
  <si>
    <t>TB notification rate per 100,000 population in children aged under 18 years</t>
  </si>
  <si>
    <t>[note 5] Delay to treatment is defined by when treatment was started from symptom onset.</t>
  </si>
  <si>
    <t>[note 6] Cases where delay to treatment was recorded as being greater than 730 days have been removed.</t>
  </si>
  <si>
    <t>Number of people notified with pulmonary TB with a treatment delay over 2 months</t>
  </si>
  <si>
    <t>Total number of people notified with pulmonary TB</t>
  </si>
  <si>
    <t>Proportion of people notified with pulmonary TB with a treatment delay over 2 months (%)</t>
  </si>
  <si>
    <t>Number of people notified with extra-pulmonary TB with a treatment delay over 2 months</t>
  </si>
  <si>
    <t>Total number of people notified with extra-pulmonary TB</t>
  </si>
  <si>
    <t>Proportion of people notified with extra-pulmonary TB with a treatment delay over 2 months (%)</t>
  </si>
  <si>
    <t>[note 7] All people included in this table are people with pulmonary TB who did not have a postmortem diagnosis and it was known that they had started treatment.</t>
  </si>
  <si>
    <t>Median</t>
  </si>
  <si>
    <t>Lower quartile</t>
  </si>
  <si>
    <t>Upper quartile</t>
  </si>
  <si>
    <t>Interquartile range</t>
  </si>
  <si>
    <t>Lower limit</t>
  </si>
  <si>
    <t>Upper limit</t>
  </si>
  <si>
    <t>[note 8] Does not include individuals with CNS, spinal, cryptic and/or miliary TB.</t>
  </si>
  <si>
    <t>Number of people with non-severe TB treated for non-MDR or non-RR TB with one or more social risk factors who completed treatment within 12 months</t>
  </si>
  <si>
    <t>Total number of people with non-severe TB treated for non-MDR or non-RR TB with one or more social risk factors</t>
  </si>
  <si>
    <t>Proportion of people with non-severe TB treated for non-MDR or non-RR TB with one or more social risk factors who completed treatment within 12 months (%)</t>
  </si>
  <si>
    <t>Number of people with non-severe TB treated for non-MDR or non-RR TB who completed treatment within 12 months</t>
  </si>
  <si>
    <t>Total number of people with non-severe TB treated for non-MDR or non-RR TB</t>
  </si>
  <si>
    <t>Proportion of people with non-severe TB treated for non-MDR or non-RR TB who completed treatment within 12 months compared with the target of 90% Region (%)</t>
  </si>
  <si>
    <t>Outcome</t>
  </si>
  <si>
    <t>Number of people evaluated with non-severe TB treated for non-MDR and non-RR TB who did not complete treatment at 12 months by outcome</t>
  </si>
  <si>
    <t>Total number of people evaluated with non-severe TB treated for non-MDR and non-RR TB</t>
  </si>
  <si>
    <t>Proportion of people evaluated with non-severe TB treated for non-MDR and non-RR TB who did not complete treatment at 12 months (%)</t>
  </si>
  <si>
    <t>Died</t>
  </si>
  <si>
    <t>Lost to follow-up</t>
  </si>
  <si>
    <t>3.7</t>
  </si>
  <si>
    <t>Still on treatment</t>
  </si>
  <si>
    <t>Treatment stopped</t>
  </si>
  <si>
    <t>0.5</t>
  </si>
  <si>
    <t>7.0</t>
  </si>
  <si>
    <t>2.9</t>
  </si>
  <si>
    <t>3.5</t>
  </si>
  <si>
    <t>2.8</t>
  </si>
  <si>
    <t>4.3</t>
  </si>
  <si>
    <t>5.2</t>
  </si>
  <si>
    <t>0.7</t>
  </si>
  <si>
    <t>3.8</t>
  </si>
  <si>
    <t>3.3</t>
  </si>
  <si>
    <t>1.1</t>
  </si>
  <si>
    <t>1.9</t>
  </si>
  <si>
    <t>1.6</t>
  </si>
  <si>
    <t>4.6</t>
  </si>
  <si>
    <t>3.4</t>
  </si>
  <si>
    <t>4.4</t>
  </si>
  <si>
    <t>1.5</t>
  </si>
  <si>
    <t>[note 9] Death could be due to TB or any other cause.</t>
  </si>
  <si>
    <t>Number of people with non-severe TB treated for non-MDR or non-RR TB who died at their last recorded treatment outcome</t>
  </si>
  <si>
    <t>Proportion of people with non-severe TB treated for non-MDR or non-RR TB who died at their last recorded treatment outcome (%)</t>
  </si>
  <si>
    <t>[note 10] Individuals with more than 65 contacts were excluded as indicative of a large outbreak investigation and therefore not representative of the routine contact tracing.</t>
  </si>
  <si>
    <t>Category</t>
  </si>
  <si>
    <t>Total number of index individuals</t>
  </si>
  <si>
    <t>Number of contacts identified</t>
  </si>
  <si>
    <t>Number of contacts screened for latent TB</t>
  </si>
  <si>
    <t>Number of contacts with latent TB</t>
  </si>
  <si>
    <t>Number of contacts with latent TB who completed treatment</t>
  </si>
  <si>
    <t>Proportion of contacts with latent TB who completed treatment</t>
  </si>
  <si>
    <t>Adult index individuals</t>
  </si>
  <si>
    <t>Total number of TB notifications occuring for all countries of birth outside of the UK</t>
  </si>
  <si>
    <t>Lower tier local authority</t>
  </si>
  <si>
    <t>Eastbourne</t>
  </si>
  <si>
    <t>Hastings</t>
  </si>
  <si>
    <t>Lewes</t>
  </si>
  <si>
    <t>Rother</t>
  </si>
  <si>
    <t>Wealden</t>
  </si>
  <si>
    <t>Basingstoke and Deane</t>
  </si>
  <si>
    <t>East Hampshire</t>
  </si>
  <si>
    <t>Eastleigh</t>
  </si>
  <si>
    <t>Fareham</t>
  </si>
  <si>
    <t>Gosport</t>
  </si>
  <si>
    <t>Hart</t>
  </si>
  <si>
    <t>Havant</t>
  </si>
  <si>
    <t>New Forest</t>
  </si>
  <si>
    <t>Rushmoor</t>
  </si>
  <si>
    <t>Test Valley</t>
  </si>
  <si>
    <t>Winchester</t>
  </si>
  <si>
    <t>Ashford</t>
  </si>
  <si>
    <t>Canterbury</t>
  </si>
  <si>
    <t>Dartford</t>
  </si>
  <si>
    <t>Dover</t>
  </si>
  <si>
    <t>Folkestone and Hythe</t>
  </si>
  <si>
    <t>Gravesham</t>
  </si>
  <si>
    <t>Maidstone</t>
  </si>
  <si>
    <t>Sevenoaks</t>
  </si>
  <si>
    <t>Swale</t>
  </si>
  <si>
    <t>Thanet</t>
  </si>
  <si>
    <t>Tonbridge and Malling</t>
  </si>
  <si>
    <t>Tunbridge Wells</t>
  </si>
  <si>
    <t>Cherwell</t>
  </si>
  <si>
    <t>Oxford</t>
  </si>
  <si>
    <t>South Oxfordshire</t>
  </si>
  <si>
    <t>Vale of White Horse</t>
  </si>
  <si>
    <t>West Oxfordshire</t>
  </si>
  <si>
    <t>Elmbridge</t>
  </si>
  <si>
    <t>Epsom and Ewell</t>
  </si>
  <si>
    <t>Guildford</t>
  </si>
  <si>
    <t>Mole Valley</t>
  </si>
  <si>
    <t>Reigate and Banstead</t>
  </si>
  <si>
    <t>Runnymede</t>
  </si>
  <si>
    <t>Spelthorne</t>
  </si>
  <si>
    <t>Surrey Heath</t>
  </si>
  <si>
    <t>Tandridge</t>
  </si>
  <si>
    <t>Waverley</t>
  </si>
  <si>
    <t>Woking</t>
  </si>
  <si>
    <t>Adur</t>
  </si>
  <si>
    <t>Arun</t>
  </si>
  <si>
    <t>Chichester</t>
  </si>
  <si>
    <t>Crawley</t>
  </si>
  <si>
    <t>Horsham</t>
  </si>
  <si>
    <t>Mid Sussex</t>
  </si>
  <si>
    <t>Worthing</t>
  </si>
  <si>
    <t>NHS ICB</t>
  </si>
  <si>
    <t>NHS Buckinghamshire, Oxfordshire and Berkshire West Integrated Care Board</t>
  </si>
  <si>
    <t>NHS Frimley Integrated Care Board</t>
  </si>
  <si>
    <t>NHS Hampshire and Isle of Wight Integrated Care Board</t>
  </si>
  <si>
    <t>NHS Kent and Medway Integrated Care Board</t>
  </si>
  <si>
    <t>NHS Surrey Heartlands Integrated Care Board</t>
  </si>
  <si>
    <t>NHS Sussex Integrated Care Board</t>
  </si>
  <si>
    <t>NHS Bath and North East Somerset, Swindon and Wiltshire Integrated Care Board</t>
  </si>
  <si>
    <t>NHS Bedfordshire, Luton and Milton Keynes Integrated Care Board</t>
  </si>
  <si>
    <t>23 March 2026</t>
  </si>
  <si>
    <t>UK Health Security Agency</t>
  </si>
  <si>
    <t>Tuberculosis in South East 2024 report: supplementary data tables</t>
  </si>
  <si>
    <t>[note 3] 0 cases have been excluded due to missing age and/or sex data.</t>
  </si>
  <si>
    <t>[note 8] Does not include individuals with CNS, spinal, cryptic disseminated disease and/or miliary TB among adults and TB meningitis, miliary or cryptic disseminated among children aged 0 to 14 years.</t>
  </si>
  <si>
    <t>Number of people notified with pulmonary TB with at least 5 contacts identified and screened for active and latent TB</t>
  </si>
  <si>
    <t>Proportion of people notified with pulmonary TB with at least 5 contacts identified and screened for active and latent TB by year (%)</t>
  </si>
  <si>
    <t>Non-UK born index individuals</t>
  </si>
  <si>
    <t>UK born index individuals</t>
  </si>
  <si>
    <t>Child index individuals</t>
  </si>
  <si>
    <t>Number of TB notifications occurring within 5 years of entry to the UK for all countries of birth outside of the UK</t>
  </si>
  <si>
    <t>Proportion of TB notifications occurring within 5 years of entry to the UK for all countries of birth outside of the UK (%)</t>
  </si>
  <si>
    <t>Supplementary Table 37. TB cases by NHS integrated care board of residence, South East, 2001 to 2024</t>
  </si>
  <si>
    <t>Supplementary Table 38. TB rates per 100,000 population by NHS integrated care board of residence, South East, 2001 to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</si>
</sst>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2"/>
      <color rgb="FF000000"/>
      <name val="Arial"/>
    </font>
    <font>
      <b/>
      <sz val="16"/>
      <color rgb="FF000000"/>
      <name val="Arial"/>
    </font>
    <font>
      <b/>
      <sz val="14"/>
      <color rgb="FF000000"/>
      <name val="Arial"/>
    </font>
    <font>
      <b/>
      <sz val="12"/>
      <color rgb="FF000000"/>
      <name val="Arial"/>
    </font>
    <font>
      <u/>
      <sz val="12"/>
      <color theme="10"/>
      <name val="Arial"/>
    </font>
    <font>
      <sz val="12"/>
      <color rgb="FF000000"/>
      <name val="Arial"/>
    </font>
    <font>
      <sz val="12"/>
      <color theme="1"/>
      <name val="Arial"/>
    </font>
    <font>
      <b/>
      <sz val="12"/>
      <color theme="1"/>
      <name val="Arial"/>
    </font>
    <font>
      <b/>
      <sz val="16"/>
      <name val="Arial"/>
      <family val="2"/>
    </font>
    <font>
      <sz val="12"/>
      <color rgb="FF000000"/>
      <name val="Arial"/>
      <family val="2"/>
    </font>
    <font>
      <b/>
      <sz val="12"/>
      <color rgb="FF000000"/>
      <name val="Arial"/>
      <family val="2"/>
    </font>
  </fonts>
  <fills count="2">
    <fill>
      <patternFill patternType="none"/>
    </fill>
    <fill>
      <patternFill patternType="gray125"/>
    </fill>
  </fills>
  <borders count="1">
    <border>
      <left/>
      <right/>
      <top/>
      <bottom/>
      <diagonal/>
    </border>
  </borders>
  <cellStyleXfs count="3">
    <xf numFmtId="0" fontId="0" fillId="0" borderId="0"/>
    <xf numFmtId="9" fontId="5" fillId="0" borderId="0" applyFont="0" applyFill="0" applyBorder="0" applyAlignment="0" applyProtection="0"/>
    <xf numFmtId="0" fontId="8" fillId="0" borderId="0" applyNumberFormat="0" applyFill="0" applyAlignment="0" applyProtection="0"/>
  </cellStyleXfs>
  <cellXfs count="38">
    <xf numFmtId="0" fontId="0" fillId="0" borderId="0" xfId="0"/>
    <xf numFmtId="0" fontId="0" fillId="0" borderId="0" xfId="0" applyAlignment="1">
      <alignment wrapText="1"/>
    </xf>
    <xf numFmtId="0" fontId="2" fillId="0" borderId="0" xfId="0" applyFont="1" applyAlignment="1">
      <alignmen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0" fontId="0" fillId="0" borderId="0" xfId="0" applyAlignment="1">
      <alignment horizontal="left"/>
    </xf>
    <xf numFmtId="0" fontId="3" fillId="0" borderId="0" xfId="0" applyFont="1" applyAlignment="1">
      <alignment horizontal="left"/>
    </xf>
    <xf numFmtId="0" fontId="1" fillId="0" borderId="0" xfId="0" applyFont="1" applyAlignment="1">
      <alignment horizontal="left"/>
    </xf>
    <xf numFmtId="3" fontId="0" fillId="0" borderId="0" xfId="0" applyNumberFormat="1"/>
    <xf numFmtId="164" fontId="0" fillId="0" borderId="0" xfId="0" applyNumberFormat="1"/>
    <xf numFmtId="9" fontId="0" fillId="0" borderId="0" xfId="1" applyFont="1"/>
    <xf numFmtId="0" fontId="6" fillId="0" borderId="0" xfId="0" applyFont="1"/>
    <xf numFmtId="0" fontId="6" fillId="0" borderId="0" xfId="0" applyFont="1" applyAlignment="1">
      <alignment horizontal="left"/>
    </xf>
    <xf numFmtId="0" fontId="7" fillId="0" borderId="0" xfId="0" applyFont="1" applyAlignment="1">
      <alignment horizontal="left"/>
    </xf>
    <xf numFmtId="0" fontId="7" fillId="0" borderId="0" xfId="0" applyFont="1" applyAlignment="1">
      <alignment wrapText="1"/>
    </xf>
    <xf numFmtId="0" fontId="7" fillId="0" borderId="0" xfId="0" applyFont="1" applyAlignment="1">
      <alignment horizontal="right" wrapText="1"/>
    </xf>
    <xf numFmtId="0" fontId="6" fillId="0" borderId="0" xfId="0" applyFont="1" applyAlignment="1">
      <alignment wrapText="1"/>
    </xf>
    <xf numFmtId="0" fontId="6" fillId="0" borderId="0" xfId="0" applyFont="1" applyAlignment="1">
      <alignment horizontal="right" wrapText="1"/>
    </xf>
    <xf numFmtId="0" fontId="8" fillId="0" borderId="0" xfId="2" applyAlignment="1">
      <alignment wrapText="1"/>
    </xf>
    <xf numFmtId="49" fontId="9" fillId="0" borderId="0" xfId="0" applyNumberFormat="1" applyFont="1" applyAlignment="1">
      <alignment wrapText="1"/>
    </xf>
    <xf numFmtId="0" fontId="9" fillId="0" borderId="0" xfId="0" applyFont="1" applyAlignment="1">
      <alignment wrapText="1"/>
    </xf>
    <xf numFmtId="0" fontId="8" fillId="0" borderId="0" xfId="2"/>
    <xf numFmtId="0" fontId="8" fillId="0" borderId="0" xfId="2" applyAlignment="1">
      <alignment vertical="top"/>
    </xf>
    <xf numFmtId="0" fontId="0" fillId="0" borderId="0" xfId="0" applyAlignment="1">
      <alignment vertical="top"/>
    </xf>
    <xf numFmtId="0" fontId="3"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horizontal="left" vertical="top" wrapText="1"/>
    </xf>
    <xf numFmtId="0" fontId="0" fillId="0" borderId="0" xfId="0" applyAlignment="1"/>
    <xf numFmtId="0" fontId="8" fillId="0" borderId="0" xfId="2" applyAlignment="1">
      <alignment horizontal="left"/>
    </xf>
    <xf numFmtId="3" fontId="3" fillId="0" borderId="0" xfId="0" applyNumberFormat="1" applyFont="1" applyAlignment="1">
      <alignment horizontal="right" wrapText="1"/>
    </xf>
    <xf numFmtId="3" fontId="0" fillId="0" borderId="0" xfId="0" applyNumberFormat="1" applyAlignment="1">
      <alignment horizontal="right" wrapText="1"/>
    </xf>
    <xf numFmtId="0" fontId="9" fillId="0" borderId="0" xfId="0" applyFont="1" applyAlignment="1">
      <alignment horizontal="left"/>
    </xf>
    <xf numFmtId="0" fontId="10" fillId="0" borderId="0" xfId="0" applyFont="1" applyAlignment="1">
      <alignment horizontal="right" wrapText="1"/>
    </xf>
    <xf numFmtId="0" fontId="0" fillId="0" borderId="0" xfId="0" applyAlignment="1">
      <alignment vertical="top" wrapText="1"/>
    </xf>
    <xf numFmtId="0" fontId="0" fillId="0" borderId="0" xfId="0" applyAlignment="1">
      <alignment horizontal="right" vertical="top" wrapText="1"/>
    </xf>
    <xf numFmtId="164" fontId="0" fillId="0" borderId="0" xfId="0" applyNumberFormat="1" applyAlignment="1">
      <alignment vertical="top"/>
    </xf>
  </cellXfs>
  <cellStyles count="3">
    <cellStyle name="Heading 1" xfId="2" builtinId="16" customBuiltin="1"/>
    <cellStyle name="Normal" xfId="0" builtinId="0"/>
    <cellStyle name="Per cent" xfId="1" builtinId="5"/>
  </cellStyles>
  <dxfs count="72">
    <dxf>
      <numFmt numFmtId="3" formatCode="#,##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3" formatCode="#,##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font>
        <color theme="1"/>
      </font>
      <fill>
        <patternFill patternType="none">
          <fgColor indexed="64"/>
          <bgColor rgb="FFFFFF00"/>
        </patternFill>
      </fill>
    </dxf>
    <dxf>
      <font>
        <color theme="1"/>
      </font>
      <fill>
        <patternFill patternType="none">
          <fgColor indexed="64"/>
          <bgColor rgb="FFFFFF00"/>
        </patternFill>
      </fill>
    </dxf>
    <dxf>
      <font>
        <color theme="1"/>
      </font>
      <fill>
        <patternFill patternType="none">
          <fgColor indexed="64"/>
          <bgColor rgb="FFFFFF00"/>
        </patternFill>
      </fill>
    </dxf>
    <dxf>
      <font>
        <color theme="1"/>
      </font>
      <fill>
        <patternFill patternType="none">
          <fgColor indexed="64"/>
          <bgColor rgb="FFFFFF00"/>
        </patternFill>
      </fill>
    </dxf>
    <dxf>
      <font>
        <color theme="1"/>
      </font>
      <fill>
        <patternFill patternType="none">
          <fgColor indexed="64"/>
          <bgColor rgb="FFFFFF00"/>
        </patternFill>
      </fill>
    </dxf>
    <dxf>
      <font>
        <color theme="1"/>
      </font>
      <fill>
        <patternFill patternType="none">
          <fgColor indexed="64"/>
          <bgColor rgb="FFFFFF00"/>
        </patternFill>
      </fill>
    </dxf>
    <dxf>
      <font>
        <color theme="1"/>
      </font>
      <fill>
        <patternFill patternType="none">
          <fgColor indexed="64"/>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42" totalsRowShown="0" headerRowDxfId="61" dataDxfId="60">
  <tableColumns count="3">
    <tableColumn id="1" xr3:uid="{00000000-0010-0000-0000-000001000000}" name="Sheet name" dataDxfId="64"/>
    <tableColumn id="2" xr3:uid="{00000000-0010-0000-0000-000002000000}" name="Sheet title" dataDxfId="63"/>
    <tableColumn id="3" xr3:uid="{00000000-0010-0000-0000-000003000000}" name="Notes" dataDxfId="62"/>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13" totalsRowShown="0" headerRowDxfId="56" dataDxfId="57">
  <tableColumns count="2">
    <tableColumn id="1" xr3:uid="{00000000-0010-0000-0100-000001000000}" name="Note number" dataDxfId="59"/>
    <tableColumn id="2" xr3:uid="{00000000-0010-0000-0100-000002000000}" name="Note text" dataDxfId="58"/>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supplementary_table_1" displayName="supplementary_table_1" ref="A3:B27" totalsRowShown="0">
  <tableColumns count="2">
    <tableColumn id="1" xr3:uid="{00000000-0010-0000-0200-000001000000}" name="Year"/>
    <tableColumn id="2" xr3:uid="{00000000-0010-0000-0200-000002000000}" name="Number of TB notifications"/>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supplementary_table_2" displayName="supplementary_table_2" ref="A4:G52" totalsRowShown="0">
  <tableColumns count="7">
    <tableColumn id="1" xr3:uid="{00000000-0010-0000-0300-000001000000}" name="Area"/>
    <tableColumn id="2" xr3:uid="{00000000-0010-0000-0300-000002000000}" name="Year"/>
    <tableColumn id="3" xr3:uid="{00000000-0010-0000-0300-000003000000}" name="Number of TB notifications"/>
    <tableColumn id="4" xr3:uid="{00000000-0010-0000-0300-000004000000}" name="Total population"/>
    <tableColumn id="5" xr3:uid="{00000000-0010-0000-0300-000005000000}" name="TB notification rate per _x000a_100,000 population"/>
    <tableColumn id="6" xr3:uid="{00000000-0010-0000-0300-000006000000}" name="Lower 95% CI"/>
    <tableColumn id="7" xr3:uid="{00000000-0010-0000-0300-000007000000}" name="Upper 95% CI"/>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supplementary_table_3" displayName="supplementary_table_3" ref="A5:G25" totalsRowShown="0">
  <tableColumns count="7">
    <tableColumn id="1" xr3:uid="{00000000-0010-0000-0400-000001000000}" name="Year"/>
    <tableColumn id="2" xr3:uid="{00000000-0010-0000-0400-000002000000}" name="Required or observed TB notification rate"/>
    <tableColumn id="3" xr3:uid="{00000000-0010-0000-0400-000003000000}" name="Number of TB notifications"/>
    <tableColumn id="4" xr3:uid="{00000000-0010-0000-0400-000004000000}" name="Total population" dataDxfId="55"/>
    <tableColumn id="5" xr3:uid="{00000000-0010-0000-0400-000005000000}" name="TB notification rate _x000a_per 100,000 population"/>
    <tableColumn id="6" xr3:uid="{00000000-0010-0000-0400-000006000000}" name="Lower 95% CI"/>
    <tableColumn id="7" xr3:uid="{00000000-0010-0000-0400-000007000000}" name="Upper 95% CI"/>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supplementary_table_4" displayName="supplementary_table_4" ref="A4:Y22" totalsRowShown="0">
  <tableColumns count="25">
    <tableColumn id="1" xr3:uid="{00000000-0010-0000-0500-000001000000}" name="Upper tier local authority"/>
    <tableColumn id="2" xr3:uid="{00000000-0010-0000-0500-000002000000}" name="2001"/>
    <tableColumn id="3" xr3:uid="{00000000-0010-0000-0500-000003000000}" name="2002"/>
    <tableColumn id="4" xr3:uid="{00000000-0010-0000-0500-000004000000}" name="2003"/>
    <tableColumn id="5" xr3:uid="{00000000-0010-0000-0500-000005000000}" name="2004"/>
    <tableColumn id="6" xr3:uid="{00000000-0010-0000-0500-000006000000}" name="2005"/>
    <tableColumn id="7" xr3:uid="{00000000-0010-0000-0500-000007000000}" name="2006"/>
    <tableColumn id="8" xr3:uid="{00000000-0010-0000-0500-000008000000}" name="2007"/>
    <tableColumn id="9" xr3:uid="{00000000-0010-0000-0500-000009000000}" name="2008"/>
    <tableColumn id="10" xr3:uid="{00000000-0010-0000-0500-00000A000000}" name="2009"/>
    <tableColumn id="11" xr3:uid="{00000000-0010-0000-0500-00000B000000}" name="2010"/>
    <tableColumn id="12" xr3:uid="{00000000-0010-0000-0500-00000C000000}" name="2011"/>
    <tableColumn id="13" xr3:uid="{00000000-0010-0000-0500-00000D000000}" name="2012"/>
    <tableColumn id="14" xr3:uid="{00000000-0010-0000-0500-00000E000000}" name="2013"/>
    <tableColumn id="15" xr3:uid="{00000000-0010-0000-0500-00000F000000}" name="2014"/>
    <tableColumn id="16" xr3:uid="{00000000-0010-0000-0500-000010000000}" name="2015"/>
    <tableColumn id="17" xr3:uid="{00000000-0010-0000-0500-000011000000}" name="2016"/>
    <tableColumn id="18" xr3:uid="{00000000-0010-0000-0500-000012000000}" name="2017"/>
    <tableColumn id="19" xr3:uid="{00000000-0010-0000-0500-000013000000}" name="2018"/>
    <tableColumn id="20" xr3:uid="{00000000-0010-0000-0500-000014000000}" name="2019"/>
    <tableColumn id="21" xr3:uid="{00000000-0010-0000-0500-000015000000}" name="2020"/>
    <tableColumn id="22" xr3:uid="{00000000-0010-0000-0500-000016000000}" name="2021"/>
    <tableColumn id="23" xr3:uid="{00000000-0010-0000-0500-000017000000}" name="2022"/>
    <tableColumn id="24" xr3:uid="{00000000-0010-0000-0500-000018000000}" name="2023"/>
    <tableColumn id="25" xr3:uid="{00000000-0010-0000-0500-000019000000}" name="2024"/>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supplementary_table_5" displayName="supplementary_table_5" ref="A4:D22" totalsRowShown="0">
  <tableColumns count="4">
    <tableColumn id="1" xr3:uid="{00000000-0010-0000-0600-000001000000}" name="Upper tier local authority"/>
    <tableColumn id="2" xr3:uid="{00000000-0010-0000-0600-000002000000}" name="Number of TB notifications"/>
    <tableColumn id="3" xr3:uid="{00000000-0010-0000-0600-000003000000}" name="Total population"/>
    <tableColumn id="4" xr3:uid="{00000000-0010-0000-0600-000004000000}" name="TB notification rate by upper tier local authority of residence"/>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supplementary_table_6" displayName="supplementary_table_6" ref="A4:C22" totalsRowShown="0">
  <tableColumns count="3">
    <tableColumn id="1" xr3:uid="{00000000-0010-0000-0700-000001000000}" name="Sex"/>
    <tableColumn id="2" xr3:uid="{00000000-0010-0000-0700-000002000000}" name="Age group (years)"/>
    <tableColumn id="3" xr3:uid="{00000000-0010-0000-0700-000003000000}" name="Number of TB notifications"/>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supplementary_table_7" displayName="supplementary_table_7" ref="A4:G22" totalsRowShown="0">
  <tableColumns count="7">
    <tableColumn id="1" xr3:uid="{00000000-0010-0000-0800-000001000000}" name="Sex"/>
    <tableColumn id="2" xr3:uid="{00000000-0010-0000-0800-000002000000}" name="Age group (years)"/>
    <tableColumn id="3" xr3:uid="{00000000-0010-0000-0800-000003000000}" name="Number of TB notifications"/>
    <tableColumn id="4" xr3:uid="{00000000-0010-0000-0800-000004000000}" name="Total population"/>
    <tableColumn id="5" xr3:uid="{00000000-0010-0000-0800-000005000000}" name="TB notification rate (per 100,000)"/>
    <tableColumn id="6" xr3:uid="{00000000-0010-0000-0800-000006000000}" name="Lower 95% CI"/>
    <tableColumn id="7" xr3:uid="{00000000-0010-0000-0800-000007000000}" name="Upper 95% CI"/>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supplementary_table_8" displayName="supplementary_table_8" ref="A3:C51" totalsRowShown="0">
  <tableColumns count="3">
    <tableColumn id="1" xr3:uid="{00000000-0010-0000-0900-000001000000}" name="Year"/>
    <tableColumn id="2" xr3:uid="{00000000-0010-0000-0900-000002000000}" name="Place of birth"/>
    <tableColumn id="3" xr3:uid="{00000000-0010-0000-0900-000003000000}" name="Number of TB notifications"/>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supplementary_table_9" displayName="supplementary_table_9" ref="A3:D291" totalsRowShown="0">
  <tableColumns count="4">
    <tableColumn id="1" xr3:uid="{00000000-0010-0000-0A00-000001000000}" name="Year"/>
    <tableColumn id="2" xr3:uid="{00000000-0010-0000-0A00-000002000000}" name="Age group (years)"/>
    <tableColumn id="3" xr3:uid="{00000000-0010-0000-0A00-000003000000}" name="Place of birth"/>
    <tableColumn id="4" xr3:uid="{00000000-0010-0000-0A00-000004000000}" name="Number of TB notifications"/>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supplementary_table_10" displayName="supplementary_table_10" ref="A3:E99" totalsRowShown="0">
  <tableColumns count="5">
    <tableColumn id="1" xr3:uid="{00000000-0010-0000-0B00-000001000000}" name="Year"/>
    <tableColumn id="2" xr3:uid="{00000000-0010-0000-0B00-000002000000}" name="Time since entry"/>
    <tableColumn id="3" xr3:uid="{00000000-0010-0000-0B00-000003000000}" name="Number of TB notifications"/>
    <tableColumn id="4" xr3:uid="{00000000-0010-0000-0B00-000004000000}" name="Total number of TB notifications in year"/>
    <tableColumn id="5" xr3:uid="{00000000-0010-0000-0B00-000005000000}" name="Proportion of TB notifications"/>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supplementary_table_11" displayName="supplementary_table_11" ref="A3:C58" totalsRowShown="0">
  <tableColumns count="3">
    <tableColumn id="1" xr3:uid="{00000000-0010-0000-0C00-000001000000}" name="Year"/>
    <tableColumn id="2" xr3:uid="{00000000-0010-0000-0C00-000002000000}" name="Country of birth"/>
    <tableColumn id="3" xr3:uid="{00000000-0010-0000-0C00-000003000000}" name="Number of TB notifications"/>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supplementary_table_12" displayName="supplementary_table_12" ref="A3:C23" totalsRowShown="0">
  <tableColumns count="3">
    <tableColumn id="1" xr3:uid="{00000000-0010-0000-0D00-000001000000}" name="Ethnic group"/>
    <tableColumn id="2" xr3:uid="{00000000-0010-0000-0D00-000002000000}" name="Place of birth"/>
    <tableColumn id="3" xr3:uid="{00000000-0010-0000-0D00-000003000000}" name="Number of TB notifications"/>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supplementary_table_13" displayName="supplementary_table_13" ref="A3:D291" totalsRowShown="0">
  <tableColumns count="4">
    <tableColumn id="1" xr3:uid="{00000000-0010-0000-0E00-000001000000}" name="Year"/>
    <tableColumn id="2" xr3:uid="{00000000-0010-0000-0E00-000002000000}" name="Place of birth"/>
    <tableColumn id="3" xr3:uid="{00000000-0010-0000-0E00-000003000000}" name="Ethnic group"/>
    <tableColumn id="4" xr3:uid="{00000000-0010-0000-0E00-000004000000}" name="Number of TB notifications"/>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supplementary_table_14" displayName="supplementary_table_14" ref="A4:F15" totalsRowShown="0">
  <tableColumns count="6">
    <tableColumn id="1" xr3:uid="{00000000-0010-0000-0F00-000001000000}" name="Year"/>
    <tableColumn id="2" xr3:uid="{00000000-0010-0000-0F00-000002000000}" name="Number of TB notifications with pulmonary TB"/>
    <tableColumn id="3" xr3:uid="{00000000-0010-0000-0F00-000003000000}" name="Total number of TB notifications"/>
    <tableColumn id="4" xr3:uid="{00000000-0010-0000-0F00-000004000000}" name="Proportion of people notified with pulmonary TB"/>
    <tableColumn id="5" xr3:uid="{00000000-0010-0000-0F00-000005000000}" name="Lower 95% CI"/>
    <tableColumn id="6" xr3:uid="{00000000-0010-0000-0F00-000006000000}" name="Upper 95% CI"/>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supplementary_table_15" displayName="supplementary_table_15" ref="A4:F10" totalsRowShown="0">
  <tableColumns count="6">
    <tableColumn id="1" xr3:uid="{00000000-0010-0000-1000-000001000000}" name="Year"/>
    <tableColumn id="2" xr3:uid="{00000000-0010-0000-1000-000002000000}" name="Number of TB notifications offered an HIV test"/>
    <tableColumn id="3" xr3:uid="{00000000-0010-0000-1000-000003000000}" name="Total number of TB notifications"/>
    <tableColumn id="4" xr3:uid="{00000000-0010-0000-1000-000004000000}" name="Proportion of people notified with TB offered an HIV test (%)"/>
    <tableColumn id="5" xr3:uid="{00000000-0010-0000-1000-000005000000}" name="Lower 95% CI"/>
    <tableColumn id="6" xr3:uid="{00000000-0010-0000-1000-000006000000}" name="Upper 95% CI"/>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supplementary_table_16" displayName="supplementary_table_16" ref="A5:F11" totalsRowShown="0">
  <tableColumns count="6">
    <tableColumn id="1" xr3:uid="{00000000-0010-0000-1100-000001000000}" name="Year"/>
    <tableColumn id="2" xr3:uid="{00000000-0010-0000-1100-000002000000}" name="Number of TB notifications aged 15 years or over with at least one social risk factor"/>
    <tableColumn id="3" xr3:uid="{00000000-0010-0000-1100-000003000000}" name="Total number of TB notifications aged 15 years or over"/>
    <tableColumn id="4" xr3:uid="{00000000-0010-0000-1100-000004000000}" name="Proportion of people with TB aged 15 years or over with at least one social risk factor (%)"/>
    <tableColumn id="5" xr3:uid="{00000000-0010-0000-1100-000005000000}" name="Lower 95% CI"/>
    <tableColumn id="6" xr3:uid="{00000000-0010-0000-1100-000006000000}" name="Upper 95% CI"/>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supplementary_table_17" displayName="supplementary_table_17" ref="A4:F14" totalsRowShown="0">
  <tableColumns count="6">
    <tableColumn id="1" xr3:uid="{00000000-0010-0000-1200-000001000000}" name="IMD 2025 deprivation decile"/>
    <tableColumn id="2" xr3:uid="{00000000-0010-0000-1200-000002000000}" name="Number of TB notifications"/>
    <tableColumn id="3" xr3:uid="{00000000-0010-0000-1200-000003000000}" name="Total population"/>
    <tableColumn id="4" xr3:uid="{00000000-0010-0000-1200-000004000000}" name="TB notification rate per 100,000 population"/>
    <tableColumn id="5" xr3:uid="{00000000-0010-0000-1200-000005000000}" name="Lower 95% CI"/>
    <tableColumn id="6" xr3:uid="{00000000-0010-0000-1200-000006000000}" name="Upper 95% CI"/>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supplementary_table_18" displayName="supplementary_table_18" ref="A4:F11" totalsRowShown="0">
  <tableColumns count="6">
    <tableColumn id="1" xr3:uid="{00000000-0010-0000-1300-000001000000}" name="Year"/>
    <tableColumn id="2" xr3:uid="{00000000-0010-0000-1300-000002000000}" name="Number of TB notifications with pulmonary TB who were culture confirmed"/>
    <tableColumn id="3" xr3:uid="{00000000-0010-0000-1300-000003000000}" name="Total number of TB notifications with pulmonary TB"/>
    <tableColumn id="4" xr3:uid="{00000000-0010-0000-1300-000004000000}" name="Proportion of people notified with pulmonary TB who were culture confirmed (%)"/>
    <tableColumn id="5" xr3:uid="{00000000-0010-0000-1300-000005000000}" name="Lower 95% CI"/>
    <tableColumn id="6" xr3:uid="{00000000-0010-0000-1300-000006000000}" name="Upper 95% CI"/>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supplementary_table_19" displayName="supplementary_table_19" ref="A4:F11" totalsRowShown="0">
  <tableColumns count="6">
    <tableColumn id="1" xr3:uid="{00000000-0010-0000-1400-000001000000}" name="Year"/>
    <tableColumn id="2" xr3:uid="{00000000-0010-0000-1400-000002000000}" name="Number of people with culture confirmed TB with first line drug results"/>
    <tableColumn id="3" xr3:uid="{00000000-0010-0000-1400-000003000000}" name="Total number of people with culture confirmed TB"/>
    <tableColumn id="4" xr3:uid="{00000000-0010-0000-1400-000004000000}" name="Proportion of people with culture confirmed TB with first line drug results (%)"/>
    <tableColumn id="5" xr3:uid="{00000000-0010-0000-1400-000005000000}" name="Lower 95% CI"/>
    <tableColumn id="6" xr3:uid="{00000000-0010-0000-1400-000006000000}" name="Upper 95% CI"/>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supplementary_table_20" displayName="supplementary_table_20" ref="A4:F11" totalsRowShown="0">
  <tableColumns count="6">
    <tableColumn id="1" xr3:uid="{00000000-0010-0000-1500-000001000000}" name="Year"/>
    <tableColumn id="2" xr3:uid="{00000000-0010-0000-1500-000002000000}" name="Number of people with culture confirmed TB with initial resistance to any first line drug"/>
    <tableColumn id="3" xr3:uid="{00000000-0010-0000-1500-000003000000}" name="Total number of people culture confirmed TB"/>
    <tableColumn id="4" xr3:uid="{00000000-0010-0000-1500-000004000000}" name="Proportion of people notified with culture confirmed TB with initial resistance to any first line drug (%)"/>
    <tableColumn id="5" xr3:uid="{00000000-0010-0000-1500-000005000000}" name="Lower 95% CI"/>
    <tableColumn id="6" xr3:uid="{00000000-0010-0000-1500-000006000000}" name="Upper 95% CI"/>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supplementary_table_21" displayName="supplementary_table_21" ref="A3:B27" totalsRowShown="0">
  <tableColumns count="2">
    <tableColumn id="1" xr3:uid="{00000000-0010-0000-1600-000001000000}" name="Year"/>
    <tableColumn id="2" xr3:uid="{00000000-0010-0000-1600-000002000000}" name="Number of TB notifications in children aged under 18 years"/>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supplementary_table_22" displayName="supplementary_table_22" ref="A4:F28" totalsRowShown="0">
  <tableColumns count="6">
    <tableColumn id="1" xr3:uid="{00000000-0010-0000-1700-000001000000}" name="Year"/>
    <tableColumn id="2" xr3:uid="{00000000-0010-0000-1700-000002000000}" name="Number of TB notifications in children aged under 18 years"/>
    <tableColumn id="3" xr3:uid="{00000000-0010-0000-1700-000003000000}" name="Total population of children aged under 18 years"/>
    <tableColumn id="4" xr3:uid="{00000000-0010-0000-1700-000004000000}" name="TB notification rate per 100,000 population in children aged under 18 years"/>
    <tableColumn id="5" xr3:uid="{00000000-0010-0000-1700-000005000000}" name="Lower 95% CI"/>
    <tableColumn id="6" xr3:uid="{00000000-0010-0000-1700-000006000000}" name="Upper 95% CI"/>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supplementary_table_23" displayName="supplementary_table_23" ref="A3:C27" totalsRowShown="0">
  <tableColumns count="3">
    <tableColumn id="1" xr3:uid="{00000000-0010-0000-1800-000001000000}" name="Year"/>
    <tableColumn id="2" xr3:uid="{00000000-0010-0000-1800-000002000000}" name="Place of birth"/>
    <tableColumn id="3" xr3:uid="{00000000-0010-0000-1800-000003000000}" name="Number of TB notifications in children aged under 18 years"/>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supplementary_table_24" displayName="supplementary_table_24" ref="A3:C27" totalsRowShown="0">
  <tableColumns count="3">
    <tableColumn id="1" xr3:uid="{00000000-0010-0000-1900-000001000000}" name="Year"/>
    <tableColumn id="2" xr3:uid="{00000000-0010-0000-1900-000002000000}" name="Place of birth"/>
    <tableColumn id="3" xr3:uid="{00000000-0010-0000-1900-000003000000}" name="Number of TB notifications in children aged under 18 years"/>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supplementary_table_25" displayName="supplementary_table_25" ref="A6:F12" totalsRowShown="0">
  <tableColumns count="6">
    <tableColumn id="1" xr3:uid="{00000000-0010-0000-1A00-000001000000}" name="Year"/>
    <tableColumn id="2" xr3:uid="{00000000-0010-0000-1A00-000002000000}" name="Number of people notified with pulmonary TB with a treatment delay over 2 months"/>
    <tableColumn id="3" xr3:uid="{00000000-0010-0000-1A00-000003000000}" name="Total number of people notified with pulmonary TB"/>
    <tableColumn id="4" xr3:uid="{00000000-0010-0000-1A00-000004000000}" name="Proportion of people notified with pulmonary TB with a treatment delay over 2 months (%)"/>
    <tableColumn id="5" xr3:uid="{00000000-0010-0000-1A00-000005000000}" name="Lower 95% CI"/>
    <tableColumn id="6" xr3:uid="{00000000-0010-0000-1A00-000006000000}" name="Upper 95% CI"/>
  </tableColumns>
  <tableStyleInfo name="none"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supplementary_table_26" displayName="supplementary_table_26" ref="A6:F12" totalsRowShown="0">
  <tableColumns count="6">
    <tableColumn id="1" xr3:uid="{00000000-0010-0000-1B00-000001000000}" name="Year"/>
    <tableColumn id="2" xr3:uid="{00000000-0010-0000-1B00-000002000000}" name="Number of people notified with extra-pulmonary TB with a treatment delay over 2 months"/>
    <tableColumn id="3" xr3:uid="{00000000-0010-0000-1B00-000003000000}" name="Total number of people notified with extra-pulmonary TB"/>
    <tableColumn id="4" xr3:uid="{00000000-0010-0000-1B00-000004000000}" name="Proportion of people notified with extra-pulmonary TB with a treatment delay over 2 months (%)"/>
    <tableColumn id="5" xr3:uid="{00000000-0010-0000-1B00-000005000000}" name="Lower 95% CI"/>
    <tableColumn id="6" xr3:uid="{00000000-0010-0000-1B00-000006000000}" name="Upper 95% CI"/>
  </tableColumns>
  <tableStyleInfo name="none"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supplementary_table_27" displayName="supplementary_table_27" ref="A5:G11" totalsRowShown="0">
  <tableColumns count="7">
    <tableColumn id="1" xr3:uid="{00000000-0010-0000-1C00-000001000000}" name="Year"/>
    <tableColumn id="2" xr3:uid="{00000000-0010-0000-1C00-000002000000}" name="Median"/>
    <tableColumn id="3" xr3:uid="{00000000-0010-0000-1C00-000003000000}" name="Lower quartile"/>
    <tableColumn id="4" xr3:uid="{00000000-0010-0000-1C00-000004000000}" name="Upper quartile"/>
    <tableColumn id="5" xr3:uid="{00000000-0010-0000-1C00-000005000000}" name="Interquartile range"/>
    <tableColumn id="6" xr3:uid="{00000000-0010-0000-1C00-000006000000}" name="Lower limit"/>
    <tableColumn id="7" xr3:uid="{00000000-0010-0000-1C00-000007000000}" name="Upper limit"/>
  </tableColumns>
  <tableStyleInfo name="none"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supplementary_table_28" displayName="supplementary_table_28" ref="A5:F10" totalsRowShown="0">
  <tableColumns count="6">
    <tableColumn id="1" xr3:uid="{00000000-0010-0000-1D00-000001000000}" name="Year"/>
    <tableColumn id="2" xr3:uid="{00000000-0010-0000-1D00-000002000000}" name="Number of people with non-severe TB treated for non-MDR or non-RR TB with one or more social risk factors who completed treatment within 12 months"/>
    <tableColumn id="3" xr3:uid="{00000000-0010-0000-1D00-000003000000}" name="Total number of people with non-severe TB treated for non-MDR or non-RR TB with one or more social risk factors"/>
    <tableColumn id="4" xr3:uid="{00000000-0010-0000-1D00-000004000000}" name="Proportion of people with non-severe TB treated for non-MDR or non-RR TB with one or more social risk factors who completed treatment within 12 months (%)"/>
    <tableColumn id="5" xr3:uid="{00000000-0010-0000-1D00-000005000000}" name="Lower 95% CI"/>
    <tableColumn id="6" xr3:uid="{00000000-0010-0000-1D00-000006000000}" name="Upper 95% CI"/>
  </tableColumns>
  <tableStyleInfo name="none"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supplementary_table_29" displayName="supplementary_table_29" ref="A5:F10" totalsRowShown="0">
  <tableColumns count="6">
    <tableColumn id="1" xr3:uid="{00000000-0010-0000-1E00-000001000000}" name="Year"/>
    <tableColumn id="2" xr3:uid="{00000000-0010-0000-1E00-000002000000}" name="Number of people with non-severe TB treated for non-MDR or non-RR TB who completed treatment within 12 months"/>
    <tableColumn id="3" xr3:uid="{00000000-0010-0000-1E00-000003000000}" name="Total number of people with non-severe TB treated for non-MDR or non-RR TB"/>
    <tableColumn id="4" xr3:uid="{00000000-0010-0000-1E00-000004000000}" name="Proportion of people with non-severe TB treated for non-MDR or non-RR TB who completed treatment within 12 months compared with the target of 90% Region (%)"/>
    <tableColumn id="5" xr3:uid="{00000000-0010-0000-1E00-000005000000}" name="Lower 95% CI"/>
    <tableColumn id="6" xr3:uid="{00000000-0010-0000-1E00-000006000000}" name="Upper 95% CI"/>
  </tableColumns>
  <tableStyleInfo name="none"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supplementary_table_30" displayName="supplementary_table_30" ref="A4:E44" totalsRowShown="0" headerRowDxfId="71" dataDxfId="70">
  <tableColumns count="5">
    <tableColumn id="1" xr3:uid="{00000000-0010-0000-1F00-000001000000}" name="Year" dataDxfId="69"/>
    <tableColumn id="2" xr3:uid="{00000000-0010-0000-1F00-000002000000}" name="Outcome" dataDxfId="68"/>
    <tableColumn id="3" xr3:uid="{00000000-0010-0000-1F00-000003000000}" name="Number of people evaluated with non-severe TB treated for non-MDR and non-RR TB who did not complete treatment at 12 months by outcome" dataDxfId="67"/>
    <tableColumn id="4" xr3:uid="{00000000-0010-0000-1F00-000004000000}" name="Total number of people evaluated with non-severe TB treated for non-MDR and non-RR TB" dataDxfId="66"/>
    <tableColumn id="5" xr3:uid="{00000000-0010-0000-1F00-000005000000}" name="Proportion of people evaluated with non-severe TB treated for non-MDR and non-RR TB who did not complete treatment at 12 months (%)" dataDxfId="65"/>
  </tableColumns>
  <tableStyleInfo name="none"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supplementary_table_31" displayName="supplementary_table_31" ref="A6:F12" totalsRowShown="0">
  <tableColumns count="6">
    <tableColumn id="1" xr3:uid="{00000000-0010-0000-2000-000001000000}" name="Year"/>
    <tableColumn id="2" xr3:uid="{00000000-0010-0000-2000-000002000000}" name="Number of people with non-severe TB treated for non-MDR or non-RR TB who died at their last recorded treatment outcome"/>
    <tableColumn id="3" xr3:uid="{00000000-0010-0000-2000-000003000000}" name="Total number of people with non-severe TB treated for non-MDR or non-RR TB"/>
    <tableColumn id="4" xr3:uid="{00000000-0010-0000-2000-000004000000}" name="Proportion of people with non-severe TB treated for non-MDR or non-RR TB who died at their last recorded treatment outcome (%)"/>
    <tableColumn id="5" xr3:uid="{00000000-0010-0000-2000-000005000000}" name="Lower 95% CI"/>
    <tableColumn id="6" xr3:uid="{00000000-0010-0000-2000-000006000000}" name="Upper 95% CI"/>
  </tableColumns>
  <tableStyleInfo name="none"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supplementary_table_32" displayName="supplementary_table_32" ref="A5:F11" totalsRowShown="0">
  <tableColumns count="6">
    <tableColumn id="1" xr3:uid="{00000000-0010-0000-2100-000001000000}" name="Year"/>
    <tableColumn id="2" xr3:uid="{00000000-0010-0000-2100-000002000000}" name="Number of people notified with pulmonary TB with at least 5 contacts identified and screened for active and latent TB"/>
    <tableColumn id="3" xr3:uid="{00000000-0010-0000-2100-000003000000}" name="Total number of people notified with pulmonary TB"/>
    <tableColumn id="4" xr3:uid="{00000000-0010-0000-2100-000004000000}" name="Proportion of people notified with pulmonary TB with at least 5 contacts identified and screened for active and latent TB by year (%)"/>
    <tableColumn id="5" xr3:uid="{00000000-0010-0000-2100-000005000000}" name="Lower 95% CI"/>
    <tableColumn id="6" xr3:uid="{00000000-0010-0000-2100-000006000000}" name="Upper 95% CI"/>
  </tableColumns>
  <tableStyleInfo name="none"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2000000}" name="supplementary_table_33" displayName="supplementary_table_33" ref="A4:G8" totalsRowShown="0">
  <tableColumns count="7">
    <tableColumn id="1" xr3:uid="{00000000-0010-0000-2200-000001000000}" name="Category"/>
    <tableColumn id="2" xr3:uid="{00000000-0010-0000-2200-000002000000}" name="Total number of index individuals"/>
    <tableColumn id="3" xr3:uid="{00000000-0010-0000-2200-000003000000}" name="Number of contacts identified" dataDxfId="0"/>
    <tableColumn id="4" xr3:uid="{00000000-0010-0000-2200-000004000000}" name="Number of contacts screened for latent TB"/>
    <tableColumn id="5" xr3:uid="{00000000-0010-0000-2200-000005000000}" name="Number of contacts with latent TB"/>
    <tableColumn id="6" xr3:uid="{00000000-0010-0000-2200-000006000000}" name="Number of contacts with latent TB who completed treatment"/>
    <tableColumn id="7" xr3:uid="{00000000-0010-0000-2200-000007000000}" name="Proportion of contacts with latent TB who completed treatment"/>
  </tableColumns>
  <tableStyleInfo name="none"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3000000}" name="supplementary_table_34" displayName="supplementary_table_34" ref="A4:F11" totalsRowShown="0">
  <tableColumns count="6">
    <tableColumn id="1" xr3:uid="{00000000-0010-0000-2300-000001000000}" name="Year"/>
    <tableColumn id="2" xr3:uid="{00000000-0010-0000-2300-000002000000}" name="Number of TB notifications occurring within 5 years of entry to the UK for all countries of birth outside of the UK"/>
    <tableColumn id="3" xr3:uid="{00000000-0010-0000-2300-000003000000}" name="Total number of TB notifications occuring for all countries of birth outside of the UK"/>
    <tableColumn id="4" xr3:uid="{00000000-0010-0000-2300-000004000000}" name="Proportion of TB notifications occurring within 5 years of entry to the UK for all countries of birth outside of the UK (%)"/>
    <tableColumn id="5" xr3:uid="{00000000-0010-0000-2300-000005000000}" name="Lower 95% CI"/>
    <tableColumn id="6" xr3:uid="{00000000-0010-0000-2300-000006000000}" name="Upper 95% CI"/>
  </tableColumns>
  <tableStyleInfo name="none"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4000000}" name="supplementary_table_35" displayName="supplementary_table_35" ref="A3:Y66" totalsRowShown="0">
  <tableColumns count="25">
    <tableColumn id="1" xr3:uid="{00000000-0010-0000-2400-000001000000}" name="Lower tier local authority"/>
    <tableColumn id="2" xr3:uid="{00000000-0010-0000-2400-000002000000}" name="2001"/>
    <tableColumn id="3" xr3:uid="{00000000-0010-0000-2400-000003000000}" name="2002"/>
    <tableColumn id="4" xr3:uid="{00000000-0010-0000-2400-000004000000}" name="2003"/>
    <tableColumn id="5" xr3:uid="{00000000-0010-0000-2400-000005000000}" name="2004"/>
    <tableColumn id="6" xr3:uid="{00000000-0010-0000-2400-000006000000}" name="2005"/>
    <tableColumn id="7" xr3:uid="{00000000-0010-0000-2400-000007000000}" name="2006"/>
    <tableColumn id="8" xr3:uid="{00000000-0010-0000-2400-000008000000}" name="2007"/>
    <tableColumn id="9" xr3:uid="{00000000-0010-0000-2400-000009000000}" name="2008"/>
    <tableColumn id="10" xr3:uid="{00000000-0010-0000-2400-00000A000000}" name="2009"/>
    <tableColumn id="11" xr3:uid="{00000000-0010-0000-2400-00000B000000}" name="2010"/>
    <tableColumn id="12" xr3:uid="{00000000-0010-0000-2400-00000C000000}" name="2011"/>
    <tableColumn id="13" xr3:uid="{00000000-0010-0000-2400-00000D000000}" name="2012"/>
    <tableColumn id="14" xr3:uid="{00000000-0010-0000-2400-00000E000000}" name="2013"/>
    <tableColumn id="15" xr3:uid="{00000000-0010-0000-2400-00000F000000}" name="2014"/>
    <tableColumn id="16" xr3:uid="{00000000-0010-0000-2400-000010000000}" name="2015"/>
    <tableColumn id="17" xr3:uid="{00000000-0010-0000-2400-000011000000}" name="2016"/>
    <tableColumn id="18" xr3:uid="{00000000-0010-0000-2400-000012000000}" name="2017"/>
    <tableColumn id="19" xr3:uid="{00000000-0010-0000-2400-000013000000}" name="2018"/>
    <tableColumn id="20" xr3:uid="{00000000-0010-0000-2400-000014000000}" name="2019"/>
    <tableColumn id="21" xr3:uid="{00000000-0010-0000-2400-000015000000}" name="2020"/>
    <tableColumn id="22" xr3:uid="{00000000-0010-0000-2400-000016000000}" name="2021"/>
    <tableColumn id="23" xr3:uid="{00000000-0010-0000-2400-000017000000}" name="2022"/>
    <tableColumn id="24" xr3:uid="{00000000-0010-0000-2400-000018000000}" name="2023"/>
    <tableColumn id="25" xr3:uid="{00000000-0010-0000-2400-000019000000}" name="2024"/>
  </tableColumns>
  <tableStyleInfo name="none"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5000000}" name="supplementary_table_36" displayName="supplementary_table_36" ref="A3:Y66" totalsRowShown="0">
  <tableColumns count="25">
    <tableColumn id="1" xr3:uid="{00000000-0010-0000-2500-000001000000}" name="Lower tier local authority"/>
    <tableColumn id="2" xr3:uid="{00000000-0010-0000-2500-000002000000}" name="2001"/>
    <tableColumn id="3" xr3:uid="{00000000-0010-0000-2500-000003000000}" name="2002"/>
    <tableColumn id="4" xr3:uid="{00000000-0010-0000-2500-000004000000}" name="2003"/>
    <tableColumn id="5" xr3:uid="{00000000-0010-0000-2500-000005000000}" name="2004"/>
    <tableColumn id="6" xr3:uid="{00000000-0010-0000-2500-000006000000}" name="2005"/>
    <tableColumn id="7" xr3:uid="{00000000-0010-0000-2500-000007000000}" name="2006"/>
    <tableColumn id="8" xr3:uid="{00000000-0010-0000-2500-000008000000}" name="2007"/>
    <tableColumn id="9" xr3:uid="{00000000-0010-0000-2500-000009000000}" name="2008"/>
    <tableColumn id="10" xr3:uid="{00000000-0010-0000-2500-00000A000000}" name="2009"/>
    <tableColumn id="11" xr3:uid="{00000000-0010-0000-2500-00000B000000}" name="2010"/>
    <tableColumn id="12" xr3:uid="{00000000-0010-0000-2500-00000C000000}" name="2011"/>
    <tableColumn id="13" xr3:uid="{00000000-0010-0000-2500-00000D000000}" name="2012"/>
    <tableColumn id="14" xr3:uid="{00000000-0010-0000-2500-00000E000000}" name="2013"/>
    <tableColumn id="15" xr3:uid="{00000000-0010-0000-2500-00000F000000}" name="2014"/>
    <tableColumn id="16" xr3:uid="{00000000-0010-0000-2500-000010000000}" name="2015"/>
    <tableColumn id="17" xr3:uid="{00000000-0010-0000-2500-000011000000}" name="2016"/>
    <tableColumn id="18" xr3:uid="{00000000-0010-0000-2500-000012000000}" name="2017"/>
    <tableColumn id="19" xr3:uid="{00000000-0010-0000-2500-000013000000}" name="2018"/>
    <tableColumn id="20" xr3:uid="{00000000-0010-0000-2500-000014000000}" name="2019"/>
    <tableColumn id="21" xr3:uid="{00000000-0010-0000-2500-000015000000}" name="2020"/>
    <tableColumn id="22" xr3:uid="{00000000-0010-0000-2500-000016000000}" name="2021"/>
    <tableColumn id="23" xr3:uid="{00000000-0010-0000-2500-000017000000}" name="2022"/>
    <tableColumn id="24" xr3:uid="{00000000-0010-0000-2500-000018000000}" name="2023"/>
    <tableColumn id="25" xr3:uid="{00000000-0010-0000-2500-000019000000}" name="2024"/>
  </tableColumns>
  <tableStyleInfo name="none" showFirstColumn="0" showLastColumn="0" showRowStripes="0"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6000000}" name="supplementary_table_37" displayName="supplementary_table_37" ref="A3:Y11" totalsRowShown="0" headerRowDxfId="28" dataDxfId="29">
  <tableColumns count="25">
    <tableColumn id="1" xr3:uid="{00000000-0010-0000-2600-000001000000}" name="NHS ICB" dataDxfId="54"/>
    <tableColumn id="2" xr3:uid="{00000000-0010-0000-2600-000002000000}" name="2001" dataDxfId="53"/>
    <tableColumn id="3" xr3:uid="{00000000-0010-0000-2600-000003000000}" name="2002" dataDxfId="52"/>
    <tableColumn id="4" xr3:uid="{00000000-0010-0000-2600-000004000000}" name="2003" dataDxfId="51"/>
    <tableColumn id="5" xr3:uid="{00000000-0010-0000-2600-000005000000}" name="2004" dataDxfId="50"/>
    <tableColumn id="6" xr3:uid="{00000000-0010-0000-2600-000006000000}" name="2005" dataDxfId="49"/>
    <tableColumn id="7" xr3:uid="{00000000-0010-0000-2600-000007000000}" name="2006" dataDxfId="48"/>
    <tableColumn id="8" xr3:uid="{00000000-0010-0000-2600-000008000000}" name="2007" dataDxfId="47"/>
    <tableColumn id="9" xr3:uid="{00000000-0010-0000-2600-000009000000}" name="2008" dataDxfId="46"/>
    <tableColumn id="10" xr3:uid="{00000000-0010-0000-2600-00000A000000}" name="2009" dataDxfId="45"/>
    <tableColumn id="11" xr3:uid="{00000000-0010-0000-2600-00000B000000}" name="2010" dataDxfId="44"/>
    <tableColumn id="12" xr3:uid="{00000000-0010-0000-2600-00000C000000}" name="2011" dataDxfId="43"/>
    <tableColumn id="13" xr3:uid="{00000000-0010-0000-2600-00000D000000}" name="2012" dataDxfId="42"/>
    <tableColumn id="14" xr3:uid="{00000000-0010-0000-2600-00000E000000}" name="2013" dataDxfId="41"/>
    <tableColumn id="15" xr3:uid="{00000000-0010-0000-2600-00000F000000}" name="2014" dataDxfId="40"/>
    <tableColumn id="16" xr3:uid="{00000000-0010-0000-2600-000010000000}" name="2015" dataDxfId="39"/>
    <tableColumn id="17" xr3:uid="{00000000-0010-0000-2600-000011000000}" name="2016" dataDxfId="38"/>
    <tableColumn id="18" xr3:uid="{00000000-0010-0000-2600-000012000000}" name="2017" dataDxfId="37"/>
    <tableColumn id="19" xr3:uid="{00000000-0010-0000-2600-000013000000}" name="2018" dataDxfId="36"/>
    <tableColumn id="20" xr3:uid="{00000000-0010-0000-2600-000014000000}" name="2019" dataDxfId="35"/>
    <tableColumn id="21" xr3:uid="{00000000-0010-0000-2600-000015000000}" name="2020" dataDxfId="34"/>
    <tableColumn id="22" xr3:uid="{00000000-0010-0000-2600-000016000000}" name="2021" dataDxfId="33"/>
    <tableColumn id="23" xr3:uid="{00000000-0010-0000-2600-000017000000}" name="2022" dataDxfId="32"/>
    <tableColumn id="24" xr3:uid="{00000000-0010-0000-2600-000018000000}" name="2023" dataDxfId="31"/>
    <tableColumn id="25" xr3:uid="{00000000-0010-0000-2600-000019000000}" name="2024" dataDxfId="30"/>
  </tableColumns>
  <tableStyleInfo name="none" showFirstColumn="0" showLastColumn="0" showRowStripes="0"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7000000}" name="supplementary_table_38" displayName="supplementary_table_38" ref="A3:Y11" totalsRowShown="0" headerRowDxfId="1" dataDxfId="2">
  <tableColumns count="25">
    <tableColumn id="1" xr3:uid="{00000000-0010-0000-2700-000001000000}" name="NHS ICB" dataDxfId="27"/>
    <tableColumn id="2" xr3:uid="{00000000-0010-0000-2700-000002000000}" name="2001" dataDxfId="26"/>
    <tableColumn id="3" xr3:uid="{00000000-0010-0000-2700-000003000000}" name="2002" dataDxfId="25"/>
    <tableColumn id="4" xr3:uid="{00000000-0010-0000-2700-000004000000}" name="2003" dataDxfId="24"/>
    <tableColumn id="5" xr3:uid="{00000000-0010-0000-2700-000005000000}" name="2004" dataDxfId="23"/>
    <tableColumn id="6" xr3:uid="{00000000-0010-0000-2700-000006000000}" name="2005" dataDxfId="22"/>
    <tableColumn id="7" xr3:uid="{00000000-0010-0000-2700-000007000000}" name="2006" dataDxfId="21"/>
    <tableColumn id="8" xr3:uid="{00000000-0010-0000-2700-000008000000}" name="2007" dataDxfId="20"/>
    <tableColumn id="9" xr3:uid="{00000000-0010-0000-2700-000009000000}" name="2008" dataDxfId="19"/>
    <tableColumn id="10" xr3:uid="{00000000-0010-0000-2700-00000A000000}" name="2009" dataDxfId="18"/>
    <tableColumn id="11" xr3:uid="{00000000-0010-0000-2700-00000B000000}" name="2010" dataDxfId="17"/>
    <tableColumn id="12" xr3:uid="{00000000-0010-0000-2700-00000C000000}" name="2011" dataDxfId="16"/>
    <tableColumn id="13" xr3:uid="{00000000-0010-0000-2700-00000D000000}" name="2012" dataDxfId="15"/>
    <tableColumn id="14" xr3:uid="{00000000-0010-0000-2700-00000E000000}" name="2013" dataDxfId="14"/>
    <tableColumn id="15" xr3:uid="{00000000-0010-0000-2700-00000F000000}" name="2014" dataDxfId="13"/>
    <tableColumn id="16" xr3:uid="{00000000-0010-0000-2700-000010000000}" name="2015" dataDxfId="12"/>
    <tableColumn id="17" xr3:uid="{00000000-0010-0000-2700-000011000000}" name="2016" dataDxfId="11"/>
    <tableColumn id="18" xr3:uid="{00000000-0010-0000-2700-000012000000}" name="2017" dataDxfId="10"/>
    <tableColumn id="19" xr3:uid="{00000000-0010-0000-2700-000013000000}" name="2018" dataDxfId="9"/>
    <tableColumn id="20" xr3:uid="{00000000-0010-0000-2700-000014000000}" name="2019" dataDxfId="8"/>
    <tableColumn id="21" xr3:uid="{00000000-0010-0000-2700-000015000000}" name="2020" dataDxfId="7"/>
    <tableColumn id="22" xr3:uid="{00000000-0010-0000-2700-000016000000}" name="2021" dataDxfId="6"/>
    <tableColumn id="23" xr3:uid="{00000000-0010-0000-2700-000017000000}" name="2022" dataDxfId="5"/>
    <tableColumn id="24" xr3:uid="{00000000-0010-0000-2700-000018000000}" name="2023" dataDxfId="4"/>
    <tableColumn id="25" xr3:uid="{00000000-0010-0000-2700-000019000000}" name="2024" dataDxfId="3"/>
  </tableColumns>
  <tableStyleInfo name="none" showFirstColumn="0" showLastColumn="0" showRowStripes="0"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supplementary_table_39" displayName="supplementary_table_39" ref="A3:Y21" totalsRowShown="0">
  <tableColumns count="25">
    <tableColumn id="1" xr3:uid="{00000000-0010-0000-2800-000001000000}" name="Upper tier local authority"/>
    <tableColumn id="2" xr3:uid="{00000000-0010-0000-2800-000002000000}" name="2001"/>
    <tableColumn id="3" xr3:uid="{00000000-0010-0000-2800-000003000000}" name="2002"/>
    <tableColumn id="4" xr3:uid="{00000000-0010-0000-2800-000004000000}" name="2003"/>
    <tableColumn id="5" xr3:uid="{00000000-0010-0000-2800-000005000000}" name="2004"/>
    <tableColumn id="6" xr3:uid="{00000000-0010-0000-2800-000006000000}" name="2005"/>
    <tableColumn id="7" xr3:uid="{00000000-0010-0000-2800-000007000000}" name="2006"/>
    <tableColumn id="8" xr3:uid="{00000000-0010-0000-2800-000008000000}" name="2007"/>
    <tableColumn id="9" xr3:uid="{00000000-0010-0000-2800-000009000000}" name="2008"/>
    <tableColumn id="10" xr3:uid="{00000000-0010-0000-2800-00000A000000}" name="2009"/>
    <tableColumn id="11" xr3:uid="{00000000-0010-0000-2800-00000B000000}" name="2010"/>
    <tableColumn id="12" xr3:uid="{00000000-0010-0000-2800-00000C000000}" name="2011"/>
    <tableColumn id="13" xr3:uid="{00000000-0010-0000-2800-00000D000000}" name="2012"/>
    <tableColumn id="14" xr3:uid="{00000000-0010-0000-2800-00000E000000}" name="2013"/>
    <tableColumn id="15" xr3:uid="{00000000-0010-0000-2800-00000F000000}" name="2014"/>
    <tableColumn id="16" xr3:uid="{00000000-0010-0000-2800-000010000000}" name="2015"/>
    <tableColumn id="17" xr3:uid="{00000000-0010-0000-2800-000011000000}" name="2016"/>
    <tableColumn id="18" xr3:uid="{00000000-0010-0000-2800-000012000000}" name="2017"/>
    <tableColumn id="19" xr3:uid="{00000000-0010-0000-2800-000013000000}" name="2018"/>
    <tableColumn id="20" xr3:uid="{00000000-0010-0000-2800-000014000000}" name="2019"/>
    <tableColumn id="21" xr3:uid="{00000000-0010-0000-2800-000015000000}" name="2020"/>
    <tableColumn id="22" xr3:uid="{00000000-0010-0000-2800-000016000000}" name="2021"/>
    <tableColumn id="23" xr3:uid="{00000000-0010-0000-2800-000017000000}" name="2022"/>
    <tableColumn id="24" xr3:uid="{00000000-0010-0000-2800-000018000000}" name="2023"/>
    <tableColumn id="25" xr3:uid="{00000000-0010-0000-2800-000019000000}" name="2024"/>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workbookViewId="0"/>
  </sheetViews>
  <sheetFormatPr defaultColWidth="11.07421875" defaultRowHeight="15.5" x14ac:dyDescent="0.35"/>
  <cols>
    <col min="1" max="1" width="72.69140625" customWidth="1"/>
  </cols>
  <sheetData>
    <row r="1" spans="1:1" ht="40" x14ac:dyDescent="0.4">
      <c r="A1" s="20" t="s">
        <v>507</v>
      </c>
    </row>
    <row r="2" spans="1:1" ht="46.5" x14ac:dyDescent="0.35">
      <c r="A2" s="1" t="s">
        <v>0</v>
      </c>
    </row>
    <row r="3" spans="1:1" x14ac:dyDescent="0.35">
      <c r="A3" s="1" t="s">
        <v>1</v>
      </c>
    </row>
    <row r="4" spans="1:1" ht="31" x14ac:dyDescent="0.35">
      <c r="A4" s="1" t="s">
        <v>2</v>
      </c>
    </row>
    <row r="5" spans="1:1" ht="34" customHeight="1" x14ac:dyDescent="0.4">
      <c r="A5" s="2" t="s">
        <v>3</v>
      </c>
    </row>
    <row r="6" spans="1:1" x14ac:dyDescent="0.35">
      <c r="A6" s="21" t="s">
        <v>505</v>
      </c>
    </row>
    <row r="7" spans="1:1" ht="34" customHeight="1" x14ac:dyDescent="0.4">
      <c r="A7" s="2" t="s">
        <v>4</v>
      </c>
    </row>
    <row r="8" spans="1:1" x14ac:dyDescent="0.35">
      <c r="A8" s="22" t="s">
        <v>506</v>
      </c>
    </row>
    <row r="9" spans="1:1" ht="34" customHeight="1" x14ac:dyDescent="0.4">
      <c r="A9" s="2" t="s">
        <v>5</v>
      </c>
    </row>
    <row r="10" spans="1:1" ht="46.5" x14ac:dyDescent="0.35">
      <c r="A10" s="1" t="s">
        <v>6</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2"/>
  <sheetViews>
    <sheetView workbookViewId="0"/>
  </sheetViews>
  <sheetFormatPr defaultColWidth="11.07421875" defaultRowHeight="15.5" x14ac:dyDescent="0.35"/>
  <cols>
    <col min="1" max="1" width="30.3046875" style="25" customWidth="1"/>
    <col min="2" max="2" width="56.69140625" style="25" customWidth="1"/>
    <col min="3" max="3" width="32.69140625" style="25" customWidth="1"/>
    <col min="4" max="16384" width="11.07421875" style="25"/>
  </cols>
  <sheetData>
    <row r="1" spans="1:3" ht="20" x14ac:dyDescent="0.35">
      <c r="A1" s="24" t="s">
        <v>7</v>
      </c>
    </row>
    <row r="2" spans="1:3" x14ac:dyDescent="0.35">
      <c r="A2" s="25" t="s">
        <v>8</v>
      </c>
    </row>
    <row r="3" spans="1:3" ht="26" customHeight="1" x14ac:dyDescent="0.35">
      <c r="A3" s="26" t="s">
        <v>9</v>
      </c>
      <c r="B3" s="26" t="s">
        <v>10</v>
      </c>
      <c r="C3" s="26" t="s">
        <v>5</v>
      </c>
    </row>
    <row r="4" spans="1:3" ht="31" x14ac:dyDescent="0.35">
      <c r="A4" s="28" t="str">
        <f>HYPERLINK("#Supplementary_table_1!A1", "Supplementary_table_1")</f>
        <v>Supplementary_table_1</v>
      </c>
      <c r="B4" s="27" t="s">
        <v>11</v>
      </c>
      <c r="C4" s="27" t="s">
        <v>12</v>
      </c>
    </row>
    <row r="5" spans="1:3" ht="31" x14ac:dyDescent="0.35">
      <c r="A5" s="28" t="str">
        <f>HYPERLINK("#Supplementary_table_2!A1", "Supplementary_table_2")</f>
        <v>Supplementary_table_2</v>
      </c>
      <c r="B5" s="27" t="s">
        <v>13</v>
      </c>
      <c r="C5" s="27" t="s">
        <v>14</v>
      </c>
    </row>
    <row r="6" spans="1:3" ht="62" x14ac:dyDescent="0.35">
      <c r="A6" s="28" t="str">
        <f>HYPERLINK("#Supplementary_table_3!A1", "Supplementary_table_3")</f>
        <v>Supplementary_table_3</v>
      </c>
      <c r="B6" s="27" t="s">
        <v>15</v>
      </c>
      <c r="C6" s="27" t="s">
        <v>16</v>
      </c>
    </row>
    <row r="7" spans="1:3" ht="31" x14ac:dyDescent="0.35">
      <c r="A7" s="28" t="str">
        <f>HYPERLINK("#Supplementary_table_4!A1", "Supplementary_table_4")</f>
        <v>Supplementary_table_4</v>
      </c>
      <c r="B7" s="27" t="s">
        <v>17</v>
      </c>
      <c r="C7" s="27" t="s">
        <v>18</v>
      </c>
    </row>
    <row r="8" spans="1:3" ht="31" x14ac:dyDescent="0.35">
      <c r="A8" s="28" t="str">
        <f>HYPERLINK("#Supplementary_table_5!A1", "Supplementary_table_5")</f>
        <v>Supplementary_table_5</v>
      </c>
      <c r="B8" s="27" t="s">
        <v>19</v>
      </c>
      <c r="C8" s="27" t="s">
        <v>20</v>
      </c>
    </row>
    <row r="9" spans="1:3" ht="31" x14ac:dyDescent="0.35">
      <c r="A9" s="28" t="str">
        <f>HYPERLINK("#Supplementary_table_6!A1", "Supplementary_table_6")</f>
        <v>Supplementary_table_6</v>
      </c>
      <c r="B9" s="27" t="s">
        <v>21</v>
      </c>
      <c r="C9" s="27" t="s">
        <v>22</v>
      </c>
    </row>
    <row r="10" spans="1:3" ht="31" x14ac:dyDescent="0.35">
      <c r="A10" s="28" t="str">
        <f>HYPERLINK("#Supplementary_table_7!A1", "Supplementary_table_7")</f>
        <v>Supplementary_table_7</v>
      </c>
      <c r="B10" s="27" t="s">
        <v>23</v>
      </c>
      <c r="C10" s="27" t="s">
        <v>24</v>
      </c>
    </row>
    <row r="11" spans="1:3" ht="31" x14ac:dyDescent="0.35">
      <c r="A11" s="28" t="str">
        <f>HYPERLINK("#Supplementary_table_8!A1", "Supplementary_table_8")</f>
        <v>Supplementary_table_8</v>
      </c>
      <c r="B11" s="27" t="s">
        <v>25</v>
      </c>
      <c r="C11" s="27" t="s">
        <v>26</v>
      </c>
    </row>
    <row r="12" spans="1:3" ht="46.5" x14ac:dyDescent="0.35">
      <c r="A12" s="28" t="str">
        <f>HYPERLINK("#Supplementary_table_9!A1", "Supplementary_table_9")</f>
        <v>Supplementary_table_9</v>
      </c>
      <c r="B12" s="27" t="s">
        <v>27</v>
      </c>
      <c r="C12" s="27" t="s">
        <v>28</v>
      </c>
    </row>
    <row r="13" spans="1:3" ht="46.5" x14ac:dyDescent="0.35">
      <c r="A13" s="28" t="str">
        <f>HYPERLINK("#Supplementary_table_10!A1", "Supplementary_table_10")</f>
        <v>Supplementary_table_10</v>
      </c>
      <c r="B13" s="27" t="s">
        <v>29</v>
      </c>
      <c r="C13" s="27" t="s">
        <v>30</v>
      </c>
    </row>
    <row r="14" spans="1:3" ht="46.5" x14ac:dyDescent="0.35">
      <c r="A14" s="28" t="str">
        <f>HYPERLINK("#Supplementary_table_11!A1", "Supplementary_table_11")</f>
        <v>Supplementary_table_11</v>
      </c>
      <c r="B14" s="27" t="s">
        <v>31</v>
      </c>
      <c r="C14" s="27" t="s">
        <v>32</v>
      </c>
    </row>
    <row r="15" spans="1:3" ht="31" x14ac:dyDescent="0.35">
      <c r="A15" s="28" t="str">
        <f>HYPERLINK("#Supplementary_table_12!A1", "Supplementary_table_12")</f>
        <v>Supplementary_table_12</v>
      </c>
      <c r="B15" s="27" t="s">
        <v>33</v>
      </c>
      <c r="C15" s="27" t="s">
        <v>34</v>
      </c>
    </row>
    <row r="16" spans="1:3" ht="46.5" x14ac:dyDescent="0.35">
      <c r="A16" s="28" t="str">
        <f>HYPERLINK("#Supplementary_table_13!A1", "Supplementary_table_13")</f>
        <v>Supplementary_table_13</v>
      </c>
      <c r="B16" s="27" t="s">
        <v>35</v>
      </c>
      <c r="C16" s="27" t="s">
        <v>36</v>
      </c>
    </row>
    <row r="17" spans="1:3" ht="31" x14ac:dyDescent="0.35">
      <c r="A17" s="28" t="str">
        <f>HYPERLINK("#Supplementary_table_14!A1", "Supplementary_table_14")</f>
        <v>Supplementary_table_14</v>
      </c>
      <c r="B17" s="27" t="s">
        <v>37</v>
      </c>
      <c r="C17" s="27" t="s">
        <v>38</v>
      </c>
    </row>
    <row r="18" spans="1:3" ht="31" x14ac:dyDescent="0.35">
      <c r="A18" s="28" t="str">
        <f>HYPERLINK("#Supplementary_table_15!A1", "Supplementary_table_15")</f>
        <v>Supplementary_table_15</v>
      </c>
      <c r="B18" s="27" t="s">
        <v>39</v>
      </c>
      <c r="C18" s="27" t="s">
        <v>40</v>
      </c>
    </row>
    <row r="19" spans="1:3" ht="46.5" x14ac:dyDescent="0.35">
      <c r="A19" s="28" t="str">
        <f>HYPERLINK("#Supplementary_table_16!A1", "Supplementary_table_16")</f>
        <v>Supplementary_table_16</v>
      </c>
      <c r="B19" s="27" t="s">
        <v>41</v>
      </c>
      <c r="C19" s="27" t="s">
        <v>42</v>
      </c>
    </row>
    <row r="20" spans="1:3" ht="31" x14ac:dyDescent="0.35">
      <c r="A20" s="28" t="str">
        <f>HYPERLINK("#Supplementary_table_17!A1", "Supplementary_table_17")</f>
        <v>Supplementary_table_17</v>
      </c>
      <c r="B20" s="27" t="s">
        <v>43</v>
      </c>
      <c r="C20" s="27" t="s">
        <v>44</v>
      </c>
    </row>
    <row r="21" spans="1:3" ht="46.5" x14ac:dyDescent="0.35">
      <c r="A21" s="28" t="str">
        <f>HYPERLINK("#Supplementary_table_18!A1", "Supplementary_table_18")</f>
        <v>Supplementary_table_18</v>
      </c>
      <c r="B21" s="27" t="s">
        <v>45</v>
      </c>
      <c r="C21" s="27" t="s">
        <v>46</v>
      </c>
    </row>
    <row r="22" spans="1:3" ht="31" x14ac:dyDescent="0.35">
      <c r="A22" s="28" t="str">
        <f>HYPERLINK("#Supplementary_table_19!A1", "Supplementary_table_19")</f>
        <v>Supplementary_table_19</v>
      </c>
      <c r="B22" s="27" t="s">
        <v>47</v>
      </c>
      <c r="C22" s="27" t="s">
        <v>48</v>
      </c>
    </row>
    <row r="23" spans="1:3" ht="46.5" x14ac:dyDescent="0.35">
      <c r="A23" s="28" t="str">
        <f>HYPERLINK("#Supplementary_table_20!A1", "Supplementary_table_20")</f>
        <v>Supplementary_table_20</v>
      </c>
      <c r="B23" s="27" t="s">
        <v>49</v>
      </c>
      <c r="C23" s="27" t="s">
        <v>50</v>
      </c>
    </row>
    <row r="24" spans="1:3" ht="31" x14ac:dyDescent="0.35">
      <c r="A24" s="28" t="str">
        <f>HYPERLINK("#Supplementary_table_21!A1", "Supplementary_table_21")</f>
        <v>Supplementary_table_21</v>
      </c>
      <c r="B24" s="27" t="s">
        <v>51</v>
      </c>
      <c r="C24" s="27" t="s">
        <v>52</v>
      </c>
    </row>
    <row r="25" spans="1:3" ht="46.5" x14ac:dyDescent="0.35">
      <c r="A25" s="28" t="str">
        <f>HYPERLINK("#Supplementary_table_22!A1", "Supplementary_table_22")</f>
        <v>Supplementary_table_22</v>
      </c>
      <c r="B25" s="27" t="s">
        <v>53</v>
      </c>
      <c r="C25" s="27" t="s">
        <v>54</v>
      </c>
    </row>
    <row r="26" spans="1:3" ht="31" x14ac:dyDescent="0.35">
      <c r="A26" s="28" t="str">
        <f>HYPERLINK("#Supplementary_table_23!A1", "Supplementary_table_23")</f>
        <v>Supplementary_table_23</v>
      </c>
      <c r="B26" s="27" t="s">
        <v>55</v>
      </c>
      <c r="C26" s="27" t="s">
        <v>56</v>
      </c>
    </row>
    <row r="27" spans="1:3" ht="31" x14ac:dyDescent="0.35">
      <c r="A27" s="28" t="str">
        <f>HYPERLINK("#Supplementary_table_24!A1", "Supplementary_table_24")</f>
        <v>Supplementary_table_24</v>
      </c>
      <c r="B27" s="27" t="s">
        <v>57</v>
      </c>
      <c r="C27" s="27" t="s">
        <v>58</v>
      </c>
    </row>
    <row r="28" spans="1:3" ht="46.5" x14ac:dyDescent="0.35">
      <c r="A28" s="28" t="str">
        <f>HYPERLINK("#Supplementary_table_25!A1", "Supplementary_table_25")</f>
        <v>Supplementary_table_25</v>
      </c>
      <c r="B28" s="27" t="s">
        <v>59</v>
      </c>
      <c r="C28" s="27" t="s">
        <v>60</v>
      </c>
    </row>
    <row r="29" spans="1:3" ht="46.5" x14ac:dyDescent="0.35">
      <c r="A29" s="28" t="str">
        <f>HYPERLINK("#Supplementary_table_26!A1", "Supplementary_table_26")</f>
        <v>Supplementary_table_26</v>
      </c>
      <c r="B29" s="27" t="s">
        <v>61</v>
      </c>
      <c r="C29" s="27" t="s">
        <v>62</v>
      </c>
    </row>
    <row r="30" spans="1:3" ht="31" x14ac:dyDescent="0.35">
      <c r="A30" s="28" t="str">
        <f>HYPERLINK("#Supplementary_table_27!A1", "Supplementary_table_27")</f>
        <v>Supplementary_table_27</v>
      </c>
      <c r="B30" s="27" t="s">
        <v>63</v>
      </c>
      <c r="C30" s="27" t="s">
        <v>64</v>
      </c>
    </row>
    <row r="31" spans="1:3" ht="62" x14ac:dyDescent="0.35">
      <c r="A31" s="28" t="str">
        <f>HYPERLINK("#Supplementary_table_28!A1", "Supplementary_table_28")</f>
        <v>Supplementary_table_28</v>
      </c>
      <c r="B31" s="27" t="s">
        <v>65</v>
      </c>
      <c r="C31" s="27" t="s">
        <v>66</v>
      </c>
    </row>
    <row r="32" spans="1:3" ht="62" x14ac:dyDescent="0.35">
      <c r="A32" s="28" t="str">
        <f>HYPERLINK("#Supplementary_table_29!A1", "Supplementary_table_29")</f>
        <v>Supplementary_table_29</v>
      </c>
      <c r="B32" s="27" t="s">
        <v>67</v>
      </c>
      <c r="C32" s="27" t="s">
        <v>68</v>
      </c>
    </row>
    <row r="33" spans="1:3" ht="46.5" x14ac:dyDescent="0.35">
      <c r="A33" s="28" t="str">
        <f>HYPERLINK("#Supplementary_table_30!A1", "Supplementary_table_30")</f>
        <v>Supplementary_table_30</v>
      </c>
      <c r="B33" s="27" t="s">
        <v>69</v>
      </c>
      <c r="C33" s="27" t="s">
        <v>70</v>
      </c>
    </row>
    <row r="34" spans="1:3" ht="46.5" x14ac:dyDescent="0.35">
      <c r="A34" s="28" t="str">
        <f>HYPERLINK("#Supplementary_table_31!A1", "Supplementary_table_31")</f>
        <v>Supplementary_table_31</v>
      </c>
      <c r="B34" s="27" t="s">
        <v>71</v>
      </c>
      <c r="C34" s="27" t="s">
        <v>72</v>
      </c>
    </row>
    <row r="35" spans="1:3" ht="46.5" x14ac:dyDescent="0.35">
      <c r="A35" s="28" t="str">
        <f>HYPERLINK("#Supplementary_table_32!A1", "Supplementary_table_32")</f>
        <v>Supplementary_table_32</v>
      </c>
      <c r="B35" s="27" t="s">
        <v>73</v>
      </c>
      <c r="C35" s="27" t="s">
        <v>74</v>
      </c>
    </row>
    <row r="36" spans="1:3" ht="46.5" x14ac:dyDescent="0.35">
      <c r="A36" s="28" t="str">
        <f>HYPERLINK("#Supplementary_table_33!A1", "Supplementary_table_33")</f>
        <v>Supplementary_table_33</v>
      </c>
      <c r="B36" s="27" t="s">
        <v>75</v>
      </c>
      <c r="C36" s="27" t="s">
        <v>76</v>
      </c>
    </row>
    <row r="37" spans="1:3" ht="46.5" x14ac:dyDescent="0.35">
      <c r="A37" s="28" t="str">
        <f>HYPERLINK("#Supplementary_table_34!A1", "Supplementary_table_34")</f>
        <v>Supplementary_table_34</v>
      </c>
      <c r="B37" s="27" t="s">
        <v>77</v>
      </c>
      <c r="C37" s="27" t="s">
        <v>78</v>
      </c>
    </row>
    <row r="38" spans="1:3" ht="46.5" x14ac:dyDescent="0.35">
      <c r="A38" s="28" t="str">
        <f>HYPERLINK("#Supplementary_table_35!A1", "Supplementary_table_35")</f>
        <v>Supplementary_table_35</v>
      </c>
      <c r="B38" s="27" t="s">
        <v>79</v>
      </c>
      <c r="C38" s="27" t="s">
        <v>80</v>
      </c>
    </row>
    <row r="39" spans="1:3" ht="46.5" x14ac:dyDescent="0.35">
      <c r="A39" s="28" t="str">
        <f>HYPERLINK("#Supplementary_table_36!A1", "Supplementary_table_36")</f>
        <v>Supplementary_table_36</v>
      </c>
      <c r="B39" s="27" t="s">
        <v>81</v>
      </c>
      <c r="C39" s="27" t="s">
        <v>80</v>
      </c>
    </row>
    <row r="40" spans="1:3" ht="46.5" x14ac:dyDescent="0.35">
      <c r="A40" s="28" t="str">
        <f>HYPERLINK("#Supplementary_table_37!A1", "Supplementary_table_37")</f>
        <v>Supplementary_table_37</v>
      </c>
      <c r="B40" s="27" t="s">
        <v>82</v>
      </c>
      <c r="C40" s="27" t="s">
        <v>80</v>
      </c>
    </row>
    <row r="41" spans="1:3" ht="46.5" x14ac:dyDescent="0.35">
      <c r="A41" s="28" t="str">
        <f>HYPERLINK("#Supplementary_table_38!A1", "Supplementary_table_38")</f>
        <v>Supplementary_table_38</v>
      </c>
      <c r="B41" s="27" t="s">
        <v>83</v>
      </c>
      <c r="C41" s="27" t="s">
        <v>80</v>
      </c>
    </row>
    <row r="42" spans="1:3" ht="46.5" x14ac:dyDescent="0.35">
      <c r="A42" s="28" t="str">
        <f>HYPERLINK("#Supplementary_table_39!A1", "Supplementary_table_39")</f>
        <v>Supplementary_table_39</v>
      </c>
      <c r="B42" s="27" t="s">
        <v>84</v>
      </c>
      <c r="C42" s="27" t="s">
        <v>80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1.07421875" defaultRowHeight="15.5" x14ac:dyDescent="0.35"/>
  <cols>
    <col min="1" max="1" width="16.69140625" style="25" customWidth="1"/>
    <col min="2" max="2" width="56.69140625" style="25" customWidth="1"/>
    <col min="3" max="16384" width="11.07421875" style="25"/>
  </cols>
  <sheetData>
    <row r="1" spans="1:2" ht="20" x14ac:dyDescent="0.35">
      <c r="A1" s="24" t="s">
        <v>5</v>
      </c>
    </row>
    <row r="2" spans="1:2" x14ac:dyDescent="0.35">
      <c r="A2" s="25" t="s">
        <v>8</v>
      </c>
    </row>
    <row r="3" spans="1:2" s="29" customFormat="1" ht="24" customHeight="1" x14ac:dyDescent="0.35">
      <c r="A3" s="3" t="s">
        <v>85</v>
      </c>
      <c r="B3" s="3" t="s">
        <v>86</v>
      </c>
    </row>
    <row r="4" spans="1:2" x14ac:dyDescent="0.35">
      <c r="A4" s="27" t="s">
        <v>87</v>
      </c>
      <c r="B4" s="27" t="s">
        <v>88</v>
      </c>
    </row>
    <row r="5" spans="1:2" ht="46.5" x14ac:dyDescent="0.35">
      <c r="A5" s="27" t="s">
        <v>89</v>
      </c>
      <c r="B5" s="27" t="s">
        <v>90</v>
      </c>
    </row>
    <row r="6" spans="1:2" x14ac:dyDescent="0.35">
      <c r="A6" s="27" t="s">
        <v>91</v>
      </c>
      <c r="B6" s="27" t="s">
        <v>92</v>
      </c>
    </row>
    <row r="7" spans="1:2" x14ac:dyDescent="0.35">
      <c r="A7" s="27" t="s">
        <v>93</v>
      </c>
      <c r="B7" s="27" t="s">
        <v>94</v>
      </c>
    </row>
    <row r="8" spans="1:2" ht="31" x14ac:dyDescent="0.35">
      <c r="A8" s="27" t="s">
        <v>95</v>
      </c>
      <c r="B8" s="27" t="s">
        <v>96</v>
      </c>
    </row>
    <row r="9" spans="1:2" ht="31" x14ac:dyDescent="0.35">
      <c r="A9" s="27" t="s">
        <v>97</v>
      </c>
      <c r="B9" s="27" t="s">
        <v>98</v>
      </c>
    </row>
    <row r="10" spans="1:2" ht="46.5" x14ac:dyDescent="0.35">
      <c r="A10" s="27" t="s">
        <v>99</v>
      </c>
      <c r="B10" s="27" t="s">
        <v>100</v>
      </c>
    </row>
    <row r="11" spans="1:2" ht="31" x14ac:dyDescent="0.35">
      <c r="A11" s="27" t="s">
        <v>101</v>
      </c>
      <c r="B11" s="27" t="s">
        <v>102</v>
      </c>
    </row>
    <row r="12" spans="1:2" x14ac:dyDescent="0.35">
      <c r="A12" s="27" t="s">
        <v>103</v>
      </c>
      <c r="B12" s="27" t="s">
        <v>104</v>
      </c>
    </row>
    <row r="13" spans="1:2" ht="46.5" x14ac:dyDescent="0.35">
      <c r="A13" s="27" t="s">
        <v>105</v>
      </c>
      <c r="B13" s="27" t="s">
        <v>106</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heetViews>
  <sheetFormatPr defaultColWidth="11.07421875" defaultRowHeight="15.5" x14ac:dyDescent="0.35"/>
  <cols>
    <col min="1" max="1" width="7.23046875" customWidth="1"/>
    <col min="2" max="2" width="24.921875" bestFit="1" customWidth="1"/>
  </cols>
  <sheetData>
    <row r="1" spans="1:2" ht="20" x14ac:dyDescent="0.4">
      <c r="A1" s="30" t="s">
        <v>11</v>
      </c>
    </row>
    <row r="2" spans="1:2" x14ac:dyDescent="0.35">
      <c r="A2" s="7" t="s">
        <v>8</v>
      </c>
    </row>
    <row r="3" spans="1:2" ht="31" x14ac:dyDescent="0.35">
      <c r="A3" s="8" t="s">
        <v>107</v>
      </c>
      <c r="B3" s="5" t="s">
        <v>108</v>
      </c>
    </row>
    <row r="4" spans="1:2" x14ac:dyDescent="0.35">
      <c r="A4" s="7" t="s">
        <v>109</v>
      </c>
      <c r="B4" s="4">
        <v>428</v>
      </c>
    </row>
    <row r="5" spans="1:2" x14ac:dyDescent="0.35">
      <c r="A5" s="7" t="s">
        <v>110</v>
      </c>
      <c r="B5" s="4">
        <v>479</v>
      </c>
    </row>
    <row r="6" spans="1:2" x14ac:dyDescent="0.35">
      <c r="A6" s="7" t="s">
        <v>111</v>
      </c>
      <c r="B6" s="4">
        <v>538</v>
      </c>
    </row>
    <row r="7" spans="1:2" x14ac:dyDescent="0.35">
      <c r="A7" s="7" t="s">
        <v>112</v>
      </c>
      <c r="B7" s="4">
        <v>555</v>
      </c>
    </row>
    <row r="8" spans="1:2" x14ac:dyDescent="0.35">
      <c r="A8" s="7" t="s">
        <v>113</v>
      </c>
      <c r="B8" s="4">
        <v>584</v>
      </c>
    </row>
    <row r="9" spans="1:2" x14ac:dyDescent="0.35">
      <c r="A9" s="7" t="s">
        <v>114</v>
      </c>
      <c r="B9" s="4">
        <v>603</v>
      </c>
    </row>
    <row r="10" spans="1:2" x14ac:dyDescent="0.35">
      <c r="A10" s="7" t="s">
        <v>115</v>
      </c>
      <c r="B10" s="4">
        <v>627</v>
      </c>
    </row>
    <row r="11" spans="1:2" x14ac:dyDescent="0.35">
      <c r="A11" s="7" t="s">
        <v>116</v>
      </c>
      <c r="B11" s="4">
        <v>629</v>
      </c>
    </row>
    <row r="12" spans="1:2" x14ac:dyDescent="0.35">
      <c r="A12" s="7" t="s">
        <v>117</v>
      </c>
      <c r="B12" s="4">
        <v>712</v>
      </c>
    </row>
    <row r="13" spans="1:2" x14ac:dyDescent="0.35">
      <c r="A13" s="7" t="s">
        <v>118</v>
      </c>
      <c r="B13" s="4">
        <v>708</v>
      </c>
    </row>
    <row r="14" spans="1:2" x14ac:dyDescent="0.35">
      <c r="A14" s="7" t="s">
        <v>119</v>
      </c>
      <c r="B14" s="4">
        <v>813</v>
      </c>
    </row>
    <row r="15" spans="1:2" x14ac:dyDescent="0.35">
      <c r="A15" s="7" t="s">
        <v>120</v>
      </c>
      <c r="B15" s="4">
        <v>779</v>
      </c>
    </row>
    <row r="16" spans="1:2" x14ac:dyDescent="0.35">
      <c r="A16" s="7" t="s">
        <v>121</v>
      </c>
      <c r="B16" s="4">
        <v>684</v>
      </c>
    </row>
    <row r="17" spans="1:2" x14ac:dyDescent="0.35">
      <c r="A17" s="7" t="s">
        <v>122</v>
      </c>
      <c r="B17" s="4">
        <v>664</v>
      </c>
    </row>
    <row r="18" spans="1:2" x14ac:dyDescent="0.35">
      <c r="A18" s="7" t="s">
        <v>123</v>
      </c>
      <c r="B18" s="4">
        <v>592</v>
      </c>
    </row>
    <row r="19" spans="1:2" x14ac:dyDescent="0.35">
      <c r="A19" s="7" t="s">
        <v>124</v>
      </c>
      <c r="B19" s="4">
        <v>560</v>
      </c>
    </row>
    <row r="20" spans="1:2" x14ac:dyDescent="0.35">
      <c r="A20" s="7" t="s">
        <v>125</v>
      </c>
      <c r="B20" s="4">
        <v>534</v>
      </c>
    </row>
    <row r="21" spans="1:2" x14ac:dyDescent="0.35">
      <c r="A21" s="7" t="s">
        <v>126</v>
      </c>
      <c r="B21" s="4">
        <v>496</v>
      </c>
    </row>
    <row r="22" spans="1:2" x14ac:dyDescent="0.35">
      <c r="A22" s="7" t="s">
        <v>127</v>
      </c>
      <c r="B22" s="4">
        <v>499</v>
      </c>
    </row>
    <row r="23" spans="1:2" x14ac:dyDescent="0.35">
      <c r="A23" s="7" t="s">
        <v>128</v>
      </c>
      <c r="B23" s="4">
        <v>443</v>
      </c>
    </row>
    <row r="24" spans="1:2" x14ac:dyDescent="0.35">
      <c r="A24" s="7" t="s">
        <v>129</v>
      </c>
      <c r="B24" s="4">
        <v>504</v>
      </c>
    </row>
    <row r="25" spans="1:2" x14ac:dyDescent="0.35">
      <c r="A25" s="7" t="s">
        <v>130</v>
      </c>
      <c r="B25" s="4">
        <v>480</v>
      </c>
    </row>
    <row r="26" spans="1:2" x14ac:dyDescent="0.35">
      <c r="A26" s="7" t="s">
        <v>131</v>
      </c>
      <c r="B26" s="4">
        <v>533</v>
      </c>
    </row>
    <row r="27" spans="1:2" x14ac:dyDescent="0.35">
      <c r="A27" s="7" t="s">
        <v>132</v>
      </c>
      <c r="B27" s="4">
        <v>587</v>
      </c>
    </row>
    <row r="28" spans="1:2" x14ac:dyDescent="0.35">
      <c r="A28" s="7"/>
    </row>
    <row r="29" spans="1:2" x14ac:dyDescent="0.35">
      <c r="A29" s="7"/>
    </row>
    <row r="30" spans="1:2" x14ac:dyDescent="0.35">
      <c r="A30" s="7"/>
    </row>
    <row r="31" spans="1:2" x14ac:dyDescent="0.35">
      <c r="A31" s="7"/>
    </row>
    <row r="32" spans="1:2"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00"/>
  <sheetViews>
    <sheetView workbookViewId="0"/>
  </sheetViews>
  <sheetFormatPr defaultColWidth="11.07421875" defaultRowHeight="15.5" x14ac:dyDescent="0.35"/>
  <cols>
    <col min="1" max="1" width="16.69140625" customWidth="1"/>
    <col min="2" max="2" width="9.3046875" customWidth="1"/>
    <col min="3" max="3" width="13.15234375" bestFit="1" customWidth="1"/>
    <col min="4" max="4" width="16.69140625" customWidth="1"/>
    <col min="5" max="5" width="21.3828125" bestFit="1" customWidth="1"/>
    <col min="6" max="7" width="16.69140625" customWidth="1"/>
  </cols>
  <sheetData>
    <row r="1" spans="1:7" ht="20" x14ac:dyDescent="0.4">
      <c r="A1" s="30" t="s">
        <v>13</v>
      </c>
      <c r="B1" s="7"/>
    </row>
    <row r="2" spans="1:7" x14ac:dyDescent="0.35">
      <c r="A2" s="7" t="s">
        <v>8</v>
      </c>
      <c r="B2" s="7"/>
    </row>
    <row r="3" spans="1:7" x14ac:dyDescent="0.35">
      <c r="A3" s="7" t="s">
        <v>133</v>
      </c>
      <c r="B3" s="7"/>
    </row>
    <row r="4" spans="1:7" ht="40" customHeight="1" x14ac:dyDescent="0.35">
      <c r="A4" s="8" t="s">
        <v>134</v>
      </c>
      <c r="B4" s="8" t="s">
        <v>107</v>
      </c>
      <c r="C4" s="5" t="s">
        <v>108</v>
      </c>
      <c r="D4" s="5" t="s">
        <v>135</v>
      </c>
      <c r="E4" s="5" t="s">
        <v>136</v>
      </c>
      <c r="F4" s="5" t="s">
        <v>137</v>
      </c>
      <c r="G4" s="5" t="s">
        <v>138</v>
      </c>
    </row>
    <row r="5" spans="1:7" x14ac:dyDescent="0.35">
      <c r="A5" s="7" t="s">
        <v>139</v>
      </c>
      <c r="B5" s="7" t="s">
        <v>109</v>
      </c>
      <c r="C5" s="10">
        <v>428</v>
      </c>
      <c r="D5" s="10">
        <v>7810742</v>
      </c>
      <c r="E5" s="11">
        <v>5.5</v>
      </c>
      <c r="F5" s="11">
        <v>5</v>
      </c>
      <c r="G5" s="11">
        <v>6</v>
      </c>
    </row>
    <row r="6" spans="1:7" x14ac:dyDescent="0.35">
      <c r="A6" s="7" t="s">
        <v>139</v>
      </c>
      <c r="B6" s="7" t="s">
        <v>110</v>
      </c>
      <c r="C6" s="10">
        <v>479</v>
      </c>
      <c r="D6" s="10">
        <v>7830131</v>
      </c>
      <c r="E6" s="11">
        <v>6.1</v>
      </c>
      <c r="F6" s="11">
        <v>5.6</v>
      </c>
      <c r="G6" s="11">
        <v>6.7</v>
      </c>
    </row>
    <row r="7" spans="1:7" x14ac:dyDescent="0.35">
      <c r="A7" s="7" t="s">
        <v>139</v>
      </c>
      <c r="B7" s="7" t="s">
        <v>111</v>
      </c>
      <c r="C7" s="10">
        <v>538</v>
      </c>
      <c r="D7" s="10">
        <v>7870327</v>
      </c>
      <c r="E7" s="11">
        <v>6.8</v>
      </c>
      <c r="F7" s="11">
        <v>6.3</v>
      </c>
      <c r="G7" s="11">
        <v>7.4</v>
      </c>
    </row>
    <row r="8" spans="1:7" x14ac:dyDescent="0.35">
      <c r="A8" s="7" t="s">
        <v>139</v>
      </c>
      <c r="B8" s="7" t="s">
        <v>112</v>
      </c>
      <c r="C8" s="10">
        <v>555</v>
      </c>
      <c r="D8" s="10">
        <v>7913579</v>
      </c>
      <c r="E8" s="11">
        <v>7</v>
      </c>
      <c r="F8" s="11">
        <v>6.4</v>
      </c>
      <c r="G8" s="11">
        <v>7.6</v>
      </c>
    </row>
    <row r="9" spans="1:7" x14ac:dyDescent="0.35">
      <c r="A9" s="7" t="s">
        <v>139</v>
      </c>
      <c r="B9" s="7" t="s">
        <v>113</v>
      </c>
      <c r="C9" s="10">
        <v>584</v>
      </c>
      <c r="D9" s="10">
        <v>7979434</v>
      </c>
      <c r="E9" s="11">
        <v>7.3</v>
      </c>
      <c r="F9" s="11">
        <v>6.7</v>
      </c>
      <c r="G9" s="11">
        <v>7.9</v>
      </c>
    </row>
    <row r="10" spans="1:7" x14ac:dyDescent="0.35">
      <c r="A10" s="7" t="s">
        <v>139</v>
      </c>
      <c r="B10" s="7" t="s">
        <v>114</v>
      </c>
      <c r="C10" s="10">
        <v>603</v>
      </c>
      <c r="D10" s="10">
        <v>8043636</v>
      </c>
      <c r="E10" s="11">
        <v>7.5</v>
      </c>
      <c r="F10" s="11">
        <v>6.9</v>
      </c>
      <c r="G10" s="11">
        <v>8.1</v>
      </c>
    </row>
    <row r="11" spans="1:7" x14ac:dyDescent="0.35">
      <c r="A11" s="7" t="s">
        <v>139</v>
      </c>
      <c r="B11" s="7" t="s">
        <v>115</v>
      </c>
      <c r="C11" s="10">
        <v>627</v>
      </c>
      <c r="D11" s="10">
        <v>8120358</v>
      </c>
      <c r="E11" s="11">
        <v>7.7</v>
      </c>
      <c r="F11" s="11">
        <v>7.1</v>
      </c>
      <c r="G11" s="11">
        <v>8.4</v>
      </c>
    </row>
    <row r="12" spans="1:7" x14ac:dyDescent="0.35">
      <c r="A12" s="7" t="s">
        <v>139</v>
      </c>
      <c r="B12" s="7" t="s">
        <v>116</v>
      </c>
      <c r="C12" s="10">
        <v>629</v>
      </c>
      <c r="D12" s="10">
        <v>8190774</v>
      </c>
      <c r="E12" s="11">
        <v>7.7</v>
      </c>
      <c r="F12" s="11">
        <v>7.1</v>
      </c>
      <c r="G12" s="11">
        <v>8.3000000000000007</v>
      </c>
    </row>
    <row r="13" spans="1:7" x14ac:dyDescent="0.35">
      <c r="A13" s="7" t="s">
        <v>139</v>
      </c>
      <c r="B13" s="7" t="s">
        <v>117</v>
      </c>
      <c r="C13" s="10">
        <v>712</v>
      </c>
      <c r="D13" s="10">
        <v>8250744</v>
      </c>
      <c r="E13" s="11">
        <v>8.6</v>
      </c>
      <c r="F13" s="11">
        <v>8</v>
      </c>
      <c r="G13" s="11">
        <v>9.3000000000000007</v>
      </c>
    </row>
    <row r="14" spans="1:7" x14ac:dyDescent="0.35">
      <c r="A14" s="7" t="s">
        <v>139</v>
      </c>
      <c r="B14" s="7" t="s">
        <v>118</v>
      </c>
      <c r="C14" s="10">
        <v>708</v>
      </c>
      <c r="D14" s="10">
        <v>8332321</v>
      </c>
      <c r="E14" s="11">
        <v>8.5</v>
      </c>
      <c r="F14" s="11">
        <v>7.9</v>
      </c>
      <c r="G14" s="11">
        <v>9.1</v>
      </c>
    </row>
    <row r="15" spans="1:7" x14ac:dyDescent="0.35">
      <c r="A15" s="7" t="s">
        <v>139</v>
      </c>
      <c r="B15" s="7" t="s">
        <v>119</v>
      </c>
      <c r="C15" s="10">
        <v>813</v>
      </c>
      <c r="D15" s="10">
        <v>8402889</v>
      </c>
      <c r="E15" s="11">
        <v>9.6999999999999993</v>
      </c>
      <c r="F15" s="11">
        <v>9</v>
      </c>
      <c r="G15" s="11">
        <v>10.4</v>
      </c>
    </row>
    <row r="16" spans="1:7" x14ac:dyDescent="0.35">
      <c r="A16" s="7" t="s">
        <v>139</v>
      </c>
      <c r="B16" s="7" t="s">
        <v>120</v>
      </c>
      <c r="C16" s="10">
        <v>779</v>
      </c>
      <c r="D16" s="10">
        <v>8477837</v>
      </c>
      <c r="E16" s="11">
        <v>9.1999999999999993</v>
      </c>
      <c r="F16" s="11">
        <v>8.6</v>
      </c>
      <c r="G16" s="11">
        <v>9.9</v>
      </c>
    </row>
    <row r="17" spans="1:7" x14ac:dyDescent="0.35">
      <c r="A17" s="7" t="s">
        <v>139</v>
      </c>
      <c r="B17" s="7" t="s">
        <v>121</v>
      </c>
      <c r="C17" s="10">
        <v>684</v>
      </c>
      <c r="D17" s="10">
        <v>8549710</v>
      </c>
      <c r="E17" s="11">
        <v>8</v>
      </c>
      <c r="F17" s="11">
        <v>7.4</v>
      </c>
      <c r="G17" s="11">
        <v>8.6</v>
      </c>
    </row>
    <row r="18" spans="1:7" x14ac:dyDescent="0.35">
      <c r="A18" s="7" t="s">
        <v>139</v>
      </c>
      <c r="B18" s="7" t="s">
        <v>122</v>
      </c>
      <c r="C18" s="10">
        <v>664</v>
      </c>
      <c r="D18" s="10">
        <v>8628982</v>
      </c>
      <c r="E18" s="11">
        <v>7.7</v>
      </c>
      <c r="F18" s="11">
        <v>7.1</v>
      </c>
      <c r="G18" s="11">
        <v>8.3000000000000007</v>
      </c>
    </row>
    <row r="19" spans="1:7" x14ac:dyDescent="0.35">
      <c r="A19" s="7" t="s">
        <v>139</v>
      </c>
      <c r="B19" s="7" t="s">
        <v>123</v>
      </c>
      <c r="C19" s="10">
        <v>592</v>
      </c>
      <c r="D19" s="10">
        <v>8699855</v>
      </c>
      <c r="E19" s="11">
        <v>6.8</v>
      </c>
      <c r="F19" s="11">
        <v>6.3</v>
      </c>
      <c r="G19" s="11">
        <v>7.4</v>
      </c>
    </row>
    <row r="20" spans="1:7" x14ac:dyDescent="0.35">
      <c r="A20" s="7" t="s">
        <v>139</v>
      </c>
      <c r="B20" s="7" t="s">
        <v>124</v>
      </c>
      <c r="C20" s="10">
        <v>560</v>
      </c>
      <c r="D20" s="10">
        <v>8778780</v>
      </c>
      <c r="E20" s="11">
        <v>6.4</v>
      </c>
      <c r="F20" s="11">
        <v>5.9</v>
      </c>
      <c r="G20" s="11">
        <v>6.9</v>
      </c>
    </row>
    <row r="21" spans="1:7" x14ac:dyDescent="0.35">
      <c r="A21" s="7" t="s">
        <v>139</v>
      </c>
      <c r="B21" s="7" t="s">
        <v>125</v>
      </c>
      <c r="C21" s="10">
        <v>534</v>
      </c>
      <c r="D21" s="10">
        <v>8828488</v>
      </c>
      <c r="E21" s="11">
        <v>6</v>
      </c>
      <c r="F21" s="11">
        <v>5.5</v>
      </c>
      <c r="G21" s="11">
        <v>6.6</v>
      </c>
    </row>
    <row r="22" spans="1:7" x14ac:dyDescent="0.35">
      <c r="A22" s="7" t="s">
        <v>139</v>
      </c>
      <c r="B22" s="7" t="s">
        <v>126</v>
      </c>
      <c r="C22" s="10">
        <v>496</v>
      </c>
      <c r="D22" s="10">
        <v>8871353</v>
      </c>
      <c r="E22" s="11">
        <v>5.6</v>
      </c>
      <c r="F22" s="11">
        <v>5.0999999999999996</v>
      </c>
      <c r="G22" s="11">
        <v>6.1</v>
      </c>
    </row>
    <row r="23" spans="1:7" x14ac:dyDescent="0.35">
      <c r="A23" s="7" t="s">
        <v>139</v>
      </c>
      <c r="B23" s="7" t="s">
        <v>127</v>
      </c>
      <c r="C23" s="10">
        <v>499</v>
      </c>
      <c r="D23" s="10">
        <v>8912336</v>
      </c>
      <c r="E23" s="11">
        <v>5.6</v>
      </c>
      <c r="F23" s="11">
        <v>5.0999999999999996</v>
      </c>
      <c r="G23" s="11">
        <v>6.1</v>
      </c>
    </row>
    <row r="24" spans="1:7" x14ac:dyDescent="0.35">
      <c r="A24" s="7" t="s">
        <v>139</v>
      </c>
      <c r="B24" s="7" t="s">
        <v>128</v>
      </c>
      <c r="C24" s="10">
        <v>443</v>
      </c>
      <c r="D24" s="10">
        <v>8941566</v>
      </c>
      <c r="E24" s="11">
        <v>5</v>
      </c>
      <c r="F24" s="11">
        <v>4.5</v>
      </c>
      <c r="G24" s="11">
        <v>5.4</v>
      </c>
    </row>
    <row r="25" spans="1:7" x14ac:dyDescent="0.35">
      <c r="A25" s="7" t="s">
        <v>139</v>
      </c>
      <c r="B25" s="7" t="s">
        <v>129</v>
      </c>
      <c r="C25" s="10">
        <v>504</v>
      </c>
      <c r="D25" s="10">
        <v>9007517</v>
      </c>
      <c r="E25" s="11">
        <v>5.6</v>
      </c>
      <c r="F25" s="11">
        <v>5.0999999999999996</v>
      </c>
      <c r="G25" s="11">
        <v>6.1</v>
      </c>
    </row>
    <row r="26" spans="1:7" x14ac:dyDescent="0.35">
      <c r="A26" s="7" t="s">
        <v>139</v>
      </c>
      <c r="B26" s="7" t="s">
        <v>130</v>
      </c>
      <c r="C26" s="10">
        <v>480</v>
      </c>
      <c r="D26" s="10">
        <v>9100386</v>
      </c>
      <c r="E26" s="11">
        <v>5.3</v>
      </c>
      <c r="F26" s="11">
        <v>4.8</v>
      </c>
      <c r="G26" s="11">
        <v>5.8</v>
      </c>
    </row>
    <row r="27" spans="1:7" x14ac:dyDescent="0.35">
      <c r="A27" s="7" t="s">
        <v>139</v>
      </c>
      <c r="B27" s="7" t="s">
        <v>131</v>
      </c>
      <c r="C27" s="10">
        <v>533</v>
      </c>
      <c r="D27" s="10">
        <v>9229273</v>
      </c>
      <c r="E27" s="11">
        <v>5.8</v>
      </c>
      <c r="F27" s="11">
        <v>5.3</v>
      </c>
      <c r="G27" s="11">
        <v>6.3</v>
      </c>
    </row>
    <row r="28" spans="1:7" x14ac:dyDescent="0.35">
      <c r="A28" s="7" t="s">
        <v>139</v>
      </c>
      <c r="B28" s="7" t="s">
        <v>132</v>
      </c>
      <c r="C28" s="10">
        <v>587</v>
      </c>
      <c r="D28" s="10">
        <v>9337058</v>
      </c>
      <c r="E28" s="11">
        <v>6.3</v>
      </c>
      <c r="F28" s="11">
        <v>5.8</v>
      </c>
      <c r="G28" s="11">
        <v>6.8</v>
      </c>
    </row>
    <row r="29" spans="1:7" x14ac:dyDescent="0.35">
      <c r="A29" s="7" t="s">
        <v>140</v>
      </c>
      <c r="B29" s="7" t="s">
        <v>109</v>
      </c>
      <c r="C29" s="10">
        <v>6165</v>
      </c>
      <c r="D29" s="10">
        <v>49449746</v>
      </c>
      <c r="E29" s="11">
        <v>12.5</v>
      </c>
      <c r="F29" s="11">
        <v>12.2</v>
      </c>
      <c r="G29" s="11">
        <v>12.8</v>
      </c>
    </row>
    <row r="30" spans="1:7" x14ac:dyDescent="0.35">
      <c r="A30" s="7" t="s">
        <v>140</v>
      </c>
      <c r="B30" s="7" t="s">
        <v>110</v>
      </c>
      <c r="C30" s="10">
        <v>6668</v>
      </c>
      <c r="D30" s="10">
        <v>49679267</v>
      </c>
      <c r="E30" s="11">
        <v>13.4</v>
      </c>
      <c r="F30" s="11">
        <v>13.1</v>
      </c>
      <c r="G30" s="11">
        <v>13.7</v>
      </c>
    </row>
    <row r="31" spans="1:7" x14ac:dyDescent="0.35">
      <c r="A31" s="7" t="s">
        <v>140</v>
      </c>
      <c r="B31" s="7" t="s">
        <v>111</v>
      </c>
      <c r="C31" s="10">
        <v>6624</v>
      </c>
      <c r="D31" s="10">
        <v>49925517</v>
      </c>
      <c r="E31" s="11">
        <v>13.3</v>
      </c>
      <c r="F31" s="11">
        <v>13</v>
      </c>
      <c r="G31" s="11">
        <v>13.6</v>
      </c>
    </row>
    <row r="32" spans="1:7" x14ac:dyDescent="0.35">
      <c r="A32" s="7" t="s">
        <v>140</v>
      </c>
      <c r="B32" s="7" t="s">
        <v>112</v>
      </c>
      <c r="C32" s="10">
        <v>6913</v>
      </c>
      <c r="D32" s="10">
        <v>50194600</v>
      </c>
      <c r="E32" s="11">
        <v>13.8</v>
      </c>
      <c r="F32" s="11">
        <v>13.4</v>
      </c>
      <c r="G32" s="11">
        <v>14.1</v>
      </c>
    </row>
    <row r="33" spans="1:7" x14ac:dyDescent="0.35">
      <c r="A33" s="7" t="s">
        <v>140</v>
      </c>
      <c r="B33" s="7" t="s">
        <v>113</v>
      </c>
      <c r="C33" s="10">
        <v>7652</v>
      </c>
      <c r="D33" s="10">
        <v>50606034</v>
      </c>
      <c r="E33" s="11">
        <v>15.1</v>
      </c>
      <c r="F33" s="11">
        <v>14.8</v>
      </c>
      <c r="G33" s="11">
        <v>15.5</v>
      </c>
    </row>
    <row r="34" spans="1:7" x14ac:dyDescent="0.35">
      <c r="A34" s="7" t="s">
        <v>140</v>
      </c>
      <c r="B34" s="7" t="s">
        <v>114</v>
      </c>
      <c r="C34" s="10">
        <v>7679</v>
      </c>
      <c r="D34" s="10">
        <v>50965186</v>
      </c>
      <c r="E34" s="11">
        <v>15.1</v>
      </c>
      <c r="F34" s="11">
        <v>14.7</v>
      </c>
      <c r="G34" s="11">
        <v>15.4</v>
      </c>
    </row>
    <row r="35" spans="1:7" x14ac:dyDescent="0.35">
      <c r="A35" s="7" t="s">
        <v>140</v>
      </c>
      <c r="B35" s="7" t="s">
        <v>115</v>
      </c>
      <c r="C35" s="10">
        <v>7570</v>
      </c>
      <c r="D35" s="10">
        <v>51381093</v>
      </c>
      <c r="E35" s="11">
        <v>14.7</v>
      </c>
      <c r="F35" s="11">
        <v>14.4</v>
      </c>
      <c r="G35" s="11">
        <v>15.1</v>
      </c>
    </row>
    <row r="36" spans="1:7" x14ac:dyDescent="0.35">
      <c r="A36" s="7" t="s">
        <v>140</v>
      </c>
      <c r="B36" s="7" t="s">
        <v>116</v>
      </c>
      <c r="C36" s="10">
        <v>7809</v>
      </c>
      <c r="D36" s="10">
        <v>51815853</v>
      </c>
      <c r="E36" s="11">
        <v>15.1</v>
      </c>
      <c r="F36" s="11">
        <v>14.7</v>
      </c>
      <c r="G36" s="11">
        <v>15.4</v>
      </c>
    </row>
    <row r="37" spans="1:7" x14ac:dyDescent="0.35">
      <c r="A37" s="7" t="s">
        <v>140</v>
      </c>
      <c r="B37" s="7" t="s">
        <v>117</v>
      </c>
      <c r="C37" s="10">
        <v>8111</v>
      </c>
      <c r="D37" s="10">
        <v>52196381</v>
      </c>
      <c r="E37" s="11">
        <v>15.5</v>
      </c>
      <c r="F37" s="11">
        <v>15.2</v>
      </c>
      <c r="G37" s="11">
        <v>15.9</v>
      </c>
    </row>
    <row r="38" spans="1:7" x14ac:dyDescent="0.35">
      <c r="A38" s="7" t="s">
        <v>140</v>
      </c>
      <c r="B38" s="7" t="s">
        <v>118</v>
      </c>
      <c r="C38" s="10">
        <v>7674</v>
      </c>
      <c r="D38" s="10">
        <v>52642452</v>
      </c>
      <c r="E38" s="11">
        <v>14.6</v>
      </c>
      <c r="F38" s="11">
        <v>14.3</v>
      </c>
      <c r="G38" s="11">
        <v>14.9</v>
      </c>
    </row>
    <row r="39" spans="1:7" x14ac:dyDescent="0.35">
      <c r="A39" s="7" t="s">
        <v>140</v>
      </c>
      <c r="B39" s="7" t="s">
        <v>119</v>
      </c>
      <c r="C39" s="10">
        <v>8282</v>
      </c>
      <c r="D39" s="10">
        <v>53107169</v>
      </c>
      <c r="E39" s="11">
        <v>15.6</v>
      </c>
      <c r="F39" s="11">
        <v>15.3</v>
      </c>
      <c r="G39" s="11">
        <v>15.9</v>
      </c>
    </row>
    <row r="40" spans="1:7" x14ac:dyDescent="0.35">
      <c r="A40" s="7" t="s">
        <v>140</v>
      </c>
      <c r="B40" s="7" t="s">
        <v>120</v>
      </c>
      <c r="C40" s="10">
        <v>8087</v>
      </c>
      <c r="D40" s="10">
        <v>53506812</v>
      </c>
      <c r="E40" s="11">
        <v>15.1</v>
      </c>
      <c r="F40" s="11">
        <v>14.8</v>
      </c>
      <c r="G40" s="11">
        <v>15.4</v>
      </c>
    </row>
    <row r="41" spans="1:7" x14ac:dyDescent="0.35">
      <c r="A41" s="7" t="s">
        <v>140</v>
      </c>
      <c r="B41" s="7" t="s">
        <v>121</v>
      </c>
      <c r="C41" s="10">
        <v>7267</v>
      </c>
      <c r="D41" s="10">
        <v>53918686</v>
      </c>
      <c r="E41" s="11">
        <v>13.5</v>
      </c>
      <c r="F41" s="11">
        <v>13.2</v>
      </c>
      <c r="G41" s="11">
        <v>13.8</v>
      </c>
    </row>
    <row r="42" spans="1:7" x14ac:dyDescent="0.35">
      <c r="A42" s="7" t="s">
        <v>140</v>
      </c>
      <c r="B42" s="7" t="s">
        <v>122</v>
      </c>
      <c r="C42" s="10">
        <v>6474</v>
      </c>
      <c r="D42" s="10">
        <v>54370319</v>
      </c>
      <c r="E42" s="11">
        <v>11.9</v>
      </c>
      <c r="F42" s="11">
        <v>11.6</v>
      </c>
      <c r="G42" s="11">
        <v>12.2</v>
      </c>
    </row>
    <row r="43" spans="1:7" x14ac:dyDescent="0.35">
      <c r="A43" s="7" t="s">
        <v>140</v>
      </c>
      <c r="B43" s="7" t="s">
        <v>123</v>
      </c>
      <c r="C43" s="10">
        <v>5735</v>
      </c>
      <c r="D43" s="10">
        <v>54808676</v>
      </c>
      <c r="E43" s="11">
        <v>10.5</v>
      </c>
      <c r="F43" s="11">
        <v>10.199999999999999</v>
      </c>
      <c r="G43" s="11">
        <v>10.7</v>
      </c>
    </row>
    <row r="44" spans="1:7" x14ac:dyDescent="0.35">
      <c r="A44" s="7" t="s">
        <v>140</v>
      </c>
      <c r="B44" s="7" t="s">
        <v>124</v>
      </c>
      <c r="C44" s="10">
        <v>5622</v>
      </c>
      <c r="D44" s="10">
        <v>55289034</v>
      </c>
      <c r="E44" s="11">
        <v>10.199999999999999</v>
      </c>
      <c r="F44" s="11">
        <v>9.9</v>
      </c>
      <c r="G44" s="11">
        <v>10.4</v>
      </c>
    </row>
    <row r="45" spans="1:7" x14ac:dyDescent="0.35">
      <c r="A45" s="7" t="s">
        <v>140</v>
      </c>
      <c r="B45" s="7" t="s">
        <v>125</v>
      </c>
      <c r="C45" s="10">
        <v>5065</v>
      </c>
      <c r="D45" s="10">
        <v>55619548</v>
      </c>
      <c r="E45" s="11">
        <v>9.1</v>
      </c>
      <c r="F45" s="11">
        <v>8.9</v>
      </c>
      <c r="G45" s="11">
        <v>9.4</v>
      </c>
    </row>
    <row r="46" spans="1:7" x14ac:dyDescent="0.35">
      <c r="A46" s="7" t="s">
        <v>140</v>
      </c>
      <c r="B46" s="7" t="s">
        <v>126</v>
      </c>
      <c r="C46" s="10">
        <v>4609</v>
      </c>
      <c r="D46" s="10">
        <v>55924528</v>
      </c>
      <c r="E46" s="11">
        <v>8.1999999999999993</v>
      </c>
      <c r="F46" s="11">
        <v>8</v>
      </c>
      <c r="G46" s="11">
        <v>8.5</v>
      </c>
    </row>
    <row r="47" spans="1:7" x14ac:dyDescent="0.35">
      <c r="A47" s="7" t="s">
        <v>140</v>
      </c>
      <c r="B47" s="7" t="s">
        <v>127</v>
      </c>
      <c r="C47" s="10">
        <v>4702</v>
      </c>
      <c r="D47" s="10">
        <v>56230056</v>
      </c>
      <c r="E47" s="11">
        <v>8.4</v>
      </c>
      <c r="F47" s="11">
        <v>8.1</v>
      </c>
      <c r="G47" s="11">
        <v>8.6</v>
      </c>
    </row>
    <row r="48" spans="1:7" x14ac:dyDescent="0.35">
      <c r="A48" s="7" t="s">
        <v>140</v>
      </c>
      <c r="B48" s="7" t="s">
        <v>128</v>
      </c>
      <c r="C48" s="10">
        <v>4123</v>
      </c>
      <c r="D48" s="10">
        <v>56325961</v>
      </c>
      <c r="E48" s="11">
        <v>7.3</v>
      </c>
      <c r="F48" s="11">
        <v>7.1</v>
      </c>
      <c r="G48" s="11">
        <v>7.5</v>
      </c>
    </row>
    <row r="49" spans="1:7" x14ac:dyDescent="0.35">
      <c r="A49" s="7" t="s">
        <v>140</v>
      </c>
      <c r="B49" s="7" t="s">
        <v>129</v>
      </c>
      <c r="C49" s="10">
        <v>4395</v>
      </c>
      <c r="D49" s="10">
        <v>56554891</v>
      </c>
      <c r="E49" s="11">
        <v>7.8</v>
      </c>
      <c r="F49" s="11">
        <v>7.5</v>
      </c>
      <c r="G49" s="11">
        <v>8</v>
      </c>
    </row>
    <row r="50" spans="1:7" x14ac:dyDescent="0.35">
      <c r="A50" s="7" t="s">
        <v>140</v>
      </c>
      <c r="B50" s="7" t="s">
        <v>130</v>
      </c>
      <c r="C50" s="10">
        <v>4369</v>
      </c>
      <c r="D50" s="10">
        <v>57144395</v>
      </c>
      <c r="E50" s="11">
        <v>7.6</v>
      </c>
      <c r="F50" s="11">
        <v>7.4</v>
      </c>
      <c r="G50" s="11">
        <v>7.9</v>
      </c>
    </row>
    <row r="51" spans="1:7" x14ac:dyDescent="0.35">
      <c r="A51" s="7" t="s">
        <v>140</v>
      </c>
      <c r="B51" s="7" t="s">
        <v>131</v>
      </c>
      <c r="C51" s="10">
        <v>4831</v>
      </c>
      <c r="D51" s="10">
        <v>57932470</v>
      </c>
      <c r="E51" s="11">
        <v>8.3000000000000007</v>
      </c>
      <c r="F51" s="11">
        <v>8.1</v>
      </c>
      <c r="G51" s="11">
        <v>8.6</v>
      </c>
    </row>
    <row r="52" spans="1:7" x14ac:dyDescent="0.35">
      <c r="A52" s="7" t="s">
        <v>140</v>
      </c>
      <c r="B52" s="7" t="s">
        <v>132</v>
      </c>
      <c r="C52" s="10">
        <v>5490</v>
      </c>
      <c r="D52" s="10">
        <v>58620101</v>
      </c>
      <c r="E52" s="11">
        <v>9.4</v>
      </c>
      <c r="F52" s="11">
        <v>9.1</v>
      </c>
      <c r="G52" s="11">
        <v>9.6</v>
      </c>
    </row>
    <row r="53" spans="1:7" x14ac:dyDescent="0.35">
      <c r="A53" s="7"/>
      <c r="B53" s="7"/>
      <c r="C53" s="10"/>
      <c r="D53" s="10"/>
      <c r="E53" s="11"/>
      <c r="F53" s="11"/>
      <c r="G53" s="11"/>
    </row>
    <row r="54" spans="1:7" x14ac:dyDescent="0.35">
      <c r="A54" s="7"/>
      <c r="B54" s="7"/>
      <c r="C54" s="10"/>
      <c r="D54" s="10"/>
      <c r="E54" s="11"/>
      <c r="F54" s="11"/>
      <c r="G54" s="11"/>
    </row>
    <row r="55" spans="1:7" x14ac:dyDescent="0.35">
      <c r="A55" s="7"/>
      <c r="B55" s="7"/>
      <c r="C55" s="10"/>
      <c r="D55" s="10"/>
      <c r="E55" s="11"/>
      <c r="F55" s="11"/>
      <c r="G55" s="11"/>
    </row>
    <row r="56" spans="1:7" x14ac:dyDescent="0.35">
      <c r="A56" s="7"/>
      <c r="B56" s="7"/>
      <c r="C56" s="10"/>
      <c r="D56" s="10"/>
      <c r="E56" s="11"/>
      <c r="F56" s="11"/>
      <c r="G56" s="11"/>
    </row>
    <row r="57" spans="1:7" x14ac:dyDescent="0.35">
      <c r="A57" s="7"/>
      <c r="B57" s="7"/>
      <c r="C57" s="10"/>
      <c r="D57" s="10"/>
      <c r="E57" s="11"/>
      <c r="F57" s="11"/>
      <c r="G57" s="11"/>
    </row>
    <row r="58" spans="1:7" x14ac:dyDescent="0.35">
      <c r="A58" s="7"/>
      <c r="B58" s="7"/>
      <c r="C58" s="10"/>
      <c r="D58" s="10"/>
      <c r="E58" s="11"/>
      <c r="F58" s="11"/>
      <c r="G58" s="11"/>
    </row>
    <row r="59" spans="1:7" x14ac:dyDescent="0.35">
      <c r="A59" s="7"/>
      <c r="B59" s="7"/>
      <c r="C59" s="10"/>
      <c r="D59" s="10"/>
      <c r="E59" s="11"/>
      <c r="F59" s="11"/>
      <c r="G59" s="11"/>
    </row>
    <row r="60" spans="1:7" x14ac:dyDescent="0.35">
      <c r="A60" s="7"/>
      <c r="B60" s="7"/>
      <c r="C60" s="10"/>
      <c r="D60" s="10"/>
      <c r="E60" s="11"/>
      <c r="F60" s="11"/>
      <c r="G60" s="11"/>
    </row>
    <row r="61" spans="1:7" x14ac:dyDescent="0.35">
      <c r="A61" s="7"/>
      <c r="B61" s="7"/>
      <c r="C61" s="10"/>
      <c r="D61" s="10"/>
      <c r="E61" s="11"/>
      <c r="F61" s="11"/>
      <c r="G61" s="11"/>
    </row>
    <row r="62" spans="1:7" x14ac:dyDescent="0.35">
      <c r="A62" s="7"/>
      <c r="B62" s="7"/>
      <c r="C62" s="10"/>
      <c r="D62" s="10"/>
      <c r="E62" s="11"/>
      <c r="F62" s="11"/>
      <c r="G62" s="11"/>
    </row>
    <row r="63" spans="1:7" x14ac:dyDescent="0.35">
      <c r="A63" s="7"/>
      <c r="B63" s="7"/>
      <c r="C63" s="10"/>
      <c r="D63" s="10"/>
      <c r="E63" s="11"/>
      <c r="F63" s="11"/>
      <c r="G63" s="11"/>
    </row>
    <row r="64" spans="1:7" x14ac:dyDescent="0.35">
      <c r="A64" s="7"/>
      <c r="B64" s="7"/>
      <c r="C64" s="10"/>
      <c r="D64" s="10"/>
      <c r="E64" s="11"/>
      <c r="F64" s="11"/>
      <c r="G64" s="11"/>
    </row>
    <row r="65" spans="1:7" x14ac:dyDescent="0.35">
      <c r="A65" s="7"/>
      <c r="B65" s="7"/>
      <c r="C65" s="10"/>
      <c r="D65" s="10"/>
      <c r="E65" s="11"/>
      <c r="F65" s="11"/>
      <c r="G65" s="11"/>
    </row>
    <row r="66" spans="1:7" x14ac:dyDescent="0.35">
      <c r="A66" s="7"/>
      <c r="B66" s="7"/>
      <c r="C66" s="10"/>
      <c r="D66" s="10"/>
      <c r="E66" s="11"/>
      <c r="F66" s="11"/>
      <c r="G66" s="11"/>
    </row>
    <row r="67" spans="1:7" x14ac:dyDescent="0.35">
      <c r="A67" s="7"/>
      <c r="B67" s="7"/>
      <c r="C67" s="10"/>
      <c r="D67" s="10"/>
      <c r="E67" s="11"/>
      <c r="F67" s="11"/>
      <c r="G67" s="11"/>
    </row>
    <row r="68" spans="1:7" x14ac:dyDescent="0.35">
      <c r="A68" s="7"/>
      <c r="B68" s="7"/>
      <c r="C68" s="10"/>
      <c r="D68" s="10"/>
      <c r="E68" s="11"/>
      <c r="F68" s="11"/>
      <c r="G68" s="11"/>
    </row>
    <row r="69" spans="1:7" x14ac:dyDescent="0.35">
      <c r="A69" s="7"/>
      <c r="B69" s="7"/>
      <c r="C69" s="10"/>
      <c r="D69" s="10"/>
      <c r="E69" s="11"/>
      <c r="F69" s="11"/>
      <c r="G69" s="11"/>
    </row>
    <row r="70" spans="1:7" x14ac:dyDescent="0.35">
      <c r="A70" s="7"/>
      <c r="B70" s="7"/>
      <c r="C70" s="10"/>
      <c r="D70" s="10"/>
      <c r="E70" s="11"/>
      <c r="F70" s="11"/>
      <c r="G70" s="11"/>
    </row>
    <row r="71" spans="1:7" x14ac:dyDescent="0.35">
      <c r="A71" s="7"/>
      <c r="B71" s="7"/>
      <c r="C71" s="10"/>
      <c r="D71" s="10"/>
      <c r="E71" s="11"/>
      <c r="F71" s="11"/>
      <c r="G71" s="11"/>
    </row>
    <row r="72" spans="1:7" x14ac:dyDescent="0.35">
      <c r="A72" s="7"/>
      <c r="B72" s="7"/>
      <c r="C72" s="10"/>
      <c r="D72" s="10"/>
      <c r="E72" s="11"/>
      <c r="F72" s="11"/>
      <c r="G72" s="11"/>
    </row>
    <row r="73" spans="1:7" x14ac:dyDescent="0.35">
      <c r="A73" s="7"/>
      <c r="B73" s="7"/>
      <c r="C73" s="10"/>
      <c r="D73" s="10"/>
      <c r="E73" s="11"/>
      <c r="F73" s="11"/>
      <c r="G73" s="11"/>
    </row>
    <row r="74" spans="1:7" x14ac:dyDescent="0.35">
      <c r="A74" s="7"/>
      <c r="B74" s="7"/>
      <c r="C74" s="10"/>
      <c r="D74" s="10"/>
      <c r="E74" s="11"/>
      <c r="F74" s="11"/>
      <c r="G74" s="11"/>
    </row>
    <row r="75" spans="1:7" x14ac:dyDescent="0.35">
      <c r="A75" s="7"/>
      <c r="B75" s="7"/>
      <c r="C75" s="10"/>
      <c r="D75" s="10"/>
      <c r="E75" s="11"/>
      <c r="F75" s="11"/>
      <c r="G75" s="11"/>
    </row>
    <row r="76" spans="1:7" x14ac:dyDescent="0.35">
      <c r="A76" s="7"/>
      <c r="B76" s="7"/>
      <c r="C76" s="10"/>
      <c r="D76" s="10"/>
      <c r="E76" s="11"/>
      <c r="F76" s="11"/>
      <c r="G76" s="11"/>
    </row>
    <row r="77" spans="1:7" x14ac:dyDescent="0.35">
      <c r="A77" s="7"/>
      <c r="B77" s="7"/>
      <c r="C77" s="10"/>
      <c r="D77" s="10"/>
      <c r="E77" s="11"/>
      <c r="F77" s="11"/>
      <c r="G77" s="11"/>
    </row>
    <row r="78" spans="1:7" x14ac:dyDescent="0.35">
      <c r="A78" s="7"/>
      <c r="B78" s="7"/>
      <c r="C78" s="10"/>
      <c r="D78" s="10"/>
      <c r="E78" s="11"/>
      <c r="F78" s="11"/>
      <c r="G78" s="11"/>
    </row>
    <row r="79" spans="1:7" x14ac:dyDescent="0.35">
      <c r="A79" s="7"/>
      <c r="B79" s="7"/>
      <c r="C79" s="10"/>
      <c r="D79" s="10"/>
      <c r="E79" s="11"/>
      <c r="F79" s="11"/>
      <c r="G79" s="11"/>
    </row>
    <row r="80" spans="1:7" x14ac:dyDescent="0.35">
      <c r="A80" s="7"/>
      <c r="B80" s="7"/>
      <c r="C80" s="10"/>
      <c r="D80" s="10"/>
      <c r="E80" s="11"/>
      <c r="F80" s="11"/>
      <c r="G80" s="11"/>
    </row>
    <row r="81" spans="1:7" x14ac:dyDescent="0.35">
      <c r="A81" s="7"/>
      <c r="B81" s="7"/>
      <c r="C81" s="10"/>
      <c r="D81" s="10"/>
      <c r="E81" s="11"/>
      <c r="F81" s="11"/>
      <c r="G81" s="11"/>
    </row>
    <row r="82" spans="1:7" x14ac:dyDescent="0.35">
      <c r="A82" s="7"/>
      <c r="B82" s="7"/>
      <c r="C82" s="10"/>
      <c r="D82" s="10"/>
      <c r="E82" s="11"/>
      <c r="F82" s="11"/>
      <c r="G82" s="11"/>
    </row>
    <row r="83" spans="1:7" x14ac:dyDescent="0.35">
      <c r="A83" s="7"/>
      <c r="B83" s="7"/>
      <c r="C83" s="10"/>
      <c r="D83" s="10"/>
      <c r="E83" s="11"/>
      <c r="F83" s="11"/>
      <c r="G83" s="11"/>
    </row>
    <row r="84" spans="1:7" x14ac:dyDescent="0.35">
      <c r="A84" s="7"/>
      <c r="B84" s="7"/>
      <c r="C84" s="10"/>
      <c r="D84" s="10"/>
      <c r="E84" s="11"/>
      <c r="F84" s="11"/>
      <c r="G84" s="11"/>
    </row>
    <row r="85" spans="1:7" x14ac:dyDescent="0.35">
      <c r="A85" s="7"/>
      <c r="B85" s="7"/>
      <c r="C85" s="10"/>
      <c r="D85" s="10"/>
      <c r="E85" s="11"/>
      <c r="F85" s="11"/>
      <c r="G85" s="11"/>
    </row>
    <row r="86" spans="1:7" x14ac:dyDescent="0.35">
      <c r="A86" s="7"/>
      <c r="B86" s="7"/>
      <c r="C86" s="10"/>
      <c r="D86" s="10"/>
      <c r="E86" s="11"/>
      <c r="F86" s="11"/>
      <c r="G86" s="11"/>
    </row>
    <row r="87" spans="1:7" x14ac:dyDescent="0.35">
      <c r="A87" s="7"/>
      <c r="B87" s="7"/>
      <c r="C87" s="10"/>
      <c r="D87" s="10"/>
      <c r="E87" s="11"/>
      <c r="F87" s="11"/>
      <c r="G87" s="11"/>
    </row>
    <row r="88" spans="1:7" x14ac:dyDescent="0.35">
      <c r="A88" s="7"/>
      <c r="B88" s="7"/>
      <c r="C88" s="10"/>
      <c r="D88" s="10"/>
      <c r="E88" s="11"/>
      <c r="F88" s="11"/>
      <c r="G88" s="11"/>
    </row>
    <row r="89" spans="1:7" x14ac:dyDescent="0.35">
      <c r="A89" s="7"/>
      <c r="B89" s="7"/>
      <c r="C89" s="10"/>
      <c r="D89" s="10"/>
      <c r="E89" s="11"/>
      <c r="F89" s="11"/>
      <c r="G89" s="11"/>
    </row>
    <row r="90" spans="1:7" x14ac:dyDescent="0.35">
      <c r="A90" s="7"/>
      <c r="B90" s="7"/>
      <c r="C90" s="10"/>
      <c r="D90" s="10"/>
      <c r="E90" s="11"/>
      <c r="F90" s="11"/>
      <c r="G90" s="11"/>
    </row>
    <row r="91" spans="1:7" x14ac:dyDescent="0.35">
      <c r="A91" s="7"/>
      <c r="B91" s="7"/>
      <c r="C91" s="10"/>
      <c r="D91" s="10"/>
      <c r="E91" s="11"/>
      <c r="F91" s="11"/>
      <c r="G91" s="11"/>
    </row>
    <row r="92" spans="1:7" x14ac:dyDescent="0.35">
      <c r="A92" s="7"/>
      <c r="B92" s="7"/>
      <c r="C92" s="10"/>
      <c r="D92" s="10"/>
      <c r="E92" s="11"/>
      <c r="F92" s="11"/>
      <c r="G92" s="11"/>
    </row>
    <row r="93" spans="1:7" x14ac:dyDescent="0.35">
      <c r="A93" s="7"/>
      <c r="B93" s="7"/>
      <c r="C93" s="10"/>
      <c r="D93" s="10"/>
      <c r="E93" s="11"/>
      <c r="F93" s="11"/>
      <c r="G93" s="11"/>
    </row>
    <row r="94" spans="1:7" x14ac:dyDescent="0.35">
      <c r="A94" s="7"/>
      <c r="B94" s="7"/>
      <c r="C94" s="10"/>
      <c r="D94" s="10"/>
      <c r="E94" s="11"/>
      <c r="F94" s="11"/>
      <c r="G94" s="11"/>
    </row>
    <row r="95" spans="1:7" x14ac:dyDescent="0.35">
      <c r="A95" s="7"/>
      <c r="B95" s="7"/>
      <c r="C95" s="10"/>
      <c r="D95" s="10"/>
      <c r="E95" s="11"/>
      <c r="F95" s="11"/>
      <c r="G95" s="11"/>
    </row>
    <row r="96" spans="1:7" x14ac:dyDescent="0.35">
      <c r="A96" s="7"/>
      <c r="B96" s="7"/>
      <c r="C96" s="10"/>
      <c r="D96" s="10"/>
      <c r="E96" s="11"/>
      <c r="F96" s="11"/>
      <c r="G96" s="11"/>
    </row>
    <row r="97" spans="1:7" x14ac:dyDescent="0.35">
      <c r="A97" s="7"/>
      <c r="B97" s="7"/>
      <c r="C97" s="10"/>
      <c r="D97" s="10"/>
      <c r="E97" s="11"/>
      <c r="F97" s="11"/>
      <c r="G97" s="11"/>
    </row>
    <row r="98" spans="1:7" x14ac:dyDescent="0.35">
      <c r="A98" s="7"/>
      <c r="B98" s="7"/>
      <c r="C98" s="10"/>
      <c r="D98" s="10"/>
      <c r="E98" s="11"/>
      <c r="F98" s="11"/>
      <c r="G98" s="11"/>
    </row>
    <row r="99" spans="1:7" x14ac:dyDescent="0.35">
      <c r="A99" s="7"/>
      <c r="B99" s="7"/>
      <c r="C99" s="10"/>
      <c r="D99" s="10"/>
      <c r="E99" s="11"/>
      <c r="F99" s="11"/>
      <c r="G99" s="11"/>
    </row>
    <row r="100" spans="1:7" x14ac:dyDescent="0.35">
      <c r="A100" s="7"/>
      <c r="B100" s="7"/>
      <c r="C100" s="10"/>
      <c r="D100" s="10"/>
      <c r="E100" s="11"/>
      <c r="F100" s="11"/>
      <c r="G100" s="11"/>
    </row>
    <row r="101" spans="1:7" x14ac:dyDescent="0.35">
      <c r="A101" s="7"/>
      <c r="B101" s="7"/>
    </row>
    <row r="102" spans="1:7" x14ac:dyDescent="0.35">
      <c r="A102" s="7"/>
      <c r="B102" s="7"/>
    </row>
    <row r="103" spans="1:7" x14ac:dyDescent="0.35">
      <c r="A103" s="7"/>
      <c r="B103" s="7"/>
    </row>
    <row r="104" spans="1:7" x14ac:dyDescent="0.35">
      <c r="A104" s="7"/>
      <c r="B104" s="7"/>
    </row>
    <row r="105" spans="1:7" x14ac:dyDescent="0.35">
      <c r="A105" s="7"/>
      <c r="B105" s="7"/>
    </row>
    <row r="106" spans="1:7" x14ac:dyDescent="0.35">
      <c r="A106" s="7"/>
      <c r="B106" s="7"/>
    </row>
    <row r="107" spans="1:7" x14ac:dyDescent="0.35">
      <c r="A107" s="7"/>
      <c r="B107" s="7"/>
    </row>
    <row r="108" spans="1:7" x14ac:dyDescent="0.35">
      <c r="A108" s="7"/>
      <c r="B108" s="7"/>
    </row>
    <row r="109" spans="1:7" x14ac:dyDescent="0.35">
      <c r="A109" s="7"/>
      <c r="B109" s="7"/>
    </row>
    <row r="110" spans="1:7" x14ac:dyDescent="0.35">
      <c r="A110" s="7"/>
      <c r="B110" s="7"/>
    </row>
    <row r="111" spans="1:7" x14ac:dyDescent="0.35">
      <c r="A111" s="7"/>
      <c r="B111" s="7"/>
    </row>
    <row r="112" spans="1:7"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00"/>
  <sheetViews>
    <sheetView workbookViewId="0"/>
  </sheetViews>
  <sheetFormatPr defaultColWidth="11.07421875" defaultRowHeight="15.5" x14ac:dyDescent="0.35"/>
  <cols>
    <col min="1" max="1" width="9.84375" customWidth="1"/>
    <col min="2" max="2" width="23.23046875" customWidth="1"/>
    <col min="3" max="3" width="15.61328125" customWidth="1"/>
    <col min="4" max="4" width="16.69140625" style="10" customWidth="1"/>
    <col min="5" max="5" width="23.3828125" customWidth="1"/>
    <col min="6" max="7" width="16.69140625" customWidth="1"/>
  </cols>
  <sheetData>
    <row r="1" spans="1:7" ht="20" x14ac:dyDescent="0.4">
      <c r="A1" s="30" t="s">
        <v>15</v>
      </c>
    </row>
    <row r="2" spans="1:7" x14ac:dyDescent="0.35">
      <c r="A2" s="7" t="s">
        <v>8</v>
      </c>
    </row>
    <row r="3" spans="1:7" x14ac:dyDescent="0.35">
      <c r="A3" s="7" t="s">
        <v>133</v>
      </c>
    </row>
    <row r="4" spans="1:7" x14ac:dyDescent="0.35">
      <c r="A4" s="7" t="s">
        <v>141</v>
      </c>
    </row>
    <row r="5" spans="1:7" ht="47" customHeight="1" x14ac:dyDescent="0.35">
      <c r="A5" s="8" t="s">
        <v>107</v>
      </c>
      <c r="B5" s="6" t="s">
        <v>142</v>
      </c>
      <c r="C5" s="5" t="s">
        <v>108</v>
      </c>
      <c r="D5" s="31" t="s">
        <v>135</v>
      </c>
      <c r="E5" s="5" t="s">
        <v>143</v>
      </c>
      <c r="F5" s="5" t="s">
        <v>137</v>
      </c>
      <c r="G5" s="5" t="s">
        <v>138</v>
      </c>
    </row>
    <row r="6" spans="1:7" x14ac:dyDescent="0.35">
      <c r="A6" s="7" t="s">
        <v>123</v>
      </c>
      <c r="B6" s="1" t="s">
        <v>144</v>
      </c>
      <c r="C6" s="10">
        <v>592</v>
      </c>
      <c r="D6" s="32">
        <v>8699855</v>
      </c>
      <c r="E6" s="4">
        <v>6.8</v>
      </c>
      <c r="F6" s="4" t="s">
        <v>145</v>
      </c>
      <c r="G6" s="4" t="s">
        <v>146</v>
      </c>
    </row>
    <row r="7" spans="1:7" x14ac:dyDescent="0.35">
      <c r="A7" s="7" t="s">
        <v>123</v>
      </c>
      <c r="B7" s="1" t="s">
        <v>147</v>
      </c>
      <c r="C7" s="10">
        <v>592</v>
      </c>
      <c r="D7" s="32">
        <v>8699855</v>
      </c>
      <c r="E7" s="4">
        <v>6.8</v>
      </c>
      <c r="F7" s="4" t="s">
        <v>148</v>
      </c>
      <c r="G7" s="4" t="s">
        <v>148</v>
      </c>
    </row>
    <row r="8" spans="1:7" x14ac:dyDescent="0.35">
      <c r="A8" s="7" t="s">
        <v>124</v>
      </c>
      <c r="B8" s="1" t="s">
        <v>144</v>
      </c>
      <c r="C8" s="10">
        <v>560</v>
      </c>
      <c r="D8" s="32">
        <v>8778780</v>
      </c>
      <c r="E8" s="4">
        <v>6.4</v>
      </c>
      <c r="F8" s="4" t="s">
        <v>149</v>
      </c>
      <c r="G8" s="4" t="s">
        <v>150</v>
      </c>
    </row>
    <row r="9" spans="1:7" x14ac:dyDescent="0.35">
      <c r="A9" s="7" t="s">
        <v>124</v>
      </c>
      <c r="B9" s="1" t="s">
        <v>147</v>
      </c>
      <c r="C9" s="10">
        <v>560</v>
      </c>
      <c r="D9" s="32">
        <v>8778780</v>
      </c>
      <c r="E9" s="4">
        <v>6.5</v>
      </c>
      <c r="F9" s="4" t="s">
        <v>148</v>
      </c>
      <c r="G9" s="4" t="s">
        <v>148</v>
      </c>
    </row>
    <row r="10" spans="1:7" x14ac:dyDescent="0.35">
      <c r="A10" s="7" t="s">
        <v>125</v>
      </c>
      <c r="B10" s="1" t="s">
        <v>144</v>
      </c>
      <c r="C10" s="10">
        <v>534</v>
      </c>
      <c r="D10" s="32">
        <v>8828488</v>
      </c>
      <c r="E10" s="4">
        <v>6</v>
      </c>
      <c r="F10" s="4" t="s">
        <v>151</v>
      </c>
      <c r="G10" s="4" t="s">
        <v>152</v>
      </c>
    </row>
    <row r="11" spans="1:7" x14ac:dyDescent="0.35">
      <c r="A11" s="7" t="s">
        <v>125</v>
      </c>
      <c r="B11" s="1" t="s">
        <v>147</v>
      </c>
      <c r="C11" s="10">
        <v>534</v>
      </c>
      <c r="D11" s="32">
        <v>8828488</v>
      </c>
      <c r="E11" s="4">
        <v>6.2</v>
      </c>
      <c r="F11" s="4" t="s">
        <v>148</v>
      </c>
      <c r="G11" s="4" t="s">
        <v>148</v>
      </c>
    </row>
    <row r="12" spans="1:7" x14ac:dyDescent="0.35">
      <c r="A12" s="7" t="s">
        <v>126</v>
      </c>
      <c r="B12" s="1" t="s">
        <v>144</v>
      </c>
      <c r="C12" s="10">
        <v>496</v>
      </c>
      <c r="D12" s="32">
        <v>8871353</v>
      </c>
      <c r="E12" s="4">
        <v>5.6</v>
      </c>
      <c r="F12" s="4" t="s">
        <v>153</v>
      </c>
      <c r="G12" s="4" t="s">
        <v>154</v>
      </c>
    </row>
    <row r="13" spans="1:7" x14ac:dyDescent="0.35">
      <c r="A13" s="7" t="s">
        <v>126</v>
      </c>
      <c r="B13" s="1" t="s">
        <v>147</v>
      </c>
      <c r="C13" s="10">
        <v>496</v>
      </c>
      <c r="D13" s="32">
        <v>8871353</v>
      </c>
      <c r="E13" s="4">
        <v>5.9</v>
      </c>
      <c r="F13" s="4" t="s">
        <v>148</v>
      </c>
      <c r="G13" s="4" t="s">
        <v>148</v>
      </c>
    </row>
    <row r="14" spans="1:7" x14ac:dyDescent="0.35">
      <c r="A14" s="7" t="s">
        <v>127</v>
      </c>
      <c r="B14" s="1" t="s">
        <v>144</v>
      </c>
      <c r="C14" s="10">
        <v>499</v>
      </c>
      <c r="D14" s="32">
        <v>8912336</v>
      </c>
      <c r="E14" s="4">
        <v>5.6</v>
      </c>
      <c r="F14" s="4" t="s">
        <v>153</v>
      </c>
      <c r="G14" s="4" t="s">
        <v>154</v>
      </c>
    </row>
    <row r="15" spans="1:7" x14ac:dyDescent="0.35">
      <c r="A15" s="7" t="s">
        <v>127</v>
      </c>
      <c r="B15" s="1" t="s">
        <v>147</v>
      </c>
      <c r="C15" s="10">
        <v>499</v>
      </c>
      <c r="D15" s="32">
        <v>8912336</v>
      </c>
      <c r="E15" s="4">
        <v>5.6</v>
      </c>
      <c r="F15" s="4" t="s">
        <v>148</v>
      </c>
      <c r="G15" s="4" t="s">
        <v>148</v>
      </c>
    </row>
    <row r="16" spans="1:7" x14ac:dyDescent="0.35">
      <c r="A16" s="7" t="s">
        <v>128</v>
      </c>
      <c r="B16" s="1" t="s">
        <v>144</v>
      </c>
      <c r="C16" s="10">
        <v>443</v>
      </c>
      <c r="D16" s="32">
        <v>8941566</v>
      </c>
      <c r="E16" s="4">
        <v>5</v>
      </c>
      <c r="F16" s="4" t="s">
        <v>155</v>
      </c>
      <c r="G16" s="4" t="s">
        <v>156</v>
      </c>
    </row>
    <row r="17" spans="1:7" x14ac:dyDescent="0.35">
      <c r="A17" s="7" t="s">
        <v>128</v>
      </c>
      <c r="B17" s="1" t="s">
        <v>147</v>
      </c>
      <c r="C17" s="10">
        <v>443</v>
      </c>
      <c r="D17" s="32">
        <v>8941566</v>
      </c>
      <c r="E17" s="4">
        <v>5.3</v>
      </c>
      <c r="F17" s="4" t="s">
        <v>148</v>
      </c>
      <c r="G17" s="4" t="s">
        <v>148</v>
      </c>
    </row>
    <row r="18" spans="1:7" x14ac:dyDescent="0.35">
      <c r="A18" s="7" t="s">
        <v>129</v>
      </c>
      <c r="B18" s="1" t="s">
        <v>144</v>
      </c>
      <c r="C18" s="10">
        <v>504</v>
      </c>
      <c r="D18" s="32">
        <v>9007517</v>
      </c>
      <c r="E18" s="4">
        <v>5.6</v>
      </c>
      <c r="F18" s="4" t="s">
        <v>153</v>
      </c>
      <c r="G18" s="4" t="s">
        <v>154</v>
      </c>
    </row>
    <row r="19" spans="1:7" x14ac:dyDescent="0.35">
      <c r="A19" s="7" t="s">
        <v>129</v>
      </c>
      <c r="B19" s="1" t="s">
        <v>147</v>
      </c>
      <c r="C19" s="10">
        <v>504</v>
      </c>
      <c r="D19" s="32">
        <v>9007517</v>
      </c>
      <c r="E19" s="4">
        <v>5</v>
      </c>
      <c r="F19" s="4" t="s">
        <v>148</v>
      </c>
      <c r="G19" s="4" t="s">
        <v>148</v>
      </c>
    </row>
    <row r="20" spans="1:7" x14ac:dyDescent="0.35">
      <c r="A20" s="7" t="s">
        <v>130</v>
      </c>
      <c r="B20" s="1" t="s">
        <v>144</v>
      </c>
      <c r="C20" s="10">
        <v>480</v>
      </c>
      <c r="D20" s="32">
        <v>9100386</v>
      </c>
      <c r="E20" s="4">
        <v>5.3</v>
      </c>
      <c r="F20" s="4" t="s">
        <v>157</v>
      </c>
      <c r="G20" s="4" t="s">
        <v>158</v>
      </c>
    </row>
    <row r="21" spans="1:7" x14ac:dyDescent="0.35">
      <c r="A21" s="7" t="s">
        <v>130</v>
      </c>
      <c r="B21" s="1" t="s">
        <v>147</v>
      </c>
      <c r="C21" s="10">
        <v>480</v>
      </c>
      <c r="D21" s="32">
        <v>9100386</v>
      </c>
      <c r="E21" s="4">
        <v>4.7</v>
      </c>
      <c r="F21" s="4" t="s">
        <v>148</v>
      </c>
      <c r="G21" s="4" t="s">
        <v>148</v>
      </c>
    </row>
    <row r="22" spans="1:7" x14ac:dyDescent="0.35">
      <c r="A22" s="7" t="s">
        <v>131</v>
      </c>
      <c r="B22" s="1" t="s">
        <v>144</v>
      </c>
      <c r="C22" s="10">
        <v>533</v>
      </c>
      <c r="D22" s="32">
        <v>9229273</v>
      </c>
      <c r="E22" s="4">
        <v>5.8</v>
      </c>
      <c r="F22" s="4" t="s">
        <v>159</v>
      </c>
      <c r="G22" s="4" t="s">
        <v>145</v>
      </c>
    </row>
    <row r="23" spans="1:7" x14ac:dyDescent="0.35">
      <c r="A23" s="7" t="s">
        <v>131</v>
      </c>
      <c r="B23" s="1" t="s">
        <v>147</v>
      </c>
      <c r="C23" s="10">
        <v>533</v>
      </c>
      <c r="D23" s="32">
        <v>9229273</v>
      </c>
      <c r="E23" s="4">
        <v>4.4000000000000004</v>
      </c>
      <c r="F23" s="4" t="s">
        <v>148</v>
      </c>
      <c r="G23" s="4" t="s">
        <v>148</v>
      </c>
    </row>
    <row r="24" spans="1:7" x14ac:dyDescent="0.35">
      <c r="A24" s="7" t="s">
        <v>132</v>
      </c>
      <c r="B24" s="1" t="s">
        <v>144</v>
      </c>
      <c r="C24" s="10">
        <v>587</v>
      </c>
      <c r="D24" s="32">
        <v>9337058</v>
      </c>
      <c r="E24" s="4">
        <v>6.3</v>
      </c>
      <c r="F24" s="4" t="s">
        <v>158</v>
      </c>
      <c r="G24" s="4" t="s">
        <v>160</v>
      </c>
    </row>
    <row r="25" spans="1:7" x14ac:dyDescent="0.35">
      <c r="A25" s="7" t="s">
        <v>132</v>
      </c>
      <c r="B25" s="1" t="s">
        <v>147</v>
      </c>
      <c r="C25" s="10">
        <v>587</v>
      </c>
      <c r="D25" s="32">
        <v>9337058</v>
      </c>
      <c r="E25" s="4">
        <v>4</v>
      </c>
      <c r="F25" s="4" t="s">
        <v>148</v>
      </c>
      <c r="G25" s="4" t="s">
        <v>148</v>
      </c>
    </row>
    <row r="26" spans="1:7" x14ac:dyDescent="0.35">
      <c r="A26" s="7"/>
      <c r="C26" s="10"/>
    </row>
    <row r="27" spans="1:7" x14ac:dyDescent="0.35">
      <c r="A27" s="7"/>
      <c r="C27" s="10"/>
    </row>
    <row r="28" spans="1:7" x14ac:dyDescent="0.35">
      <c r="A28" s="7"/>
      <c r="C28" s="10"/>
    </row>
    <row r="29" spans="1:7" x14ac:dyDescent="0.35">
      <c r="A29" s="7"/>
      <c r="C29" s="10"/>
    </row>
    <row r="30" spans="1:7" x14ac:dyDescent="0.35">
      <c r="A30" s="7"/>
      <c r="C30" s="10"/>
    </row>
    <row r="31" spans="1:7" x14ac:dyDescent="0.35">
      <c r="A31" s="7"/>
      <c r="C31" s="10"/>
    </row>
    <row r="32" spans="1:7" x14ac:dyDescent="0.35">
      <c r="A32" s="7"/>
      <c r="C32" s="10"/>
    </row>
    <row r="33" spans="1:3" x14ac:dyDescent="0.35">
      <c r="A33" s="7"/>
      <c r="C33" s="10"/>
    </row>
    <row r="34" spans="1:3" x14ac:dyDescent="0.35">
      <c r="A34" s="7"/>
      <c r="C34" s="10"/>
    </row>
    <row r="35" spans="1:3" x14ac:dyDescent="0.35">
      <c r="A35" s="7"/>
      <c r="C35" s="10"/>
    </row>
    <row r="36" spans="1:3" x14ac:dyDescent="0.35">
      <c r="A36" s="7"/>
      <c r="C36" s="10"/>
    </row>
    <row r="37" spans="1:3" x14ac:dyDescent="0.35">
      <c r="A37" s="7"/>
      <c r="C37" s="10"/>
    </row>
    <row r="38" spans="1:3" x14ac:dyDescent="0.35">
      <c r="A38" s="7"/>
      <c r="C38" s="10"/>
    </row>
    <row r="39" spans="1:3" x14ac:dyDescent="0.35">
      <c r="A39" s="7"/>
      <c r="C39" s="10"/>
    </row>
    <row r="40" spans="1:3" x14ac:dyDescent="0.35">
      <c r="A40" s="7"/>
      <c r="C40" s="10"/>
    </row>
    <row r="41" spans="1:3" x14ac:dyDescent="0.35">
      <c r="A41" s="7"/>
      <c r="C41" s="10"/>
    </row>
    <row r="42" spans="1:3" x14ac:dyDescent="0.35">
      <c r="A42" s="7"/>
      <c r="C42" s="10"/>
    </row>
    <row r="43" spans="1:3" x14ac:dyDescent="0.35">
      <c r="A43" s="7"/>
      <c r="C43" s="10"/>
    </row>
    <row r="44" spans="1:3" x14ac:dyDescent="0.35">
      <c r="A44" s="7"/>
      <c r="C44" s="10"/>
    </row>
    <row r="45" spans="1:3" x14ac:dyDescent="0.35">
      <c r="A45" s="7"/>
      <c r="C45" s="10"/>
    </row>
    <row r="46" spans="1:3" x14ac:dyDescent="0.35">
      <c r="A46" s="7"/>
      <c r="C46" s="10"/>
    </row>
    <row r="47" spans="1:3" x14ac:dyDescent="0.35">
      <c r="A47" s="7"/>
      <c r="C47" s="10"/>
    </row>
    <row r="48" spans="1:3" x14ac:dyDescent="0.35">
      <c r="A48" s="7"/>
      <c r="C48" s="10"/>
    </row>
    <row r="49" spans="1:3" x14ac:dyDescent="0.35">
      <c r="A49" s="7"/>
      <c r="C49" s="10"/>
    </row>
    <row r="50" spans="1:3" x14ac:dyDescent="0.35">
      <c r="A50" s="7"/>
      <c r="C50" s="10"/>
    </row>
    <row r="51" spans="1:3" x14ac:dyDescent="0.35">
      <c r="A51" s="7"/>
      <c r="C51" s="10"/>
    </row>
    <row r="52" spans="1:3" x14ac:dyDescent="0.35">
      <c r="A52" s="7"/>
      <c r="C52" s="10"/>
    </row>
    <row r="53" spans="1:3" x14ac:dyDescent="0.35">
      <c r="A53" s="7"/>
      <c r="C53" s="10"/>
    </row>
    <row r="54" spans="1:3" x14ac:dyDescent="0.35">
      <c r="A54" s="7"/>
      <c r="C54" s="10"/>
    </row>
    <row r="55" spans="1:3" x14ac:dyDescent="0.35">
      <c r="A55" s="7"/>
      <c r="C55" s="10"/>
    </row>
    <row r="56" spans="1:3" x14ac:dyDescent="0.35">
      <c r="A56" s="7"/>
      <c r="C56" s="10"/>
    </row>
    <row r="57" spans="1:3" x14ac:dyDescent="0.35">
      <c r="A57" s="7"/>
      <c r="C57" s="10"/>
    </row>
    <row r="58" spans="1:3" x14ac:dyDescent="0.35">
      <c r="A58" s="7"/>
      <c r="C58" s="10"/>
    </row>
    <row r="59" spans="1:3" x14ac:dyDescent="0.35">
      <c r="A59" s="7"/>
      <c r="C59" s="10"/>
    </row>
    <row r="60" spans="1:3" x14ac:dyDescent="0.35">
      <c r="A60" s="7"/>
      <c r="C60" s="10"/>
    </row>
    <row r="61" spans="1:3" x14ac:dyDescent="0.35">
      <c r="A61" s="7"/>
      <c r="C61" s="10"/>
    </row>
    <row r="62" spans="1:3" x14ac:dyDescent="0.35">
      <c r="A62" s="7"/>
      <c r="C62" s="10"/>
    </row>
    <row r="63" spans="1:3" x14ac:dyDescent="0.35">
      <c r="A63" s="7"/>
      <c r="C63" s="10"/>
    </row>
    <row r="64" spans="1:3" x14ac:dyDescent="0.35">
      <c r="A64" s="7"/>
      <c r="C64" s="10"/>
    </row>
    <row r="65" spans="1:3" x14ac:dyDescent="0.35">
      <c r="A65" s="7"/>
      <c r="C65" s="10"/>
    </row>
    <row r="66" spans="1:3" x14ac:dyDescent="0.35">
      <c r="A66" s="7"/>
      <c r="C66" s="10"/>
    </row>
    <row r="67" spans="1:3" x14ac:dyDescent="0.35">
      <c r="A67" s="7"/>
      <c r="C67" s="10"/>
    </row>
    <row r="68" spans="1:3" x14ac:dyDescent="0.35">
      <c r="A68" s="7"/>
      <c r="C68" s="10"/>
    </row>
    <row r="69" spans="1:3" x14ac:dyDescent="0.35">
      <c r="A69" s="7"/>
      <c r="C69" s="10"/>
    </row>
    <row r="70" spans="1:3" x14ac:dyDescent="0.35">
      <c r="A70" s="7"/>
      <c r="C70" s="10"/>
    </row>
    <row r="71" spans="1:3" x14ac:dyDescent="0.35">
      <c r="A71" s="7"/>
      <c r="C71" s="10"/>
    </row>
    <row r="72" spans="1:3" x14ac:dyDescent="0.35">
      <c r="A72" s="7"/>
      <c r="C72" s="10"/>
    </row>
    <row r="73" spans="1:3" x14ac:dyDescent="0.35">
      <c r="A73" s="7"/>
      <c r="C73" s="10"/>
    </row>
    <row r="74" spans="1:3" x14ac:dyDescent="0.35">
      <c r="A74" s="7"/>
      <c r="C74" s="10"/>
    </row>
    <row r="75" spans="1:3" x14ac:dyDescent="0.35">
      <c r="A75" s="7"/>
      <c r="C75" s="10"/>
    </row>
    <row r="76" spans="1:3" x14ac:dyDescent="0.35">
      <c r="A76" s="7"/>
      <c r="C76" s="10"/>
    </row>
    <row r="77" spans="1:3" x14ac:dyDescent="0.35">
      <c r="A77" s="7"/>
      <c r="C77" s="10"/>
    </row>
    <row r="78" spans="1:3" x14ac:dyDescent="0.35">
      <c r="A78" s="7"/>
      <c r="C78" s="10"/>
    </row>
    <row r="79" spans="1:3" x14ac:dyDescent="0.35">
      <c r="A79" s="7"/>
      <c r="C79" s="10"/>
    </row>
    <row r="80" spans="1:3" x14ac:dyDescent="0.35">
      <c r="A80" s="7"/>
      <c r="C80" s="10"/>
    </row>
    <row r="81" spans="1:3" x14ac:dyDescent="0.35">
      <c r="A81" s="7"/>
      <c r="C81" s="10"/>
    </row>
    <row r="82" spans="1:3" x14ac:dyDescent="0.35">
      <c r="A82" s="7"/>
      <c r="C82" s="10"/>
    </row>
    <row r="83" spans="1:3" x14ac:dyDescent="0.35">
      <c r="A83" s="7"/>
      <c r="C83" s="10"/>
    </row>
    <row r="84" spans="1:3" x14ac:dyDescent="0.35">
      <c r="A84" s="7"/>
      <c r="C84" s="10"/>
    </row>
    <row r="85" spans="1:3" x14ac:dyDescent="0.35">
      <c r="A85" s="7"/>
      <c r="C85" s="10"/>
    </row>
    <row r="86" spans="1:3" x14ac:dyDescent="0.35">
      <c r="A86" s="7"/>
      <c r="C86" s="10"/>
    </row>
    <row r="87" spans="1:3" x14ac:dyDescent="0.35">
      <c r="A87" s="7"/>
      <c r="C87" s="10"/>
    </row>
    <row r="88" spans="1:3" x14ac:dyDescent="0.35">
      <c r="A88" s="7"/>
      <c r="C88" s="10"/>
    </row>
    <row r="89" spans="1:3" x14ac:dyDescent="0.35">
      <c r="A89" s="7"/>
      <c r="C89" s="10"/>
    </row>
    <row r="90" spans="1:3" x14ac:dyDescent="0.35">
      <c r="A90" s="7"/>
      <c r="C90" s="10"/>
    </row>
    <row r="91" spans="1:3" x14ac:dyDescent="0.35">
      <c r="A91" s="7"/>
      <c r="C91" s="10"/>
    </row>
    <row r="92" spans="1:3" x14ac:dyDescent="0.35">
      <c r="A92" s="7"/>
      <c r="C92" s="10"/>
    </row>
    <row r="93" spans="1:3" x14ac:dyDescent="0.35">
      <c r="A93" s="7"/>
      <c r="C93" s="10"/>
    </row>
    <row r="94" spans="1:3" x14ac:dyDescent="0.35">
      <c r="A94" s="7"/>
      <c r="C94" s="10"/>
    </row>
    <row r="95" spans="1:3" x14ac:dyDescent="0.35">
      <c r="A95" s="7"/>
      <c r="C95" s="10"/>
    </row>
    <row r="96" spans="1:3" x14ac:dyDescent="0.35">
      <c r="A96" s="7"/>
      <c r="C96" s="10"/>
    </row>
    <row r="97" spans="1:3" x14ac:dyDescent="0.35">
      <c r="A97" s="7"/>
      <c r="C97" s="10"/>
    </row>
    <row r="98" spans="1:3" x14ac:dyDescent="0.35">
      <c r="A98" s="7"/>
      <c r="C98" s="10"/>
    </row>
    <row r="99" spans="1:3" x14ac:dyDescent="0.35">
      <c r="A99" s="7"/>
      <c r="C99" s="10"/>
    </row>
    <row r="100" spans="1:3" x14ac:dyDescent="0.35">
      <c r="A100" s="7"/>
      <c r="C100" s="10"/>
    </row>
    <row r="101" spans="1:3" x14ac:dyDescent="0.35">
      <c r="A101" s="7"/>
    </row>
    <row r="102" spans="1:3" x14ac:dyDescent="0.35">
      <c r="A102" s="7"/>
    </row>
    <row r="103" spans="1:3" x14ac:dyDescent="0.35">
      <c r="A103" s="7"/>
    </row>
    <row r="104" spans="1:3" x14ac:dyDescent="0.35">
      <c r="A104" s="7"/>
    </row>
    <row r="105" spans="1:3" x14ac:dyDescent="0.35">
      <c r="A105" s="7"/>
    </row>
    <row r="106" spans="1:3" x14ac:dyDescent="0.35">
      <c r="A106" s="7"/>
    </row>
    <row r="107" spans="1:3" x14ac:dyDescent="0.35">
      <c r="A107" s="7"/>
    </row>
    <row r="108" spans="1:3" x14ac:dyDescent="0.35">
      <c r="A108" s="7"/>
    </row>
    <row r="109" spans="1:3" x14ac:dyDescent="0.35">
      <c r="A109" s="7"/>
    </row>
    <row r="110" spans="1:3" x14ac:dyDescent="0.35">
      <c r="A110" s="7"/>
    </row>
    <row r="111" spans="1:3" x14ac:dyDescent="0.35">
      <c r="A111" s="7"/>
    </row>
    <row r="112" spans="1:3"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100"/>
  <sheetViews>
    <sheetView workbookViewId="0"/>
  </sheetViews>
  <sheetFormatPr defaultColWidth="11.07421875" defaultRowHeight="15.5" x14ac:dyDescent="0.35"/>
  <cols>
    <col min="1" max="1" width="26.53515625" customWidth="1"/>
    <col min="2" max="2" width="10" customWidth="1"/>
    <col min="3" max="3" width="9.61328125" customWidth="1"/>
    <col min="4" max="4" width="9.69140625" customWidth="1"/>
    <col min="5" max="5" width="9.53515625" customWidth="1"/>
    <col min="6" max="6" width="8.53515625" customWidth="1"/>
    <col min="7" max="7" width="9.69140625" customWidth="1"/>
    <col min="8" max="8" width="9.23046875" customWidth="1"/>
    <col min="9" max="9" width="9.07421875" customWidth="1"/>
    <col min="10" max="10" width="9.15234375" customWidth="1"/>
    <col min="11" max="11" width="9.61328125" customWidth="1"/>
    <col min="12" max="12" width="10.07421875" customWidth="1"/>
    <col min="13" max="13" width="9.765625" customWidth="1"/>
    <col min="14" max="14" width="10" customWidth="1"/>
    <col min="15" max="15" width="10.15234375" customWidth="1"/>
    <col min="16" max="16" width="9.765625" customWidth="1"/>
    <col min="17" max="17" width="9.921875" customWidth="1"/>
    <col min="18" max="18" width="9.3828125" customWidth="1"/>
    <col min="19" max="19" width="10" customWidth="1"/>
    <col min="20" max="20" width="9.69140625" customWidth="1"/>
    <col min="21" max="21" width="8.84375" customWidth="1"/>
    <col min="22" max="22" width="9.84375" customWidth="1"/>
    <col min="23" max="23" width="9.23046875" customWidth="1"/>
    <col min="24" max="24" width="9.61328125" customWidth="1"/>
    <col min="25" max="25" width="9.3828125" customWidth="1"/>
  </cols>
  <sheetData>
    <row r="1" spans="1:50" ht="20" x14ac:dyDescent="0.4">
      <c r="A1" s="30" t="s">
        <v>17</v>
      </c>
    </row>
    <row r="2" spans="1:50" x14ac:dyDescent="0.35">
      <c r="A2" t="s">
        <v>8</v>
      </c>
    </row>
    <row r="3" spans="1:50" x14ac:dyDescent="0.35">
      <c r="A3" t="s">
        <v>161</v>
      </c>
    </row>
    <row r="4" spans="1:50" ht="31" x14ac:dyDescent="0.35">
      <c r="A4" s="6" t="s">
        <v>162</v>
      </c>
      <c r="B4" s="5" t="s">
        <v>109</v>
      </c>
      <c r="C4" s="5" t="s">
        <v>110</v>
      </c>
      <c r="D4" s="5" t="s">
        <v>111</v>
      </c>
      <c r="E4" s="5" t="s">
        <v>112</v>
      </c>
      <c r="F4" s="5" t="s">
        <v>113</v>
      </c>
      <c r="G4" s="5" t="s">
        <v>114</v>
      </c>
      <c r="H4" s="5" t="s">
        <v>115</v>
      </c>
      <c r="I4" s="5" t="s">
        <v>116</v>
      </c>
      <c r="J4" s="5" t="s">
        <v>117</v>
      </c>
      <c r="K4" s="5" t="s">
        <v>118</v>
      </c>
      <c r="L4" s="5" t="s">
        <v>119</v>
      </c>
      <c r="M4" s="5" t="s">
        <v>120</v>
      </c>
      <c r="N4" s="5" t="s">
        <v>121</v>
      </c>
      <c r="O4" s="5" t="s">
        <v>122</v>
      </c>
      <c r="P4" s="5" t="s">
        <v>123</v>
      </c>
      <c r="Q4" s="5" t="s">
        <v>124</v>
      </c>
      <c r="R4" s="5" t="s">
        <v>125</v>
      </c>
      <c r="S4" s="5" t="s">
        <v>126</v>
      </c>
      <c r="T4" s="5" t="s">
        <v>127</v>
      </c>
      <c r="U4" s="5" t="s">
        <v>128</v>
      </c>
      <c r="V4" s="5" t="s">
        <v>129</v>
      </c>
      <c r="W4" s="5" t="s">
        <v>130</v>
      </c>
      <c r="X4" s="5" t="s">
        <v>131</v>
      </c>
      <c r="Y4" s="5" t="s">
        <v>132</v>
      </c>
    </row>
    <row r="5" spans="1:50" x14ac:dyDescent="0.35">
      <c r="A5" s="1" t="s">
        <v>163</v>
      </c>
      <c r="B5" s="11">
        <v>3.6479708162334701</v>
      </c>
      <c r="C5" s="11">
        <v>3.6533016713855102</v>
      </c>
      <c r="D5" s="11">
        <v>5.4807033569308103</v>
      </c>
      <c r="E5" s="11">
        <v>3.6633726840615801</v>
      </c>
      <c r="F5" s="11">
        <v>8.2201539908847607</v>
      </c>
      <c r="G5" s="11">
        <v>3.6398049064570102</v>
      </c>
      <c r="H5" s="11">
        <v>5.4199562790193498</v>
      </c>
      <c r="I5" s="11">
        <v>6.2805616616571696</v>
      </c>
      <c r="J5" s="11">
        <v>8.0417455949104699</v>
      </c>
      <c r="K5" s="11">
        <v>10.629534160665401</v>
      </c>
      <c r="L5" s="11">
        <v>8.7953841823810901</v>
      </c>
      <c r="M5" s="11">
        <v>8.6880973066898406</v>
      </c>
      <c r="N5" s="11">
        <v>5.1479168096643599</v>
      </c>
      <c r="O5" s="11">
        <v>11.8665186177201</v>
      </c>
      <c r="P5" s="11">
        <v>5.8784998068492902</v>
      </c>
      <c r="Q5" s="11">
        <v>2.5093473187623898</v>
      </c>
      <c r="R5" s="11">
        <v>4.1609799940081897</v>
      </c>
      <c r="S5" s="11">
        <v>5.7829254993969199</v>
      </c>
      <c r="T5" s="11">
        <v>5.7537399309551196</v>
      </c>
      <c r="U5" s="11">
        <v>4.0588368996980204</v>
      </c>
      <c r="V5" s="11">
        <v>10.3838012700188</v>
      </c>
      <c r="W5" s="11">
        <v>3.9320541050644899</v>
      </c>
      <c r="X5" s="11">
        <v>8.5205927234138095</v>
      </c>
      <c r="Y5" s="11">
        <v>4.5869455529562897</v>
      </c>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1" t="s">
        <v>164</v>
      </c>
      <c r="B6" s="11">
        <v>9.6019587995951206</v>
      </c>
      <c r="C6" s="11">
        <v>2.4024697388915799</v>
      </c>
      <c r="D6" s="11">
        <v>1.20073965562787</v>
      </c>
      <c r="E6" s="11">
        <v>5.6034292987308199</v>
      </c>
      <c r="F6" s="11">
        <v>5.9320659803925402</v>
      </c>
      <c r="G6" s="11">
        <v>5.8693712729492402</v>
      </c>
      <c r="H6" s="11">
        <v>11.6206553274894</v>
      </c>
      <c r="I6" s="11">
        <v>10.6862479438514</v>
      </c>
      <c r="J6" s="11">
        <v>13.178504729200601</v>
      </c>
      <c r="K6" s="11">
        <v>8.1634167609788708</v>
      </c>
      <c r="L6" s="11">
        <v>8.4263899879832405</v>
      </c>
      <c r="M6" s="11">
        <v>11.311763138977801</v>
      </c>
      <c r="N6" s="11">
        <v>5.4447646772706504</v>
      </c>
      <c r="O6" s="11">
        <v>7.9710433733455597</v>
      </c>
      <c r="P6" s="11">
        <v>8.6532949223186506</v>
      </c>
      <c r="Q6" s="11">
        <v>6.7906617678594401</v>
      </c>
      <c r="R6" s="11">
        <v>5.3667262969588503</v>
      </c>
      <c r="S6" s="11">
        <v>6.75555555555556</v>
      </c>
      <c r="T6" s="11">
        <v>3.5724492712203499</v>
      </c>
      <c r="U6" s="11">
        <v>4.3088590141330601</v>
      </c>
      <c r="V6" s="11">
        <v>5.4258574663415997</v>
      </c>
      <c r="W6" s="11">
        <v>3.5971223021582701</v>
      </c>
      <c r="X6" s="11">
        <v>4.6241129706368804</v>
      </c>
      <c r="Y6" s="11">
        <v>4.57956106668545</v>
      </c>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1" t="s">
        <v>165</v>
      </c>
      <c r="B7" s="11">
        <v>7.9310251267398701</v>
      </c>
      <c r="C7" s="11">
        <v>10.4434715770478</v>
      </c>
      <c r="D7" s="11">
        <v>9.7883223232062395</v>
      </c>
      <c r="E7" s="11">
        <v>6.6372690956306002</v>
      </c>
      <c r="F7" s="11">
        <v>8.2384877431898609</v>
      </c>
      <c r="G7" s="11">
        <v>8.3784954674383094</v>
      </c>
      <c r="H7" s="11">
        <v>7.4974518795301304</v>
      </c>
      <c r="I7" s="11">
        <v>6.8497152331622901</v>
      </c>
      <c r="J7" s="11">
        <v>6.01427789572445</v>
      </c>
      <c r="K7" s="11">
        <v>9.5461596595203009</v>
      </c>
      <c r="L7" s="11">
        <v>10.2655216661731</v>
      </c>
      <c r="M7" s="11">
        <v>10.5447125101298</v>
      </c>
      <c r="N7" s="11">
        <v>8.4955533501442293</v>
      </c>
      <c r="O7" s="11">
        <v>7.4482489930540297</v>
      </c>
      <c r="P7" s="11">
        <v>7.9245432538551999</v>
      </c>
      <c r="Q7" s="11">
        <v>9.8969410982616903</v>
      </c>
      <c r="R7" s="11">
        <v>7.9812607422201296</v>
      </c>
      <c r="S7" s="11">
        <v>8.8563663435938</v>
      </c>
      <c r="T7" s="11">
        <v>8.6102821424580291</v>
      </c>
      <c r="U7" s="11">
        <v>6.3744613580152496</v>
      </c>
      <c r="V7" s="11">
        <v>5.0435819519022402</v>
      </c>
      <c r="W7" s="11">
        <v>5.3458783278092596</v>
      </c>
      <c r="X7" s="11">
        <v>6.8439062911292403</v>
      </c>
      <c r="Y7" s="11">
        <v>7.4295231973903402</v>
      </c>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1" t="s">
        <v>166</v>
      </c>
      <c r="B8" s="11">
        <v>5.6780159390018898</v>
      </c>
      <c r="C8" s="11">
        <v>5.0309200345322296</v>
      </c>
      <c r="D8" s="11">
        <v>2.5940440748042501</v>
      </c>
      <c r="E8" s="11">
        <v>3.9603411437861298</v>
      </c>
      <c r="F8" s="11">
        <v>2.94974229084852</v>
      </c>
      <c r="G8" s="11">
        <v>3.1279018620790802</v>
      </c>
      <c r="H8" s="11">
        <v>2.1322333593724299</v>
      </c>
      <c r="I8" s="11">
        <v>3.27428702400052</v>
      </c>
      <c r="J8" s="11">
        <v>5.1886157926090997</v>
      </c>
      <c r="K8" s="11">
        <v>4.0103045730839799</v>
      </c>
      <c r="L8" s="11">
        <v>4.7419524325267597</v>
      </c>
      <c r="M8" s="11">
        <v>6.4107640499436203</v>
      </c>
      <c r="N8" s="11">
        <v>3.75105732928469</v>
      </c>
      <c r="O8" s="11">
        <v>4.6504965800248197</v>
      </c>
      <c r="P8" s="11">
        <v>4.2543746069327799</v>
      </c>
      <c r="Q8" s="11">
        <v>3.6806045024834901</v>
      </c>
      <c r="R8" s="11">
        <v>2.75382460340336</v>
      </c>
      <c r="S8" s="11">
        <v>2.0193898138306201</v>
      </c>
      <c r="T8" s="11">
        <v>2.5675777288307802</v>
      </c>
      <c r="U8" s="11">
        <v>3.1216602825653399</v>
      </c>
      <c r="V8" s="11">
        <v>1.46289459295872</v>
      </c>
      <c r="W8" s="11">
        <v>1.99584501356267</v>
      </c>
      <c r="X8" s="11">
        <v>2.8743995199752801</v>
      </c>
      <c r="Y8" s="11">
        <v>4.4572655210900001</v>
      </c>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1" t="s">
        <v>167</v>
      </c>
      <c r="B9" s="11">
        <v>2.4165660435416898</v>
      </c>
      <c r="C9" s="11">
        <v>3.2929796084245702</v>
      </c>
      <c r="D9" s="11">
        <v>3.3586162501049599</v>
      </c>
      <c r="E9" s="11">
        <v>4.0623887323674399</v>
      </c>
      <c r="F9" s="11">
        <v>3.0085307681649902</v>
      </c>
      <c r="G9" s="11">
        <v>3.6935225045540299</v>
      </c>
      <c r="H9" s="11">
        <v>4.2074392200342698</v>
      </c>
      <c r="I9" s="11">
        <v>2.8603123924967</v>
      </c>
      <c r="J9" s="11">
        <v>5.07026932348779</v>
      </c>
      <c r="K9" s="11">
        <v>5.1053570435258404</v>
      </c>
      <c r="L9" s="11">
        <v>5.9752609071202398</v>
      </c>
      <c r="M9" s="11">
        <v>5.0316468054299701</v>
      </c>
      <c r="N9" s="11">
        <v>3.9553832766395098</v>
      </c>
      <c r="O9" s="11">
        <v>3.2593848059332702</v>
      </c>
      <c r="P9" s="11">
        <v>4.2699145501755504</v>
      </c>
      <c r="Q9" s="11">
        <v>4.3116142464504099</v>
      </c>
      <c r="R9" s="11">
        <v>4.2219185999535602</v>
      </c>
      <c r="S9" s="11">
        <v>4.5712560868451604</v>
      </c>
      <c r="T9" s="11">
        <v>4.6230148124283996</v>
      </c>
      <c r="U9" s="11">
        <v>3.5937328174649701</v>
      </c>
      <c r="V9" s="11">
        <v>4.12485509668518</v>
      </c>
      <c r="W9" s="11">
        <v>2.5388711755608302</v>
      </c>
      <c r="X9" s="11">
        <v>2.7902914598944402</v>
      </c>
      <c r="Y9" s="11">
        <v>4.00770031246243</v>
      </c>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1" t="s">
        <v>168</v>
      </c>
      <c r="B10" s="11">
        <v>5.2661275155162697</v>
      </c>
      <c r="C10" s="11">
        <v>2.2403441168563498</v>
      </c>
      <c r="D10" s="11">
        <v>0.74193332987097804</v>
      </c>
      <c r="E10" s="11">
        <v>0.73588390695483896</v>
      </c>
      <c r="F10" s="11">
        <v>2.18692365449522</v>
      </c>
      <c r="G10" s="11">
        <v>0</v>
      </c>
      <c r="H10" s="11">
        <v>5.0618631995314196</v>
      </c>
      <c r="I10" s="11">
        <v>0.72111051018568595</v>
      </c>
      <c r="J10" s="11">
        <v>2.1682410505850598</v>
      </c>
      <c r="K10" s="11">
        <v>2.1681940389118601</v>
      </c>
      <c r="L10" s="11">
        <v>4.33551072316319</v>
      </c>
      <c r="M10" s="11">
        <v>5.0493392578913996</v>
      </c>
      <c r="N10" s="11">
        <v>1.44774369145686</v>
      </c>
      <c r="O10" s="11">
        <v>2.1598427634468198</v>
      </c>
      <c r="P10" s="11">
        <v>0.71779264406098398</v>
      </c>
      <c r="Q10" s="11">
        <v>2.1482277121374902</v>
      </c>
      <c r="R10" s="11">
        <v>0.70782929988603904</v>
      </c>
      <c r="S10" s="11">
        <v>1.4117813150742999</v>
      </c>
      <c r="T10" s="11">
        <v>1.41079540645016</v>
      </c>
      <c r="U10" s="11">
        <v>0.70964765993684098</v>
      </c>
      <c r="V10" s="11">
        <v>0.70979877204812403</v>
      </c>
      <c r="W10" s="11">
        <v>0</v>
      </c>
      <c r="X10" s="11">
        <v>0</v>
      </c>
      <c r="Y10" s="11">
        <v>0.70591557249752901</v>
      </c>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1" t="s">
        <v>169</v>
      </c>
      <c r="B11" s="11">
        <v>2.7794596429971898</v>
      </c>
      <c r="C11" s="11">
        <v>4.9291693304096897</v>
      </c>
      <c r="D11" s="11">
        <v>4.8182196900624596</v>
      </c>
      <c r="E11" s="11">
        <v>4.4072796507084</v>
      </c>
      <c r="F11" s="11">
        <v>4.72652679540756</v>
      </c>
      <c r="G11" s="11">
        <v>6.1886798970088499</v>
      </c>
      <c r="H11" s="11">
        <v>6.1088613295581498</v>
      </c>
      <c r="I11" s="11">
        <v>9.0633931657800009</v>
      </c>
      <c r="J11" s="11">
        <v>7.7337418978602601</v>
      </c>
      <c r="K11" s="11">
        <v>7.1630030890450804</v>
      </c>
      <c r="L11" s="11">
        <v>7.6374085727183596</v>
      </c>
      <c r="M11" s="11">
        <v>7.7794058157484898</v>
      </c>
      <c r="N11" s="11">
        <v>7.1811068434605998</v>
      </c>
      <c r="O11" s="11">
        <v>6.70567466058331</v>
      </c>
      <c r="P11" s="11">
        <v>5.9326994573557599</v>
      </c>
      <c r="Q11" s="11">
        <v>6.0090580017792004</v>
      </c>
      <c r="R11" s="11">
        <v>6.1580066726863896</v>
      </c>
      <c r="S11" s="11">
        <v>5.8601812277144099</v>
      </c>
      <c r="T11" s="11">
        <v>4.6709835939699502</v>
      </c>
      <c r="U11" s="11">
        <v>4.01793145408939</v>
      </c>
      <c r="V11" s="11">
        <v>4.4344437180403302</v>
      </c>
      <c r="W11" s="11">
        <v>4.7653085537288504</v>
      </c>
      <c r="X11" s="11">
        <v>5.1929264922708898</v>
      </c>
      <c r="Y11" s="11">
        <v>5.4300442518100596</v>
      </c>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1" t="s">
        <v>170</v>
      </c>
      <c r="B12" s="11">
        <v>8.4099573895492306</v>
      </c>
      <c r="C12" s="11">
        <v>5.1945561052017499</v>
      </c>
      <c r="D12" s="11">
        <v>7.9630831465326803</v>
      </c>
      <c r="E12" s="11">
        <v>3.1814331561009901</v>
      </c>
      <c r="F12" s="11">
        <v>5.5533959015938201</v>
      </c>
      <c r="G12" s="11">
        <v>6.3121848838952497</v>
      </c>
      <c r="H12" s="11">
        <v>7.03608731002564</v>
      </c>
      <c r="I12" s="11">
        <v>8.5197348038912004</v>
      </c>
      <c r="J12" s="11">
        <v>7.6855089728317303</v>
      </c>
      <c r="K12" s="11">
        <v>7.6121459400619598</v>
      </c>
      <c r="L12" s="11">
        <v>10.5706249882024</v>
      </c>
      <c r="M12" s="11">
        <v>7.4586789187899001</v>
      </c>
      <c r="N12" s="11">
        <v>5.9022295672190204</v>
      </c>
      <c r="O12" s="11">
        <v>5.83990626950437</v>
      </c>
      <c r="P12" s="11">
        <v>5.0717838550629102</v>
      </c>
      <c r="Q12" s="11">
        <v>4.3242619926199302</v>
      </c>
      <c r="R12" s="11">
        <v>4.3064467507859296</v>
      </c>
      <c r="S12" s="11">
        <v>6.4556158478196197</v>
      </c>
      <c r="T12" s="11">
        <v>8.5759615796921196</v>
      </c>
      <c r="U12" s="11">
        <v>6.0635459616783898</v>
      </c>
      <c r="V12" s="11">
        <v>6.0735326166564798</v>
      </c>
      <c r="W12" s="11">
        <v>6.3660477453580899</v>
      </c>
      <c r="X12" s="11">
        <v>7.6388093179584899</v>
      </c>
      <c r="Y12" s="11">
        <v>6.8339854094411496</v>
      </c>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1" t="s">
        <v>171</v>
      </c>
      <c r="B13" s="11">
        <v>5.4340935026355304</v>
      </c>
      <c r="C13" s="11">
        <v>4.2658546229558798</v>
      </c>
      <c r="D13" s="11">
        <v>6.9801682058208101</v>
      </c>
      <c r="E13" s="11">
        <v>10.1545424653295</v>
      </c>
      <c r="F13" s="11">
        <v>9.7200622083981294</v>
      </c>
      <c r="G13" s="11">
        <v>8.0840359311620595</v>
      </c>
      <c r="H13" s="11">
        <v>11.966732483695299</v>
      </c>
      <c r="I13" s="11">
        <v>8.2970143272217207</v>
      </c>
      <c r="J13" s="11">
        <v>8.7078891921100308</v>
      </c>
      <c r="K13" s="11">
        <v>9.24943886737538</v>
      </c>
      <c r="L13" s="11">
        <v>10.8431545332786</v>
      </c>
      <c r="M13" s="11">
        <v>10.7211401253014</v>
      </c>
      <c r="N13" s="11">
        <v>9.5609435456161602</v>
      </c>
      <c r="O13" s="11">
        <v>10.9366986836057</v>
      </c>
      <c r="P13" s="11">
        <v>7.3252452858383998</v>
      </c>
      <c r="Q13" s="11">
        <v>5.5029317593017604</v>
      </c>
      <c r="R13" s="11">
        <v>5.7455744712635104</v>
      </c>
      <c r="S13" s="11">
        <v>5.6959042176746797</v>
      </c>
      <c r="T13" s="11">
        <v>6.7747521922674698</v>
      </c>
      <c r="U13" s="11">
        <v>5.7361430174350803</v>
      </c>
      <c r="V13" s="11">
        <v>7.2929724642128297</v>
      </c>
      <c r="W13" s="11">
        <v>7.3080519846097802</v>
      </c>
      <c r="X13" s="11">
        <v>7.4479673034235399</v>
      </c>
      <c r="Y13" s="11">
        <v>6.9442806642401003</v>
      </c>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1" t="s">
        <v>172</v>
      </c>
      <c r="B14" s="11">
        <v>5.8497258605744404</v>
      </c>
      <c r="C14" s="11">
        <v>7.9585729748084599</v>
      </c>
      <c r="D14" s="11">
        <v>8.4085283498788606</v>
      </c>
      <c r="E14" s="11">
        <v>11.8873492761638</v>
      </c>
      <c r="F14" s="11">
        <v>10.1875528479304</v>
      </c>
      <c r="G14" s="11">
        <v>11.226551815639599</v>
      </c>
      <c r="H14" s="11">
        <v>11.8004997255101</v>
      </c>
      <c r="I14" s="11">
        <v>11.7325389214226</v>
      </c>
      <c r="J14" s="11">
        <v>15.076664840715001</v>
      </c>
      <c r="K14" s="11">
        <v>11.8401578687716</v>
      </c>
      <c r="L14" s="11">
        <v>7.78842737048089</v>
      </c>
      <c r="M14" s="11">
        <v>11.1797558924605</v>
      </c>
      <c r="N14" s="11">
        <v>9.2275563973677208</v>
      </c>
      <c r="O14" s="11">
        <v>4.8496605237633403</v>
      </c>
      <c r="P14" s="11">
        <v>8.1780702640554601</v>
      </c>
      <c r="Q14" s="11">
        <v>5.2393177455691999</v>
      </c>
      <c r="R14" s="11">
        <v>5.6881473230156701</v>
      </c>
      <c r="S14" s="11">
        <v>5.68141467225339</v>
      </c>
      <c r="T14" s="11">
        <v>6.1783548466817502</v>
      </c>
      <c r="U14" s="11">
        <v>5.7377284333132499</v>
      </c>
      <c r="V14" s="11">
        <v>4.8281422756965799</v>
      </c>
      <c r="W14" s="11">
        <v>8.5878272320001496</v>
      </c>
      <c r="X14" s="11">
        <v>8.4121583729016294</v>
      </c>
      <c r="Y14" s="11">
        <v>7.4654373579817204</v>
      </c>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1" t="s">
        <v>173</v>
      </c>
      <c r="B15" s="11">
        <v>21.4260042575544</v>
      </c>
      <c r="C15" s="11">
        <v>28.489038668658601</v>
      </c>
      <c r="D15" s="11">
        <v>27.070174220864899</v>
      </c>
      <c r="E15" s="11">
        <v>23.5147658897572</v>
      </c>
      <c r="F15" s="11">
        <v>40.152443174084702</v>
      </c>
      <c r="G15" s="11">
        <v>29.6653879086576</v>
      </c>
      <c r="H15" s="11">
        <v>36.745547107791403</v>
      </c>
      <c r="I15" s="11">
        <v>39.614419648752097</v>
      </c>
      <c r="J15" s="11">
        <v>37.4197444953586</v>
      </c>
      <c r="K15" s="11">
        <v>38.238191527972198</v>
      </c>
      <c r="L15" s="11">
        <v>33.475173652463297</v>
      </c>
      <c r="M15" s="11">
        <v>27.032973941470502</v>
      </c>
      <c r="N15" s="11">
        <v>40.468701138642103</v>
      </c>
      <c r="O15" s="11">
        <v>38.484666265784703</v>
      </c>
      <c r="P15" s="11">
        <v>21.865027774494699</v>
      </c>
      <c r="Q15" s="11">
        <v>15.7205240174673</v>
      </c>
      <c r="R15" s="11">
        <v>21.959352083538</v>
      </c>
      <c r="S15" s="11">
        <v>12.6086059466771</v>
      </c>
      <c r="T15" s="11">
        <v>14.344074176076401</v>
      </c>
      <c r="U15" s="11">
        <v>16.678264770328799</v>
      </c>
      <c r="V15" s="11">
        <v>20.187920701847499</v>
      </c>
      <c r="W15" s="11">
        <v>17.028232809999</v>
      </c>
      <c r="X15" s="11">
        <v>21.683169968253601</v>
      </c>
      <c r="Y15" s="11">
        <v>20.228859475033801</v>
      </c>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1" t="s">
        <v>174</v>
      </c>
      <c r="B16" s="11">
        <v>53.0781160586181</v>
      </c>
      <c r="C16" s="11">
        <v>56.2322723626651</v>
      </c>
      <c r="D16" s="11">
        <v>60.395965880416</v>
      </c>
      <c r="E16" s="11">
        <v>57.931194292949797</v>
      </c>
      <c r="F16" s="11">
        <v>61.851978449468596</v>
      </c>
      <c r="G16" s="11">
        <v>48.722044728434497</v>
      </c>
      <c r="H16" s="11">
        <v>42.190466517177001</v>
      </c>
      <c r="I16" s="11">
        <v>44.882961971198803</v>
      </c>
      <c r="J16" s="11">
        <v>45.2717044425643</v>
      </c>
      <c r="K16" s="11">
        <v>52.249637155297499</v>
      </c>
      <c r="L16" s="11">
        <v>60.406643309431303</v>
      </c>
      <c r="M16" s="11">
        <v>58.702260735874802</v>
      </c>
      <c r="N16" s="11">
        <v>53.837658752070702</v>
      </c>
      <c r="O16" s="11">
        <v>39.371949522445398</v>
      </c>
      <c r="P16" s="11">
        <v>47.300538293449897</v>
      </c>
      <c r="Q16" s="11">
        <v>34.739291449546101</v>
      </c>
      <c r="R16" s="11">
        <v>27.818571160552001</v>
      </c>
      <c r="S16" s="11">
        <v>23.089503896353801</v>
      </c>
      <c r="T16" s="11">
        <v>32.353836784409303</v>
      </c>
      <c r="U16" s="11">
        <v>29.062237413208202</v>
      </c>
      <c r="V16" s="11">
        <v>27.769362819347698</v>
      </c>
      <c r="W16" s="11">
        <v>31.302431572884601</v>
      </c>
      <c r="X16" s="11">
        <v>33.548859338782499</v>
      </c>
      <c r="Y16" s="11">
        <v>33.461002993564698</v>
      </c>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1" t="s">
        <v>175</v>
      </c>
      <c r="B17" s="11">
        <v>6.3769990753351298</v>
      </c>
      <c r="C17" s="11">
        <v>11.793576129801901</v>
      </c>
      <c r="D17" s="11">
        <v>15.3160742198938</v>
      </c>
      <c r="E17" s="11">
        <v>14.759223396499801</v>
      </c>
      <c r="F17" s="11">
        <v>13.235975381085799</v>
      </c>
      <c r="G17" s="11">
        <v>14.5568112643252</v>
      </c>
      <c r="H17" s="11">
        <v>10.562311033654201</v>
      </c>
      <c r="I17" s="11">
        <v>10.505719050808301</v>
      </c>
      <c r="J17" s="11">
        <v>15.651017098736199</v>
      </c>
      <c r="K17" s="11">
        <v>11.583756998519901</v>
      </c>
      <c r="L17" s="11">
        <v>21.622079959299601</v>
      </c>
      <c r="M17" s="11">
        <v>17.219872572943</v>
      </c>
      <c r="N17" s="11">
        <v>16.2850127774716</v>
      </c>
      <c r="O17" s="11">
        <v>12.021722008042101</v>
      </c>
      <c r="P17" s="11">
        <v>9.4005705737617795</v>
      </c>
      <c r="Q17" s="11">
        <v>13.673178853222399</v>
      </c>
      <c r="R17" s="11">
        <v>13.5732877696693</v>
      </c>
      <c r="S17" s="11">
        <v>11.562860093380101</v>
      </c>
      <c r="T17" s="11">
        <v>9.2210978719309793</v>
      </c>
      <c r="U17" s="11">
        <v>8.4446213793685807</v>
      </c>
      <c r="V17" s="11">
        <v>7.2676766045414896</v>
      </c>
      <c r="W17" s="11">
        <v>10.7067230289716</v>
      </c>
      <c r="X17" s="11">
        <v>8.1589202251862005</v>
      </c>
      <c r="Y17" s="11">
        <v>12.3350191192796</v>
      </c>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1" t="s">
        <v>176</v>
      </c>
      <c r="B18" s="11">
        <v>2.9240786558293399</v>
      </c>
      <c r="C18" s="11">
        <v>2.6428258604285899</v>
      </c>
      <c r="D18" s="11">
        <v>5.6456029221640698</v>
      </c>
      <c r="E18" s="11">
        <v>5.82082013478015</v>
      </c>
      <c r="F18" s="11">
        <v>5.9713691509739402</v>
      </c>
      <c r="G18" s="11">
        <v>7.2032736108071296</v>
      </c>
      <c r="H18" s="11">
        <v>5.2024435055707201</v>
      </c>
      <c r="I18" s="11">
        <v>6.5203098596141098</v>
      </c>
      <c r="J18" s="11">
        <v>7.9018376262161398</v>
      </c>
      <c r="K18" s="11">
        <v>7.6389851164145801</v>
      </c>
      <c r="L18" s="11">
        <v>8.8077247268944792</v>
      </c>
      <c r="M18" s="11">
        <v>8.5588697401160303</v>
      </c>
      <c r="N18" s="11">
        <v>4.9281058522553902</v>
      </c>
      <c r="O18" s="11">
        <v>6.5981430940149703</v>
      </c>
      <c r="P18" s="11">
        <v>5.7901019909436</v>
      </c>
      <c r="Q18" s="11">
        <v>5.2445482075487702</v>
      </c>
      <c r="R18" s="11">
        <v>5.1472319283640298</v>
      </c>
      <c r="S18" s="11">
        <v>3.6233349511945199</v>
      </c>
      <c r="T18" s="11">
        <v>3.9422122017338999</v>
      </c>
      <c r="U18" s="11">
        <v>3.7630231961112099</v>
      </c>
      <c r="V18" s="11">
        <v>5.3897448909364396</v>
      </c>
      <c r="W18" s="11">
        <v>4.68012956569219</v>
      </c>
      <c r="X18" s="11">
        <v>4.6148838911405603</v>
      </c>
      <c r="Y18" s="11">
        <v>4.9653665681868997</v>
      </c>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1" t="s">
        <v>177</v>
      </c>
      <c r="B19" s="11">
        <v>3.4603512948634498</v>
      </c>
      <c r="C19" s="11">
        <v>5.5589140661371799</v>
      </c>
      <c r="D19" s="11">
        <v>2.77206040319619</v>
      </c>
      <c r="E19" s="11">
        <v>6.2006104156475796</v>
      </c>
      <c r="F19" s="11">
        <v>7.5089424678480698</v>
      </c>
      <c r="G19" s="11">
        <v>2.02556260001215</v>
      </c>
      <c r="H19" s="11">
        <v>6.6641787066161999</v>
      </c>
      <c r="I19" s="11">
        <v>3.2889543756249</v>
      </c>
      <c r="J19" s="11">
        <v>7.1877103222054499</v>
      </c>
      <c r="K19" s="11">
        <v>4.5471375768953397</v>
      </c>
      <c r="L19" s="11">
        <v>3.8923631834340999</v>
      </c>
      <c r="M19" s="11">
        <v>5.8000154667079098</v>
      </c>
      <c r="N19" s="11">
        <v>7.01579830217681</v>
      </c>
      <c r="O19" s="11">
        <v>4.4398495525265904</v>
      </c>
      <c r="P19" s="11">
        <v>3.1467321186947399</v>
      </c>
      <c r="Q19" s="11">
        <v>3.7371302576751302</v>
      </c>
      <c r="R19" s="11">
        <v>4.9773220762898998</v>
      </c>
      <c r="S19" s="11">
        <v>3.72779631320945</v>
      </c>
      <c r="T19" s="11">
        <v>3.1078485607553299</v>
      </c>
      <c r="U19" s="11">
        <v>5.5891595146125503</v>
      </c>
      <c r="V19" s="11">
        <v>3.0890129985666999</v>
      </c>
      <c r="W19" s="11">
        <v>2.4617808522685301</v>
      </c>
      <c r="X19" s="11">
        <v>3.6543251983994098</v>
      </c>
      <c r="Y19" s="11">
        <v>2.4225979940888598</v>
      </c>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1" t="s">
        <v>178</v>
      </c>
      <c r="B20" s="11">
        <v>4.5034544144449598</v>
      </c>
      <c r="C20" s="11">
        <v>5.1501261780913596</v>
      </c>
      <c r="D20" s="11">
        <v>5.7827550359253701</v>
      </c>
      <c r="E20" s="11">
        <v>6.78862696103198</v>
      </c>
      <c r="F20" s="11">
        <v>4.9299557082400298</v>
      </c>
      <c r="G20" s="11">
        <v>8.1039153488156703</v>
      </c>
      <c r="H20" s="11">
        <v>7.39528971047441</v>
      </c>
      <c r="I20" s="11">
        <v>4.8041791301401604</v>
      </c>
      <c r="J20" s="11">
        <v>6.1554773070163602</v>
      </c>
      <c r="K20" s="11">
        <v>6.3499652619547398</v>
      </c>
      <c r="L20" s="11">
        <v>9.5188764264407197</v>
      </c>
      <c r="M20" s="11">
        <v>5.6267667741868399</v>
      </c>
      <c r="N20" s="11">
        <v>7.9970822766481602</v>
      </c>
      <c r="O20" s="11">
        <v>4.9162498845880398</v>
      </c>
      <c r="P20" s="11">
        <v>4.5102037425195904</v>
      </c>
      <c r="Q20" s="11">
        <v>4.9303413204862698</v>
      </c>
      <c r="R20" s="11">
        <v>3.83927626152219</v>
      </c>
      <c r="S20" s="11">
        <v>3.4632114590740799</v>
      </c>
      <c r="T20" s="11">
        <v>3.7855323835088401</v>
      </c>
      <c r="U20" s="11">
        <v>3.5414243837350399</v>
      </c>
      <c r="V20" s="11">
        <v>4.4065406622013699</v>
      </c>
      <c r="W20" s="11">
        <v>4.1424185902789796</v>
      </c>
      <c r="X20" s="11">
        <v>3.8715400875852999</v>
      </c>
      <c r="Y20" s="11">
        <v>5.3549747168693704</v>
      </c>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1" t="s">
        <v>179</v>
      </c>
      <c r="B21" s="11">
        <v>8.9860042983053905</v>
      </c>
      <c r="C21" s="11">
        <v>8.2316229018715692</v>
      </c>
      <c r="D21" s="11">
        <v>11.177263954814</v>
      </c>
      <c r="E21" s="11">
        <v>5.9230302222617102</v>
      </c>
      <c r="F21" s="11">
        <v>12.4591413452941</v>
      </c>
      <c r="G21" s="11">
        <v>5.79659739732777</v>
      </c>
      <c r="H21" s="11">
        <v>6.44039415212211</v>
      </c>
      <c r="I21" s="11">
        <v>7.7823764547737797</v>
      </c>
      <c r="J21" s="11">
        <v>9.1276751109363605</v>
      </c>
      <c r="K21" s="11">
        <v>6.2505208767397296</v>
      </c>
      <c r="L21" s="11">
        <v>6.8918937545658796</v>
      </c>
      <c r="M21" s="11">
        <v>8.1831944463386996</v>
      </c>
      <c r="N21" s="11">
        <v>6.1006609049313703</v>
      </c>
      <c r="O21" s="11">
        <v>14.100016114304101</v>
      </c>
      <c r="P21" s="11">
        <v>4.6653292722752804</v>
      </c>
      <c r="Q21" s="11">
        <v>6.5752704079955304</v>
      </c>
      <c r="R21" s="11">
        <v>9.1714270740527208</v>
      </c>
      <c r="S21" s="11">
        <v>7.8191177428813399</v>
      </c>
      <c r="T21" s="11">
        <v>6.4980213524981698</v>
      </c>
      <c r="U21" s="11">
        <v>4.5457202044275302</v>
      </c>
      <c r="V21" s="11">
        <v>7.1464767869440404</v>
      </c>
      <c r="W21" s="11">
        <v>3.8692453037035102</v>
      </c>
      <c r="X21" s="11">
        <v>5.7261379108503903</v>
      </c>
      <c r="Y21" s="11">
        <v>8.1790327350056309</v>
      </c>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1" t="s">
        <v>180</v>
      </c>
      <c r="B22" s="11">
        <v>2.6607420809663802</v>
      </c>
      <c r="C22" s="11">
        <v>6.0222824450466703</v>
      </c>
      <c r="D22" s="11">
        <v>8.7369114346008594</v>
      </c>
      <c r="E22" s="11">
        <v>7.3821539783098897</v>
      </c>
      <c r="F22" s="11">
        <v>6.0161232102033404</v>
      </c>
      <c r="G22" s="11">
        <v>9.9635996492812904</v>
      </c>
      <c r="H22" s="11">
        <v>7.8872646966032196</v>
      </c>
      <c r="I22" s="11">
        <v>5.8750187674210599</v>
      </c>
      <c r="J22" s="11">
        <v>6.4865566114228299</v>
      </c>
      <c r="K22" s="11">
        <v>10.3459424506951</v>
      </c>
      <c r="L22" s="11">
        <v>6.4539863046410604</v>
      </c>
      <c r="M22" s="11">
        <v>8.9150396719265395</v>
      </c>
      <c r="N22" s="11">
        <v>7.5770969615841199</v>
      </c>
      <c r="O22" s="11">
        <v>11.906552363764</v>
      </c>
      <c r="P22" s="11">
        <v>10.5085521069647</v>
      </c>
      <c r="Q22" s="11">
        <v>9.7681886725642109</v>
      </c>
      <c r="R22" s="11">
        <v>4.2254201274869603</v>
      </c>
      <c r="S22" s="11">
        <v>4.1485414913414003</v>
      </c>
      <c r="T22" s="11">
        <v>1.7463283446553599</v>
      </c>
      <c r="U22" s="11">
        <v>1.1447672688142501</v>
      </c>
      <c r="V22" s="11">
        <v>7.8549747238134797</v>
      </c>
      <c r="W22" s="11">
        <v>6.0666894627119197</v>
      </c>
      <c r="X22" s="11">
        <v>6.50191535589859</v>
      </c>
      <c r="Y22" s="11">
        <v>5.3418803418803398</v>
      </c>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2:50" x14ac:dyDescent="0.35">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2:50" x14ac:dyDescent="0.35">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2:50" x14ac:dyDescent="0.35">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2:50" x14ac:dyDescent="0.35">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2:50" x14ac:dyDescent="0.35">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2:50" x14ac:dyDescent="0.3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2:50" x14ac:dyDescent="0.35">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2:50" x14ac:dyDescent="0.35">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2:50" x14ac:dyDescent="0.35">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2:50" x14ac:dyDescent="0.35">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2:50" x14ac:dyDescent="0.35">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2:50" x14ac:dyDescent="0.35">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2:50" x14ac:dyDescent="0.35">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2:50" x14ac:dyDescent="0.35">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2:50" x14ac:dyDescent="0.35">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2:50" x14ac:dyDescent="0.35">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2:50" x14ac:dyDescent="0.35">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2:50" x14ac:dyDescent="0.35">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2:50" x14ac:dyDescent="0.35">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2:50" x14ac:dyDescent="0.35">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2:50" x14ac:dyDescent="0.35">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2:50" x14ac:dyDescent="0.35">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2:50" x14ac:dyDescent="0.35">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2:50" x14ac:dyDescent="0.35">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2:50" x14ac:dyDescent="0.35">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2:50" x14ac:dyDescent="0.35">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2:50" x14ac:dyDescent="0.35">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2:50" x14ac:dyDescent="0.3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2:50" x14ac:dyDescent="0.35">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2:50" x14ac:dyDescent="0.3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2:50" x14ac:dyDescent="0.35">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2:50" x14ac:dyDescent="0.35">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2:50" x14ac:dyDescent="0.35">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2:50" x14ac:dyDescent="0.35">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2:50" x14ac:dyDescent="0.35">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2:50" x14ac:dyDescent="0.35">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2:50" x14ac:dyDescent="0.35">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2:50" x14ac:dyDescent="0.35">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2:50" x14ac:dyDescent="0.35">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2:50" x14ac:dyDescent="0.35">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2:50" x14ac:dyDescent="0.35">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2:50" x14ac:dyDescent="0.35">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2:50" x14ac:dyDescent="0.35">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2:50" x14ac:dyDescent="0.35">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2:50" x14ac:dyDescent="0.35">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2:50" x14ac:dyDescent="0.35">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2:50" x14ac:dyDescent="0.35">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2:50" x14ac:dyDescent="0.35">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2:50" x14ac:dyDescent="0.35">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2:50" x14ac:dyDescent="0.35">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2:50" x14ac:dyDescent="0.35">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2:50" x14ac:dyDescent="0.35">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2:50" x14ac:dyDescent="0.35">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2:50" x14ac:dyDescent="0.35">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2:50" x14ac:dyDescent="0.35">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2:50" x14ac:dyDescent="0.35">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2:50" x14ac:dyDescent="0.35">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2:50" x14ac:dyDescent="0.35">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2:50" x14ac:dyDescent="0.35">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2:50" x14ac:dyDescent="0.35">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2:50" x14ac:dyDescent="0.35">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2:50" x14ac:dyDescent="0.35">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2:50" x14ac:dyDescent="0.35">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2:50" x14ac:dyDescent="0.35">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2:50" x14ac:dyDescent="0.35">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2:50" x14ac:dyDescent="0.35">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2:50" x14ac:dyDescent="0.35">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2:50" x14ac:dyDescent="0.35">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X100"/>
  <sheetViews>
    <sheetView workbookViewId="0"/>
  </sheetViews>
  <sheetFormatPr defaultColWidth="11.07421875" defaultRowHeight="15.5" x14ac:dyDescent="0.35"/>
  <cols>
    <col min="1" max="3" width="16.69140625" customWidth="1"/>
    <col min="4" max="4" width="32.69140625" customWidth="1"/>
  </cols>
  <sheetData>
    <row r="1" spans="1:50" ht="20" x14ac:dyDescent="0.4">
      <c r="A1" s="9" t="s">
        <v>19</v>
      </c>
    </row>
    <row r="2" spans="1:50" x14ac:dyDescent="0.35">
      <c r="A2" t="s">
        <v>8</v>
      </c>
    </row>
    <row r="3" spans="1:50" x14ac:dyDescent="0.35">
      <c r="A3" t="s">
        <v>161</v>
      </c>
    </row>
    <row r="4" spans="1:50" ht="46" customHeight="1" x14ac:dyDescent="0.35">
      <c r="A4" s="6" t="s">
        <v>162</v>
      </c>
      <c r="B4" s="5" t="s">
        <v>108</v>
      </c>
      <c r="C4" s="5" t="s">
        <v>135</v>
      </c>
      <c r="D4" s="5" t="s">
        <v>181</v>
      </c>
    </row>
    <row r="5" spans="1:50" x14ac:dyDescent="0.35">
      <c r="A5" s="1" t="s">
        <v>163</v>
      </c>
      <c r="B5" s="10">
        <v>6</v>
      </c>
      <c r="C5" s="10">
        <v>130806</v>
      </c>
      <c r="D5" s="11">
        <v>4.5869455529562897</v>
      </c>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1" t="s">
        <v>164</v>
      </c>
      <c r="B6" s="10">
        <v>13</v>
      </c>
      <c r="C6" s="10">
        <v>283870</v>
      </c>
      <c r="D6" s="11">
        <v>4.57956106668545</v>
      </c>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1" t="s">
        <v>165</v>
      </c>
      <c r="B7" s="10">
        <v>43</v>
      </c>
      <c r="C7" s="10">
        <v>578772</v>
      </c>
      <c r="D7" s="11">
        <v>7.4295231973903402</v>
      </c>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1" t="s">
        <v>166</v>
      </c>
      <c r="B8" s="10">
        <v>25</v>
      </c>
      <c r="C8" s="10">
        <v>560882</v>
      </c>
      <c r="D8" s="11">
        <v>4.4572655210900001</v>
      </c>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1" t="s">
        <v>167</v>
      </c>
      <c r="B9" s="10">
        <v>58</v>
      </c>
      <c r="C9" s="10">
        <v>1447214</v>
      </c>
      <c r="D9" s="11">
        <v>4.00770031246243</v>
      </c>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1" t="s">
        <v>168</v>
      </c>
      <c r="B10" s="10">
        <v>1</v>
      </c>
      <c r="C10" s="10">
        <v>141660</v>
      </c>
      <c r="D10" s="11">
        <v>0.70591557249752901</v>
      </c>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1" t="s">
        <v>169</v>
      </c>
      <c r="B11" s="10">
        <v>89</v>
      </c>
      <c r="C11" s="10">
        <v>1639029</v>
      </c>
      <c r="D11" s="11">
        <v>5.4300442518100596</v>
      </c>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1" t="s">
        <v>170</v>
      </c>
      <c r="B12" s="10">
        <v>20</v>
      </c>
      <c r="C12" s="10">
        <v>292655</v>
      </c>
      <c r="D12" s="11">
        <v>6.8339854094411496</v>
      </c>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1" t="s">
        <v>171</v>
      </c>
      <c r="B13" s="10">
        <v>53</v>
      </c>
      <c r="C13" s="10">
        <v>763218</v>
      </c>
      <c r="D13" s="11">
        <v>6.9442806642401003</v>
      </c>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1" t="s">
        <v>172</v>
      </c>
      <c r="B14" s="10">
        <v>16</v>
      </c>
      <c r="C14" s="10">
        <v>214321</v>
      </c>
      <c r="D14" s="11">
        <v>7.4654373579817204</v>
      </c>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1" t="s">
        <v>173</v>
      </c>
      <c r="B15" s="10">
        <v>37</v>
      </c>
      <c r="C15" s="10">
        <v>182907</v>
      </c>
      <c r="D15" s="11">
        <v>20.228859475033801</v>
      </c>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1" t="s">
        <v>174</v>
      </c>
      <c r="B16" s="10">
        <v>56</v>
      </c>
      <c r="C16" s="10">
        <v>167359</v>
      </c>
      <c r="D16" s="11">
        <v>33.461002993564698</v>
      </c>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1" t="s">
        <v>175</v>
      </c>
      <c r="B17" s="10">
        <v>32</v>
      </c>
      <c r="C17" s="10">
        <v>259424</v>
      </c>
      <c r="D17" s="11">
        <v>12.3350191192796</v>
      </c>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1" t="s">
        <v>176</v>
      </c>
      <c r="B18" s="10">
        <v>62</v>
      </c>
      <c r="C18" s="10">
        <v>1248649</v>
      </c>
      <c r="D18" s="11">
        <v>4.9653665681868997</v>
      </c>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1" t="s">
        <v>177</v>
      </c>
      <c r="B19" s="10">
        <v>4</v>
      </c>
      <c r="C19" s="10">
        <v>165112</v>
      </c>
      <c r="D19" s="11">
        <v>2.4225979940888598</v>
      </c>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1" t="s">
        <v>178</v>
      </c>
      <c r="B20" s="10">
        <v>49</v>
      </c>
      <c r="C20" s="10">
        <v>915037</v>
      </c>
      <c r="D20" s="11">
        <v>5.3549747168693704</v>
      </c>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ht="31" x14ac:dyDescent="0.35">
      <c r="A21" s="1" t="s">
        <v>179</v>
      </c>
      <c r="B21" s="10">
        <v>13</v>
      </c>
      <c r="C21" s="10">
        <v>158943</v>
      </c>
      <c r="D21" s="11">
        <v>8.1790327350056309</v>
      </c>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1" t="s">
        <v>180</v>
      </c>
      <c r="B22" s="10">
        <v>10</v>
      </c>
      <c r="C22" s="10">
        <v>187200</v>
      </c>
      <c r="D22" s="11">
        <v>5.3418803418803398</v>
      </c>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B23" s="10"/>
      <c r="C23" s="10"/>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B24" s="10"/>
      <c r="C24" s="10"/>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B25" s="10"/>
      <c r="C25" s="10"/>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B26" s="10"/>
      <c r="C26" s="10"/>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B27" s="10"/>
      <c r="C27" s="10"/>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B28" s="10"/>
      <c r="C28" s="10"/>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B29" s="10"/>
      <c r="C29" s="10"/>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B30" s="10"/>
      <c r="C30" s="10"/>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B31" s="10"/>
      <c r="C31" s="10"/>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B32" s="10"/>
      <c r="C32" s="10"/>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2:50" x14ac:dyDescent="0.35">
      <c r="B33" s="10"/>
      <c r="C33" s="10"/>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2:50" x14ac:dyDescent="0.35">
      <c r="B34" s="10"/>
      <c r="C34" s="10"/>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2:50" x14ac:dyDescent="0.35">
      <c r="B35" s="10"/>
      <c r="C35" s="10"/>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2:50" x14ac:dyDescent="0.35">
      <c r="B36" s="10"/>
      <c r="C36" s="10"/>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2:50" x14ac:dyDescent="0.35">
      <c r="B37" s="10"/>
      <c r="C37" s="10"/>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2:50" x14ac:dyDescent="0.35">
      <c r="B38" s="10"/>
      <c r="C38" s="10"/>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2:50" x14ac:dyDescent="0.35">
      <c r="B39" s="10"/>
      <c r="C39" s="10"/>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2:50" x14ac:dyDescent="0.35">
      <c r="B40" s="10"/>
      <c r="C40" s="10"/>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2:50" x14ac:dyDescent="0.35">
      <c r="B41" s="10"/>
      <c r="C41" s="10"/>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2:50" x14ac:dyDescent="0.35">
      <c r="B42" s="10"/>
      <c r="C42" s="10"/>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2:50" x14ac:dyDescent="0.35">
      <c r="B43" s="10"/>
      <c r="C43" s="10"/>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2:50" x14ac:dyDescent="0.35">
      <c r="B44" s="10"/>
      <c r="C44" s="1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2:50" x14ac:dyDescent="0.35">
      <c r="B45" s="10"/>
      <c r="C45" s="10"/>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2:50" x14ac:dyDescent="0.35">
      <c r="B46" s="10"/>
      <c r="C46" s="10"/>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2:50" x14ac:dyDescent="0.35">
      <c r="B47" s="10"/>
      <c r="C47" s="10"/>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2:50" x14ac:dyDescent="0.35">
      <c r="B48" s="10"/>
      <c r="C48" s="10"/>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2:50" x14ac:dyDescent="0.35">
      <c r="B49" s="10"/>
      <c r="C49" s="10"/>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2:50" x14ac:dyDescent="0.35">
      <c r="B50" s="10"/>
      <c r="C50" s="10"/>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2:50" x14ac:dyDescent="0.35">
      <c r="B51" s="10"/>
      <c r="C51" s="10"/>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2:50" x14ac:dyDescent="0.35">
      <c r="B52" s="10"/>
      <c r="C52" s="10"/>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2:50" x14ac:dyDescent="0.35">
      <c r="B53" s="10"/>
      <c r="C53" s="10"/>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2:50" x14ac:dyDescent="0.35">
      <c r="B54" s="10"/>
      <c r="C54" s="10"/>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2:50" x14ac:dyDescent="0.35">
      <c r="B55" s="10"/>
      <c r="C55" s="10"/>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2:50" x14ac:dyDescent="0.35">
      <c r="B56" s="10"/>
      <c r="C56" s="10"/>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2:50" x14ac:dyDescent="0.35">
      <c r="B57" s="10"/>
      <c r="C57" s="10"/>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2:50" x14ac:dyDescent="0.35">
      <c r="B58" s="10"/>
      <c r="C58" s="10"/>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2:50" x14ac:dyDescent="0.35">
      <c r="B59" s="10"/>
      <c r="C59" s="10"/>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2:50" x14ac:dyDescent="0.35">
      <c r="B60" s="10"/>
      <c r="C60" s="10"/>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2:50" x14ac:dyDescent="0.35">
      <c r="B61" s="10"/>
      <c r="C61" s="10"/>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2:50" x14ac:dyDescent="0.35">
      <c r="B62" s="10"/>
      <c r="C62" s="10"/>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2:50" x14ac:dyDescent="0.35">
      <c r="B63" s="10"/>
      <c r="C63" s="10"/>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2:50" x14ac:dyDescent="0.35">
      <c r="B64" s="10"/>
      <c r="C64" s="10"/>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2:50" x14ac:dyDescent="0.35">
      <c r="B65" s="10"/>
      <c r="C65" s="10"/>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2:50" x14ac:dyDescent="0.35">
      <c r="B66" s="10"/>
      <c r="C66" s="10"/>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2:50" x14ac:dyDescent="0.35">
      <c r="B67" s="10"/>
      <c r="C67" s="10"/>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2:50" x14ac:dyDescent="0.35">
      <c r="B68" s="10"/>
      <c r="C68" s="10"/>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2:50" x14ac:dyDescent="0.35">
      <c r="B69" s="10"/>
      <c r="C69" s="10"/>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2:50" x14ac:dyDescent="0.35">
      <c r="B70" s="10"/>
      <c r="C70" s="10"/>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2:50" x14ac:dyDescent="0.35">
      <c r="B71" s="10"/>
      <c r="C71" s="10"/>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2:50" x14ac:dyDescent="0.35">
      <c r="B72" s="10"/>
      <c r="C72" s="10"/>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2:50" x14ac:dyDescent="0.35">
      <c r="B73" s="10"/>
      <c r="C73" s="10"/>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2:50" x14ac:dyDescent="0.35">
      <c r="B74" s="10"/>
      <c r="C74" s="10"/>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2:50" x14ac:dyDescent="0.35">
      <c r="B75" s="10"/>
      <c r="C75" s="10"/>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2:50" x14ac:dyDescent="0.35">
      <c r="B76" s="10"/>
      <c r="C76" s="10"/>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2:50" x14ac:dyDescent="0.35">
      <c r="B77" s="10"/>
      <c r="C77" s="10"/>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2:50" x14ac:dyDescent="0.35">
      <c r="B78" s="10"/>
      <c r="C78" s="10"/>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2:50" x14ac:dyDescent="0.35">
      <c r="B79" s="10"/>
      <c r="C79" s="10"/>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2:50" x14ac:dyDescent="0.35">
      <c r="B80" s="10"/>
      <c r="C80" s="10"/>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2:50" x14ac:dyDescent="0.35">
      <c r="B81" s="10"/>
      <c r="C81" s="10"/>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2:50" x14ac:dyDescent="0.35">
      <c r="B82" s="10"/>
      <c r="C82" s="10"/>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2:50" x14ac:dyDescent="0.35">
      <c r="B83" s="10"/>
      <c r="C83" s="10"/>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2:50" x14ac:dyDescent="0.35">
      <c r="B84" s="10"/>
      <c r="C84" s="10"/>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2:50" x14ac:dyDescent="0.35">
      <c r="B85" s="10"/>
      <c r="C85" s="10"/>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2:50" x14ac:dyDescent="0.35">
      <c r="B86" s="10"/>
      <c r="C86" s="10"/>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2:50" x14ac:dyDescent="0.35">
      <c r="B87" s="10"/>
      <c r="C87" s="10"/>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2:50" x14ac:dyDescent="0.35">
      <c r="B88" s="10"/>
      <c r="C88" s="10"/>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2:50" x14ac:dyDescent="0.35">
      <c r="B89" s="10"/>
      <c r="C89" s="10"/>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2:50" x14ac:dyDescent="0.35">
      <c r="B90" s="10"/>
      <c r="C90" s="10"/>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2:50" x14ac:dyDescent="0.35">
      <c r="B91" s="10"/>
      <c r="C91" s="10"/>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2:50" x14ac:dyDescent="0.35">
      <c r="B92" s="10"/>
      <c r="C92" s="10"/>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2:50" x14ac:dyDescent="0.35">
      <c r="B93" s="10"/>
      <c r="C93" s="10"/>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2:50" x14ac:dyDescent="0.35">
      <c r="B94" s="10"/>
      <c r="C94" s="10"/>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2:50" x14ac:dyDescent="0.35">
      <c r="B95" s="10"/>
      <c r="C95" s="10"/>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2:50" x14ac:dyDescent="0.35">
      <c r="B96" s="10"/>
      <c r="C96" s="10"/>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2:50" x14ac:dyDescent="0.35">
      <c r="B97" s="10"/>
      <c r="C97" s="10"/>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2:50" x14ac:dyDescent="0.35">
      <c r="B98" s="10"/>
      <c r="C98" s="10"/>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2:50" x14ac:dyDescent="0.35">
      <c r="B99" s="10"/>
      <c r="C99" s="10"/>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2:50" x14ac:dyDescent="0.35">
      <c r="B100" s="10"/>
      <c r="C100" s="10"/>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000"/>
  <sheetViews>
    <sheetView workbookViewId="0"/>
  </sheetViews>
  <sheetFormatPr defaultColWidth="11.07421875" defaultRowHeight="15.5" x14ac:dyDescent="0.35"/>
  <cols>
    <col min="1" max="1" width="12.15234375" customWidth="1"/>
    <col min="2" max="3" width="16.69140625" customWidth="1"/>
  </cols>
  <sheetData>
    <row r="1" spans="1:3" ht="20" x14ac:dyDescent="0.4">
      <c r="A1" s="30" t="s">
        <v>21</v>
      </c>
      <c r="B1" s="7"/>
    </row>
    <row r="2" spans="1:3" x14ac:dyDescent="0.35">
      <c r="A2" s="7" t="s">
        <v>8</v>
      </c>
      <c r="B2" s="7"/>
    </row>
    <row r="3" spans="1:3" x14ac:dyDescent="0.35">
      <c r="A3" s="7" t="s">
        <v>182</v>
      </c>
      <c r="B3" s="7"/>
    </row>
    <row r="4" spans="1:3" ht="40.5" customHeight="1" x14ac:dyDescent="0.35">
      <c r="A4" s="8" t="s">
        <v>183</v>
      </c>
      <c r="B4" s="8" t="s">
        <v>184</v>
      </c>
      <c r="C4" s="5" t="s">
        <v>108</v>
      </c>
    </row>
    <row r="5" spans="1:3" x14ac:dyDescent="0.35">
      <c r="A5" s="7" t="s">
        <v>185</v>
      </c>
      <c r="B5" s="7" t="s">
        <v>186</v>
      </c>
      <c r="C5" s="4">
        <v>4</v>
      </c>
    </row>
    <row r="6" spans="1:3" x14ac:dyDescent="0.35">
      <c r="A6" s="7" t="s">
        <v>187</v>
      </c>
      <c r="B6" s="7" t="s">
        <v>186</v>
      </c>
      <c r="C6" s="4">
        <v>2</v>
      </c>
    </row>
    <row r="7" spans="1:3" x14ac:dyDescent="0.35">
      <c r="A7" s="7" t="s">
        <v>185</v>
      </c>
      <c r="B7" s="7" t="s">
        <v>188</v>
      </c>
      <c r="C7" s="4">
        <v>13</v>
      </c>
    </row>
    <row r="8" spans="1:3" x14ac:dyDescent="0.35">
      <c r="A8" s="7" t="s">
        <v>187</v>
      </c>
      <c r="B8" s="7" t="s">
        <v>188</v>
      </c>
      <c r="C8" s="4">
        <v>24</v>
      </c>
    </row>
    <row r="9" spans="1:3" x14ac:dyDescent="0.35">
      <c r="A9" s="7" t="s">
        <v>185</v>
      </c>
      <c r="B9" s="7" t="s">
        <v>189</v>
      </c>
      <c r="C9" s="4">
        <v>60</v>
      </c>
    </row>
    <row r="10" spans="1:3" x14ac:dyDescent="0.35">
      <c r="A10" s="7" t="s">
        <v>187</v>
      </c>
      <c r="B10" s="7" t="s">
        <v>189</v>
      </c>
      <c r="C10" s="4">
        <v>75</v>
      </c>
    </row>
    <row r="11" spans="1:3" x14ac:dyDescent="0.35">
      <c r="A11" s="7" t="s">
        <v>185</v>
      </c>
      <c r="B11" s="7" t="s">
        <v>190</v>
      </c>
      <c r="C11" s="4">
        <v>62</v>
      </c>
    </row>
    <row r="12" spans="1:3" x14ac:dyDescent="0.35">
      <c r="A12" s="7" t="s">
        <v>187</v>
      </c>
      <c r="B12" s="7" t="s">
        <v>190</v>
      </c>
      <c r="C12" s="4">
        <v>69</v>
      </c>
    </row>
    <row r="13" spans="1:3" x14ac:dyDescent="0.35">
      <c r="A13" s="7" t="s">
        <v>185</v>
      </c>
      <c r="B13" s="7" t="s">
        <v>191</v>
      </c>
      <c r="C13" s="4">
        <v>42</v>
      </c>
    </row>
    <row r="14" spans="1:3" x14ac:dyDescent="0.35">
      <c r="A14" s="7" t="s">
        <v>187</v>
      </c>
      <c r="B14" s="7" t="s">
        <v>191</v>
      </c>
      <c r="C14" s="4">
        <v>56</v>
      </c>
    </row>
    <row r="15" spans="1:3" x14ac:dyDescent="0.35">
      <c r="A15" s="7" t="s">
        <v>185</v>
      </c>
      <c r="B15" s="7" t="s">
        <v>192</v>
      </c>
      <c r="C15" s="4">
        <v>25</v>
      </c>
    </row>
    <row r="16" spans="1:3" x14ac:dyDescent="0.35">
      <c r="A16" s="7" t="s">
        <v>187</v>
      </c>
      <c r="B16" s="7" t="s">
        <v>192</v>
      </c>
      <c r="C16" s="4">
        <v>49</v>
      </c>
    </row>
    <row r="17" spans="1:3" x14ac:dyDescent="0.35">
      <c r="A17" s="7" t="s">
        <v>185</v>
      </c>
      <c r="B17" s="7" t="s">
        <v>193</v>
      </c>
      <c r="C17" s="4">
        <v>22</v>
      </c>
    </row>
    <row r="18" spans="1:3" x14ac:dyDescent="0.35">
      <c r="A18" s="7" t="s">
        <v>187</v>
      </c>
      <c r="B18" s="7" t="s">
        <v>193</v>
      </c>
      <c r="C18" s="4">
        <v>31</v>
      </c>
    </row>
    <row r="19" spans="1:3" x14ac:dyDescent="0.35">
      <c r="A19" s="7" t="s">
        <v>185</v>
      </c>
      <c r="B19" s="7" t="s">
        <v>194</v>
      </c>
      <c r="C19" s="4">
        <v>16</v>
      </c>
    </row>
    <row r="20" spans="1:3" x14ac:dyDescent="0.35">
      <c r="A20" s="7" t="s">
        <v>187</v>
      </c>
      <c r="B20" s="7" t="s">
        <v>194</v>
      </c>
      <c r="C20" s="4">
        <v>20</v>
      </c>
    </row>
    <row r="21" spans="1:3" x14ac:dyDescent="0.35">
      <c r="A21" s="7" t="s">
        <v>185</v>
      </c>
      <c r="B21" s="7" t="s">
        <v>195</v>
      </c>
      <c r="C21" s="4">
        <v>7</v>
      </c>
    </row>
    <row r="22" spans="1:3" x14ac:dyDescent="0.35">
      <c r="A22" s="7" t="s">
        <v>187</v>
      </c>
      <c r="B22" s="7" t="s">
        <v>195</v>
      </c>
      <c r="C22" s="4">
        <v>10</v>
      </c>
    </row>
    <row r="23" spans="1:3" x14ac:dyDescent="0.35">
      <c r="A23" s="7"/>
      <c r="B23" s="7"/>
    </row>
    <row r="24" spans="1:3" x14ac:dyDescent="0.35">
      <c r="A24" s="7"/>
      <c r="B24" s="7"/>
    </row>
    <row r="25" spans="1:3" x14ac:dyDescent="0.35">
      <c r="A25" s="7"/>
      <c r="B25" s="7"/>
    </row>
    <row r="26" spans="1:3" x14ac:dyDescent="0.35">
      <c r="A26" s="7"/>
      <c r="B26" s="7"/>
    </row>
    <row r="27" spans="1:3" x14ac:dyDescent="0.35">
      <c r="A27" s="7"/>
      <c r="B27" s="7"/>
    </row>
    <row r="28" spans="1:3" x14ac:dyDescent="0.35">
      <c r="A28" s="7"/>
      <c r="B28" s="7"/>
    </row>
    <row r="29" spans="1:3" x14ac:dyDescent="0.35">
      <c r="A29" s="7"/>
      <c r="B29" s="7"/>
    </row>
    <row r="30" spans="1:3" x14ac:dyDescent="0.35">
      <c r="A30" s="7"/>
      <c r="B30" s="7"/>
    </row>
    <row r="31" spans="1:3" x14ac:dyDescent="0.35">
      <c r="A31" s="7"/>
      <c r="B31" s="7"/>
    </row>
    <row r="32" spans="1:3" x14ac:dyDescent="0.35">
      <c r="A32" s="7"/>
      <c r="B32" s="7"/>
    </row>
    <row r="33" spans="1:2" x14ac:dyDescent="0.35">
      <c r="A33" s="7"/>
      <c r="B33" s="7"/>
    </row>
    <row r="34" spans="1:2" x14ac:dyDescent="0.35">
      <c r="A34" s="7"/>
      <c r="B34" s="7"/>
    </row>
    <row r="35" spans="1:2" x14ac:dyDescent="0.35">
      <c r="A35" s="7"/>
      <c r="B35" s="7"/>
    </row>
    <row r="36" spans="1:2" x14ac:dyDescent="0.35">
      <c r="A36" s="7"/>
      <c r="B36" s="7"/>
    </row>
    <row r="37" spans="1:2" x14ac:dyDescent="0.35">
      <c r="A37" s="7"/>
      <c r="B37" s="7"/>
    </row>
    <row r="38" spans="1:2" x14ac:dyDescent="0.35">
      <c r="A38" s="7"/>
      <c r="B38" s="7"/>
    </row>
    <row r="39" spans="1:2" x14ac:dyDescent="0.35">
      <c r="A39" s="7"/>
      <c r="B39" s="7"/>
    </row>
    <row r="40" spans="1:2" x14ac:dyDescent="0.35">
      <c r="A40" s="7"/>
      <c r="B40" s="7"/>
    </row>
    <row r="41" spans="1:2" x14ac:dyDescent="0.35">
      <c r="A41" s="7"/>
      <c r="B41" s="7"/>
    </row>
    <row r="42" spans="1:2" x14ac:dyDescent="0.35">
      <c r="A42" s="7"/>
      <c r="B42" s="7"/>
    </row>
    <row r="43" spans="1:2" x14ac:dyDescent="0.35">
      <c r="A43" s="7"/>
      <c r="B43" s="7"/>
    </row>
    <row r="44" spans="1:2" x14ac:dyDescent="0.35">
      <c r="A44" s="7"/>
      <c r="B44" s="7"/>
    </row>
    <row r="45" spans="1:2" x14ac:dyDescent="0.35">
      <c r="A45" s="7"/>
      <c r="B45" s="7"/>
    </row>
    <row r="46" spans="1:2" x14ac:dyDescent="0.35">
      <c r="A46" s="7"/>
      <c r="B46" s="7"/>
    </row>
    <row r="47" spans="1:2" x14ac:dyDescent="0.35">
      <c r="A47" s="7"/>
      <c r="B47" s="7"/>
    </row>
    <row r="48" spans="1:2" x14ac:dyDescent="0.35">
      <c r="A48" s="7"/>
      <c r="B48" s="7"/>
    </row>
    <row r="49" spans="1:2" x14ac:dyDescent="0.35">
      <c r="A49" s="7"/>
      <c r="B49" s="7"/>
    </row>
    <row r="50" spans="1:2" x14ac:dyDescent="0.35">
      <c r="A50" s="7"/>
      <c r="B50" s="7"/>
    </row>
    <row r="51" spans="1:2" x14ac:dyDescent="0.35">
      <c r="A51" s="7"/>
      <c r="B51" s="7"/>
    </row>
    <row r="52" spans="1:2" x14ac:dyDescent="0.35">
      <c r="A52" s="7"/>
      <c r="B52" s="7"/>
    </row>
    <row r="53" spans="1:2" x14ac:dyDescent="0.35">
      <c r="A53" s="7"/>
      <c r="B53" s="7"/>
    </row>
    <row r="54" spans="1:2" x14ac:dyDescent="0.35">
      <c r="A54" s="7"/>
      <c r="B54" s="7"/>
    </row>
    <row r="55" spans="1:2" x14ac:dyDescent="0.35">
      <c r="A55" s="7"/>
      <c r="B55" s="7"/>
    </row>
    <row r="56" spans="1:2" x14ac:dyDescent="0.35">
      <c r="A56" s="7"/>
      <c r="B56" s="7"/>
    </row>
    <row r="57" spans="1:2" x14ac:dyDescent="0.35">
      <c r="A57" s="7"/>
      <c r="B57" s="7"/>
    </row>
    <row r="58" spans="1:2" x14ac:dyDescent="0.35">
      <c r="A58" s="7"/>
      <c r="B58" s="7"/>
    </row>
    <row r="59" spans="1:2" x14ac:dyDescent="0.35">
      <c r="A59" s="7"/>
      <c r="B59" s="7"/>
    </row>
    <row r="60" spans="1:2" x14ac:dyDescent="0.35">
      <c r="A60" s="7"/>
      <c r="B60" s="7"/>
    </row>
    <row r="61" spans="1:2" x14ac:dyDescent="0.35">
      <c r="A61" s="7"/>
      <c r="B61" s="7"/>
    </row>
    <row r="62" spans="1:2" x14ac:dyDescent="0.35">
      <c r="A62" s="7"/>
      <c r="B62" s="7"/>
    </row>
    <row r="63" spans="1:2" x14ac:dyDescent="0.35">
      <c r="A63" s="7"/>
      <c r="B63" s="7"/>
    </row>
    <row r="64" spans="1:2" x14ac:dyDescent="0.35">
      <c r="A64" s="7"/>
      <c r="B64" s="7"/>
    </row>
    <row r="65" spans="1:2" x14ac:dyDescent="0.35">
      <c r="A65" s="7"/>
      <c r="B65" s="7"/>
    </row>
    <row r="66" spans="1:2" x14ac:dyDescent="0.35">
      <c r="A66" s="7"/>
      <c r="B66" s="7"/>
    </row>
    <row r="67" spans="1:2" x14ac:dyDescent="0.35">
      <c r="A67" s="7"/>
      <c r="B67" s="7"/>
    </row>
    <row r="68" spans="1:2" x14ac:dyDescent="0.35">
      <c r="A68" s="7"/>
      <c r="B68" s="7"/>
    </row>
    <row r="69" spans="1:2" x14ac:dyDescent="0.35">
      <c r="A69" s="7"/>
      <c r="B69" s="7"/>
    </row>
    <row r="70" spans="1:2" x14ac:dyDescent="0.35">
      <c r="A70" s="7"/>
      <c r="B70" s="7"/>
    </row>
    <row r="71" spans="1:2" x14ac:dyDescent="0.35">
      <c r="A71" s="7"/>
      <c r="B71" s="7"/>
    </row>
    <row r="72" spans="1:2" x14ac:dyDescent="0.35">
      <c r="A72" s="7"/>
      <c r="B72" s="7"/>
    </row>
    <row r="73" spans="1:2" x14ac:dyDescent="0.35">
      <c r="A73" s="7"/>
      <c r="B73" s="7"/>
    </row>
    <row r="74" spans="1:2" x14ac:dyDescent="0.35">
      <c r="A74" s="7"/>
      <c r="B74" s="7"/>
    </row>
    <row r="75" spans="1:2" x14ac:dyDescent="0.35">
      <c r="A75" s="7"/>
      <c r="B75" s="7"/>
    </row>
    <row r="76" spans="1:2" x14ac:dyDescent="0.35">
      <c r="A76" s="7"/>
      <c r="B76" s="7"/>
    </row>
    <row r="77" spans="1:2" x14ac:dyDescent="0.35">
      <c r="A77" s="7"/>
      <c r="B77" s="7"/>
    </row>
    <row r="78" spans="1:2" x14ac:dyDescent="0.35">
      <c r="A78" s="7"/>
      <c r="B78" s="7"/>
    </row>
    <row r="79" spans="1:2" x14ac:dyDescent="0.35">
      <c r="A79" s="7"/>
      <c r="B79" s="7"/>
    </row>
    <row r="80" spans="1:2" x14ac:dyDescent="0.35">
      <c r="A80" s="7"/>
      <c r="B80" s="7"/>
    </row>
    <row r="81" spans="1:2" x14ac:dyDescent="0.35">
      <c r="A81" s="7"/>
      <c r="B81" s="7"/>
    </row>
    <row r="82" spans="1:2" x14ac:dyDescent="0.35">
      <c r="A82" s="7"/>
      <c r="B82" s="7"/>
    </row>
    <row r="83" spans="1:2" x14ac:dyDescent="0.35">
      <c r="A83" s="7"/>
      <c r="B83" s="7"/>
    </row>
    <row r="84" spans="1:2" x14ac:dyDescent="0.35">
      <c r="A84" s="7"/>
      <c r="B84" s="7"/>
    </row>
    <row r="85" spans="1:2" x14ac:dyDescent="0.35">
      <c r="A85" s="7"/>
      <c r="B85" s="7"/>
    </row>
    <row r="86" spans="1:2" x14ac:dyDescent="0.35">
      <c r="A86" s="7"/>
      <c r="B86" s="7"/>
    </row>
    <row r="87" spans="1:2" x14ac:dyDescent="0.35">
      <c r="A87" s="7"/>
      <c r="B87" s="7"/>
    </row>
    <row r="88" spans="1:2" x14ac:dyDescent="0.35">
      <c r="A88" s="7"/>
      <c r="B88" s="7"/>
    </row>
    <row r="89" spans="1:2" x14ac:dyDescent="0.35">
      <c r="A89" s="7"/>
      <c r="B89" s="7"/>
    </row>
    <row r="90" spans="1:2" x14ac:dyDescent="0.35">
      <c r="A90" s="7"/>
      <c r="B90" s="7"/>
    </row>
    <row r="91" spans="1:2" x14ac:dyDescent="0.35">
      <c r="A91" s="7"/>
      <c r="B91" s="7"/>
    </row>
    <row r="92" spans="1:2" x14ac:dyDescent="0.35">
      <c r="A92" s="7"/>
      <c r="B92" s="7"/>
    </row>
    <row r="93" spans="1:2" x14ac:dyDescent="0.35">
      <c r="A93" s="7"/>
      <c r="B93" s="7"/>
    </row>
    <row r="94" spans="1:2" x14ac:dyDescent="0.35">
      <c r="A94" s="7"/>
      <c r="B94" s="7"/>
    </row>
    <row r="95" spans="1:2" x14ac:dyDescent="0.35">
      <c r="A95" s="7"/>
      <c r="B95" s="7"/>
    </row>
    <row r="96" spans="1:2" x14ac:dyDescent="0.35">
      <c r="A96" s="7"/>
      <c r="B96" s="7"/>
    </row>
    <row r="97" spans="1:2" x14ac:dyDescent="0.35">
      <c r="A97" s="7"/>
      <c r="B97" s="7"/>
    </row>
    <row r="98" spans="1:2" x14ac:dyDescent="0.35">
      <c r="A98" s="7"/>
      <c r="B98" s="7"/>
    </row>
    <row r="99" spans="1:2" x14ac:dyDescent="0.35">
      <c r="A99" s="7"/>
      <c r="B99" s="7"/>
    </row>
    <row r="100" spans="1:2" x14ac:dyDescent="0.35">
      <c r="A100" s="7"/>
      <c r="B100" s="7"/>
    </row>
    <row r="101" spans="1:2" x14ac:dyDescent="0.35">
      <c r="A101" s="7"/>
      <c r="B101" s="7"/>
    </row>
    <row r="102" spans="1:2" x14ac:dyDescent="0.35">
      <c r="A102" s="7"/>
      <c r="B102" s="7"/>
    </row>
    <row r="103" spans="1:2" x14ac:dyDescent="0.35">
      <c r="A103" s="7"/>
      <c r="B103" s="7"/>
    </row>
    <row r="104" spans="1:2" x14ac:dyDescent="0.35">
      <c r="A104" s="7"/>
      <c r="B104" s="7"/>
    </row>
    <row r="105" spans="1:2" x14ac:dyDescent="0.35">
      <c r="A105" s="7"/>
      <c r="B105" s="7"/>
    </row>
    <row r="106" spans="1:2" x14ac:dyDescent="0.35">
      <c r="A106" s="7"/>
      <c r="B106" s="7"/>
    </row>
    <row r="107" spans="1:2" x14ac:dyDescent="0.35">
      <c r="A107" s="7"/>
      <c r="B107" s="7"/>
    </row>
    <row r="108" spans="1:2" x14ac:dyDescent="0.35">
      <c r="A108" s="7"/>
      <c r="B108" s="7"/>
    </row>
    <row r="109" spans="1:2" x14ac:dyDescent="0.35">
      <c r="A109" s="7"/>
      <c r="B109" s="7"/>
    </row>
    <row r="110" spans="1:2" x14ac:dyDescent="0.35">
      <c r="A110" s="7"/>
      <c r="B110" s="7"/>
    </row>
    <row r="111" spans="1:2" x14ac:dyDescent="0.35">
      <c r="A111" s="7"/>
      <c r="B111" s="7"/>
    </row>
    <row r="112" spans="1:2"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00"/>
  <sheetViews>
    <sheetView workbookViewId="0"/>
  </sheetViews>
  <sheetFormatPr defaultColWidth="11.07421875" defaultRowHeight="15.5" x14ac:dyDescent="0.35"/>
  <cols>
    <col min="1" max="1" width="12.23046875" customWidth="1"/>
    <col min="2" max="7" width="16.69140625" customWidth="1"/>
  </cols>
  <sheetData>
    <row r="1" spans="1:7" ht="20" x14ac:dyDescent="0.4">
      <c r="A1" s="30" t="s">
        <v>23</v>
      </c>
      <c r="B1" s="7"/>
    </row>
    <row r="2" spans="1:7" x14ac:dyDescent="0.35">
      <c r="A2" s="7" t="s">
        <v>8</v>
      </c>
      <c r="B2" s="7"/>
    </row>
    <row r="3" spans="1:7" x14ac:dyDescent="0.35">
      <c r="A3" s="33" t="s">
        <v>508</v>
      </c>
      <c r="B3" s="7"/>
    </row>
    <row r="4" spans="1:7" ht="42" customHeight="1" x14ac:dyDescent="0.35">
      <c r="A4" s="8" t="s">
        <v>183</v>
      </c>
      <c r="B4" s="8" t="s">
        <v>184</v>
      </c>
      <c r="C4" s="5" t="s">
        <v>108</v>
      </c>
      <c r="D4" s="5" t="s">
        <v>135</v>
      </c>
      <c r="E4" s="5" t="s">
        <v>196</v>
      </c>
      <c r="F4" s="5" t="s">
        <v>137</v>
      </c>
      <c r="G4" s="5" t="s">
        <v>138</v>
      </c>
    </row>
    <row r="5" spans="1:7" x14ac:dyDescent="0.35">
      <c r="A5" s="7" t="s">
        <v>185</v>
      </c>
      <c r="B5" s="7" t="s">
        <v>186</v>
      </c>
      <c r="C5" s="4">
        <v>4</v>
      </c>
      <c r="D5" s="10">
        <v>497580</v>
      </c>
      <c r="E5" s="4" t="s">
        <v>197</v>
      </c>
      <c r="F5" s="4" t="s">
        <v>198</v>
      </c>
      <c r="G5" s="4" t="s">
        <v>199</v>
      </c>
    </row>
    <row r="6" spans="1:7" x14ac:dyDescent="0.35">
      <c r="A6" s="7" t="s">
        <v>187</v>
      </c>
      <c r="B6" s="7" t="s">
        <v>186</v>
      </c>
      <c r="C6" s="4">
        <v>2</v>
      </c>
      <c r="D6" s="10">
        <v>522352</v>
      </c>
      <c r="E6" s="4" t="s">
        <v>200</v>
      </c>
      <c r="F6" s="4" t="s">
        <v>201</v>
      </c>
      <c r="G6" s="4" t="s">
        <v>202</v>
      </c>
    </row>
    <row r="7" spans="1:7" x14ac:dyDescent="0.35">
      <c r="A7" s="7" t="s">
        <v>185</v>
      </c>
      <c r="B7" s="7" t="s">
        <v>188</v>
      </c>
      <c r="C7" s="4">
        <v>13</v>
      </c>
      <c r="D7" s="10">
        <v>555306</v>
      </c>
      <c r="E7" s="4" t="s">
        <v>203</v>
      </c>
      <c r="F7" s="4" t="s">
        <v>204</v>
      </c>
      <c r="G7" s="4" t="s">
        <v>205</v>
      </c>
    </row>
    <row r="8" spans="1:7" x14ac:dyDescent="0.35">
      <c r="A8" s="7" t="s">
        <v>187</v>
      </c>
      <c r="B8" s="7" t="s">
        <v>188</v>
      </c>
      <c r="C8" s="4">
        <v>24</v>
      </c>
      <c r="D8" s="10">
        <v>586700</v>
      </c>
      <c r="E8" s="4" t="s">
        <v>206</v>
      </c>
      <c r="F8" s="4" t="s">
        <v>207</v>
      </c>
      <c r="G8" s="4" t="s">
        <v>154</v>
      </c>
    </row>
    <row r="9" spans="1:7" x14ac:dyDescent="0.35">
      <c r="A9" s="7" t="s">
        <v>185</v>
      </c>
      <c r="B9" s="7" t="s">
        <v>189</v>
      </c>
      <c r="C9" s="4">
        <v>60</v>
      </c>
      <c r="D9" s="10">
        <v>508984</v>
      </c>
      <c r="E9" s="4" t="s">
        <v>208</v>
      </c>
      <c r="F9" s="4" t="s">
        <v>209</v>
      </c>
      <c r="G9" s="4" t="s">
        <v>210</v>
      </c>
    </row>
    <row r="10" spans="1:7" x14ac:dyDescent="0.35">
      <c r="A10" s="7" t="s">
        <v>187</v>
      </c>
      <c r="B10" s="7" t="s">
        <v>189</v>
      </c>
      <c r="C10" s="4">
        <v>75</v>
      </c>
      <c r="D10" s="10">
        <v>522762</v>
      </c>
      <c r="E10" s="4" t="s">
        <v>211</v>
      </c>
      <c r="F10" s="4" t="s">
        <v>212</v>
      </c>
      <c r="G10" s="4" t="s">
        <v>213</v>
      </c>
    </row>
    <row r="11" spans="1:7" x14ac:dyDescent="0.35">
      <c r="A11" s="7" t="s">
        <v>185</v>
      </c>
      <c r="B11" s="7" t="s">
        <v>190</v>
      </c>
      <c r="C11" s="4">
        <v>62</v>
      </c>
      <c r="D11" s="10">
        <v>644169</v>
      </c>
      <c r="E11" s="4" t="s">
        <v>214</v>
      </c>
      <c r="F11" s="4" t="s">
        <v>146</v>
      </c>
      <c r="G11" s="4" t="s">
        <v>215</v>
      </c>
    </row>
    <row r="12" spans="1:7" x14ac:dyDescent="0.35">
      <c r="A12" s="7" t="s">
        <v>187</v>
      </c>
      <c r="B12" s="7" t="s">
        <v>190</v>
      </c>
      <c r="C12" s="4">
        <v>69</v>
      </c>
      <c r="D12" s="10">
        <v>592589</v>
      </c>
      <c r="E12" s="4" t="s">
        <v>216</v>
      </c>
      <c r="F12" s="4" t="s">
        <v>217</v>
      </c>
      <c r="G12" s="4" t="s">
        <v>218</v>
      </c>
    </row>
    <row r="13" spans="1:7" x14ac:dyDescent="0.35">
      <c r="A13" s="7" t="s">
        <v>185</v>
      </c>
      <c r="B13" s="7" t="s">
        <v>191</v>
      </c>
      <c r="C13" s="4">
        <v>42</v>
      </c>
      <c r="D13" s="10">
        <v>621711</v>
      </c>
      <c r="E13" s="4" t="s">
        <v>160</v>
      </c>
      <c r="F13" s="4" t="s">
        <v>219</v>
      </c>
      <c r="G13" s="4" t="s">
        <v>217</v>
      </c>
    </row>
    <row r="14" spans="1:7" x14ac:dyDescent="0.35">
      <c r="A14" s="7" t="s">
        <v>187</v>
      </c>
      <c r="B14" s="7" t="s">
        <v>191</v>
      </c>
      <c r="C14" s="4">
        <v>56</v>
      </c>
      <c r="D14" s="10">
        <v>587904</v>
      </c>
      <c r="E14" s="4" t="s">
        <v>220</v>
      </c>
      <c r="F14" s="4" t="s">
        <v>221</v>
      </c>
      <c r="G14" s="4" t="s">
        <v>222</v>
      </c>
    </row>
    <row r="15" spans="1:7" x14ac:dyDescent="0.35">
      <c r="A15" s="7" t="s">
        <v>185</v>
      </c>
      <c r="B15" s="7" t="s">
        <v>192</v>
      </c>
      <c r="C15" s="4">
        <v>25</v>
      </c>
      <c r="D15" s="10">
        <v>637192</v>
      </c>
      <c r="E15" s="4" t="s">
        <v>223</v>
      </c>
      <c r="F15" s="4" t="s">
        <v>224</v>
      </c>
      <c r="G15" s="4" t="s">
        <v>158</v>
      </c>
    </row>
    <row r="16" spans="1:7" x14ac:dyDescent="0.35">
      <c r="A16" s="7" t="s">
        <v>187</v>
      </c>
      <c r="B16" s="7" t="s">
        <v>192</v>
      </c>
      <c r="C16" s="4">
        <v>49</v>
      </c>
      <c r="D16" s="10">
        <v>612783</v>
      </c>
      <c r="E16" s="4" t="s">
        <v>225</v>
      </c>
      <c r="F16" s="4" t="s">
        <v>149</v>
      </c>
      <c r="G16" s="4" t="s">
        <v>226</v>
      </c>
    </row>
    <row r="17" spans="1:7" x14ac:dyDescent="0.35">
      <c r="A17" s="7" t="s">
        <v>185</v>
      </c>
      <c r="B17" s="7" t="s">
        <v>193</v>
      </c>
      <c r="C17" s="4">
        <v>22</v>
      </c>
      <c r="D17" s="10">
        <v>543529</v>
      </c>
      <c r="E17" s="4" t="s">
        <v>205</v>
      </c>
      <c r="F17" s="4" t="s">
        <v>224</v>
      </c>
      <c r="G17" s="4" t="s">
        <v>154</v>
      </c>
    </row>
    <row r="18" spans="1:7" x14ac:dyDescent="0.35">
      <c r="A18" s="7" t="s">
        <v>187</v>
      </c>
      <c r="B18" s="7" t="s">
        <v>193</v>
      </c>
      <c r="C18" s="4">
        <v>31</v>
      </c>
      <c r="D18" s="10">
        <v>517527</v>
      </c>
      <c r="E18" s="4" t="s">
        <v>227</v>
      </c>
      <c r="F18" s="4" t="s">
        <v>206</v>
      </c>
      <c r="G18" s="4" t="s">
        <v>228</v>
      </c>
    </row>
    <row r="19" spans="1:7" x14ac:dyDescent="0.35">
      <c r="A19" s="7" t="s">
        <v>185</v>
      </c>
      <c r="B19" s="7" t="s">
        <v>194</v>
      </c>
      <c r="C19" s="4">
        <v>16</v>
      </c>
      <c r="D19" s="10">
        <v>450651</v>
      </c>
      <c r="E19" s="4" t="s">
        <v>229</v>
      </c>
      <c r="F19" s="4" t="s">
        <v>230</v>
      </c>
      <c r="G19" s="4" t="s">
        <v>158</v>
      </c>
    </row>
    <row r="20" spans="1:7" x14ac:dyDescent="0.35">
      <c r="A20" s="7" t="s">
        <v>187</v>
      </c>
      <c r="B20" s="7" t="s">
        <v>194</v>
      </c>
      <c r="C20" s="4">
        <v>20</v>
      </c>
      <c r="D20" s="10">
        <v>394537</v>
      </c>
      <c r="E20" s="4" t="s">
        <v>153</v>
      </c>
      <c r="F20" s="4" t="s">
        <v>231</v>
      </c>
      <c r="G20" s="4" t="s">
        <v>232</v>
      </c>
    </row>
    <row r="21" spans="1:7" x14ac:dyDescent="0.35">
      <c r="A21" s="7" t="s">
        <v>185</v>
      </c>
      <c r="B21" s="7" t="s">
        <v>195</v>
      </c>
      <c r="C21" s="4">
        <v>7</v>
      </c>
      <c r="D21" s="10">
        <v>317420</v>
      </c>
      <c r="E21" s="4" t="s">
        <v>233</v>
      </c>
      <c r="F21" s="4" t="s">
        <v>234</v>
      </c>
      <c r="G21" s="4" t="s">
        <v>155</v>
      </c>
    </row>
    <row r="22" spans="1:7" x14ac:dyDescent="0.35">
      <c r="A22" s="7" t="s">
        <v>187</v>
      </c>
      <c r="B22" s="7" t="s">
        <v>195</v>
      </c>
      <c r="C22" s="4">
        <v>10</v>
      </c>
      <c r="D22" s="10">
        <v>223362</v>
      </c>
      <c r="E22" s="4" t="s">
        <v>155</v>
      </c>
      <c r="F22" s="4" t="s">
        <v>199</v>
      </c>
      <c r="G22" s="4" t="s">
        <v>235</v>
      </c>
    </row>
    <row r="23" spans="1:7" x14ac:dyDescent="0.35">
      <c r="A23" s="7"/>
      <c r="B23" s="7"/>
      <c r="D23" s="10"/>
    </row>
    <row r="24" spans="1:7" x14ac:dyDescent="0.35">
      <c r="A24" s="7"/>
      <c r="B24" s="7"/>
      <c r="D24" s="10"/>
    </row>
    <row r="25" spans="1:7" x14ac:dyDescent="0.35">
      <c r="A25" s="7"/>
      <c r="B25" s="7"/>
      <c r="D25" s="10"/>
    </row>
    <row r="26" spans="1:7" x14ac:dyDescent="0.35">
      <c r="A26" s="7"/>
      <c r="B26" s="7"/>
      <c r="D26" s="10"/>
    </row>
    <row r="27" spans="1:7" x14ac:dyDescent="0.35">
      <c r="A27" s="7"/>
      <c r="B27" s="7"/>
      <c r="D27" s="10"/>
    </row>
    <row r="28" spans="1:7" x14ac:dyDescent="0.35">
      <c r="A28" s="7"/>
      <c r="B28" s="7"/>
      <c r="D28" s="10"/>
    </row>
    <row r="29" spans="1:7" x14ac:dyDescent="0.35">
      <c r="A29" s="7"/>
      <c r="B29" s="7"/>
      <c r="D29" s="10"/>
    </row>
    <row r="30" spans="1:7" x14ac:dyDescent="0.35">
      <c r="A30" s="7"/>
      <c r="B30" s="7"/>
      <c r="D30" s="10"/>
    </row>
    <row r="31" spans="1:7" x14ac:dyDescent="0.35">
      <c r="A31" s="7"/>
      <c r="B31" s="7"/>
      <c r="D31" s="10"/>
    </row>
    <row r="32" spans="1:7" x14ac:dyDescent="0.35">
      <c r="A32" s="7"/>
      <c r="B32" s="7"/>
      <c r="D32" s="10"/>
    </row>
    <row r="33" spans="1:4" x14ac:dyDescent="0.35">
      <c r="A33" s="7"/>
      <c r="B33" s="7"/>
      <c r="D33" s="10"/>
    </row>
    <row r="34" spans="1:4" x14ac:dyDescent="0.35">
      <c r="A34" s="7"/>
      <c r="B34" s="7"/>
      <c r="D34" s="10"/>
    </row>
    <row r="35" spans="1:4" x14ac:dyDescent="0.35">
      <c r="A35" s="7"/>
      <c r="B35" s="7"/>
      <c r="D35" s="10"/>
    </row>
    <row r="36" spans="1:4" x14ac:dyDescent="0.35">
      <c r="A36" s="7"/>
      <c r="B36" s="7"/>
      <c r="D36" s="10"/>
    </row>
    <row r="37" spans="1:4" x14ac:dyDescent="0.35">
      <c r="A37" s="7"/>
      <c r="B37" s="7"/>
      <c r="D37" s="10"/>
    </row>
    <row r="38" spans="1:4" x14ac:dyDescent="0.35">
      <c r="A38" s="7"/>
      <c r="B38" s="7"/>
      <c r="D38" s="10"/>
    </row>
    <row r="39" spans="1:4" x14ac:dyDescent="0.35">
      <c r="A39" s="7"/>
      <c r="B39" s="7"/>
      <c r="D39" s="10"/>
    </row>
    <row r="40" spans="1:4" x14ac:dyDescent="0.35">
      <c r="A40" s="7"/>
      <c r="B40" s="7"/>
      <c r="D40" s="10"/>
    </row>
    <row r="41" spans="1:4" x14ac:dyDescent="0.35">
      <c r="A41" s="7"/>
      <c r="B41" s="7"/>
      <c r="D41" s="10"/>
    </row>
    <row r="42" spans="1:4" x14ac:dyDescent="0.35">
      <c r="A42" s="7"/>
      <c r="B42" s="7"/>
      <c r="D42" s="10"/>
    </row>
    <row r="43" spans="1:4" x14ac:dyDescent="0.35">
      <c r="A43" s="7"/>
      <c r="B43" s="7"/>
      <c r="D43" s="10"/>
    </row>
    <row r="44" spans="1:4" x14ac:dyDescent="0.35">
      <c r="A44" s="7"/>
      <c r="B44" s="7"/>
      <c r="D44" s="10"/>
    </row>
    <row r="45" spans="1:4" x14ac:dyDescent="0.35">
      <c r="A45" s="7"/>
      <c r="B45" s="7"/>
      <c r="D45" s="10"/>
    </row>
    <row r="46" spans="1:4" x14ac:dyDescent="0.35">
      <c r="A46" s="7"/>
      <c r="B46" s="7"/>
      <c r="D46" s="10"/>
    </row>
    <row r="47" spans="1:4" x14ac:dyDescent="0.35">
      <c r="A47" s="7"/>
      <c r="B47" s="7"/>
      <c r="D47" s="10"/>
    </row>
    <row r="48" spans="1:4" x14ac:dyDescent="0.35">
      <c r="A48" s="7"/>
      <c r="B48" s="7"/>
      <c r="D48" s="10"/>
    </row>
    <row r="49" spans="1:4" x14ac:dyDescent="0.35">
      <c r="A49" s="7"/>
      <c r="B49" s="7"/>
      <c r="D49" s="10"/>
    </row>
    <row r="50" spans="1:4" x14ac:dyDescent="0.35">
      <c r="A50" s="7"/>
      <c r="B50" s="7"/>
      <c r="D50" s="10"/>
    </row>
    <row r="51" spans="1:4" x14ac:dyDescent="0.35">
      <c r="A51" s="7"/>
      <c r="B51" s="7"/>
      <c r="D51" s="10"/>
    </row>
    <row r="52" spans="1:4" x14ac:dyDescent="0.35">
      <c r="A52" s="7"/>
      <c r="B52" s="7"/>
      <c r="D52" s="10"/>
    </row>
    <row r="53" spans="1:4" x14ac:dyDescent="0.35">
      <c r="A53" s="7"/>
      <c r="B53" s="7"/>
      <c r="D53" s="10"/>
    </row>
    <row r="54" spans="1:4" x14ac:dyDescent="0.35">
      <c r="A54" s="7"/>
      <c r="B54" s="7"/>
      <c r="D54" s="10"/>
    </row>
    <row r="55" spans="1:4" x14ac:dyDescent="0.35">
      <c r="A55" s="7"/>
      <c r="B55" s="7"/>
      <c r="D55" s="10"/>
    </row>
    <row r="56" spans="1:4" x14ac:dyDescent="0.35">
      <c r="A56" s="7"/>
      <c r="B56" s="7"/>
      <c r="D56" s="10"/>
    </row>
    <row r="57" spans="1:4" x14ac:dyDescent="0.35">
      <c r="A57" s="7"/>
      <c r="B57" s="7"/>
      <c r="D57" s="10"/>
    </row>
    <row r="58" spans="1:4" x14ac:dyDescent="0.35">
      <c r="A58" s="7"/>
      <c r="B58" s="7"/>
      <c r="D58" s="10"/>
    </row>
    <row r="59" spans="1:4" x14ac:dyDescent="0.35">
      <c r="A59" s="7"/>
      <c r="B59" s="7"/>
      <c r="D59" s="10"/>
    </row>
    <row r="60" spans="1:4" x14ac:dyDescent="0.35">
      <c r="A60" s="7"/>
      <c r="B60" s="7"/>
      <c r="D60" s="10"/>
    </row>
    <row r="61" spans="1:4" x14ac:dyDescent="0.35">
      <c r="A61" s="7"/>
      <c r="B61" s="7"/>
      <c r="D61" s="10"/>
    </row>
    <row r="62" spans="1:4" x14ac:dyDescent="0.35">
      <c r="A62" s="7"/>
      <c r="B62" s="7"/>
      <c r="D62" s="10"/>
    </row>
    <row r="63" spans="1:4" x14ac:dyDescent="0.35">
      <c r="A63" s="7"/>
      <c r="B63" s="7"/>
      <c r="D63" s="10"/>
    </row>
    <row r="64" spans="1:4" x14ac:dyDescent="0.35">
      <c r="A64" s="7"/>
      <c r="B64" s="7"/>
      <c r="D64" s="10"/>
    </row>
    <row r="65" spans="1:4" x14ac:dyDescent="0.35">
      <c r="A65" s="7"/>
      <c r="B65" s="7"/>
      <c r="D65" s="10"/>
    </row>
    <row r="66" spans="1:4" x14ac:dyDescent="0.35">
      <c r="A66" s="7"/>
      <c r="B66" s="7"/>
      <c r="D66" s="10"/>
    </row>
    <row r="67" spans="1:4" x14ac:dyDescent="0.35">
      <c r="A67" s="7"/>
      <c r="B67" s="7"/>
      <c r="D67" s="10"/>
    </row>
    <row r="68" spans="1:4" x14ac:dyDescent="0.35">
      <c r="A68" s="7"/>
      <c r="B68" s="7"/>
      <c r="D68" s="10"/>
    </row>
    <row r="69" spans="1:4" x14ac:dyDescent="0.35">
      <c r="A69" s="7"/>
      <c r="B69" s="7"/>
      <c r="D69" s="10"/>
    </row>
    <row r="70" spans="1:4" x14ac:dyDescent="0.35">
      <c r="A70" s="7"/>
      <c r="B70" s="7"/>
      <c r="D70" s="10"/>
    </row>
    <row r="71" spans="1:4" x14ac:dyDescent="0.35">
      <c r="A71" s="7"/>
      <c r="B71" s="7"/>
      <c r="D71" s="10"/>
    </row>
    <row r="72" spans="1:4" x14ac:dyDescent="0.35">
      <c r="A72" s="7"/>
      <c r="B72" s="7"/>
      <c r="D72" s="10"/>
    </row>
    <row r="73" spans="1:4" x14ac:dyDescent="0.35">
      <c r="A73" s="7"/>
      <c r="B73" s="7"/>
      <c r="D73" s="10"/>
    </row>
    <row r="74" spans="1:4" x14ac:dyDescent="0.35">
      <c r="A74" s="7"/>
      <c r="B74" s="7"/>
      <c r="D74" s="10"/>
    </row>
    <row r="75" spans="1:4" x14ac:dyDescent="0.35">
      <c r="A75" s="7"/>
      <c r="B75" s="7"/>
      <c r="D75" s="10"/>
    </row>
    <row r="76" spans="1:4" x14ac:dyDescent="0.35">
      <c r="A76" s="7"/>
      <c r="B76" s="7"/>
      <c r="D76" s="10"/>
    </row>
    <row r="77" spans="1:4" x14ac:dyDescent="0.35">
      <c r="A77" s="7"/>
      <c r="B77" s="7"/>
      <c r="D77" s="10"/>
    </row>
    <row r="78" spans="1:4" x14ac:dyDescent="0.35">
      <c r="A78" s="7"/>
      <c r="B78" s="7"/>
      <c r="D78" s="10"/>
    </row>
    <row r="79" spans="1:4" x14ac:dyDescent="0.35">
      <c r="A79" s="7"/>
      <c r="B79" s="7"/>
      <c r="D79" s="10"/>
    </row>
    <row r="80" spans="1:4" x14ac:dyDescent="0.35">
      <c r="A80" s="7"/>
      <c r="B80" s="7"/>
      <c r="D80" s="10"/>
    </row>
    <row r="81" spans="1:4" x14ac:dyDescent="0.35">
      <c r="A81" s="7"/>
      <c r="B81" s="7"/>
      <c r="D81" s="10"/>
    </row>
    <row r="82" spans="1:4" x14ac:dyDescent="0.35">
      <c r="A82" s="7"/>
      <c r="B82" s="7"/>
      <c r="D82" s="10"/>
    </row>
    <row r="83" spans="1:4" x14ac:dyDescent="0.35">
      <c r="A83" s="7"/>
      <c r="B83" s="7"/>
      <c r="D83" s="10"/>
    </row>
    <row r="84" spans="1:4" x14ac:dyDescent="0.35">
      <c r="A84" s="7"/>
      <c r="B84" s="7"/>
      <c r="D84" s="10"/>
    </row>
    <row r="85" spans="1:4" x14ac:dyDescent="0.35">
      <c r="A85" s="7"/>
      <c r="B85" s="7"/>
      <c r="D85" s="10"/>
    </row>
    <row r="86" spans="1:4" x14ac:dyDescent="0.35">
      <c r="A86" s="7"/>
      <c r="B86" s="7"/>
      <c r="D86" s="10"/>
    </row>
    <row r="87" spans="1:4" x14ac:dyDescent="0.35">
      <c r="A87" s="7"/>
      <c r="B87" s="7"/>
      <c r="D87" s="10"/>
    </row>
    <row r="88" spans="1:4" x14ac:dyDescent="0.35">
      <c r="A88" s="7"/>
      <c r="B88" s="7"/>
      <c r="D88" s="10"/>
    </row>
    <row r="89" spans="1:4" x14ac:dyDescent="0.35">
      <c r="A89" s="7"/>
      <c r="B89" s="7"/>
      <c r="D89" s="10"/>
    </row>
    <row r="90" spans="1:4" x14ac:dyDescent="0.35">
      <c r="A90" s="7"/>
      <c r="B90" s="7"/>
      <c r="D90" s="10"/>
    </row>
    <row r="91" spans="1:4" x14ac:dyDescent="0.35">
      <c r="A91" s="7"/>
      <c r="B91" s="7"/>
      <c r="D91" s="10"/>
    </row>
    <row r="92" spans="1:4" x14ac:dyDescent="0.35">
      <c r="A92" s="7"/>
      <c r="B92" s="7"/>
      <c r="D92" s="10"/>
    </row>
    <row r="93" spans="1:4" x14ac:dyDescent="0.35">
      <c r="A93" s="7"/>
      <c r="B93" s="7"/>
      <c r="D93" s="10"/>
    </row>
    <row r="94" spans="1:4" x14ac:dyDescent="0.35">
      <c r="A94" s="7"/>
      <c r="B94" s="7"/>
      <c r="D94" s="10"/>
    </row>
    <row r="95" spans="1:4" x14ac:dyDescent="0.35">
      <c r="A95" s="7"/>
      <c r="B95" s="7"/>
      <c r="D95" s="10"/>
    </row>
    <row r="96" spans="1:4" x14ac:dyDescent="0.35">
      <c r="A96" s="7"/>
      <c r="B96" s="7"/>
      <c r="D96" s="10"/>
    </row>
    <row r="97" spans="1:4" x14ac:dyDescent="0.35">
      <c r="A97" s="7"/>
      <c r="B97" s="7"/>
      <c r="D97" s="10"/>
    </row>
    <row r="98" spans="1:4" x14ac:dyDescent="0.35">
      <c r="A98" s="7"/>
      <c r="B98" s="7"/>
      <c r="D98" s="10"/>
    </row>
    <row r="99" spans="1:4" x14ac:dyDescent="0.35">
      <c r="A99" s="7"/>
      <c r="B99" s="7"/>
      <c r="D99" s="10"/>
    </row>
    <row r="100" spans="1:4" x14ac:dyDescent="0.35">
      <c r="A100" s="7"/>
      <c r="B100" s="7"/>
      <c r="D100" s="10"/>
    </row>
    <row r="101" spans="1:4" x14ac:dyDescent="0.35">
      <c r="A101" s="7"/>
      <c r="B101" s="7"/>
    </row>
    <row r="102" spans="1:4" x14ac:dyDescent="0.35">
      <c r="A102" s="7"/>
      <c r="B102" s="7"/>
    </row>
    <row r="103" spans="1:4" x14ac:dyDescent="0.35">
      <c r="A103" s="7"/>
      <c r="B103" s="7"/>
    </row>
    <row r="104" spans="1:4" x14ac:dyDescent="0.35">
      <c r="A104" s="7"/>
      <c r="B104" s="7"/>
    </row>
    <row r="105" spans="1:4" x14ac:dyDescent="0.35">
      <c r="A105" s="7"/>
      <c r="B105" s="7"/>
    </row>
    <row r="106" spans="1:4" x14ac:dyDescent="0.35">
      <c r="A106" s="7"/>
      <c r="B106" s="7"/>
    </row>
    <row r="107" spans="1:4" x14ac:dyDescent="0.35">
      <c r="A107" s="7"/>
      <c r="B107" s="7"/>
    </row>
    <row r="108" spans="1:4" x14ac:dyDescent="0.35">
      <c r="A108" s="7"/>
      <c r="B108" s="7"/>
    </row>
    <row r="109" spans="1:4" x14ac:dyDescent="0.35">
      <c r="A109" s="7"/>
      <c r="B109" s="7"/>
    </row>
    <row r="110" spans="1:4" x14ac:dyDescent="0.35">
      <c r="A110" s="7"/>
      <c r="B110" s="7"/>
    </row>
    <row r="111" spans="1:4" x14ac:dyDescent="0.35">
      <c r="A111" s="7"/>
      <c r="B111" s="7"/>
    </row>
    <row r="112" spans="1:4"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000"/>
  <sheetViews>
    <sheetView workbookViewId="0"/>
  </sheetViews>
  <sheetFormatPr defaultColWidth="11.07421875" defaultRowHeight="15.5" x14ac:dyDescent="0.35"/>
  <cols>
    <col min="1" max="1" width="8.921875" customWidth="1"/>
    <col min="2" max="2" width="16.69140625" customWidth="1"/>
    <col min="3" max="3" width="25.53515625" customWidth="1"/>
  </cols>
  <sheetData>
    <row r="1" spans="1:3" ht="20" x14ac:dyDescent="0.4">
      <c r="A1" s="30" t="s">
        <v>25</v>
      </c>
      <c r="B1" s="7"/>
    </row>
    <row r="2" spans="1:3" x14ac:dyDescent="0.35">
      <c r="A2" s="7" t="s">
        <v>8</v>
      </c>
      <c r="B2" s="7"/>
    </row>
    <row r="3" spans="1:3" ht="31" x14ac:dyDescent="0.35">
      <c r="A3" s="8" t="s">
        <v>107</v>
      </c>
      <c r="B3" s="8" t="s">
        <v>236</v>
      </c>
      <c r="C3" s="5" t="s">
        <v>108</v>
      </c>
    </row>
    <row r="4" spans="1:3" x14ac:dyDescent="0.35">
      <c r="A4" s="7" t="s">
        <v>109</v>
      </c>
      <c r="B4" s="7" t="s">
        <v>237</v>
      </c>
      <c r="C4" s="4">
        <v>228</v>
      </c>
    </row>
    <row r="5" spans="1:3" x14ac:dyDescent="0.35">
      <c r="A5" s="7" t="s">
        <v>109</v>
      </c>
      <c r="B5" s="7" t="s">
        <v>238</v>
      </c>
      <c r="C5" s="4">
        <v>151</v>
      </c>
    </row>
    <row r="6" spans="1:3" x14ac:dyDescent="0.35">
      <c r="A6" s="7" t="s">
        <v>110</v>
      </c>
      <c r="B6" s="7" t="s">
        <v>237</v>
      </c>
      <c r="C6" s="4">
        <v>290</v>
      </c>
    </row>
    <row r="7" spans="1:3" x14ac:dyDescent="0.35">
      <c r="A7" s="7" t="s">
        <v>110</v>
      </c>
      <c r="B7" s="7" t="s">
        <v>238</v>
      </c>
      <c r="C7" s="4">
        <v>143</v>
      </c>
    </row>
    <row r="8" spans="1:3" x14ac:dyDescent="0.35">
      <c r="A8" s="7" t="s">
        <v>111</v>
      </c>
      <c r="B8" s="7" t="s">
        <v>237</v>
      </c>
      <c r="C8" s="4">
        <v>362</v>
      </c>
    </row>
    <row r="9" spans="1:3" x14ac:dyDescent="0.35">
      <c r="A9" s="7" t="s">
        <v>111</v>
      </c>
      <c r="B9" s="7" t="s">
        <v>238</v>
      </c>
      <c r="C9" s="4">
        <v>117</v>
      </c>
    </row>
    <row r="10" spans="1:3" x14ac:dyDescent="0.35">
      <c r="A10" s="7" t="s">
        <v>112</v>
      </c>
      <c r="B10" s="7" t="s">
        <v>237</v>
      </c>
      <c r="C10" s="4">
        <v>342</v>
      </c>
    </row>
    <row r="11" spans="1:3" x14ac:dyDescent="0.35">
      <c r="A11" s="7" t="s">
        <v>112</v>
      </c>
      <c r="B11" s="7" t="s">
        <v>238</v>
      </c>
      <c r="C11" s="4">
        <v>163</v>
      </c>
    </row>
    <row r="12" spans="1:3" x14ac:dyDescent="0.35">
      <c r="A12" s="7" t="s">
        <v>113</v>
      </c>
      <c r="B12" s="7" t="s">
        <v>237</v>
      </c>
      <c r="C12" s="4">
        <v>416</v>
      </c>
    </row>
    <row r="13" spans="1:3" x14ac:dyDescent="0.35">
      <c r="A13" s="7" t="s">
        <v>113</v>
      </c>
      <c r="B13" s="7" t="s">
        <v>238</v>
      </c>
      <c r="C13" s="4">
        <v>129</v>
      </c>
    </row>
    <row r="14" spans="1:3" x14ac:dyDescent="0.35">
      <c r="A14" s="7" t="s">
        <v>114</v>
      </c>
      <c r="B14" s="7" t="s">
        <v>237</v>
      </c>
      <c r="C14" s="4">
        <v>412</v>
      </c>
    </row>
    <row r="15" spans="1:3" x14ac:dyDescent="0.35">
      <c r="A15" s="7" t="s">
        <v>114</v>
      </c>
      <c r="B15" s="7" t="s">
        <v>238</v>
      </c>
      <c r="C15" s="4">
        <v>133</v>
      </c>
    </row>
    <row r="16" spans="1:3" x14ac:dyDescent="0.35">
      <c r="A16" s="7" t="s">
        <v>115</v>
      </c>
      <c r="B16" s="7" t="s">
        <v>237</v>
      </c>
      <c r="C16" s="4">
        <v>414</v>
      </c>
    </row>
    <row r="17" spans="1:3" x14ac:dyDescent="0.35">
      <c r="A17" s="7" t="s">
        <v>115</v>
      </c>
      <c r="B17" s="7" t="s">
        <v>238</v>
      </c>
      <c r="C17" s="4">
        <v>165</v>
      </c>
    </row>
    <row r="18" spans="1:3" x14ac:dyDescent="0.35">
      <c r="A18" s="7" t="s">
        <v>116</v>
      </c>
      <c r="B18" s="7" t="s">
        <v>237</v>
      </c>
      <c r="C18" s="4">
        <v>442</v>
      </c>
    </row>
    <row r="19" spans="1:3" x14ac:dyDescent="0.35">
      <c r="A19" s="7" t="s">
        <v>116</v>
      </c>
      <c r="B19" s="7" t="s">
        <v>238</v>
      </c>
      <c r="C19" s="4">
        <v>138</v>
      </c>
    </row>
    <row r="20" spans="1:3" x14ac:dyDescent="0.35">
      <c r="A20" s="7" t="s">
        <v>117</v>
      </c>
      <c r="B20" s="7" t="s">
        <v>237</v>
      </c>
      <c r="C20" s="4">
        <v>474</v>
      </c>
    </row>
    <row r="21" spans="1:3" x14ac:dyDescent="0.35">
      <c r="A21" s="7" t="s">
        <v>117</v>
      </c>
      <c r="B21" s="7" t="s">
        <v>238</v>
      </c>
      <c r="C21" s="4">
        <v>180</v>
      </c>
    </row>
    <row r="22" spans="1:3" x14ac:dyDescent="0.35">
      <c r="A22" s="7" t="s">
        <v>118</v>
      </c>
      <c r="B22" s="7" t="s">
        <v>237</v>
      </c>
      <c r="C22" s="4">
        <v>498</v>
      </c>
    </row>
    <row r="23" spans="1:3" x14ac:dyDescent="0.35">
      <c r="A23" s="7" t="s">
        <v>118</v>
      </c>
      <c r="B23" s="7" t="s">
        <v>238</v>
      </c>
      <c r="C23" s="4">
        <v>148</v>
      </c>
    </row>
    <row r="24" spans="1:3" x14ac:dyDescent="0.35">
      <c r="A24" s="7" t="s">
        <v>119</v>
      </c>
      <c r="B24" s="7" t="s">
        <v>237</v>
      </c>
      <c r="C24" s="4">
        <v>577</v>
      </c>
    </row>
    <row r="25" spans="1:3" x14ac:dyDescent="0.35">
      <c r="A25" s="7" t="s">
        <v>119</v>
      </c>
      <c r="B25" s="7" t="s">
        <v>238</v>
      </c>
      <c r="C25" s="4">
        <v>204</v>
      </c>
    </row>
    <row r="26" spans="1:3" x14ac:dyDescent="0.35">
      <c r="A26" s="7" t="s">
        <v>120</v>
      </c>
      <c r="B26" s="7" t="s">
        <v>237</v>
      </c>
      <c r="C26" s="4">
        <v>531</v>
      </c>
    </row>
    <row r="27" spans="1:3" x14ac:dyDescent="0.35">
      <c r="A27" s="7" t="s">
        <v>120</v>
      </c>
      <c r="B27" s="7" t="s">
        <v>238</v>
      </c>
      <c r="C27" s="4">
        <v>230</v>
      </c>
    </row>
    <row r="28" spans="1:3" x14ac:dyDescent="0.35">
      <c r="A28" s="7" t="s">
        <v>121</v>
      </c>
      <c r="B28" s="7" t="s">
        <v>237</v>
      </c>
      <c r="C28" s="4">
        <v>506</v>
      </c>
    </row>
    <row r="29" spans="1:3" x14ac:dyDescent="0.35">
      <c r="A29" s="7" t="s">
        <v>121</v>
      </c>
      <c r="B29" s="7" t="s">
        <v>238</v>
      </c>
      <c r="C29" s="4">
        <v>172</v>
      </c>
    </row>
    <row r="30" spans="1:3" x14ac:dyDescent="0.35">
      <c r="A30" s="7" t="s">
        <v>122</v>
      </c>
      <c r="B30" s="7" t="s">
        <v>237</v>
      </c>
      <c r="C30" s="4">
        <v>493</v>
      </c>
    </row>
    <row r="31" spans="1:3" x14ac:dyDescent="0.35">
      <c r="A31" s="7" t="s">
        <v>122</v>
      </c>
      <c r="B31" s="7" t="s">
        <v>238</v>
      </c>
      <c r="C31" s="4">
        <v>160</v>
      </c>
    </row>
    <row r="32" spans="1:3" x14ac:dyDescent="0.35">
      <c r="A32" s="7" t="s">
        <v>123</v>
      </c>
      <c r="B32" s="7" t="s">
        <v>237</v>
      </c>
      <c r="C32" s="4">
        <v>405</v>
      </c>
    </row>
    <row r="33" spans="1:6" x14ac:dyDescent="0.35">
      <c r="A33" s="7" t="s">
        <v>123</v>
      </c>
      <c r="B33" s="7" t="s">
        <v>238</v>
      </c>
      <c r="C33" s="4">
        <v>167</v>
      </c>
    </row>
    <row r="34" spans="1:6" x14ac:dyDescent="0.35">
      <c r="A34" s="7" t="s">
        <v>124</v>
      </c>
      <c r="B34" s="7" t="s">
        <v>237</v>
      </c>
      <c r="C34" s="4">
        <v>419</v>
      </c>
    </row>
    <row r="35" spans="1:6" x14ac:dyDescent="0.35">
      <c r="A35" s="7" t="s">
        <v>124</v>
      </c>
      <c r="B35" s="7" t="s">
        <v>238</v>
      </c>
      <c r="C35" s="4">
        <v>132</v>
      </c>
    </row>
    <row r="36" spans="1:6" x14ac:dyDescent="0.35">
      <c r="A36" s="7" t="s">
        <v>125</v>
      </c>
      <c r="B36" s="7" t="s">
        <v>237</v>
      </c>
      <c r="C36" s="4">
        <v>378</v>
      </c>
    </row>
    <row r="37" spans="1:6" x14ac:dyDescent="0.35">
      <c r="A37" s="7" t="s">
        <v>125</v>
      </c>
      <c r="B37" s="7" t="s">
        <v>238</v>
      </c>
      <c r="C37" s="4">
        <v>152</v>
      </c>
    </row>
    <row r="38" spans="1:6" x14ac:dyDescent="0.35">
      <c r="A38" s="7" t="s">
        <v>126</v>
      </c>
      <c r="B38" s="7" t="s">
        <v>237</v>
      </c>
      <c r="C38" s="4">
        <v>330</v>
      </c>
    </row>
    <row r="39" spans="1:6" x14ac:dyDescent="0.35">
      <c r="A39" s="7" t="s">
        <v>126</v>
      </c>
      <c r="B39" s="7" t="s">
        <v>238</v>
      </c>
      <c r="C39" s="4">
        <v>162</v>
      </c>
      <c r="F39" s="12"/>
    </row>
    <row r="40" spans="1:6" x14ac:dyDescent="0.35">
      <c r="A40" s="7" t="s">
        <v>127</v>
      </c>
      <c r="B40" s="7" t="s">
        <v>237</v>
      </c>
      <c r="C40" s="4">
        <v>356</v>
      </c>
    </row>
    <row r="41" spans="1:6" x14ac:dyDescent="0.35">
      <c r="A41" s="7" t="s">
        <v>127</v>
      </c>
      <c r="B41" s="7" t="s">
        <v>238</v>
      </c>
      <c r="C41" s="4">
        <v>141</v>
      </c>
      <c r="F41" s="12"/>
    </row>
    <row r="42" spans="1:6" x14ac:dyDescent="0.35">
      <c r="A42" s="7" t="s">
        <v>128</v>
      </c>
      <c r="B42" s="7" t="s">
        <v>237</v>
      </c>
      <c r="C42" s="4">
        <v>321</v>
      </c>
    </row>
    <row r="43" spans="1:6" x14ac:dyDescent="0.35">
      <c r="A43" s="7" t="s">
        <v>128</v>
      </c>
      <c r="B43" s="7" t="s">
        <v>238</v>
      </c>
      <c r="C43" s="4">
        <v>119</v>
      </c>
      <c r="F43" s="12"/>
    </row>
    <row r="44" spans="1:6" x14ac:dyDescent="0.35">
      <c r="A44" s="7" t="s">
        <v>129</v>
      </c>
      <c r="B44" s="7" t="s">
        <v>237</v>
      </c>
      <c r="C44" s="4">
        <v>403</v>
      </c>
    </row>
    <row r="45" spans="1:6" x14ac:dyDescent="0.35">
      <c r="A45" s="7" t="s">
        <v>129</v>
      </c>
      <c r="B45" s="7" t="s">
        <v>238</v>
      </c>
      <c r="C45" s="4">
        <v>101</v>
      </c>
      <c r="F45" s="12"/>
    </row>
    <row r="46" spans="1:6" x14ac:dyDescent="0.35">
      <c r="A46" s="7" t="s">
        <v>130</v>
      </c>
      <c r="B46" s="7" t="s">
        <v>237</v>
      </c>
      <c r="C46" s="4">
        <v>382</v>
      </c>
    </row>
    <row r="47" spans="1:6" x14ac:dyDescent="0.35">
      <c r="A47" s="7" t="s">
        <v>130</v>
      </c>
      <c r="B47" s="7" t="s">
        <v>238</v>
      </c>
      <c r="C47" s="4">
        <v>98</v>
      </c>
      <c r="F47" s="12"/>
    </row>
    <row r="48" spans="1:6" x14ac:dyDescent="0.35">
      <c r="A48" s="7" t="s">
        <v>131</v>
      </c>
      <c r="B48" s="7" t="s">
        <v>237</v>
      </c>
      <c r="C48" s="4">
        <v>427</v>
      </c>
    </row>
    <row r="49" spans="1:6" x14ac:dyDescent="0.35">
      <c r="A49" s="7" t="s">
        <v>131</v>
      </c>
      <c r="B49" s="7" t="s">
        <v>238</v>
      </c>
      <c r="C49" s="4">
        <v>105</v>
      </c>
      <c r="F49" s="12"/>
    </row>
    <row r="50" spans="1:6" x14ac:dyDescent="0.35">
      <c r="A50" s="7" t="s">
        <v>132</v>
      </c>
      <c r="B50" s="7" t="s">
        <v>237</v>
      </c>
      <c r="C50" s="4">
        <v>488</v>
      </c>
    </row>
    <row r="51" spans="1:6" x14ac:dyDescent="0.35">
      <c r="A51" s="7" t="s">
        <v>132</v>
      </c>
      <c r="B51" s="7" t="s">
        <v>238</v>
      </c>
      <c r="C51" s="4">
        <v>99</v>
      </c>
      <c r="F51" s="12"/>
    </row>
    <row r="52" spans="1:6" x14ac:dyDescent="0.35">
      <c r="A52" s="7"/>
      <c r="B52" s="7"/>
    </row>
    <row r="53" spans="1:6" x14ac:dyDescent="0.35">
      <c r="A53" s="7"/>
      <c r="B53" s="7"/>
    </row>
    <row r="54" spans="1:6" x14ac:dyDescent="0.35">
      <c r="A54" s="7"/>
      <c r="B54" s="7"/>
    </row>
    <row r="55" spans="1:6" x14ac:dyDescent="0.35">
      <c r="A55" s="7"/>
      <c r="B55" s="7"/>
    </row>
    <row r="56" spans="1:6" x14ac:dyDescent="0.35">
      <c r="A56" s="7"/>
      <c r="B56" s="7"/>
    </row>
    <row r="57" spans="1:6" x14ac:dyDescent="0.35">
      <c r="A57" s="7"/>
      <c r="B57" s="7"/>
    </row>
    <row r="58" spans="1:6" x14ac:dyDescent="0.35">
      <c r="A58" s="7"/>
      <c r="B58" s="7"/>
    </row>
    <row r="59" spans="1:6" x14ac:dyDescent="0.35">
      <c r="A59" s="7"/>
      <c r="B59" s="7"/>
    </row>
    <row r="60" spans="1:6" x14ac:dyDescent="0.35">
      <c r="A60" s="7"/>
      <c r="B60" s="7"/>
    </row>
    <row r="61" spans="1:6" x14ac:dyDescent="0.35">
      <c r="A61" s="7"/>
      <c r="B61" s="7"/>
    </row>
    <row r="62" spans="1:6" x14ac:dyDescent="0.35">
      <c r="A62" s="7"/>
      <c r="B62" s="7"/>
    </row>
    <row r="63" spans="1:6" x14ac:dyDescent="0.35">
      <c r="A63" s="7"/>
      <c r="B63" s="7"/>
    </row>
    <row r="64" spans="1:6" x14ac:dyDescent="0.35">
      <c r="A64" s="7"/>
      <c r="B64" s="7"/>
    </row>
    <row r="65" spans="1:2" x14ac:dyDescent="0.35">
      <c r="A65" s="7"/>
      <c r="B65" s="7"/>
    </row>
    <row r="66" spans="1:2" x14ac:dyDescent="0.35">
      <c r="A66" s="7"/>
      <c r="B66" s="7"/>
    </row>
    <row r="67" spans="1:2" x14ac:dyDescent="0.35">
      <c r="A67" s="7"/>
      <c r="B67" s="7"/>
    </row>
    <row r="68" spans="1:2" x14ac:dyDescent="0.35">
      <c r="A68" s="7"/>
      <c r="B68" s="7"/>
    </row>
    <row r="69" spans="1:2" x14ac:dyDescent="0.35">
      <c r="A69" s="7"/>
      <c r="B69" s="7"/>
    </row>
    <row r="70" spans="1:2" x14ac:dyDescent="0.35">
      <c r="A70" s="7"/>
      <c r="B70" s="7"/>
    </row>
    <row r="71" spans="1:2" x14ac:dyDescent="0.35">
      <c r="A71" s="7"/>
      <c r="B71" s="7"/>
    </row>
    <row r="72" spans="1:2" x14ac:dyDescent="0.35">
      <c r="A72" s="7"/>
      <c r="B72" s="7"/>
    </row>
    <row r="73" spans="1:2" x14ac:dyDescent="0.35">
      <c r="A73" s="7"/>
      <c r="B73" s="7"/>
    </row>
    <row r="74" spans="1:2" x14ac:dyDescent="0.35">
      <c r="A74" s="7"/>
      <c r="B74" s="7"/>
    </row>
    <row r="75" spans="1:2" x14ac:dyDescent="0.35">
      <c r="A75" s="7"/>
      <c r="B75" s="7"/>
    </row>
    <row r="76" spans="1:2" x14ac:dyDescent="0.35">
      <c r="A76" s="7"/>
      <c r="B76" s="7"/>
    </row>
    <row r="77" spans="1:2" x14ac:dyDescent="0.35">
      <c r="A77" s="7"/>
      <c r="B77" s="7"/>
    </row>
    <row r="78" spans="1:2" x14ac:dyDescent="0.35">
      <c r="A78" s="7"/>
      <c r="B78" s="7"/>
    </row>
    <row r="79" spans="1:2" x14ac:dyDescent="0.35">
      <c r="A79" s="7"/>
      <c r="B79" s="7"/>
    </row>
    <row r="80" spans="1:2" x14ac:dyDescent="0.35">
      <c r="A80" s="7"/>
      <c r="B80" s="7"/>
    </row>
    <row r="81" spans="1:2" x14ac:dyDescent="0.35">
      <c r="A81" s="7"/>
      <c r="B81" s="7"/>
    </row>
    <row r="82" spans="1:2" x14ac:dyDescent="0.35">
      <c r="A82" s="7"/>
      <c r="B82" s="7"/>
    </row>
    <row r="83" spans="1:2" x14ac:dyDescent="0.35">
      <c r="A83" s="7"/>
      <c r="B83" s="7"/>
    </row>
    <row r="84" spans="1:2" x14ac:dyDescent="0.35">
      <c r="A84" s="7"/>
      <c r="B84" s="7"/>
    </row>
    <row r="85" spans="1:2" x14ac:dyDescent="0.35">
      <c r="A85" s="7"/>
      <c r="B85" s="7"/>
    </row>
    <row r="86" spans="1:2" x14ac:dyDescent="0.35">
      <c r="A86" s="7"/>
      <c r="B86" s="7"/>
    </row>
    <row r="87" spans="1:2" x14ac:dyDescent="0.35">
      <c r="A87" s="7"/>
      <c r="B87" s="7"/>
    </row>
    <row r="88" spans="1:2" x14ac:dyDescent="0.35">
      <c r="A88" s="7"/>
      <c r="B88" s="7"/>
    </row>
    <row r="89" spans="1:2" x14ac:dyDescent="0.35">
      <c r="A89" s="7"/>
      <c r="B89" s="7"/>
    </row>
    <row r="90" spans="1:2" x14ac:dyDescent="0.35">
      <c r="A90" s="7"/>
      <c r="B90" s="7"/>
    </row>
    <row r="91" spans="1:2" x14ac:dyDescent="0.35">
      <c r="A91" s="7"/>
      <c r="B91" s="7"/>
    </row>
    <row r="92" spans="1:2" x14ac:dyDescent="0.35">
      <c r="A92" s="7"/>
      <c r="B92" s="7"/>
    </row>
    <row r="93" spans="1:2" x14ac:dyDescent="0.35">
      <c r="A93" s="7"/>
      <c r="B93" s="7"/>
    </row>
    <row r="94" spans="1:2" x14ac:dyDescent="0.35">
      <c r="A94" s="7"/>
      <c r="B94" s="7"/>
    </row>
    <row r="95" spans="1:2" x14ac:dyDescent="0.35">
      <c r="A95" s="7"/>
      <c r="B95" s="7"/>
    </row>
    <row r="96" spans="1:2" x14ac:dyDescent="0.35">
      <c r="A96" s="7"/>
      <c r="B96" s="7"/>
    </row>
    <row r="97" spans="1:2" x14ac:dyDescent="0.35">
      <c r="A97" s="7"/>
      <c r="B97" s="7"/>
    </row>
    <row r="98" spans="1:2" x14ac:dyDescent="0.35">
      <c r="A98" s="7"/>
      <c r="B98" s="7"/>
    </row>
    <row r="99" spans="1:2" x14ac:dyDescent="0.35">
      <c r="A99" s="7"/>
      <c r="B99" s="7"/>
    </row>
    <row r="100" spans="1:2" x14ac:dyDescent="0.35">
      <c r="A100" s="7"/>
      <c r="B100" s="7"/>
    </row>
    <row r="101" spans="1:2" x14ac:dyDescent="0.35">
      <c r="A101" s="7"/>
      <c r="B101" s="7"/>
    </row>
    <row r="102" spans="1:2" x14ac:dyDescent="0.35">
      <c r="A102" s="7"/>
      <c r="B102" s="7"/>
    </row>
    <row r="103" spans="1:2" x14ac:dyDescent="0.35">
      <c r="A103" s="7"/>
      <c r="B103" s="7"/>
    </row>
    <row r="104" spans="1:2" x14ac:dyDescent="0.35">
      <c r="A104" s="7"/>
      <c r="B104" s="7"/>
    </row>
    <row r="105" spans="1:2" x14ac:dyDescent="0.35">
      <c r="A105" s="7"/>
      <c r="B105" s="7"/>
    </row>
    <row r="106" spans="1:2" x14ac:dyDescent="0.35">
      <c r="A106" s="7"/>
      <c r="B106" s="7"/>
    </row>
    <row r="107" spans="1:2" x14ac:dyDescent="0.35">
      <c r="A107" s="7"/>
      <c r="B107" s="7"/>
    </row>
    <row r="108" spans="1:2" x14ac:dyDescent="0.35">
      <c r="A108" s="7"/>
      <c r="B108" s="7"/>
    </row>
    <row r="109" spans="1:2" x14ac:dyDescent="0.35">
      <c r="A109" s="7"/>
      <c r="B109" s="7"/>
    </row>
    <row r="110" spans="1:2" x14ac:dyDescent="0.35">
      <c r="A110" s="7"/>
      <c r="B110" s="7"/>
    </row>
    <row r="111" spans="1:2" x14ac:dyDescent="0.35">
      <c r="A111" s="7"/>
      <c r="B111" s="7"/>
    </row>
    <row r="112" spans="1:2"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00"/>
  <sheetViews>
    <sheetView workbookViewId="0"/>
  </sheetViews>
  <sheetFormatPr defaultColWidth="11.07421875" defaultRowHeight="15.5" x14ac:dyDescent="0.35"/>
  <cols>
    <col min="1" max="1" width="8.3046875" customWidth="1"/>
    <col min="2" max="3" width="16.69140625" customWidth="1"/>
    <col min="4" max="4" width="24.921875" bestFit="1" customWidth="1"/>
  </cols>
  <sheetData>
    <row r="1" spans="1:4" ht="20" x14ac:dyDescent="0.4">
      <c r="A1" s="30" t="s">
        <v>27</v>
      </c>
    </row>
    <row r="2" spans="1:4" x14ac:dyDescent="0.35">
      <c r="A2" s="7" t="s">
        <v>8</v>
      </c>
    </row>
    <row r="3" spans="1:4" ht="31" x14ac:dyDescent="0.35">
      <c r="A3" s="8" t="s">
        <v>107</v>
      </c>
      <c r="B3" s="6" t="s">
        <v>184</v>
      </c>
      <c r="C3" s="6" t="s">
        <v>236</v>
      </c>
      <c r="D3" s="5" t="s">
        <v>108</v>
      </c>
    </row>
    <row r="4" spans="1:4" x14ac:dyDescent="0.35">
      <c r="A4" s="7" t="s">
        <v>109</v>
      </c>
      <c r="B4" s="1" t="s">
        <v>239</v>
      </c>
      <c r="C4" s="1" t="s">
        <v>240</v>
      </c>
      <c r="D4" s="4">
        <v>1</v>
      </c>
    </row>
    <row r="5" spans="1:4" x14ac:dyDescent="0.35">
      <c r="A5" s="7" t="s">
        <v>109</v>
      </c>
      <c r="B5" s="1" t="s">
        <v>239</v>
      </c>
      <c r="C5" s="1" t="s">
        <v>241</v>
      </c>
      <c r="D5" s="4">
        <v>10</v>
      </c>
    </row>
    <row r="6" spans="1:4" x14ac:dyDescent="0.35">
      <c r="A6" s="7" t="s">
        <v>109</v>
      </c>
      <c r="B6" s="1" t="s">
        <v>239</v>
      </c>
      <c r="C6" s="1" t="s">
        <v>242</v>
      </c>
      <c r="D6" s="4">
        <v>11</v>
      </c>
    </row>
    <row r="7" spans="1:4" x14ac:dyDescent="0.35">
      <c r="A7" s="7" t="s">
        <v>109</v>
      </c>
      <c r="B7" s="1" t="s">
        <v>243</v>
      </c>
      <c r="C7" s="1" t="s">
        <v>240</v>
      </c>
      <c r="D7" s="4">
        <v>161</v>
      </c>
    </row>
    <row r="8" spans="1:4" x14ac:dyDescent="0.35">
      <c r="A8" s="7" t="s">
        <v>109</v>
      </c>
      <c r="B8" s="1" t="s">
        <v>243</v>
      </c>
      <c r="C8" s="1" t="s">
        <v>241</v>
      </c>
      <c r="D8" s="4">
        <v>60</v>
      </c>
    </row>
    <row r="9" spans="1:4" x14ac:dyDescent="0.35">
      <c r="A9" s="7" t="s">
        <v>109</v>
      </c>
      <c r="B9" s="1" t="s">
        <v>243</v>
      </c>
      <c r="C9" s="1" t="s">
        <v>242</v>
      </c>
      <c r="D9" s="4">
        <v>221</v>
      </c>
    </row>
    <row r="10" spans="1:4" x14ac:dyDescent="0.35">
      <c r="A10" s="7" t="s">
        <v>109</v>
      </c>
      <c r="B10" s="1" t="s">
        <v>244</v>
      </c>
      <c r="C10" s="1" t="s">
        <v>240</v>
      </c>
      <c r="D10" s="4">
        <v>44</v>
      </c>
    </row>
    <row r="11" spans="1:4" x14ac:dyDescent="0.35">
      <c r="A11" s="7" t="s">
        <v>109</v>
      </c>
      <c r="B11" s="1" t="s">
        <v>244</v>
      </c>
      <c r="C11" s="1" t="s">
        <v>241</v>
      </c>
      <c r="D11" s="4">
        <v>32</v>
      </c>
    </row>
    <row r="12" spans="1:4" x14ac:dyDescent="0.35">
      <c r="A12" s="7" t="s">
        <v>109</v>
      </c>
      <c r="B12" s="1" t="s">
        <v>244</v>
      </c>
      <c r="C12" s="1" t="s">
        <v>242</v>
      </c>
      <c r="D12" s="4">
        <v>76</v>
      </c>
    </row>
    <row r="13" spans="1:4" x14ac:dyDescent="0.35">
      <c r="A13" s="7" t="s">
        <v>109</v>
      </c>
      <c r="B13" s="1" t="s">
        <v>245</v>
      </c>
      <c r="C13" s="1" t="s">
        <v>240</v>
      </c>
      <c r="D13" s="4">
        <v>21</v>
      </c>
    </row>
    <row r="14" spans="1:4" x14ac:dyDescent="0.35">
      <c r="A14" s="7" t="s">
        <v>109</v>
      </c>
      <c r="B14" s="1" t="s">
        <v>245</v>
      </c>
      <c r="C14" s="1" t="s">
        <v>241</v>
      </c>
      <c r="D14" s="4">
        <v>49</v>
      </c>
    </row>
    <row r="15" spans="1:4" x14ac:dyDescent="0.35">
      <c r="A15" s="7" t="s">
        <v>109</v>
      </c>
      <c r="B15" s="1" t="s">
        <v>245</v>
      </c>
      <c r="C15" s="1" t="s">
        <v>242</v>
      </c>
      <c r="D15" s="4">
        <v>70</v>
      </c>
    </row>
    <row r="16" spans="1:4" x14ac:dyDescent="0.35">
      <c r="A16" s="7" t="s">
        <v>110</v>
      </c>
      <c r="B16" s="1" t="s">
        <v>239</v>
      </c>
      <c r="C16" s="1" t="s">
        <v>240</v>
      </c>
      <c r="D16" s="4">
        <v>8</v>
      </c>
    </row>
    <row r="17" spans="1:4" x14ac:dyDescent="0.35">
      <c r="A17" s="7" t="s">
        <v>110</v>
      </c>
      <c r="B17" s="1" t="s">
        <v>239</v>
      </c>
      <c r="C17" s="1" t="s">
        <v>241</v>
      </c>
      <c r="D17" s="4">
        <v>17</v>
      </c>
    </row>
    <row r="18" spans="1:4" x14ac:dyDescent="0.35">
      <c r="A18" s="7" t="s">
        <v>110</v>
      </c>
      <c r="B18" s="1" t="s">
        <v>239</v>
      </c>
      <c r="C18" s="1" t="s">
        <v>242</v>
      </c>
      <c r="D18" s="4">
        <v>25</v>
      </c>
    </row>
    <row r="19" spans="1:4" x14ac:dyDescent="0.35">
      <c r="A19" s="7" t="s">
        <v>110</v>
      </c>
      <c r="B19" s="1" t="s">
        <v>243</v>
      </c>
      <c r="C19" s="1" t="s">
        <v>240</v>
      </c>
      <c r="D19" s="4">
        <v>202</v>
      </c>
    </row>
    <row r="20" spans="1:4" x14ac:dyDescent="0.35">
      <c r="A20" s="7" t="s">
        <v>110</v>
      </c>
      <c r="B20" s="1" t="s">
        <v>243</v>
      </c>
      <c r="C20" s="1" t="s">
        <v>241</v>
      </c>
      <c r="D20" s="4">
        <v>41</v>
      </c>
    </row>
    <row r="21" spans="1:4" x14ac:dyDescent="0.35">
      <c r="A21" s="7" t="s">
        <v>110</v>
      </c>
      <c r="B21" s="1" t="s">
        <v>243</v>
      </c>
      <c r="C21" s="1" t="s">
        <v>242</v>
      </c>
      <c r="D21" s="4">
        <v>243</v>
      </c>
    </row>
    <row r="22" spans="1:4" x14ac:dyDescent="0.35">
      <c r="A22" s="7" t="s">
        <v>110</v>
      </c>
      <c r="B22" s="1" t="s">
        <v>244</v>
      </c>
      <c r="C22" s="1" t="s">
        <v>240</v>
      </c>
      <c r="D22" s="4">
        <v>40</v>
      </c>
    </row>
    <row r="23" spans="1:4" x14ac:dyDescent="0.35">
      <c r="A23" s="7" t="s">
        <v>110</v>
      </c>
      <c r="B23" s="1" t="s">
        <v>244</v>
      </c>
      <c r="C23" s="1" t="s">
        <v>241</v>
      </c>
      <c r="D23" s="4">
        <v>34</v>
      </c>
    </row>
    <row r="24" spans="1:4" x14ac:dyDescent="0.35">
      <c r="A24" s="7" t="s">
        <v>110</v>
      </c>
      <c r="B24" s="1" t="s">
        <v>244</v>
      </c>
      <c r="C24" s="1" t="s">
        <v>242</v>
      </c>
      <c r="D24" s="4">
        <v>74</v>
      </c>
    </row>
    <row r="25" spans="1:4" x14ac:dyDescent="0.35">
      <c r="A25" s="7" t="s">
        <v>110</v>
      </c>
      <c r="B25" s="1" t="s">
        <v>245</v>
      </c>
      <c r="C25" s="1" t="s">
        <v>240</v>
      </c>
      <c r="D25" s="4">
        <v>40</v>
      </c>
    </row>
    <row r="26" spans="1:4" x14ac:dyDescent="0.35">
      <c r="A26" s="7" t="s">
        <v>110</v>
      </c>
      <c r="B26" s="1" t="s">
        <v>245</v>
      </c>
      <c r="C26" s="1" t="s">
        <v>241</v>
      </c>
      <c r="D26" s="4">
        <v>51</v>
      </c>
    </row>
    <row r="27" spans="1:4" x14ac:dyDescent="0.35">
      <c r="A27" s="7" t="s">
        <v>110</v>
      </c>
      <c r="B27" s="1" t="s">
        <v>245</v>
      </c>
      <c r="C27" s="1" t="s">
        <v>242</v>
      </c>
      <c r="D27" s="4">
        <v>91</v>
      </c>
    </row>
    <row r="28" spans="1:4" x14ac:dyDescent="0.35">
      <c r="A28" s="7" t="s">
        <v>111</v>
      </c>
      <c r="B28" s="1" t="s">
        <v>239</v>
      </c>
      <c r="C28" s="1" t="s">
        <v>240</v>
      </c>
      <c r="D28" s="4">
        <v>6</v>
      </c>
    </row>
    <row r="29" spans="1:4" x14ac:dyDescent="0.35">
      <c r="A29" s="7" t="s">
        <v>111</v>
      </c>
      <c r="B29" s="1" t="s">
        <v>239</v>
      </c>
      <c r="C29" s="1" t="s">
        <v>241</v>
      </c>
      <c r="D29" s="4">
        <v>10</v>
      </c>
    </row>
    <row r="30" spans="1:4" x14ac:dyDescent="0.35">
      <c r="A30" s="7" t="s">
        <v>111</v>
      </c>
      <c r="B30" s="1" t="s">
        <v>239</v>
      </c>
      <c r="C30" s="1" t="s">
        <v>242</v>
      </c>
      <c r="D30" s="4">
        <v>16</v>
      </c>
    </row>
    <row r="31" spans="1:4" x14ac:dyDescent="0.35">
      <c r="A31" s="7" t="s">
        <v>111</v>
      </c>
      <c r="B31" s="1" t="s">
        <v>243</v>
      </c>
      <c r="C31" s="1" t="s">
        <v>240</v>
      </c>
      <c r="D31" s="4">
        <v>280</v>
      </c>
    </row>
    <row r="32" spans="1:4" x14ac:dyDescent="0.35">
      <c r="A32" s="7" t="s">
        <v>111</v>
      </c>
      <c r="B32" s="1" t="s">
        <v>243</v>
      </c>
      <c r="C32" s="1" t="s">
        <v>241</v>
      </c>
      <c r="D32" s="4">
        <v>40</v>
      </c>
    </row>
    <row r="33" spans="1:4" x14ac:dyDescent="0.35">
      <c r="A33" s="7" t="s">
        <v>111</v>
      </c>
      <c r="B33" s="1" t="s">
        <v>243</v>
      </c>
      <c r="C33" s="1" t="s">
        <v>242</v>
      </c>
      <c r="D33" s="4">
        <v>320</v>
      </c>
    </row>
    <row r="34" spans="1:4" x14ac:dyDescent="0.35">
      <c r="A34" s="7" t="s">
        <v>111</v>
      </c>
      <c r="B34" s="1" t="s">
        <v>244</v>
      </c>
      <c r="C34" s="1" t="s">
        <v>240</v>
      </c>
      <c r="D34" s="4">
        <v>51</v>
      </c>
    </row>
    <row r="35" spans="1:4" x14ac:dyDescent="0.35">
      <c r="A35" s="7" t="s">
        <v>111</v>
      </c>
      <c r="B35" s="1" t="s">
        <v>244</v>
      </c>
      <c r="C35" s="1" t="s">
        <v>241</v>
      </c>
      <c r="D35" s="4">
        <v>22</v>
      </c>
    </row>
    <row r="36" spans="1:4" x14ac:dyDescent="0.35">
      <c r="A36" s="7" t="s">
        <v>111</v>
      </c>
      <c r="B36" s="1" t="s">
        <v>244</v>
      </c>
      <c r="C36" s="1" t="s">
        <v>242</v>
      </c>
      <c r="D36" s="4">
        <v>73</v>
      </c>
    </row>
    <row r="37" spans="1:4" x14ac:dyDescent="0.35">
      <c r="A37" s="7" t="s">
        <v>111</v>
      </c>
      <c r="B37" s="1" t="s">
        <v>245</v>
      </c>
      <c r="C37" s="1" t="s">
        <v>240</v>
      </c>
      <c r="D37" s="4">
        <v>25</v>
      </c>
    </row>
    <row r="38" spans="1:4" x14ac:dyDescent="0.35">
      <c r="A38" s="7" t="s">
        <v>111</v>
      </c>
      <c r="B38" s="1" t="s">
        <v>245</v>
      </c>
      <c r="C38" s="1" t="s">
        <v>241</v>
      </c>
      <c r="D38" s="4">
        <v>45</v>
      </c>
    </row>
    <row r="39" spans="1:4" x14ac:dyDescent="0.35">
      <c r="A39" s="7" t="s">
        <v>111</v>
      </c>
      <c r="B39" s="1" t="s">
        <v>245</v>
      </c>
      <c r="C39" s="1" t="s">
        <v>242</v>
      </c>
      <c r="D39" s="4">
        <v>70</v>
      </c>
    </row>
    <row r="40" spans="1:4" x14ac:dyDescent="0.35">
      <c r="A40" s="7" t="s">
        <v>112</v>
      </c>
      <c r="B40" s="1" t="s">
        <v>239</v>
      </c>
      <c r="C40" s="1" t="s">
        <v>240</v>
      </c>
      <c r="D40" s="4">
        <v>9</v>
      </c>
    </row>
    <row r="41" spans="1:4" x14ac:dyDescent="0.35">
      <c r="A41" s="7" t="s">
        <v>112</v>
      </c>
      <c r="B41" s="1" t="s">
        <v>239</v>
      </c>
      <c r="C41" s="1" t="s">
        <v>241</v>
      </c>
      <c r="D41" s="4">
        <v>20</v>
      </c>
    </row>
    <row r="42" spans="1:4" x14ac:dyDescent="0.35">
      <c r="A42" s="7" t="s">
        <v>112</v>
      </c>
      <c r="B42" s="1" t="s">
        <v>239</v>
      </c>
      <c r="C42" s="1" t="s">
        <v>242</v>
      </c>
      <c r="D42" s="4">
        <v>29</v>
      </c>
    </row>
    <row r="43" spans="1:4" x14ac:dyDescent="0.35">
      <c r="A43" s="7" t="s">
        <v>112</v>
      </c>
      <c r="B43" s="1" t="s">
        <v>243</v>
      </c>
      <c r="C43" s="1" t="s">
        <v>240</v>
      </c>
      <c r="D43" s="4">
        <v>250</v>
      </c>
    </row>
    <row r="44" spans="1:4" x14ac:dyDescent="0.35">
      <c r="A44" s="7" t="s">
        <v>112</v>
      </c>
      <c r="B44" s="1" t="s">
        <v>243</v>
      </c>
      <c r="C44" s="1" t="s">
        <v>241</v>
      </c>
      <c r="D44" s="4">
        <v>57</v>
      </c>
    </row>
    <row r="45" spans="1:4" x14ac:dyDescent="0.35">
      <c r="A45" s="7" t="s">
        <v>112</v>
      </c>
      <c r="B45" s="1" t="s">
        <v>243</v>
      </c>
      <c r="C45" s="1" t="s">
        <v>242</v>
      </c>
      <c r="D45" s="4">
        <v>307</v>
      </c>
    </row>
    <row r="46" spans="1:4" x14ac:dyDescent="0.35">
      <c r="A46" s="7" t="s">
        <v>112</v>
      </c>
      <c r="B46" s="1" t="s">
        <v>244</v>
      </c>
      <c r="C46" s="1" t="s">
        <v>240</v>
      </c>
      <c r="D46" s="4">
        <v>53</v>
      </c>
    </row>
    <row r="47" spans="1:4" x14ac:dyDescent="0.35">
      <c r="A47" s="7" t="s">
        <v>112</v>
      </c>
      <c r="B47" s="1" t="s">
        <v>244</v>
      </c>
      <c r="C47" s="1" t="s">
        <v>241</v>
      </c>
      <c r="D47" s="4">
        <v>37</v>
      </c>
    </row>
    <row r="48" spans="1:4" x14ac:dyDescent="0.35">
      <c r="A48" s="7" t="s">
        <v>112</v>
      </c>
      <c r="B48" s="1" t="s">
        <v>244</v>
      </c>
      <c r="C48" s="1" t="s">
        <v>242</v>
      </c>
      <c r="D48" s="4">
        <v>90</v>
      </c>
    </row>
    <row r="49" spans="1:4" x14ac:dyDescent="0.35">
      <c r="A49" s="7" t="s">
        <v>112</v>
      </c>
      <c r="B49" s="1" t="s">
        <v>245</v>
      </c>
      <c r="C49" s="1" t="s">
        <v>240</v>
      </c>
      <c r="D49" s="4">
        <v>30</v>
      </c>
    </row>
    <row r="50" spans="1:4" x14ac:dyDescent="0.35">
      <c r="A50" s="7" t="s">
        <v>112</v>
      </c>
      <c r="B50" s="1" t="s">
        <v>245</v>
      </c>
      <c r="C50" s="1" t="s">
        <v>241</v>
      </c>
      <c r="D50" s="4">
        <v>49</v>
      </c>
    </row>
    <row r="51" spans="1:4" x14ac:dyDescent="0.35">
      <c r="A51" s="7" t="s">
        <v>112</v>
      </c>
      <c r="B51" s="1" t="s">
        <v>245</v>
      </c>
      <c r="C51" s="1" t="s">
        <v>242</v>
      </c>
      <c r="D51" s="4">
        <v>79</v>
      </c>
    </row>
    <row r="52" spans="1:4" x14ac:dyDescent="0.35">
      <c r="A52" s="7" t="s">
        <v>113</v>
      </c>
      <c r="B52" s="1" t="s">
        <v>239</v>
      </c>
      <c r="C52" s="1" t="s">
        <v>240</v>
      </c>
      <c r="D52" s="4">
        <v>8</v>
      </c>
    </row>
    <row r="53" spans="1:4" x14ac:dyDescent="0.35">
      <c r="A53" s="7" t="s">
        <v>113</v>
      </c>
      <c r="B53" s="1" t="s">
        <v>239</v>
      </c>
      <c r="C53" s="1" t="s">
        <v>241</v>
      </c>
      <c r="D53" s="4">
        <v>8</v>
      </c>
    </row>
    <row r="54" spans="1:4" x14ac:dyDescent="0.35">
      <c r="A54" s="7" t="s">
        <v>113</v>
      </c>
      <c r="B54" s="1" t="s">
        <v>239</v>
      </c>
      <c r="C54" s="1" t="s">
        <v>242</v>
      </c>
      <c r="D54" s="4">
        <v>16</v>
      </c>
    </row>
    <row r="55" spans="1:4" x14ac:dyDescent="0.35">
      <c r="A55" s="7" t="s">
        <v>113</v>
      </c>
      <c r="B55" s="1" t="s">
        <v>243</v>
      </c>
      <c r="C55" s="1" t="s">
        <v>240</v>
      </c>
      <c r="D55" s="4">
        <v>311</v>
      </c>
    </row>
    <row r="56" spans="1:4" x14ac:dyDescent="0.35">
      <c r="A56" s="7" t="s">
        <v>113</v>
      </c>
      <c r="B56" s="1" t="s">
        <v>243</v>
      </c>
      <c r="C56" s="1" t="s">
        <v>241</v>
      </c>
      <c r="D56" s="4">
        <v>45</v>
      </c>
    </row>
    <row r="57" spans="1:4" x14ac:dyDescent="0.35">
      <c r="A57" s="7" t="s">
        <v>113</v>
      </c>
      <c r="B57" s="1" t="s">
        <v>243</v>
      </c>
      <c r="C57" s="1" t="s">
        <v>242</v>
      </c>
      <c r="D57" s="4">
        <v>356</v>
      </c>
    </row>
    <row r="58" spans="1:4" x14ac:dyDescent="0.35">
      <c r="A58" s="7" t="s">
        <v>113</v>
      </c>
      <c r="B58" s="1" t="s">
        <v>244</v>
      </c>
      <c r="C58" s="1" t="s">
        <v>240</v>
      </c>
      <c r="D58" s="4">
        <v>56</v>
      </c>
    </row>
    <row r="59" spans="1:4" x14ac:dyDescent="0.35">
      <c r="A59" s="7" t="s">
        <v>113</v>
      </c>
      <c r="B59" s="1" t="s">
        <v>244</v>
      </c>
      <c r="C59" s="1" t="s">
        <v>241</v>
      </c>
      <c r="D59" s="4">
        <v>24</v>
      </c>
    </row>
    <row r="60" spans="1:4" x14ac:dyDescent="0.35">
      <c r="A60" s="7" t="s">
        <v>113</v>
      </c>
      <c r="B60" s="1" t="s">
        <v>244</v>
      </c>
      <c r="C60" s="1" t="s">
        <v>242</v>
      </c>
      <c r="D60" s="4">
        <v>80</v>
      </c>
    </row>
    <row r="61" spans="1:4" x14ac:dyDescent="0.35">
      <c r="A61" s="7" t="s">
        <v>113</v>
      </c>
      <c r="B61" s="1" t="s">
        <v>245</v>
      </c>
      <c r="C61" s="1" t="s">
        <v>240</v>
      </c>
      <c r="D61" s="4">
        <v>40</v>
      </c>
    </row>
    <row r="62" spans="1:4" x14ac:dyDescent="0.35">
      <c r="A62" s="7" t="s">
        <v>113</v>
      </c>
      <c r="B62" s="1" t="s">
        <v>245</v>
      </c>
      <c r="C62" s="1" t="s">
        <v>241</v>
      </c>
      <c r="D62" s="4">
        <v>52</v>
      </c>
    </row>
    <row r="63" spans="1:4" x14ac:dyDescent="0.35">
      <c r="A63" s="7" t="s">
        <v>113</v>
      </c>
      <c r="B63" s="1" t="s">
        <v>245</v>
      </c>
      <c r="C63" s="1" t="s">
        <v>242</v>
      </c>
      <c r="D63" s="4">
        <v>92</v>
      </c>
    </row>
    <row r="64" spans="1:4" x14ac:dyDescent="0.35">
      <c r="A64" s="7" t="s">
        <v>114</v>
      </c>
      <c r="B64" s="1" t="s">
        <v>239</v>
      </c>
      <c r="C64" s="1" t="s">
        <v>240</v>
      </c>
      <c r="D64" s="4">
        <v>7</v>
      </c>
    </row>
    <row r="65" spans="1:4" x14ac:dyDescent="0.35">
      <c r="A65" s="7" t="s">
        <v>114</v>
      </c>
      <c r="B65" s="1" t="s">
        <v>239</v>
      </c>
      <c r="C65" s="1" t="s">
        <v>241</v>
      </c>
      <c r="D65" s="4">
        <v>4</v>
      </c>
    </row>
    <row r="66" spans="1:4" x14ac:dyDescent="0.35">
      <c r="A66" s="7" t="s">
        <v>114</v>
      </c>
      <c r="B66" s="1" t="s">
        <v>239</v>
      </c>
      <c r="C66" s="1" t="s">
        <v>242</v>
      </c>
      <c r="D66" s="4">
        <v>11</v>
      </c>
    </row>
    <row r="67" spans="1:4" x14ac:dyDescent="0.35">
      <c r="A67" s="7" t="s">
        <v>114</v>
      </c>
      <c r="B67" s="1" t="s">
        <v>243</v>
      </c>
      <c r="C67" s="1" t="s">
        <v>240</v>
      </c>
      <c r="D67" s="4">
        <v>294</v>
      </c>
    </row>
    <row r="68" spans="1:4" x14ac:dyDescent="0.35">
      <c r="A68" s="7" t="s">
        <v>114</v>
      </c>
      <c r="B68" s="1" t="s">
        <v>243</v>
      </c>
      <c r="C68" s="1" t="s">
        <v>241</v>
      </c>
      <c r="D68" s="4">
        <v>51</v>
      </c>
    </row>
    <row r="69" spans="1:4" x14ac:dyDescent="0.35">
      <c r="A69" s="7" t="s">
        <v>114</v>
      </c>
      <c r="B69" s="1" t="s">
        <v>243</v>
      </c>
      <c r="C69" s="1" t="s">
        <v>242</v>
      </c>
      <c r="D69" s="4">
        <v>345</v>
      </c>
    </row>
    <row r="70" spans="1:4" x14ac:dyDescent="0.35">
      <c r="A70" s="7" t="s">
        <v>114</v>
      </c>
      <c r="B70" s="1" t="s">
        <v>244</v>
      </c>
      <c r="C70" s="1" t="s">
        <v>240</v>
      </c>
      <c r="D70" s="4">
        <v>73</v>
      </c>
    </row>
    <row r="71" spans="1:4" x14ac:dyDescent="0.35">
      <c r="A71" s="7" t="s">
        <v>114</v>
      </c>
      <c r="B71" s="1" t="s">
        <v>244</v>
      </c>
      <c r="C71" s="1" t="s">
        <v>241</v>
      </c>
      <c r="D71" s="4">
        <v>31</v>
      </c>
    </row>
    <row r="72" spans="1:4" x14ac:dyDescent="0.35">
      <c r="A72" s="7" t="s">
        <v>114</v>
      </c>
      <c r="B72" s="1" t="s">
        <v>244</v>
      </c>
      <c r="C72" s="1" t="s">
        <v>242</v>
      </c>
      <c r="D72" s="4">
        <v>104</v>
      </c>
    </row>
    <row r="73" spans="1:4" x14ac:dyDescent="0.35">
      <c r="A73" s="7" t="s">
        <v>114</v>
      </c>
      <c r="B73" s="1" t="s">
        <v>245</v>
      </c>
      <c r="C73" s="1" t="s">
        <v>240</v>
      </c>
      <c r="D73" s="4">
        <v>37</v>
      </c>
    </row>
    <row r="74" spans="1:4" x14ac:dyDescent="0.35">
      <c r="A74" s="7" t="s">
        <v>114</v>
      </c>
      <c r="B74" s="1" t="s">
        <v>245</v>
      </c>
      <c r="C74" s="1" t="s">
        <v>241</v>
      </c>
      <c r="D74" s="4">
        <v>47</v>
      </c>
    </row>
    <row r="75" spans="1:4" x14ac:dyDescent="0.35">
      <c r="A75" s="7" t="s">
        <v>114</v>
      </c>
      <c r="B75" s="1" t="s">
        <v>245</v>
      </c>
      <c r="C75" s="1" t="s">
        <v>242</v>
      </c>
      <c r="D75" s="4">
        <v>84</v>
      </c>
    </row>
    <row r="76" spans="1:4" x14ac:dyDescent="0.35">
      <c r="A76" s="7" t="s">
        <v>115</v>
      </c>
      <c r="B76" s="1" t="s">
        <v>239</v>
      </c>
      <c r="C76" s="1" t="s">
        <v>240</v>
      </c>
      <c r="D76" s="4">
        <v>10</v>
      </c>
    </row>
    <row r="77" spans="1:4" x14ac:dyDescent="0.35">
      <c r="A77" s="7" t="s">
        <v>115</v>
      </c>
      <c r="B77" s="1" t="s">
        <v>239</v>
      </c>
      <c r="C77" s="1" t="s">
        <v>241</v>
      </c>
      <c r="D77" s="4">
        <v>18</v>
      </c>
    </row>
    <row r="78" spans="1:4" x14ac:dyDescent="0.35">
      <c r="A78" s="7" t="s">
        <v>115</v>
      </c>
      <c r="B78" s="1" t="s">
        <v>239</v>
      </c>
      <c r="C78" s="1" t="s">
        <v>242</v>
      </c>
      <c r="D78" s="4">
        <v>28</v>
      </c>
    </row>
    <row r="79" spans="1:4" x14ac:dyDescent="0.35">
      <c r="A79" s="7" t="s">
        <v>115</v>
      </c>
      <c r="B79" s="1" t="s">
        <v>243</v>
      </c>
      <c r="C79" s="1" t="s">
        <v>240</v>
      </c>
      <c r="D79" s="4">
        <v>293</v>
      </c>
    </row>
    <row r="80" spans="1:4" x14ac:dyDescent="0.35">
      <c r="A80" s="7" t="s">
        <v>115</v>
      </c>
      <c r="B80" s="1" t="s">
        <v>243</v>
      </c>
      <c r="C80" s="1" t="s">
        <v>241</v>
      </c>
      <c r="D80" s="4">
        <v>66</v>
      </c>
    </row>
    <row r="81" spans="1:4" x14ac:dyDescent="0.35">
      <c r="A81" s="7" t="s">
        <v>115</v>
      </c>
      <c r="B81" s="1" t="s">
        <v>243</v>
      </c>
      <c r="C81" s="1" t="s">
        <v>242</v>
      </c>
      <c r="D81" s="4">
        <v>359</v>
      </c>
    </row>
    <row r="82" spans="1:4" x14ac:dyDescent="0.35">
      <c r="A82" s="7" t="s">
        <v>115</v>
      </c>
      <c r="B82" s="1" t="s">
        <v>244</v>
      </c>
      <c r="C82" s="1" t="s">
        <v>240</v>
      </c>
      <c r="D82" s="4">
        <v>67</v>
      </c>
    </row>
    <row r="83" spans="1:4" x14ac:dyDescent="0.35">
      <c r="A83" s="7" t="s">
        <v>115</v>
      </c>
      <c r="B83" s="1" t="s">
        <v>244</v>
      </c>
      <c r="C83" s="1" t="s">
        <v>241</v>
      </c>
      <c r="D83" s="4">
        <v>33</v>
      </c>
    </row>
    <row r="84" spans="1:4" x14ac:dyDescent="0.35">
      <c r="A84" s="7" t="s">
        <v>115</v>
      </c>
      <c r="B84" s="1" t="s">
        <v>244</v>
      </c>
      <c r="C84" s="1" t="s">
        <v>242</v>
      </c>
      <c r="D84" s="4">
        <v>100</v>
      </c>
    </row>
    <row r="85" spans="1:4" x14ac:dyDescent="0.35">
      <c r="A85" s="7" t="s">
        <v>115</v>
      </c>
      <c r="B85" s="1" t="s">
        <v>245</v>
      </c>
      <c r="C85" s="1" t="s">
        <v>240</v>
      </c>
      <c r="D85" s="4">
        <v>44</v>
      </c>
    </row>
    <row r="86" spans="1:4" x14ac:dyDescent="0.35">
      <c r="A86" s="7" t="s">
        <v>115</v>
      </c>
      <c r="B86" s="1" t="s">
        <v>245</v>
      </c>
      <c r="C86" s="1" t="s">
        <v>241</v>
      </c>
      <c r="D86" s="4">
        <v>48</v>
      </c>
    </row>
    <row r="87" spans="1:4" x14ac:dyDescent="0.35">
      <c r="A87" s="7" t="s">
        <v>115</v>
      </c>
      <c r="B87" s="1" t="s">
        <v>245</v>
      </c>
      <c r="C87" s="1" t="s">
        <v>242</v>
      </c>
      <c r="D87" s="4">
        <v>92</v>
      </c>
    </row>
    <row r="88" spans="1:4" x14ac:dyDescent="0.35">
      <c r="A88" s="7" t="s">
        <v>116</v>
      </c>
      <c r="B88" s="1" t="s">
        <v>239</v>
      </c>
      <c r="C88" s="1" t="s">
        <v>240</v>
      </c>
      <c r="D88" s="4">
        <v>7</v>
      </c>
    </row>
    <row r="89" spans="1:4" x14ac:dyDescent="0.35">
      <c r="A89" s="7" t="s">
        <v>116</v>
      </c>
      <c r="B89" s="1" t="s">
        <v>239</v>
      </c>
      <c r="C89" s="1" t="s">
        <v>241</v>
      </c>
      <c r="D89" s="4">
        <v>13</v>
      </c>
    </row>
    <row r="90" spans="1:4" x14ac:dyDescent="0.35">
      <c r="A90" s="7" t="s">
        <v>116</v>
      </c>
      <c r="B90" s="1" t="s">
        <v>239</v>
      </c>
      <c r="C90" s="1" t="s">
        <v>242</v>
      </c>
      <c r="D90" s="4">
        <v>20</v>
      </c>
    </row>
    <row r="91" spans="1:4" x14ac:dyDescent="0.35">
      <c r="A91" s="7" t="s">
        <v>116</v>
      </c>
      <c r="B91" s="1" t="s">
        <v>243</v>
      </c>
      <c r="C91" s="1" t="s">
        <v>240</v>
      </c>
      <c r="D91" s="4">
        <v>328</v>
      </c>
    </row>
    <row r="92" spans="1:4" x14ac:dyDescent="0.35">
      <c r="A92" s="7" t="s">
        <v>116</v>
      </c>
      <c r="B92" s="1" t="s">
        <v>243</v>
      </c>
      <c r="C92" s="1" t="s">
        <v>241</v>
      </c>
      <c r="D92" s="4">
        <v>43</v>
      </c>
    </row>
    <row r="93" spans="1:4" x14ac:dyDescent="0.35">
      <c r="A93" s="7" t="s">
        <v>116</v>
      </c>
      <c r="B93" s="1" t="s">
        <v>243</v>
      </c>
      <c r="C93" s="1" t="s">
        <v>242</v>
      </c>
      <c r="D93" s="4">
        <v>371</v>
      </c>
    </row>
    <row r="94" spans="1:4" x14ac:dyDescent="0.35">
      <c r="A94" s="7" t="s">
        <v>116</v>
      </c>
      <c r="B94" s="1" t="s">
        <v>244</v>
      </c>
      <c r="C94" s="1" t="s">
        <v>240</v>
      </c>
      <c r="D94" s="4">
        <v>72</v>
      </c>
    </row>
    <row r="95" spans="1:4" x14ac:dyDescent="0.35">
      <c r="A95" s="7" t="s">
        <v>116</v>
      </c>
      <c r="B95" s="1" t="s">
        <v>244</v>
      </c>
      <c r="C95" s="1" t="s">
        <v>241</v>
      </c>
      <c r="D95" s="4">
        <v>39</v>
      </c>
    </row>
    <row r="96" spans="1:4" x14ac:dyDescent="0.35">
      <c r="A96" s="7" t="s">
        <v>116</v>
      </c>
      <c r="B96" s="1" t="s">
        <v>244</v>
      </c>
      <c r="C96" s="1" t="s">
        <v>242</v>
      </c>
      <c r="D96" s="4">
        <v>111</v>
      </c>
    </row>
    <row r="97" spans="1:4" x14ac:dyDescent="0.35">
      <c r="A97" s="7" t="s">
        <v>116</v>
      </c>
      <c r="B97" s="1" t="s">
        <v>245</v>
      </c>
      <c r="C97" s="1" t="s">
        <v>240</v>
      </c>
      <c r="D97" s="4">
        <v>34</v>
      </c>
    </row>
    <row r="98" spans="1:4" x14ac:dyDescent="0.35">
      <c r="A98" s="7" t="s">
        <v>116</v>
      </c>
      <c r="B98" s="1" t="s">
        <v>245</v>
      </c>
      <c r="C98" s="1" t="s">
        <v>241</v>
      </c>
      <c r="D98" s="4">
        <v>43</v>
      </c>
    </row>
    <row r="99" spans="1:4" x14ac:dyDescent="0.35">
      <c r="A99" s="7" t="s">
        <v>116</v>
      </c>
      <c r="B99" s="1" t="s">
        <v>245</v>
      </c>
      <c r="C99" s="1" t="s">
        <v>242</v>
      </c>
      <c r="D99" s="4">
        <v>77</v>
      </c>
    </row>
    <row r="100" spans="1:4" x14ac:dyDescent="0.35">
      <c r="A100" s="7" t="s">
        <v>117</v>
      </c>
      <c r="B100" s="1" t="s">
        <v>239</v>
      </c>
      <c r="C100" s="1" t="s">
        <v>240</v>
      </c>
      <c r="D100" s="4">
        <v>6</v>
      </c>
    </row>
    <row r="101" spans="1:4" x14ac:dyDescent="0.35">
      <c r="A101" s="7" t="s">
        <v>117</v>
      </c>
      <c r="B101" s="1" t="s">
        <v>239</v>
      </c>
      <c r="C101" s="1" t="s">
        <v>241</v>
      </c>
      <c r="D101" s="4">
        <v>16</v>
      </c>
    </row>
    <row r="102" spans="1:4" x14ac:dyDescent="0.35">
      <c r="A102" s="7" t="s">
        <v>117</v>
      </c>
      <c r="B102" s="1" t="s">
        <v>239</v>
      </c>
      <c r="C102" s="1" t="s">
        <v>242</v>
      </c>
      <c r="D102" s="4">
        <v>22</v>
      </c>
    </row>
    <row r="103" spans="1:4" x14ac:dyDescent="0.35">
      <c r="A103" s="7" t="s">
        <v>117</v>
      </c>
      <c r="B103" s="1" t="s">
        <v>243</v>
      </c>
      <c r="C103" s="1" t="s">
        <v>240</v>
      </c>
      <c r="D103" s="4">
        <v>343</v>
      </c>
    </row>
    <row r="104" spans="1:4" x14ac:dyDescent="0.35">
      <c r="A104" s="7" t="s">
        <v>117</v>
      </c>
      <c r="B104" s="1" t="s">
        <v>243</v>
      </c>
      <c r="C104" s="1" t="s">
        <v>241</v>
      </c>
      <c r="D104" s="4">
        <v>67</v>
      </c>
    </row>
    <row r="105" spans="1:4" x14ac:dyDescent="0.35">
      <c r="A105" s="7" t="s">
        <v>117</v>
      </c>
      <c r="B105" s="1" t="s">
        <v>243</v>
      </c>
      <c r="C105" s="1" t="s">
        <v>242</v>
      </c>
      <c r="D105" s="4">
        <v>410</v>
      </c>
    </row>
    <row r="106" spans="1:4" x14ac:dyDescent="0.35">
      <c r="A106" s="7" t="s">
        <v>117</v>
      </c>
      <c r="B106" s="1" t="s">
        <v>244</v>
      </c>
      <c r="C106" s="1" t="s">
        <v>240</v>
      </c>
      <c r="D106" s="4">
        <v>83</v>
      </c>
    </row>
    <row r="107" spans="1:4" x14ac:dyDescent="0.35">
      <c r="A107" s="7" t="s">
        <v>117</v>
      </c>
      <c r="B107" s="1" t="s">
        <v>244</v>
      </c>
      <c r="C107" s="1" t="s">
        <v>241</v>
      </c>
      <c r="D107" s="4">
        <v>44</v>
      </c>
    </row>
    <row r="108" spans="1:4" x14ac:dyDescent="0.35">
      <c r="A108" s="7" t="s">
        <v>117</v>
      </c>
      <c r="B108" s="1" t="s">
        <v>244</v>
      </c>
      <c r="C108" s="1" t="s">
        <v>242</v>
      </c>
      <c r="D108" s="4">
        <v>127</v>
      </c>
    </row>
    <row r="109" spans="1:4" x14ac:dyDescent="0.35">
      <c r="A109" s="7" t="s">
        <v>117</v>
      </c>
      <c r="B109" s="1" t="s">
        <v>245</v>
      </c>
      <c r="C109" s="1" t="s">
        <v>240</v>
      </c>
      <c r="D109" s="4">
        <v>42</v>
      </c>
    </row>
    <row r="110" spans="1:4" x14ac:dyDescent="0.35">
      <c r="A110" s="7" t="s">
        <v>117</v>
      </c>
      <c r="B110" s="1" t="s">
        <v>245</v>
      </c>
      <c r="C110" s="1" t="s">
        <v>241</v>
      </c>
      <c r="D110" s="4">
        <v>53</v>
      </c>
    </row>
    <row r="111" spans="1:4" x14ac:dyDescent="0.35">
      <c r="A111" s="7" t="s">
        <v>117</v>
      </c>
      <c r="B111" s="1" t="s">
        <v>245</v>
      </c>
      <c r="C111" s="1" t="s">
        <v>242</v>
      </c>
      <c r="D111" s="4">
        <v>95</v>
      </c>
    </row>
    <row r="112" spans="1:4" x14ac:dyDescent="0.35">
      <c r="A112" s="7" t="s">
        <v>118</v>
      </c>
      <c r="B112" s="1" t="s">
        <v>239</v>
      </c>
      <c r="C112" s="1" t="s">
        <v>240</v>
      </c>
      <c r="D112" s="4">
        <v>10</v>
      </c>
    </row>
    <row r="113" spans="1:4" x14ac:dyDescent="0.35">
      <c r="A113" s="7" t="s">
        <v>118</v>
      </c>
      <c r="B113" s="1" t="s">
        <v>239</v>
      </c>
      <c r="C113" s="1" t="s">
        <v>241</v>
      </c>
      <c r="D113" s="4">
        <v>14</v>
      </c>
    </row>
    <row r="114" spans="1:4" x14ac:dyDescent="0.35">
      <c r="A114" s="7" t="s">
        <v>118</v>
      </c>
      <c r="B114" s="1" t="s">
        <v>239</v>
      </c>
      <c r="C114" s="1" t="s">
        <v>242</v>
      </c>
      <c r="D114" s="4">
        <v>24</v>
      </c>
    </row>
    <row r="115" spans="1:4" x14ac:dyDescent="0.35">
      <c r="A115" s="7" t="s">
        <v>118</v>
      </c>
      <c r="B115" s="1" t="s">
        <v>243</v>
      </c>
      <c r="C115" s="1" t="s">
        <v>240</v>
      </c>
      <c r="D115" s="4">
        <v>361</v>
      </c>
    </row>
    <row r="116" spans="1:4" x14ac:dyDescent="0.35">
      <c r="A116" s="7" t="s">
        <v>118</v>
      </c>
      <c r="B116" s="1" t="s">
        <v>243</v>
      </c>
      <c r="C116" s="1" t="s">
        <v>241</v>
      </c>
      <c r="D116" s="4">
        <v>50</v>
      </c>
    </row>
    <row r="117" spans="1:4" x14ac:dyDescent="0.35">
      <c r="A117" s="7" t="s">
        <v>118</v>
      </c>
      <c r="B117" s="1" t="s">
        <v>243</v>
      </c>
      <c r="C117" s="1" t="s">
        <v>242</v>
      </c>
      <c r="D117" s="4">
        <v>411</v>
      </c>
    </row>
    <row r="118" spans="1:4" x14ac:dyDescent="0.35">
      <c r="A118" s="7" t="s">
        <v>118</v>
      </c>
      <c r="B118" s="1" t="s">
        <v>244</v>
      </c>
      <c r="C118" s="1" t="s">
        <v>240</v>
      </c>
      <c r="D118" s="4">
        <v>85</v>
      </c>
    </row>
    <row r="119" spans="1:4" x14ac:dyDescent="0.35">
      <c r="A119" s="7" t="s">
        <v>118</v>
      </c>
      <c r="B119" s="1" t="s">
        <v>244</v>
      </c>
      <c r="C119" s="1" t="s">
        <v>241</v>
      </c>
      <c r="D119" s="4">
        <v>36</v>
      </c>
    </row>
    <row r="120" spans="1:4" x14ac:dyDescent="0.35">
      <c r="A120" s="7" t="s">
        <v>118</v>
      </c>
      <c r="B120" s="1" t="s">
        <v>244</v>
      </c>
      <c r="C120" s="1" t="s">
        <v>242</v>
      </c>
      <c r="D120" s="4">
        <v>121</v>
      </c>
    </row>
    <row r="121" spans="1:4" x14ac:dyDescent="0.35">
      <c r="A121" s="7" t="s">
        <v>118</v>
      </c>
      <c r="B121" s="1" t="s">
        <v>245</v>
      </c>
      <c r="C121" s="1" t="s">
        <v>240</v>
      </c>
      <c r="D121" s="4">
        <v>42</v>
      </c>
    </row>
    <row r="122" spans="1:4" x14ac:dyDescent="0.35">
      <c r="A122" s="7" t="s">
        <v>118</v>
      </c>
      <c r="B122" s="1" t="s">
        <v>245</v>
      </c>
      <c r="C122" s="1" t="s">
        <v>241</v>
      </c>
      <c r="D122" s="4">
        <v>48</v>
      </c>
    </row>
    <row r="123" spans="1:4" x14ac:dyDescent="0.35">
      <c r="A123" s="7" t="s">
        <v>118</v>
      </c>
      <c r="B123" s="1" t="s">
        <v>245</v>
      </c>
      <c r="C123" s="1" t="s">
        <v>242</v>
      </c>
      <c r="D123" s="4">
        <v>90</v>
      </c>
    </row>
    <row r="124" spans="1:4" x14ac:dyDescent="0.35">
      <c r="A124" s="7" t="s">
        <v>119</v>
      </c>
      <c r="B124" s="1" t="s">
        <v>239</v>
      </c>
      <c r="C124" s="1" t="s">
        <v>240</v>
      </c>
      <c r="D124" s="4">
        <v>14</v>
      </c>
    </row>
    <row r="125" spans="1:4" x14ac:dyDescent="0.35">
      <c r="A125" s="7" t="s">
        <v>119</v>
      </c>
      <c r="B125" s="1" t="s">
        <v>239</v>
      </c>
      <c r="C125" s="1" t="s">
        <v>241</v>
      </c>
      <c r="D125" s="4">
        <v>20</v>
      </c>
    </row>
    <row r="126" spans="1:4" x14ac:dyDescent="0.35">
      <c r="A126" s="7" t="s">
        <v>119</v>
      </c>
      <c r="B126" s="1" t="s">
        <v>239</v>
      </c>
      <c r="C126" s="1" t="s">
        <v>242</v>
      </c>
      <c r="D126" s="4">
        <v>34</v>
      </c>
    </row>
    <row r="127" spans="1:4" x14ac:dyDescent="0.35">
      <c r="A127" s="7" t="s">
        <v>119</v>
      </c>
      <c r="B127" s="1" t="s">
        <v>243</v>
      </c>
      <c r="C127" s="1" t="s">
        <v>240</v>
      </c>
      <c r="D127" s="4">
        <v>397</v>
      </c>
    </row>
    <row r="128" spans="1:4" x14ac:dyDescent="0.35">
      <c r="A128" s="7" t="s">
        <v>119</v>
      </c>
      <c r="B128" s="1" t="s">
        <v>243</v>
      </c>
      <c r="C128" s="1" t="s">
        <v>241</v>
      </c>
      <c r="D128" s="4">
        <v>77</v>
      </c>
    </row>
    <row r="129" spans="1:4" x14ac:dyDescent="0.35">
      <c r="A129" s="7" t="s">
        <v>119</v>
      </c>
      <c r="B129" s="1" t="s">
        <v>243</v>
      </c>
      <c r="C129" s="1" t="s">
        <v>242</v>
      </c>
      <c r="D129" s="4">
        <v>474</v>
      </c>
    </row>
    <row r="130" spans="1:4" x14ac:dyDescent="0.35">
      <c r="A130" s="7" t="s">
        <v>119</v>
      </c>
      <c r="B130" s="1" t="s">
        <v>244</v>
      </c>
      <c r="C130" s="1" t="s">
        <v>240</v>
      </c>
      <c r="D130" s="4">
        <v>99</v>
      </c>
    </row>
    <row r="131" spans="1:4" x14ac:dyDescent="0.35">
      <c r="A131" s="7" t="s">
        <v>119</v>
      </c>
      <c r="B131" s="1" t="s">
        <v>244</v>
      </c>
      <c r="C131" s="1" t="s">
        <v>241</v>
      </c>
      <c r="D131" s="4">
        <v>58</v>
      </c>
    </row>
    <row r="132" spans="1:4" x14ac:dyDescent="0.35">
      <c r="A132" s="7" t="s">
        <v>119</v>
      </c>
      <c r="B132" s="1" t="s">
        <v>244</v>
      </c>
      <c r="C132" s="1" t="s">
        <v>242</v>
      </c>
      <c r="D132" s="4">
        <v>157</v>
      </c>
    </row>
    <row r="133" spans="1:4" x14ac:dyDescent="0.35">
      <c r="A133" s="7" t="s">
        <v>119</v>
      </c>
      <c r="B133" s="1" t="s">
        <v>245</v>
      </c>
      <c r="C133" s="1" t="s">
        <v>240</v>
      </c>
      <c r="D133" s="4">
        <v>67</v>
      </c>
    </row>
    <row r="134" spans="1:4" x14ac:dyDescent="0.35">
      <c r="A134" s="7" t="s">
        <v>119</v>
      </c>
      <c r="B134" s="1" t="s">
        <v>245</v>
      </c>
      <c r="C134" s="1" t="s">
        <v>241</v>
      </c>
      <c r="D134" s="4">
        <v>49</v>
      </c>
    </row>
    <row r="135" spans="1:4" x14ac:dyDescent="0.35">
      <c r="A135" s="7" t="s">
        <v>119</v>
      </c>
      <c r="B135" s="1" t="s">
        <v>245</v>
      </c>
      <c r="C135" s="1" t="s">
        <v>242</v>
      </c>
      <c r="D135" s="4">
        <v>116</v>
      </c>
    </row>
    <row r="136" spans="1:4" x14ac:dyDescent="0.35">
      <c r="A136" s="7" t="s">
        <v>120</v>
      </c>
      <c r="B136" s="1" t="s">
        <v>239</v>
      </c>
      <c r="C136" s="1" t="s">
        <v>240</v>
      </c>
      <c r="D136" s="4">
        <v>8</v>
      </c>
    </row>
    <row r="137" spans="1:4" x14ac:dyDescent="0.35">
      <c r="A137" s="7" t="s">
        <v>120</v>
      </c>
      <c r="B137" s="1" t="s">
        <v>239</v>
      </c>
      <c r="C137" s="1" t="s">
        <v>241</v>
      </c>
      <c r="D137" s="4">
        <v>24</v>
      </c>
    </row>
    <row r="138" spans="1:4" x14ac:dyDescent="0.35">
      <c r="A138" s="7" t="s">
        <v>120</v>
      </c>
      <c r="B138" s="1" t="s">
        <v>239</v>
      </c>
      <c r="C138" s="1" t="s">
        <v>242</v>
      </c>
      <c r="D138" s="4">
        <v>32</v>
      </c>
    </row>
    <row r="139" spans="1:4" x14ac:dyDescent="0.35">
      <c r="A139" s="7" t="s">
        <v>120</v>
      </c>
      <c r="B139" s="1" t="s">
        <v>243</v>
      </c>
      <c r="C139" s="1" t="s">
        <v>240</v>
      </c>
      <c r="D139" s="4">
        <v>365</v>
      </c>
    </row>
    <row r="140" spans="1:4" x14ac:dyDescent="0.35">
      <c r="A140" s="7" t="s">
        <v>120</v>
      </c>
      <c r="B140" s="1" t="s">
        <v>243</v>
      </c>
      <c r="C140" s="1" t="s">
        <v>241</v>
      </c>
      <c r="D140" s="4">
        <v>88</v>
      </c>
    </row>
    <row r="141" spans="1:4" x14ac:dyDescent="0.35">
      <c r="A141" s="7" t="s">
        <v>120</v>
      </c>
      <c r="B141" s="1" t="s">
        <v>243</v>
      </c>
      <c r="C141" s="1" t="s">
        <v>242</v>
      </c>
      <c r="D141" s="4">
        <v>453</v>
      </c>
    </row>
    <row r="142" spans="1:4" x14ac:dyDescent="0.35">
      <c r="A142" s="7" t="s">
        <v>120</v>
      </c>
      <c r="B142" s="1" t="s">
        <v>244</v>
      </c>
      <c r="C142" s="1" t="s">
        <v>240</v>
      </c>
      <c r="D142" s="4">
        <v>102</v>
      </c>
    </row>
    <row r="143" spans="1:4" x14ac:dyDescent="0.35">
      <c r="A143" s="7" t="s">
        <v>120</v>
      </c>
      <c r="B143" s="1" t="s">
        <v>244</v>
      </c>
      <c r="C143" s="1" t="s">
        <v>241</v>
      </c>
      <c r="D143" s="4">
        <v>58</v>
      </c>
    </row>
    <row r="144" spans="1:4" x14ac:dyDescent="0.35">
      <c r="A144" s="7" t="s">
        <v>120</v>
      </c>
      <c r="B144" s="1" t="s">
        <v>244</v>
      </c>
      <c r="C144" s="1" t="s">
        <v>242</v>
      </c>
      <c r="D144" s="4">
        <v>160</v>
      </c>
    </row>
    <row r="145" spans="1:4" x14ac:dyDescent="0.35">
      <c r="A145" s="7" t="s">
        <v>120</v>
      </c>
      <c r="B145" s="1" t="s">
        <v>245</v>
      </c>
      <c r="C145" s="1" t="s">
        <v>240</v>
      </c>
      <c r="D145" s="4">
        <v>56</v>
      </c>
    </row>
    <row r="146" spans="1:4" x14ac:dyDescent="0.35">
      <c r="A146" s="7" t="s">
        <v>120</v>
      </c>
      <c r="B146" s="1" t="s">
        <v>245</v>
      </c>
      <c r="C146" s="1" t="s">
        <v>241</v>
      </c>
      <c r="D146" s="4">
        <v>60</v>
      </c>
    </row>
    <row r="147" spans="1:4" x14ac:dyDescent="0.35">
      <c r="A147" s="7" t="s">
        <v>120</v>
      </c>
      <c r="B147" s="1" t="s">
        <v>245</v>
      </c>
      <c r="C147" s="1" t="s">
        <v>242</v>
      </c>
      <c r="D147" s="4">
        <v>116</v>
      </c>
    </row>
    <row r="148" spans="1:4" x14ac:dyDescent="0.35">
      <c r="A148" s="7" t="s">
        <v>121</v>
      </c>
      <c r="B148" s="1" t="s">
        <v>239</v>
      </c>
      <c r="C148" s="1" t="s">
        <v>240</v>
      </c>
      <c r="D148" s="4">
        <v>4</v>
      </c>
    </row>
    <row r="149" spans="1:4" x14ac:dyDescent="0.35">
      <c r="A149" s="7" t="s">
        <v>121</v>
      </c>
      <c r="B149" s="1" t="s">
        <v>239</v>
      </c>
      <c r="C149" s="1" t="s">
        <v>241</v>
      </c>
      <c r="D149" s="4">
        <v>16</v>
      </c>
    </row>
    <row r="150" spans="1:4" x14ac:dyDescent="0.35">
      <c r="A150" s="7" t="s">
        <v>121</v>
      </c>
      <c r="B150" s="1" t="s">
        <v>239</v>
      </c>
      <c r="C150" s="1" t="s">
        <v>242</v>
      </c>
      <c r="D150" s="4">
        <v>20</v>
      </c>
    </row>
    <row r="151" spans="1:4" x14ac:dyDescent="0.35">
      <c r="A151" s="7" t="s">
        <v>121</v>
      </c>
      <c r="B151" s="1" t="s">
        <v>243</v>
      </c>
      <c r="C151" s="1" t="s">
        <v>240</v>
      </c>
      <c r="D151" s="4">
        <v>354</v>
      </c>
    </row>
    <row r="152" spans="1:4" x14ac:dyDescent="0.35">
      <c r="A152" s="7" t="s">
        <v>121</v>
      </c>
      <c r="B152" s="1" t="s">
        <v>243</v>
      </c>
      <c r="C152" s="1" t="s">
        <v>241</v>
      </c>
      <c r="D152" s="4">
        <v>57</v>
      </c>
    </row>
    <row r="153" spans="1:4" x14ac:dyDescent="0.35">
      <c r="A153" s="7" t="s">
        <v>121</v>
      </c>
      <c r="B153" s="1" t="s">
        <v>243</v>
      </c>
      <c r="C153" s="1" t="s">
        <v>242</v>
      </c>
      <c r="D153" s="4">
        <v>411</v>
      </c>
    </row>
    <row r="154" spans="1:4" x14ac:dyDescent="0.35">
      <c r="A154" s="7" t="s">
        <v>121</v>
      </c>
      <c r="B154" s="1" t="s">
        <v>244</v>
      </c>
      <c r="C154" s="1" t="s">
        <v>240</v>
      </c>
      <c r="D154" s="4">
        <v>90</v>
      </c>
    </row>
    <row r="155" spans="1:4" x14ac:dyDescent="0.35">
      <c r="A155" s="7" t="s">
        <v>121</v>
      </c>
      <c r="B155" s="1" t="s">
        <v>244</v>
      </c>
      <c r="C155" s="1" t="s">
        <v>241</v>
      </c>
      <c r="D155" s="4">
        <v>43</v>
      </c>
    </row>
    <row r="156" spans="1:4" x14ac:dyDescent="0.35">
      <c r="A156" s="7" t="s">
        <v>121</v>
      </c>
      <c r="B156" s="1" t="s">
        <v>244</v>
      </c>
      <c r="C156" s="1" t="s">
        <v>242</v>
      </c>
      <c r="D156" s="4">
        <v>133</v>
      </c>
    </row>
    <row r="157" spans="1:4" x14ac:dyDescent="0.35">
      <c r="A157" s="7" t="s">
        <v>121</v>
      </c>
      <c r="B157" s="1" t="s">
        <v>245</v>
      </c>
      <c r="C157" s="1" t="s">
        <v>240</v>
      </c>
      <c r="D157" s="4">
        <v>58</v>
      </c>
    </row>
    <row r="158" spans="1:4" x14ac:dyDescent="0.35">
      <c r="A158" s="7" t="s">
        <v>121</v>
      </c>
      <c r="B158" s="1" t="s">
        <v>245</v>
      </c>
      <c r="C158" s="1" t="s">
        <v>241</v>
      </c>
      <c r="D158" s="4">
        <v>56</v>
      </c>
    </row>
    <row r="159" spans="1:4" x14ac:dyDescent="0.35">
      <c r="A159" s="7" t="s">
        <v>121</v>
      </c>
      <c r="B159" s="1" t="s">
        <v>245</v>
      </c>
      <c r="C159" s="1" t="s">
        <v>242</v>
      </c>
      <c r="D159" s="4">
        <v>114</v>
      </c>
    </row>
    <row r="160" spans="1:4" x14ac:dyDescent="0.35">
      <c r="A160" s="7" t="s">
        <v>122</v>
      </c>
      <c r="B160" s="1" t="s">
        <v>239</v>
      </c>
      <c r="C160" s="1" t="s">
        <v>240</v>
      </c>
      <c r="D160" s="4">
        <v>8</v>
      </c>
    </row>
    <row r="161" spans="1:4" x14ac:dyDescent="0.35">
      <c r="A161" s="7" t="s">
        <v>122</v>
      </c>
      <c r="B161" s="1" t="s">
        <v>239</v>
      </c>
      <c r="C161" s="1" t="s">
        <v>241</v>
      </c>
      <c r="D161" s="4">
        <v>14</v>
      </c>
    </row>
    <row r="162" spans="1:4" x14ac:dyDescent="0.35">
      <c r="A162" s="7" t="s">
        <v>122</v>
      </c>
      <c r="B162" s="1" t="s">
        <v>239</v>
      </c>
      <c r="C162" s="1" t="s">
        <v>242</v>
      </c>
      <c r="D162" s="4">
        <v>22</v>
      </c>
    </row>
    <row r="163" spans="1:4" x14ac:dyDescent="0.35">
      <c r="A163" s="7" t="s">
        <v>122</v>
      </c>
      <c r="B163" s="1" t="s">
        <v>243</v>
      </c>
      <c r="C163" s="1" t="s">
        <v>240</v>
      </c>
      <c r="D163" s="4">
        <v>322</v>
      </c>
    </row>
    <row r="164" spans="1:4" x14ac:dyDescent="0.35">
      <c r="A164" s="7" t="s">
        <v>122</v>
      </c>
      <c r="B164" s="1" t="s">
        <v>243</v>
      </c>
      <c r="C164" s="1" t="s">
        <v>241</v>
      </c>
      <c r="D164" s="4">
        <v>60</v>
      </c>
    </row>
    <row r="165" spans="1:4" x14ac:dyDescent="0.35">
      <c r="A165" s="7" t="s">
        <v>122</v>
      </c>
      <c r="B165" s="1" t="s">
        <v>243</v>
      </c>
      <c r="C165" s="1" t="s">
        <v>242</v>
      </c>
      <c r="D165" s="4">
        <v>382</v>
      </c>
    </row>
    <row r="166" spans="1:4" x14ac:dyDescent="0.35">
      <c r="A166" s="7" t="s">
        <v>122</v>
      </c>
      <c r="B166" s="1" t="s">
        <v>244</v>
      </c>
      <c r="C166" s="1" t="s">
        <v>240</v>
      </c>
      <c r="D166" s="4">
        <v>111</v>
      </c>
    </row>
    <row r="167" spans="1:4" x14ac:dyDescent="0.35">
      <c r="A167" s="7" t="s">
        <v>122</v>
      </c>
      <c r="B167" s="1" t="s">
        <v>244</v>
      </c>
      <c r="C167" s="1" t="s">
        <v>241</v>
      </c>
      <c r="D167" s="4">
        <v>37</v>
      </c>
    </row>
    <row r="168" spans="1:4" x14ac:dyDescent="0.35">
      <c r="A168" s="7" t="s">
        <v>122</v>
      </c>
      <c r="B168" s="1" t="s">
        <v>244</v>
      </c>
      <c r="C168" s="1" t="s">
        <v>242</v>
      </c>
      <c r="D168" s="4">
        <v>148</v>
      </c>
    </row>
    <row r="169" spans="1:4" x14ac:dyDescent="0.35">
      <c r="A169" s="7" t="s">
        <v>122</v>
      </c>
      <c r="B169" s="1" t="s">
        <v>245</v>
      </c>
      <c r="C169" s="1" t="s">
        <v>240</v>
      </c>
      <c r="D169" s="4">
        <v>51</v>
      </c>
    </row>
    <row r="170" spans="1:4" x14ac:dyDescent="0.35">
      <c r="A170" s="7" t="s">
        <v>122</v>
      </c>
      <c r="B170" s="1" t="s">
        <v>245</v>
      </c>
      <c r="C170" s="1" t="s">
        <v>241</v>
      </c>
      <c r="D170" s="4">
        <v>49</v>
      </c>
    </row>
    <row r="171" spans="1:4" x14ac:dyDescent="0.35">
      <c r="A171" s="7" t="s">
        <v>122</v>
      </c>
      <c r="B171" s="1" t="s">
        <v>245</v>
      </c>
      <c r="C171" s="1" t="s">
        <v>242</v>
      </c>
      <c r="D171" s="4">
        <v>100</v>
      </c>
    </row>
    <row r="172" spans="1:4" x14ac:dyDescent="0.35">
      <c r="A172" s="7" t="s">
        <v>123</v>
      </c>
      <c r="B172" s="1" t="s">
        <v>239</v>
      </c>
      <c r="C172" s="1" t="s">
        <v>240</v>
      </c>
      <c r="D172" s="4">
        <v>7</v>
      </c>
    </row>
    <row r="173" spans="1:4" x14ac:dyDescent="0.35">
      <c r="A173" s="7" t="s">
        <v>123</v>
      </c>
      <c r="B173" s="1" t="s">
        <v>239</v>
      </c>
      <c r="C173" s="1" t="s">
        <v>241</v>
      </c>
      <c r="D173" s="4">
        <v>5</v>
      </c>
    </row>
    <row r="174" spans="1:4" x14ac:dyDescent="0.35">
      <c r="A174" s="7" t="s">
        <v>123</v>
      </c>
      <c r="B174" s="1" t="s">
        <v>239</v>
      </c>
      <c r="C174" s="1" t="s">
        <v>242</v>
      </c>
      <c r="D174" s="4">
        <v>12</v>
      </c>
    </row>
    <row r="175" spans="1:4" x14ac:dyDescent="0.35">
      <c r="A175" s="7" t="s">
        <v>123</v>
      </c>
      <c r="B175" s="1" t="s">
        <v>243</v>
      </c>
      <c r="C175" s="1" t="s">
        <v>240</v>
      </c>
      <c r="D175" s="4">
        <v>258</v>
      </c>
    </row>
    <row r="176" spans="1:4" x14ac:dyDescent="0.35">
      <c r="A176" s="7" t="s">
        <v>123</v>
      </c>
      <c r="B176" s="1" t="s">
        <v>243</v>
      </c>
      <c r="C176" s="1" t="s">
        <v>241</v>
      </c>
      <c r="D176" s="4">
        <v>61</v>
      </c>
    </row>
    <row r="177" spans="1:4" x14ac:dyDescent="0.35">
      <c r="A177" s="7" t="s">
        <v>123</v>
      </c>
      <c r="B177" s="1" t="s">
        <v>243</v>
      </c>
      <c r="C177" s="1" t="s">
        <v>242</v>
      </c>
      <c r="D177" s="4">
        <v>319</v>
      </c>
    </row>
    <row r="178" spans="1:4" x14ac:dyDescent="0.35">
      <c r="A178" s="7" t="s">
        <v>123</v>
      </c>
      <c r="B178" s="1" t="s">
        <v>244</v>
      </c>
      <c r="C178" s="1" t="s">
        <v>240</v>
      </c>
      <c r="D178" s="4">
        <v>87</v>
      </c>
    </row>
    <row r="179" spans="1:4" x14ac:dyDescent="0.35">
      <c r="A179" s="7" t="s">
        <v>123</v>
      </c>
      <c r="B179" s="1" t="s">
        <v>244</v>
      </c>
      <c r="C179" s="1" t="s">
        <v>241</v>
      </c>
      <c r="D179" s="4">
        <v>43</v>
      </c>
    </row>
    <row r="180" spans="1:4" x14ac:dyDescent="0.35">
      <c r="A180" s="7" t="s">
        <v>123</v>
      </c>
      <c r="B180" s="1" t="s">
        <v>244</v>
      </c>
      <c r="C180" s="1" t="s">
        <v>242</v>
      </c>
      <c r="D180" s="4">
        <v>130</v>
      </c>
    </row>
    <row r="181" spans="1:4" x14ac:dyDescent="0.35">
      <c r="A181" s="7" t="s">
        <v>123</v>
      </c>
      <c r="B181" s="1" t="s">
        <v>245</v>
      </c>
      <c r="C181" s="1" t="s">
        <v>240</v>
      </c>
      <c r="D181" s="4">
        <v>53</v>
      </c>
    </row>
    <row r="182" spans="1:4" x14ac:dyDescent="0.35">
      <c r="A182" s="7" t="s">
        <v>123</v>
      </c>
      <c r="B182" s="1" t="s">
        <v>245</v>
      </c>
      <c r="C182" s="1" t="s">
        <v>241</v>
      </c>
      <c r="D182" s="4">
        <v>58</v>
      </c>
    </row>
    <row r="183" spans="1:4" x14ac:dyDescent="0.35">
      <c r="A183" s="7" t="s">
        <v>123</v>
      </c>
      <c r="B183" s="1" t="s">
        <v>245</v>
      </c>
      <c r="C183" s="1" t="s">
        <v>242</v>
      </c>
      <c r="D183" s="4">
        <v>111</v>
      </c>
    </row>
    <row r="184" spans="1:4" x14ac:dyDescent="0.35">
      <c r="A184" s="7" t="s">
        <v>124</v>
      </c>
      <c r="B184" s="1" t="s">
        <v>239</v>
      </c>
      <c r="C184" s="1" t="s">
        <v>240</v>
      </c>
      <c r="D184" s="4">
        <v>1</v>
      </c>
    </row>
    <row r="185" spans="1:4" x14ac:dyDescent="0.35">
      <c r="A185" s="7" t="s">
        <v>124</v>
      </c>
      <c r="B185" s="1" t="s">
        <v>239</v>
      </c>
      <c r="C185" s="1" t="s">
        <v>241</v>
      </c>
      <c r="D185" s="4">
        <v>14</v>
      </c>
    </row>
    <row r="186" spans="1:4" x14ac:dyDescent="0.35">
      <c r="A186" s="7" t="s">
        <v>124</v>
      </c>
      <c r="B186" s="1" t="s">
        <v>239</v>
      </c>
      <c r="C186" s="1" t="s">
        <v>242</v>
      </c>
      <c r="D186" s="4">
        <v>15</v>
      </c>
    </row>
    <row r="187" spans="1:4" x14ac:dyDescent="0.35">
      <c r="A187" s="7" t="s">
        <v>124</v>
      </c>
      <c r="B187" s="1" t="s">
        <v>243</v>
      </c>
      <c r="C187" s="1" t="s">
        <v>240</v>
      </c>
      <c r="D187" s="4">
        <v>253</v>
      </c>
    </row>
    <row r="188" spans="1:4" x14ac:dyDescent="0.35">
      <c r="A188" s="7" t="s">
        <v>124</v>
      </c>
      <c r="B188" s="1" t="s">
        <v>243</v>
      </c>
      <c r="C188" s="1" t="s">
        <v>241</v>
      </c>
      <c r="D188" s="4">
        <v>48</v>
      </c>
    </row>
    <row r="189" spans="1:4" x14ac:dyDescent="0.35">
      <c r="A189" s="7" t="s">
        <v>124</v>
      </c>
      <c r="B189" s="1" t="s">
        <v>243</v>
      </c>
      <c r="C189" s="1" t="s">
        <v>242</v>
      </c>
      <c r="D189" s="4">
        <v>301</v>
      </c>
    </row>
    <row r="190" spans="1:4" x14ac:dyDescent="0.35">
      <c r="A190" s="7" t="s">
        <v>124</v>
      </c>
      <c r="B190" s="1" t="s">
        <v>244</v>
      </c>
      <c r="C190" s="1" t="s">
        <v>240</v>
      </c>
      <c r="D190" s="4">
        <v>104</v>
      </c>
    </row>
    <row r="191" spans="1:4" x14ac:dyDescent="0.35">
      <c r="A191" s="7" t="s">
        <v>124</v>
      </c>
      <c r="B191" s="1" t="s">
        <v>244</v>
      </c>
      <c r="C191" s="1" t="s">
        <v>241</v>
      </c>
      <c r="D191" s="4">
        <v>38</v>
      </c>
    </row>
    <row r="192" spans="1:4" x14ac:dyDescent="0.35">
      <c r="A192" s="7" t="s">
        <v>124</v>
      </c>
      <c r="B192" s="1" t="s">
        <v>244</v>
      </c>
      <c r="C192" s="1" t="s">
        <v>242</v>
      </c>
      <c r="D192" s="4">
        <v>142</v>
      </c>
    </row>
    <row r="193" spans="1:4" x14ac:dyDescent="0.35">
      <c r="A193" s="7" t="s">
        <v>124</v>
      </c>
      <c r="B193" s="1" t="s">
        <v>245</v>
      </c>
      <c r="C193" s="1" t="s">
        <v>240</v>
      </c>
      <c r="D193" s="4">
        <v>61</v>
      </c>
    </row>
    <row r="194" spans="1:4" x14ac:dyDescent="0.35">
      <c r="A194" s="7" t="s">
        <v>124</v>
      </c>
      <c r="B194" s="1" t="s">
        <v>245</v>
      </c>
      <c r="C194" s="1" t="s">
        <v>241</v>
      </c>
      <c r="D194" s="4">
        <v>32</v>
      </c>
    </row>
    <row r="195" spans="1:4" x14ac:dyDescent="0.35">
      <c r="A195" s="7" t="s">
        <v>124</v>
      </c>
      <c r="B195" s="1" t="s">
        <v>245</v>
      </c>
      <c r="C195" s="1" t="s">
        <v>242</v>
      </c>
      <c r="D195" s="4">
        <v>93</v>
      </c>
    </row>
    <row r="196" spans="1:4" x14ac:dyDescent="0.35">
      <c r="A196" s="7" t="s">
        <v>125</v>
      </c>
      <c r="B196" s="1" t="s">
        <v>239</v>
      </c>
      <c r="C196" s="1" t="s">
        <v>240</v>
      </c>
      <c r="D196" s="4">
        <v>4</v>
      </c>
    </row>
    <row r="197" spans="1:4" x14ac:dyDescent="0.35">
      <c r="A197" s="7" t="s">
        <v>125</v>
      </c>
      <c r="B197" s="1" t="s">
        <v>239</v>
      </c>
      <c r="C197" s="1" t="s">
        <v>241</v>
      </c>
      <c r="D197" s="4">
        <v>11</v>
      </c>
    </row>
    <row r="198" spans="1:4" x14ac:dyDescent="0.35">
      <c r="A198" s="7" t="s">
        <v>125</v>
      </c>
      <c r="B198" s="1" t="s">
        <v>239</v>
      </c>
      <c r="C198" s="1" t="s">
        <v>242</v>
      </c>
      <c r="D198" s="4">
        <v>15</v>
      </c>
    </row>
    <row r="199" spans="1:4" x14ac:dyDescent="0.35">
      <c r="A199" s="7" t="s">
        <v>125</v>
      </c>
      <c r="B199" s="1" t="s">
        <v>243</v>
      </c>
      <c r="C199" s="1" t="s">
        <v>240</v>
      </c>
      <c r="D199" s="4">
        <v>234</v>
      </c>
    </row>
    <row r="200" spans="1:4" x14ac:dyDescent="0.35">
      <c r="A200" s="7" t="s">
        <v>125</v>
      </c>
      <c r="B200" s="1" t="s">
        <v>243</v>
      </c>
      <c r="C200" s="1" t="s">
        <v>241</v>
      </c>
      <c r="D200" s="4">
        <v>68</v>
      </c>
    </row>
    <row r="201" spans="1:4" x14ac:dyDescent="0.35">
      <c r="A201" s="7" t="s">
        <v>125</v>
      </c>
      <c r="B201" s="1" t="s">
        <v>243</v>
      </c>
      <c r="C201" s="1" t="s">
        <v>242</v>
      </c>
      <c r="D201" s="4">
        <v>302</v>
      </c>
    </row>
    <row r="202" spans="1:4" x14ac:dyDescent="0.35">
      <c r="A202" s="7" t="s">
        <v>125</v>
      </c>
      <c r="B202" s="1" t="s">
        <v>244</v>
      </c>
      <c r="C202" s="1" t="s">
        <v>240</v>
      </c>
      <c r="D202" s="4">
        <v>85</v>
      </c>
    </row>
    <row r="203" spans="1:4" x14ac:dyDescent="0.35">
      <c r="A203" s="7" t="s">
        <v>125</v>
      </c>
      <c r="B203" s="1" t="s">
        <v>244</v>
      </c>
      <c r="C203" s="1" t="s">
        <v>241</v>
      </c>
      <c r="D203" s="4">
        <v>34</v>
      </c>
    </row>
    <row r="204" spans="1:4" x14ac:dyDescent="0.35">
      <c r="A204" s="7" t="s">
        <v>125</v>
      </c>
      <c r="B204" s="1" t="s">
        <v>244</v>
      </c>
      <c r="C204" s="1" t="s">
        <v>242</v>
      </c>
      <c r="D204" s="4">
        <v>119</v>
      </c>
    </row>
    <row r="205" spans="1:4" x14ac:dyDescent="0.35">
      <c r="A205" s="7" t="s">
        <v>125</v>
      </c>
      <c r="B205" s="1" t="s">
        <v>245</v>
      </c>
      <c r="C205" s="1" t="s">
        <v>240</v>
      </c>
      <c r="D205" s="4">
        <v>55</v>
      </c>
    </row>
    <row r="206" spans="1:4" x14ac:dyDescent="0.35">
      <c r="A206" s="7" t="s">
        <v>125</v>
      </c>
      <c r="B206" s="1" t="s">
        <v>245</v>
      </c>
      <c r="C206" s="1" t="s">
        <v>241</v>
      </c>
      <c r="D206" s="4">
        <v>39</v>
      </c>
    </row>
    <row r="207" spans="1:4" x14ac:dyDescent="0.35">
      <c r="A207" s="7" t="s">
        <v>125</v>
      </c>
      <c r="B207" s="1" t="s">
        <v>245</v>
      </c>
      <c r="C207" s="1" t="s">
        <v>242</v>
      </c>
      <c r="D207" s="4">
        <v>94</v>
      </c>
    </row>
    <row r="208" spans="1:4" x14ac:dyDescent="0.35">
      <c r="A208" s="7" t="s">
        <v>126</v>
      </c>
      <c r="B208" s="1" t="s">
        <v>239</v>
      </c>
      <c r="C208" s="1" t="s">
        <v>240</v>
      </c>
      <c r="D208" s="4">
        <v>4</v>
      </c>
    </row>
    <row r="209" spans="1:4" x14ac:dyDescent="0.35">
      <c r="A209" s="7" t="s">
        <v>126</v>
      </c>
      <c r="B209" s="1" t="s">
        <v>239</v>
      </c>
      <c r="C209" s="1" t="s">
        <v>241</v>
      </c>
      <c r="D209" s="4">
        <v>12</v>
      </c>
    </row>
    <row r="210" spans="1:4" x14ac:dyDescent="0.35">
      <c r="A210" s="7" t="s">
        <v>126</v>
      </c>
      <c r="B210" s="1" t="s">
        <v>239</v>
      </c>
      <c r="C210" s="1" t="s">
        <v>242</v>
      </c>
      <c r="D210" s="4">
        <v>16</v>
      </c>
    </row>
    <row r="211" spans="1:4" x14ac:dyDescent="0.35">
      <c r="A211" s="7" t="s">
        <v>126</v>
      </c>
      <c r="B211" s="1" t="s">
        <v>243</v>
      </c>
      <c r="C211" s="1" t="s">
        <v>240</v>
      </c>
      <c r="D211" s="4">
        <v>193</v>
      </c>
    </row>
    <row r="212" spans="1:4" x14ac:dyDescent="0.35">
      <c r="A212" s="7" t="s">
        <v>126</v>
      </c>
      <c r="B212" s="1" t="s">
        <v>243</v>
      </c>
      <c r="C212" s="1" t="s">
        <v>241</v>
      </c>
      <c r="D212" s="4">
        <v>62</v>
      </c>
    </row>
    <row r="213" spans="1:4" x14ac:dyDescent="0.35">
      <c r="A213" s="7" t="s">
        <v>126</v>
      </c>
      <c r="B213" s="1" t="s">
        <v>243</v>
      </c>
      <c r="C213" s="1" t="s">
        <v>242</v>
      </c>
      <c r="D213" s="4">
        <v>255</v>
      </c>
    </row>
    <row r="214" spans="1:4" x14ac:dyDescent="0.35">
      <c r="A214" s="7" t="s">
        <v>126</v>
      </c>
      <c r="B214" s="1" t="s">
        <v>244</v>
      </c>
      <c r="C214" s="1" t="s">
        <v>240</v>
      </c>
      <c r="D214" s="4">
        <v>86</v>
      </c>
    </row>
    <row r="215" spans="1:4" x14ac:dyDescent="0.35">
      <c r="A215" s="7" t="s">
        <v>126</v>
      </c>
      <c r="B215" s="1" t="s">
        <v>244</v>
      </c>
      <c r="C215" s="1" t="s">
        <v>241</v>
      </c>
      <c r="D215" s="4">
        <v>39</v>
      </c>
    </row>
    <row r="216" spans="1:4" x14ac:dyDescent="0.35">
      <c r="A216" s="7" t="s">
        <v>126</v>
      </c>
      <c r="B216" s="1" t="s">
        <v>244</v>
      </c>
      <c r="C216" s="1" t="s">
        <v>242</v>
      </c>
      <c r="D216" s="4">
        <v>125</v>
      </c>
    </row>
    <row r="217" spans="1:4" x14ac:dyDescent="0.35">
      <c r="A217" s="7" t="s">
        <v>126</v>
      </c>
      <c r="B217" s="1" t="s">
        <v>245</v>
      </c>
      <c r="C217" s="1" t="s">
        <v>240</v>
      </c>
      <c r="D217" s="4">
        <v>47</v>
      </c>
    </row>
    <row r="218" spans="1:4" x14ac:dyDescent="0.35">
      <c r="A218" s="7" t="s">
        <v>126</v>
      </c>
      <c r="B218" s="1" t="s">
        <v>245</v>
      </c>
      <c r="C218" s="1" t="s">
        <v>241</v>
      </c>
      <c r="D218" s="4">
        <v>49</v>
      </c>
    </row>
    <row r="219" spans="1:4" x14ac:dyDescent="0.35">
      <c r="A219" s="7" t="s">
        <v>126</v>
      </c>
      <c r="B219" s="1" t="s">
        <v>245</v>
      </c>
      <c r="C219" s="1" t="s">
        <v>242</v>
      </c>
      <c r="D219" s="4">
        <v>96</v>
      </c>
    </row>
    <row r="220" spans="1:4" x14ac:dyDescent="0.35">
      <c r="A220" s="7" t="s">
        <v>127</v>
      </c>
      <c r="B220" s="1" t="s">
        <v>239</v>
      </c>
      <c r="C220" s="1" t="s">
        <v>240</v>
      </c>
      <c r="D220" s="4">
        <v>1</v>
      </c>
    </row>
    <row r="221" spans="1:4" x14ac:dyDescent="0.35">
      <c r="A221" s="7" t="s">
        <v>127</v>
      </c>
      <c r="B221" s="1" t="s">
        <v>239</v>
      </c>
      <c r="C221" s="1" t="s">
        <v>241</v>
      </c>
      <c r="D221" s="4">
        <v>7</v>
      </c>
    </row>
    <row r="222" spans="1:4" x14ac:dyDescent="0.35">
      <c r="A222" s="7" t="s">
        <v>127</v>
      </c>
      <c r="B222" s="1" t="s">
        <v>239</v>
      </c>
      <c r="C222" s="1" t="s">
        <v>242</v>
      </c>
      <c r="D222" s="4">
        <v>8</v>
      </c>
    </row>
    <row r="223" spans="1:4" x14ac:dyDescent="0.35">
      <c r="A223" s="7" t="s">
        <v>127</v>
      </c>
      <c r="B223" s="1" t="s">
        <v>243</v>
      </c>
      <c r="C223" s="1" t="s">
        <v>240</v>
      </c>
      <c r="D223" s="4">
        <v>200</v>
      </c>
    </row>
    <row r="224" spans="1:4" x14ac:dyDescent="0.35">
      <c r="A224" s="7" t="s">
        <v>127</v>
      </c>
      <c r="B224" s="1" t="s">
        <v>243</v>
      </c>
      <c r="C224" s="1" t="s">
        <v>241</v>
      </c>
      <c r="D224" s="4">
        <v>52</v>
      </c>
    </row>
    <row r="225" spans="1:4" x14ac:dyDescent="0.35">
      <c r="A225" s="7" t="s">
        <v>127</v>
      </c>
      <c r="B225" s="1" t="s">
        <v>243</v>
      </c>
      <c r="C225" s="1" t="s">
        <v>242</v>
      </c>
      <c r="D225" s="4">
        <v>252</v>
      </c>
    </row>
    <row r="226" spans="1:4" x14ac:dyDescent="0.35">
      <c r="A226" s="7" t="s">
        <v>127</v>
      </c>
      <c r="B226" s="1" t="s">
        <v>244</v>
      </c>
      <c r="C226" s="1" t="s">
        <v>240</v>
      </c>
      <c r="D226" s="4">
        <v>104</v>
      </c>
    </row>
    <row r="227" spans="1:4" x14ac:dyDescent="0.35">
      <c r="A227" s="7" t="s">
        <v>127</v>
      </c>
      <c r="B227" s="1" t="s">
        <v>244</v>
      </c>
      <c r="C227" s="1" t="s">
        <v>241</v>
      </c>
      <c r="D227" s="4">
        <v>50</v>
      </c>
    </row>
    <row r="228" spans="1:4" x14ac:dyDescent="0.35">
      <c r="A228" s="7" t="s">
        <v>127</v>
      </c>
      <c r="B228" s="1" t="s">
        <v>244</v>
      </c>
      <c r="C228" s="1" t="s">
        <v>242</v>
      </c>
      <c r="D228" s="4">
        <v>154</v>
      </c>
    </row>
    <row r="229" spans="1:4" x14ac:dyDescent="0.35">
      <c r="A229" s="7" t="s">
        <v>127</v>
      </c>
      <c r="B229" s="1" t="s">
        <v>245</v>
      </c>
      <c r="C229" s="1" t="s">
        <v>240</v>
      </c>
      <c r="D229" s="4">
        <v>51</v>
      </c>
    </row>
    <row r="230" spans="1:4" x14ac:dyDescent="0.35">
      <c r="A230" s="7" t="s">
        <v>127</v>
      </c>
      <c r="B230" s="1" t="s">
        <v>245</v>
      </c>
      <c r="C230" s="1" t="s">
        <v>241</v>
      </c>
      <c r="D230" s="4">
        <v>32</v>
      </c>
    </row>
    <row r="231" spans="1:4" x14ac:dyDescent="0.35">
      <c r="A231" s="7" t="s">
        <v>127</v>
      </c>
      <c r="B231" s="1" t="s">
        <v>245</v>
      </c>
      <c r="C231" s="1" t="s">
        <v>242</v>
      </c>
      <c r="D231" s="4">
        <v>83</v>
      </c>
    </row>
    <row r="232" spans="1:4" x14ac:dyDescent="0.35">
      <c r="A232" s="7" t="s">
        <v>128</v>
      </c>
      <c r="B232" s="1" t="s">
        <v>239</v>
      </c>
      <c r="C232" s="1" t="s">
        <v>240</v>
      </c>
      <c r="D232" s="4">
        <v>3</v>
      </c>
    </row>
    <row r="233" spans="1:4" x14ac:dyDescent="0.35">
      <c r="A233" s="7" t="s">
        <v>128</v>
      </c>
      <c r="B233" s="1" t="s">
        <v>239</v>
      </c>
      <c r="C233" s="1" t="s">
        <v>241</v>
      </c>
      <c r="D233" s="4">
        <v>9</v>
      </c>
    </row>
    <row r="234" spans="1:4" x14ac:dyDescent="0.35">
      <c r="A234" s="7" t="s">
        <v>128</v>
      </c>
      <c r="B234" s="1" t="s">
        <v>239</v>
      </c>
      <c r="C234" s="1" t="s">
        <v>242</v>
      </c>
      <c r="D234" s="4">
        <v>12</v>
      </c>
    </row>
    <row r="235" spans="1:4" x14ac:dyDescent="0.35">
      <c r="A235" s="7" t="s">
        <v>128</v>
      </c>
      <c r="B235" s="1" t="s">
        <v>243</v>
      </c>
      <c r="C235" s="1" t="s">
        <v>240</v>
      </c>
      <c r="D235" s="4">
        <v>201</v>
      </c>
    </row>
    <row r="236" spans="1:4" x14ac:dyDescent="0.35">
      <c r="A236" s="7" t="s">
        <v>128</v>
      </c>
      <c r="B236" s="1" t="s">
        <v>243</v>
      </c>
      <c r="C236" s="1" t="s">
        <v>241</v>
      </c>
      <c r="D236" s="4">
        <v>40</v>
      </c>
    </row>
    <row r="237" spans="1:4" x14ac:dyDescent="0.35">
      <c r="A237" s="7" t="s">
        <v>128</v>
      </c>
      <c r="B237" s="1" t="s">
        <v>243</v>
      </c>
      <c r="C237" s="1" t="s">
        <v>242</v>
      </c>
      <c r="D237" s="4">
        <v>241</v>
      </c>
    </row>
    <row r="238" spans="1:4" x14ac:dyDescent="0.35">
      <c r="A238" s="7" t="s">
        <v>128</v>
      </c>
      <c r="B238" s="1" t="s">
        <v>244</v>
      </c>
      <c r="C238" s="1" t="s">
        <v>240</v>
      </c>
      <c r="D238" s="4">
        <v>75</v>
      </c>
    </row>
    <row r="239" spans="1:4" x14ac:dyDescent="0.35">
      <c r="A239" s="7" t="s">
        <v>128</v>
      </c>
      <c r="B239" s="1" t="s">
        <v>244</v>
      </c>
      <c r="C239" s="1" t="s">
        <v>241</v>
      </c>
      <c r="D239" s="4">
        <v>31</v>
      </c>
    </row>
    <row r="240" spans="1:4" x14ac:dyDescent="0.35">
      <c r="A240" s="7" t="s">
        <v>128</v>
      </c>
      <c r="B240" s="1" t="s">
        <v>244</v>
      </c>
      <c r="C240" s="1" t="s">
        <v>242</v>
      </c>
      <c r="D240" s="4">
        <v>106</v>
      </c>
    </row>
    <row r="241" spans="1:8" x14ac:dyDescent="0.35">
      <c r="A241" s="7" t="s">
        <v>128</v>
      </c>
      <c r="B241" s="1" t="s">
        <v>245</v>
      </c>
      <c r="C241" s="1" t="s">
        <v>240</v>
      </c>
      <c r="D241" s="4">
        <v>42</v>
      </c>
    </row>
    <row r="242" spans="1:8" x14ac:dyDescent="0.35">
      <c r="A242" s="7" t="s">
        <v>128</v>
      </c>
      <c r="B242" s="1" t="s">
        <v>245</v>
      </c>
      <c r="C242" s="1" t="s">
        <v>241</v>
      </c>
      <c r="D242" s="4">
        <v>39</v>
      </c>
    </row>
    <row r="243" spans="1:8" x14ac:dyDescent="0.35">
      <c r="A243" s="7" t="s">
        <v>128</v>
      </c>
      <c r="B243" s="1" t="s">
        <v>245</v>
      </c>
      <c r="C243" s="1" t="s">
        <v>242</v>
      </c>
      <c r="D243" s="4">
        <v>81</v>
      </c>
    </row>
    <row r="244" spans="1:8" x14ac:dyDescent="0.35">
      <c r="A244" s="7" t="s">
        <v>129</v>
      </c>
      <c r="B244" s="1" t="s">
        <v>239</v>
      </c>
      <c r="C244" s="1" t="s">
        <v>240</v>
      </c>
      <c r="D244" s="4">
        <v>5</v>
      </c>
    </row>
    <row r="245" spans="1:8" x14ac:dyDescent="0.35">
      <c r="A245" s="7" t="s">
        <v>129</v>
      </c>
      <c r="B245" s="1" t="s">
        <v>239</v>
      </c>
      <c r="C245" s="1" t="s">
        <v>241</v>
      </c>
      <c r="D245" s="4">
        <v>3</v>
      </c>
    </row>
    <row r="246" spans="1:8" x14ac:dyDescent="0.35">
      <c r="A246" s="7" t="s">
        <v>129</v>
      </c>
      <c r="B246" s="1" t="s">
        <v>239</v>
      </c>
      <c r="C246" s="1" t="s">
        <v>242</v>
      </c>
      <c r="D246" s="4">
        <v>8</v>
      </c>
    </row>
    <row r="247" spans="1:8" x14ac:dyDescent="0.35">
      <c r="A247" s="7" t="s">
        <v>129</v>
      </c>
      <c r="B247" s="1" t="s">
        <v>243</v>
      </c>
      <c r="C247" s="1" t="s">
        <v>240</v>
      </c>
      <c r="D247" s="4">
        <v>252</v>
      </c>
    </row>
    <row r="248" spans="1:8" x14ac:dyDescent="0.35">
      <c r="A248" s="7" t="s">
        <v>129</v>
      </c>
      <c r="B248" s="1" t="s">
        <v>243</v>
      </c>
      <c r="C248" s="1" t="s">
        <v>241</v>
      </c>
      <c r="D248" s="4">
        <v>42</v>
      </c>
    </row>
    <row r="249" spans="1:8" x14ac:dyDescent="0.35">
      <c r="A249" s="7" t="s">
        <v>129</v>
      </c>
      <c r="B249" s="1" t="s">
        <v>243</v>
      </c>
      <c r="C249" s="1" t="s">
        <v>242</v>
      </c>
      <c r="D249" s="4">
        <v>294</v>
      </c>
    </row>
    <row r="250" spans="1:8" x14ac:dyDescent="0.35">
      <c r="A250" s="7" t="s">
        <v>129</v>
      </c>
      <c r="B250" s="1" t="s">
        <v>244</v>
      </c>
      <c r="C250" s="1" t="s">
        <v>240</v>
      </c>
      <c r="D250" s="4">
        <v>90</v>
      </c>
    </row>
    <row r="251" spans="1:8" x14ac:dyDescent="0.35">
      <c r="A251" s="7" t="s">
        <v>129</v>
      </c>
      <c r="B251" s="1" t="s">
        <v>244</v>
      </c>
      <c r="C251" s="1" t="s">
        <v>241</v>
      </c>
      <c r="D251" s="4">
        <v>33</v>
      </c>
    </row>
    <row r="252" spans="1:8" x14ac:dyDescent="0.35">
      <c r="A252" s="7" t="s">
        <v>129</v>
      </c>
      <c r="B252" s="1" t="s">
        <v>244</v>
      </c>
      <c r="C252" s="1" t="s">
        <v>242</v>
      </c>
      <c r="D252" s="4">
        <v>123</v>
      </c>
    </row>
    <row r="253" spans="1:8" x14ac:dyDescent="0.35">
      <c r="A253" s="7" t="s">
        <v>129</v>
      </c>
      <c r="B253" s="1" t="s">
        <v>245</v>
      </c>
      <c r="C253" s="1" t="s">
        <v>240</v>
      </c>
      <c r="D253" s="4">
        <v>56</v>
      </c>
    </row>
    <row r="254" spans="1:8" x14ac:dyDescent="0.35">
      <c r="A254" s="7" t="s">
        <v>129</v>
      </c>
      <c r="B254" s="1" t="s">
        <v>245</v>
      </c>
      <c r="C254" s="1" t="s">
        <v>241</v>
      </c>
      <c r="D254" s="4">
        <v>23</v>
      </c>
      <c r="F254" s="12"/>
      <c r="G254" s="12"/>
      <c r="H254" s="12"/>
    </row>
    <row r="255" spans="1:8" x14ac:dyDescent="0.35">
      <c r="A255" s="7" t="s">
        <v>129</v>
      </c>
      <c r="B255" s="1" t="s">
        <v>245</v>
      </c>
      <c r="C255" s="1" t="s">
        <v>242</v>
      </c>
      <c r="D255" s="4">
        <v>79</v>
      </c>
    </row>
    <row r="256" spans="1:8" x14ac:dyDescent="0.35">
      <c r="A256" s="7" t="s">
        <v>130</v>
      </c>
      <c r="B256" s="1" t="s">
        <v>239</v>
      </c>
      <c r="C256" s="1" t="s">
        <v>240</v>
      </c>
      <c r="D256" s="4">
        <v>6</v>
      </c>
    </row>
    <row r="257" spans="1:4" x14ac:dyDescent="0.35">
      <c r="A257" s="7" t="s">
        <v>130</v>
      </c>
      <c r="B257" s="1" t="s">
        <v>239</v>
      </c>
      <c r="C257" s="1" t="s">
        <v>241</v>
      </c>
      <c r="D257" s="4">
        <v>8</v>
      </c>
    </row>
    <row r="258" spans="1:4" x14ac:dyDescent="0.35">
      <c r="A258" s="7" t="s">
        <v>130</v>
      </c>
      <c r="B258" s="1" t="s">
        <v>239</v>
      </c>
      <c r="C258" s="1" t="s">
        <v>242</v>
      </c>
      <c r="D258" s="4">
        <v>14</v>
      </c>
    </row>
    <row r="259" spans="1:4" x14ac:dyDescent="0.35">
      <c r="A259" s="7" t="s">
        <v>130</v>
      </c>
      <c r="B259" s="1" t="s">
        <v>243</v>
      </c>
      <c r="C259" s="1" t="s">
        <v>240</v>
      </c>
      <c r="D259" s="4">
        <v>241</v>
      </c>
    </row>
    <row r="260" spans="1:4" x14ac:dyDescent="0.35">
      <c r="A260" s="7" t="s">
        <v>130</v>
      </c>
      <c r="B260" s="1" t="s">
        <v>243</v>
      </c>
      <c r="C260" s="1" t="s">
        <v>241</v>
      </c>
      <c r="D260" s="4">
        <v>34</v>
      </c>
    </row>
    <row r="261" spans="1:4" x14ac:dyDescent="0.35">
      <c r="A261" s="7" t="s">
        <v>130</v>
      </c>
      <c r="B261" s="1" t="s">
        <v>243</v>
      </c>
      <c r="C261" s="1" t="s">
        <v>242</v>
      </c>
      <c r="D261" s="4">
        <v>275</v>
      </c>
    </row>
    <row r="262" spans="1:4" x14ac:dyDescent="0.35">
      <c r="A262" s="7" t="s">
        <v>130</v>
      </c>
      <c r="B262" s="1" t="s">
        <v>244</v>
      </c>
      <c r="C262" s="1" t="s">
        <v>240</v>
      </c>
      <c r="D262" s="4">
        <v>100</v>
      </c>
    </row>
    <row r="263" spans="1:4" x14ac:dyDescent="0.35">
      <c r="A263" s="7" t="s">
        <v>130</v>
      </c>
      <c r="B263" s="1" t="s">
        <v>244</v>
      </c>
      <c r="C263" s="1" t="s">
        <v>241</v>
      </c>
      <c r="D263" s="4">
        <v>32</v>
      </c>
    </row>
    <row r="264" spans="1:4" x14ac:dyDescent="0.35">
      <c r="A264" s="7" t="s">
        <v>130</v>
      </c>
      <c r="B264" s="1" t="s">
        <v>244</v>
      </c>
      <c r="C264" s="1" t="s">
        <v>242</v>
      </c>
      <c r="D264" s="4">
        <v>132</v>
      </c>
    </row>
    <row r="265" spans="1:4" x14ac:dyDescent="0.35">
      <c r="A265" s="7" t="s">
        <v>130</v>
      </c>
      <c r="B265" s="1" t="s">
        <v>245</v>
      </c>
      <c r="C265" s="1" t="s">
        <v>240</v>
      </c>
      <c r="D265" s="4">
        <v>35</v>
      </c>
    </row>
    <row r="266" spans="1:4" x14ac:dyDescent="0.35">
      <c r="A266" s="7" t="s">
        <v>130</v>
      </c>
      <c r="B266" s="1" t="s">
        <v>245</v>
      </c>
      <c r="C266" s="1" t="s">
        <v>241</v>
      </c>
      <c r="D266" s="4">
        <v>24</v>
      </c>
    </row>
    <row r="267" spans="1:4" x14ac:dyDescent="0.35">
      <c r="A267" s="7" t="s">
        <v>130</v>
      </c>
      <c r="B267" s="1" t="s">
        <v>245</v>
      </c>
      <c r="C267" s="1" t="s">
        <v>242</v>
      </c>
      <c r="D267" s="4">
        <v>59</v>
      </c>
    </row>
    <row r="268" spans="1:4" x14ac:dyDescent="0.35">
      <c r="A268" s="7" t="s">
        <v>131</v>
      </c>
      <c r="B268" s="1" t="s">
        <v>239</v>
      </c>
      <c r="C268" s="1" t="s">
        <v>240</v>
      </c>
      <c r="D268" s="4">
        <v>6</v>
      </c>
    </row>
    <row r="269" spans="1:4" x14ac:dyDescent="0.35">
      <c r="A269" s="7" t="s">
        <v>131</v>
      </c>
      <c r="B269" s="1" t="s">
        <v>239</v>
      </c>
      <c r="C269" s="1" t="s">
        <v>241</v>
      </c>
      <c r="D269" s="4">
        <v>8</v>
      </c>
    </row>
    <row r="270" spans="1:4" x14ac:dyDescent="0.35">
      <c r="A270" s="7" t="s">
        <v>131</v>
      </c>
      <c r="B270" s="1" t="s">
        <v>239</v>
      </c>
      <c r="C270" s="1" t="s">
        <v>242</v>
      </c>
      <c r="D270" s="4">
        <v>14</v>
      </c>
    </row>
    <row r="271" spans="1:4" x14ac:dyDescent="0.35">
      <c r="A271" s="7" t="s">
        <v>131</v>
      </c>
      <c r="B271" s="1" t="s">
        <v>243</v>
      </c>
      <c r="C271" s="1" t="s">
        <v>240</v>
      </c>
      <c r="D271" s="4">
        <v>269</v>
      </c>
    </row>
    <row r="272" spans="1:4" x14ac:dyDescent="0.35">
      <c r="A272" s="7" t="s">
        <v>131</v>
      </c>
      <c r="B272" s="1" t="s">
        <v>243</v>
      </c>
      <c r="C272" s="1" t="s">
        <v>241</v>
      </c>
      <c r="D272" s="4">
        <v>44</v>
      </c>
    </row>
    <row r="273" spans="1:4" x14ac:dyDescent="0.35">
      <c r="A273" s="7" t="s">
        <v>131</v>
      </c>
      <c r="B273" s="1" t="s">
        <v>243</v>
      </c>
      <c r="C273" s="1" t="s">
        <v>242</v>
      </c>
      <c r="D273" s="4">
        <v>313</v>
      </c>
    </row>
    <row r="274" spans="1:4" x14ac:dyDescent="0.35">
      <c r="A274" s="7" t="s">
        <v>131</v>
      </c>
      <c r="B274" s="1" t="s">
        <v>244</v>
      </c>
      <c r="C274" s="1" t="s">
        <v>240</v>
      </c>
      <c r="D274" s="4">
        <v>112</v>
      </c>
    </row>
    <row r="275" spans="1:4" x14ac:dyDescent="0.35">
      <c r="A275" s="7" t="s">
        <v>131</v>
      </c>
      <c r="B275" s="1" t="s">
        <v>244</v>
      </c>
      <c r="C275" s="1" t="s">
        <v>241</v>
      </c>
      <c r="D275" s="4">
        <v>36</v>
      </c>
    </row>
    <row r="276" spans="1:4" x14ac:dyDescent="0.35">
      <c r="A276" s="7" t="s">
        <v>131</v>
      </c>
      <c r="B276" s="1" t="s">
        <v>244</v>
      </c>
      <c r="C276" s="1" t="s">
        <v>242</v>
      </c>
      <c r="D276" s="4">
        <v>148</v>
      </c>
    </row>
    <row r="277" spans="1:4" x14ac:dyDescent="0.35">
      <c r="A277" s="7" t="s">
        <v>131</v>
      </c>
      <c r="B277" s="1" t="s">
        <v>245</v>
      </c>
      <c r="C277" s="1" t="s">
        <v>240</v>
      </c>
      <c r="D277" s="4">
        <v>40</v>
      </c>
    </row>
    <row r="278" spans="1:4" x14ac:dyDescent="0.35">
      <c r="A278" s="7" t="s">
        <v>131</v>
      </c>
      <c r="B278" s="1" t="s">
        <v>245</v>
      </c>
      <c r="C278" s="1" t="s">
        <v>241</v>
      </c>
      <c r="D278" s="4">
        <v>17</v>
      </c>
    </row>
    <row r="279" spans="1:4" x14ac:dyDescent="0.35">
      <c r="A279" s="7" t="s">
        <v>131</v>
      </c>
      <c r="B279" s="1" t="s">
        <v>245</v>
      </c>
      <c r="C279" s="1" t="s">
        <v>242</v>
      </c>
      <c r="D279" s="4">
        <v>57</v>
      </c>
    </row>
    <row r="280" spans="1:4" x14ac:dyDescent="0.35">
      <c r="A280" s="7" t="s">
        <v>132</v>
      </c>
      <c r="B280" s="1" t="s">
        <v>239</v>
      </c>
      <c r="C280" s="1" t="s">
        <v>240</v>
      </c>
      <c r="D280" s="4">
        <v>2</v>
      </c>
    </row>
    <row r="281" spans="1:4" x14ac:dyDescent="0.35">
      <c r="A281" s="7" t="s">
        <v>132</v>
      </c>
      <c r="B281" s="1" t="s">
        <v>239</v>
      </c>
      <c r="C281" s="1" t="s">
        <v>241</v>
      </c>
      <c r="D281" s="4">
        <v>6</v>
      </c>
    </row>
    <row r="282" spans="1:4" x14ac:dyDescent="0.35">
      <c r="A282" s="7" t="s">
        <v>132</v>
      </c>
      <c r="B282" s="1" t="s">
        <v>239</v>
      </c>
      <c r="C282" s="1" t="s">
        <v>242</v>
      </c>
      <c r="D282" s="4">
        <v>8</v>
      </c>
    </row>
    <row r="283" spans="1:4" x14ac:dyDescent="0.35">
      <c r="A283" s="7" t="s">
        <v>132</v>
      </c>
      <c r="B283" s="1" t="s">
        <v>243</v>
      </c>
      <c r="C283" s="1" t="s">
        <v>240</v>
      </c>
      <c r="D283" s="4">
        <v>322</v>
      </c>
    </row>
    <row r="284" spans="1:4" x14ac:dyDescent="0.35">
      <c r="A284" s="7" t="s">
        <v>132</v>
      </c>
      <c r="B284" s="1" t="s">
        <v>243</v>
      </c>
      <c r="C284" s="1" t="s">
        <v>241</v>
      </c>
      <c r="D284" s="4">
        <v>35</v>
      </c>
    </row>
    <row r="285" spans="1:4" x14ac:dyDescent="0.35">
      <c r="A285" s="7" t="s">
        <v>132</v>
      </c>
      <c r="B285" s="1" t="s">
        <v>243</v>
      </c>
      <c r="C285" s="1" t="s">
        <v>242</v>
      </c>
      <c r="D285" s="4">
        <v>357</v>
      </c>
    </row>
    <row r="286" spans="1:4" x14ac:dyDescent="0.35">
      <c r="A286" s="7" t="s">
        <v>132</v>
      </c>
      <c r="B286" s="1" t="s">
        <v>244</v>
      </c>
      <c r="C286" s="1" t="s">
        <v>240</v>
      </c>
      <c r="D286" s="4">
        <v>115</v>
      </c>
    </row>
    <row r="287" spans="1:4" x14ac:dyDescent="0.35">
      <c r="A287" s="7" t="s">
        <v>132</v>
      </c>
      <c r="B287" s="1" t="s">
        <v>244</v>
      </c>
      <c r="C287" s="1" t="s">
        <v>241</v>
      </c>
      <c r="D287" s="4">
        <v>30</v>
      </c>
    </row>
    <row r="288" spans="1:4" x14ac:dyDescent="0.35">
      <c r="A288" s="7" t="s">
        <v>132</v>
      </c>
      <c r="B288" s="1" t="s">
        <v>244</v>
      </c>
      <c r="C288" s="1" t="s">
        <v>242</v>
      </c>
      <c r="D288" s="4">
        <v>145</v>
      </c>
    </row>
    <row r="289" spans="1:4" x14ac:dyDescent="0.35">
      <c r="A289" s="7" t="s">
        <v>132</v>
      </c>
      <c r="B289" s="1" t="s">
        <v>245</v>
      </c>
      <c r="C289" s="1" t="s">
        <v>240</v>
      </c>
      <c r="D289" s="4">
        <v>49</v>
      </c>
    </row>
    <row r="290" spans="1:4" x14ac:dyDescent="0.35">
      <c r="A290" s="7" t="s">
        <v>132</v>
      </c>
      <c r="B290" s="1" t="s">
        <v>245</v>
      </c>
      <c r="C290" s="1" t="s">
        <v>241</v>
      </c>
      <c r="D290" s="4">
        <v>28</v>
      </c>
    </row>
    <row r="291" spans="1:4" x14ac:dyDescent="0.35">
      <c r="A291" s="7" t="s">
        <v>132</v>
      </c>
      <c r="B291" s="1" t="s">
        <v>245</v>
      </c>
      <c r="C291" s="1" t="s">
        <v>242</v>
      </c>
      <c r="D291" s="4">
        <v>77</v>
      </c>
    </row>
    <row r="292" spans="1:4" x14ac:dyDescent="0.35">
      <c r="A292" s="7"/>
    </row>
    <row r="293" spans="1:4" x14ac:dyDescent="0.35">
      <c r="A293" s="7"/>
    </row>
    <row r="294" spans="1:4" x14ac:dyDescent="0.35">
      <c r="A294" s="7"/>
    </row>
    <row r="295" spans="1:4" x14ac:dyDescent="0.35">
      <c r="A295" s="7"/>
    </row>
    <row r="296" spans="1:4" x14ac:dyDescent="0.35">
      <c r="A296" s="7"/>
    </row>
    <row r="297" spans="1:4" x14ac:dyDescent="0.35">
      <c r="A297" s="7"/>
    </row>
    <row r="298" spans="1:4" x14ac:dyDescent="0.35">
      <c r="A298" s="7"/>
    </row>
    <row r="299" spans="1:4" x14ac:dyDescent="0.35">
      <c r="A299" s="7"/>
    </row>
    <row r="300" spans="1:4" x14ac:dyDescent="0.35">
      <c r="A300" s="7"/>
    </row>
    <row r="301" spans="1:4" x14ac:dyDescent="0.35">
      <c r="A301" s="7"/>
    </row>
    <row r="302" spans="1:4" x14ac:dyDescent="0.35">
      <c r="A302" s="7"/>
    </row>
    <row r="303" spans="1:4" x14ac:dyDescent="0.35">
      <c r="A303" s="7"/>
    </row>
    <row r="304" spans="1:4"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000"/>
  <sheetViews>
    <sheetView workbookViewId="0"/>
  </sheetViews>
  <sheetFormatPr defaultColWidth="11.07421875" defaultRowHeight="15.5" x14ac:dyDescent="0.35"/>
  <cols>
    <col min="1" max="1" width="9.765625" customWidth="1"/>
    <col min="2" max="3" width="16.69140625" customWidth="1"/>
    <col min="4" max="4" width="21.84375" customWidth="1"/>
    <col min="5" max="5" width="16.69140625" customWidth="1"/>
  </cols>
  <sheetData>
    <row r="1" spans="1:5" ht="20" x14ac:dyDescent="0.4">
      <c r="A1" s="30" t="s">
        <v>29</v>
      </c>
    </row>
    <row r="2" spans="1:5" x14ac:dyDescent="0.35">
      <c r="A2" s="7" t="s">
        <v>8</v>
      </c>
    </row>
    <row r="3" spans="1:5" ht="46.5" x14ac:dyDescent="0.35">
      <c r="A3" s="8" t="s">
        <v>107</v>
      </c>
      <c r="B3" s="6" t="s">
        <v>246</v>
      </c>
      <c r="C3" s="5" t="s">
        <v>108</v>
      </c>
      <c r="D3" s="5" t="s">
        <v>247</v>
      </c>
      <c r="E3" s="5" t="s">
        <v>248</v>
      </c>
    </row>
    <row r="4" spans="1:5" x14ac:dyDescent="0.35">
      <c r="A4" s="7" t="s">
        <v>109</v>
      </c>
      <c r="B4" s="1" t="s">
        <v>249</v>
      </c>
      <c r="C4" s="4">
        <v>58</v>
      </c>
      <c r="D4" s="4">
        <v>172</v>
      </c>
      <c r="E4" s="4" t="s">
        <v>250</v>
      </c>
    </row>
    <row r="5" spans="1:5" x14ac:dyDescent="0.35">
      <c r="A5" s="7" t="s">
        <v>109</v>
      </c>
      <c r="B5" s="1" t="s">
        <v>251</v>
      </c>
      <c r="C5" s="4">
        <v>47</v>
      </c>
      <c r="D5" s="4">
        <v>172</v>
      </c>
      <c r="E5" s="4" t="s">
        <v>252</v>
      </c>
    </row>
    <row r="6" spans="1:5" x14ac:dyDescent="0.35">
      <c r="A6" s="7" t="s">
        <v>109</v>
      </c>
      <c r="B6" s="1" t="s">
        <v>253</v>
      </c>
      <c r="C6" s="4">
        <v>13</v>
      </c>
      <c r="D6" s="4">
        <v>172</v>
      </c>
      <c r="E6" s="4" t="s">
        <v>254</v>
      </c>
    </row>
    <row r="7" spans="1:5" x14ac:dyDescent="0.35">
      <c r="A7" s="7" t="s">
        <v>109</v>
      </c>
      <c r="B7" s="1" t="s">
        <v>255</v>
      </c>
      <c r="C7" s="4">
        <v>54</v>
      </c>
      <c r="D7" s="4">
        <v>172</v>
      </c>
      <c r="E7" s="4" t="s">
        <v>256</v>
      </c>
    </row>
    <row r="8" spans="1:5" x14ac:dyDescent="0.35">
      <c r="A8" s="7" t="s">
        <v>110</v>
      </c>
      <c r="B8" s="1" t="s">
        <v>249</v>
      </c>
      <c r="C8" s="4">
        <v>91</v>
      </c>
      <c r="D8" s="4">
        <v>225</v>
      </c>
      <c r="E8" s="4" t="s">
        <v>257</v>
      </c>
    </row>
    <row r="9" spans="1:5" x14ac:dyDescent="0.35">
      <c r="A9" s="7" t="s">
        <v>110</v>
      </c>
      <c r="B9" s="1" t="s">
        <v>251</v>
      </c>
      <c r="C9" s="4">
        <v>58</v>
      </c>
      <c r="D9" s="4">
        <v>225</v>
      </c>
      <c r="E9" s="4" t="s">
        <v>258</v>
      </c>
    </row>
    <row r="10" spans="1:5" x14ac:dyDescent="0.35">
      <c r="A10" s="7" t="s">
        <v>110</v>
      </c>
      <c r="B10" s="1" t="s">
        <v>253</v>
      </c>
      <c r="C10" s="4">
        <v>12</v>
      </c>
      <c r="D10" s="4">
        <v>225</v>
      </c>
      <c r="E10" s="4" t="s">
        <v>159</v>
      </c>
    </row>
    <row r="11" spans="1:5" x14ac:dyDescent="0.35">
      <c r="A11" s="7" t="s">
        <v>110</v>
      </c>
      <c r="B11" s="1" t="s">
        <v>255</v>
      </c>
      <c r="C11" s="4">
        <v>64</v>
      </c>
      <c r="D11" s="4">
        <v>225</v>
      </c>
      <c r="E11" s="4" t="s">
        <v>259</v>
      </c>
    </row>
    <row r="12" spans="1:5" x14ac:dyDescent="0.35">
      <c r="A12" s="7" t="s">
        <v>111</v>
      </c>
      <c r="B12" s="1" t="s">
        <v>249</v>
      </c>
      <c r="C12" s="4">
        <v>107</v>
      </c>
      <c r="D12" s="4">
        <v>284</v>
      </c>
      <c r="E12" s="4" t="s">
        <v>260</v>
      </c>
    </row>
    <row r="13" spans="1:5" x14ac:dyDescent="0.35">
      <c r="A13" s="7" t="s">
        <v>111</v>
      </c>
      <c r="B13" s="1" t="s">
        <v>251</v>
      </c>
      <c r="C13" s="4">
        <v>95</v>
      </c>
      <c r="D13" s="4">
        <v>284</v>
      </c>
      <c r="E13" s="4" t="s">
        <v>261</v>
      </c>
    </row>
    <row r="14" spans="1:5" x14ac:dyDescent="0.35">
      <c r="A14" s="7" t="s">
        <v>111</v>
      </c>
      <c r="B14" s="1" t="s">
        <v>253</v>
      </c>
      <c r="C14" s="4">
        <v>24</v>
      </c>
      <c r="D14" s="4">
        <v>284</v>
      </c>
      <c r="E14" s="4" t="s">
        <v>228</v>
      </c>
    </row>
    <row r="15" spans="1:5" x14ac:dyDescent="0.35">
      <c r="A15" s="7" t="s">
        <v>111</v>
      </c>
      <c r="B15" s="1" t="s">
        <v>255</v>
      </c>
      <c r="C15" s="4">
        <v>58</v>
      </c>
      <c r="D15" s="4">
        <v>284</v>
      </c>
      <c r="E15" s="4" t="s">
        <v>262</v>
      </c>
    </row>
    <row r="16" spans="1:5" x14ac:dyDescent="0.35">
      <c r="A16" s="7" t="s">
        <v>112</v>
      </c>
      <c r="B16" s="1" t="s">
        <v>249</v>
      </c>
      <c r="C16" s="4">
        <v>81</v>
      </c>
      <c r="D16" s="4">
        <v>260</v>
      </c>
      <c r="E16" s="4" t="s">
        <v>263</v>
      </c>
    </row>
    <row r="17" spans="1:5" x14ac:dyDescent="0.35">
      <c r="A17" s="7" t="s">
        <v>112</v>
      </c>
      <c r="B17" s="1" t="s">
        <v>251</v>
      </c>
      <c r="C17" s="4">
        <v>107</v>
      </c>
      <c r="D17" s="4">
        <v>260</v>
      </c>
      <c r="E17" s="4" t="s">
        <v>264</v>
      </c>
    </row>
    <row r="18" spans="1:5" x14ac:dyDescent="0.35">
      <c r="A18" s="7" t="s">
        <v>112</v>
      </c>
      <c r="B18" s="1" t="s">
        <v>253</v>
      </c>
      <c r="C18" s="4">
        <v>20</v>
      </c>
      <c r="D18" s="4">
        <v>260</v>
      </c>
      <c r="E18" s="4" t="s">
        <v>265</v>
      </c>
    </row>
    <row r="19" spans="1:5" x14ac:dyDescent="0.35">
      <c r="A19" s="7" t="s">
        <v>112</v>
      </c>
      <c r="B19" s="1" t="s">
        <v>255</v>
      </c>
      <c r="C19" s="4">
        <v>52</v>
      </c>
      <c r="D19" s="4">
        <v>260</v>
      </c>
      <c r="E19" s="4" t="s">
        <v>266</v>
      </c>
    </row>
    <row r="20" spans="1:5" x14ac:dyDescent="0.35">
      <c r="A20" s="7" t="s">
        <v>113</v>
      </c>
      <c r="B20" s="1" t="s">
        <v>249</v>
      </c>
      <c r="C20" s="4">
        <v>109</v>
      </c>
      <c r="D20" s="4">
        <v>322</v>
      </c>
      <c r="E20" s="4" t="s">
        <v>267</v>
      </c>
    </row>
    <row r="21" spans="1:5" x14ac:dyDescent="0.35">
      <c r="A21" s="7" t="s">
        <v>113</v>
      </c>
      <c r="B21" s="1" t="s">
        <v>251</v>
      </c>
      <c r="C21" s="4">
        <v>125</v>
      </c>
      <c r="D21" s="4">
        <v>322</v>
      </c>
      <c r="E21" s="4" t="s">
        <v>268</v>
      </c>
    </row>
    <row r="22" spans="1:5" x14ac:dyDescent="0.35">
      <c r="A22" s="7" t="s">
        <v>113</v>
      </c>
      <c r="B22" s="1" t="s">
        <v>253</v>
      </c>
      <c r="C22" s="4">
        <v>25</v>
      </c>
      <c r="D22" s="4">
        <v>322</v>
      </c>
      <c r="E22" s="4" t="s">
        <v>232</v>
      </c>
    </row>
    <row r="23" spans="1:5" x14ac:dyDescent="0.35">
      <c r="A23" s="7" t="s">
        <v>113</v>
      </c>
      <c r="B23" s="1" t="s">
        <v>255</v>
      </c>
      <c r="C23" s="4">
        <v>63</v>
      </c>
      <c r="D23" s="4">
        <v>322</v>
      </c>
      <c r="E23" s="4" t="s">
        <v>269</v>
      </c>
    </row>
    <row r="24" spans="1:5" x14ac:dyDescent="0.35">
      <c r="A24" s="7" t="s">
        <v>114</v>
      </c>
      <c r="B24" s="1" t="s">
        <v>249</v>
      </c>
      <c r="C24" s="4">
        <v>77</v>
      </c>
      <c r="D24" s="4">
        <v>289</v>
      </c>
      <c r="E24" s="4" t="s">
        <v>270</v>
      </c>
    </row>
    <row r="25" spans="1:5" x14ac:dyDescent="0.35">
      <c r="A25" s="7" t="s">
        <v>114</v>
      </c>
      <c r="B25" s="1" t="s">
        <v>251</v>
      </c>
      <c r="C25" s="4">
        <v>109</v>
      </c>
      <c r="D25" s="4">
        <v>289</v>
      </c>
      <c r="E25" s="4" t="s">
        <v>260</v>
      </c>
    </row>
    <row r="26" spans="1:5" x14ac:dyDescent="0.35">
      <c r="A26" s="7" t="s">
        <v>114</v>
      </c>
      <c r="B26" s="1" t="s">
        <v>253</v>
      </c>
      <c r="C26" s="4">
        <v>42</v>
      </c>
      <c r="D26" s="4">
        <v>289</v>
      </c>
      <c r="E26" s="4" t="s">
        <v>271</v>
      </c>
    </row>
    <row r="27" spans="1:5" x14ac:dyDescent="0.35">
      <c r="A27" s="7" t="s">
        <v>114</v>
      </c>
      <c r="B27" s="1" t="s">
        <v>255</v>
      </c>
      <c r="C27" s="4">
        <v>61</v>
      </c>
      <c r="D27" s="4">
        <v>289</v>
      </c>
      <c r="E27" s="4" t="s">
        <v>272</v>
      </c>
    </row>
    <row r="28" spans="1:5" x14ac:dyDescent="0.35">
      <c r="A28" s="7" t="s">
        <v>115</v>
      </c>
      <c r="B28" s="1" t="s">
        <v>249</v>
      </c>
      <c r="C28" s="4">
        <v>78</v>
      </c>
      <c r="D28" s="4">
        <v>325</v>
      </c>
      <c r="E28" s="4" t="s">
        <v>273</v>
      </c>
    </row>
    <row r="29" spans="1:5" x14ac:dyDescent="0.35">
      <c r="A29" s="7" t="s">
        <v>115</v>
      </c>
      <c r="B29" s="1" t="s">
        <v>251</v>
      </c>
      <c r="C29" s="4">
        <v>120</v>
      </c>
      <c r="D29" s="4">
        <v>325</v>
      </c>
      <c r="E29" s="4" t="s">
        <v>274</v>
      </c>
    </row>
    <row r="30" spans="1:5" x14ac:dyDescent="0.35">
      <c r="A30" s="7" t="s">
        <v>115</v>
      </c>
      <c r="B30" s="1" t="s">
        <v>253</v>
      </c>
      <c r="C30" s="4">
        <v>63</v>
      </c>
      <c r="D30" s="4">
        <v>325</v>
      </c>
      <c r="E30" s="4" t="s">
        <v>275</v>
      </c>
    </row>
    <row r="31" spans="1:5" x14ac:dyDescent="0.35">
      <c r="A31" s="7" t="s">
        <v>115</v>
      </c>
      <c r="B31" s="1" t="s">
        <v>255</v>
      </c>
      <c r="C31" s="4">
        <v>64</v>
      </c>
      <c r="D31" s="4">
        <v>325</v>
      </c>
      <c r="E31" s="4" t="s">
        <v>276</v>
      </c>
    </row>
    <row r="32" spans="1:5" x14ac:dyDescent="0.35">
      <c r="A32" s="7" t="s">
        <v>116</v>
      </c>
      <c r="B32" s="1" t="s">
        <v>249</v>
      </c>
      <c r="C32" s="4">
        <v>97</v>
      </c>
      <c r="D32" s="4">
        <v>373</v>
      </c>
      <c r="E32" s="4" t="s">
        <v>277</v>
      </c>
    </row>
    <row r="33" spans="1:5" x14ac:dyDescent="0.35">
      <c r="A33" s="7" t="s">
        <v>116</v>
      </c>
      <c r="B33" s="1" t="s">
        <v>251</v>
      </c>
      <c r="C33" s="4">
        <v>123</v>
      </c>
      <c r="D33" s="4">
        <v>373</v>
      </c>
      <c r="E33" s="4" t="s">
        <v>278</v>
      </c>
    </row>
    <row r="34" spans="1:5" x14ac:dyDescent="0.35">
      <c r="A34" s="7" t="s">
        <v>116</v>
      </c>
      <c r="B34" s="1" t="s">
        <v>253</v>
      </c>
      <c r="C34" s="4">
        <v>79</v>
      </c>
      <c r="D34" s="4">
        <v>373</v>
      </c>
      <c r="E34" s="4" t="s">
        <v>279</v>
      </c>
    </row>
    <row r="35" spans="1:5" x14ac:dyDescent="0.35">
      <c r="A35" s="7" t="s">
        <v>116</v>
      </c>
      <c r="B35" s="1" t="s">
        <v>255</v>
      </c>
      <c r="C35" s="4">
        <v>74</v>
      </c>
      <c r="D35" s="4">
        <v>373</v>
      </c>
      <c r="E35" s="4" t="s">
        <v>280</v>
      </c>
    </row>
    <row r="36" spans="1:5" x14ac:dyDescent="0.35">
      <c r="A36" s="7" t="s">
        <v>117</v>
      </c>
      <c r="B36" s="1" t="s">
        <v>249</v>
      </c>
      <c r="C36" s="4">
        <v>93</v>
      </c>
      <c r="D36" s="4">
        <v>399</v>
      </c>
      <c r="E36" s="4" t="s">
        <v>281</v>
      </c>
    </row>
    <row r="37" spans="1:5" x14ac:dyDescent="0.35">
      <c r="A37" s="7" t="s">
        <v>117</v>
      </c>
      <c r="B37" s="1" t="s">
        <v>251</v>
      </c>
      <c r="C37" s="4">
        <v>132</v>
      </c>
      <c r="D37" s="4">
        <v>399</v>
      </c>
      <c r="E37" s="4" t="s">
        <v>282</v>
      </c>
    </row>
    <row r="38" spans="1:5" x14ac:dyDescent="0.35">
      <c r="A38" s="7" t="s">
        <v>117</v>
      </c>
      <c r="B38" s="1" t="s">
        <v>253</v>
      </c>
      <c r="C38" s="4">
        <v>86</v>
      </c>
      <c r="D38" s="4">
        <v>399</v>
      </c>
      <c r="E38" s="4" t="s">
        <v>283</v>
      </c>
    </row>
    <row r="39" spans="1:5" x14ac:dyDescent="0.35">
      <c r="A39" s="7" t="s">
        <v>117</v>
      </c>
      <c r="B39" s="1" t="s">
        <v>255</v>
      </c>
      <c r="C39" s="4">
        <v>88</v>
      </c>
      <c r="D39" s="4">
        <v>399</v>
      </c>
      <c r="E39" s="4" t="s">
        <v>284</v>
      </c>
    </row>
    <row r="40" spans="1:5" x14ac:dyDescent="0.35">
      <c r="A40" s="7" t="s">
        <v>118</v>
      </c>
      <c r="B40" s="1" t="s">
        <v>249</v>
      </c>
      <c r="C40" s="4">
        <v>119</v>
      </c>
      <c r="D40" s="4">
        <v>449</v>
      </c>
      <c r="E40" s="4" t="s">
        <v>285</v>
      </c>
    </row>
    <row r="41" spans="1:5" x14ac:dyDescent="0.35">
      <c r="A41" s="7" t="s">
        <v>118</v>
      </c>
      <c r="B41" s="1" t="s">
        <v>251</v>
      </c>
      <c r="C41" s="4">
        <v>136</v>
      </c>
      <c r="D41" s="4">
        <v>449</v>
      </c>
      <c r="E41" s="4" t="s">
        <v>286</v>
      </c>
    </row>
    <row r="42" spans="1:5" x14ac:dyDescent="0.35">
      <c r="A42" s="7" t="s">
        <v>118</v>
      </c>
      <c r="B42" s="1" t="s">
        <v>253</v>
      </c>
      <c r="C42" s="4">
        <v>87</v>
      </c>
      <c r="D42" s="4">
        <v>449</v>
      </c>
      <c r="E42" s="4" t="s">
        <v>275</v>
      </c>
    </row>
    <row r="43" spans="1:5" x14ac:dyDescent="0.35">
      <c r="A43" s="7" t="s">
        <v>118</v>
      </c>
      <c r="B43" s="1" t="s">
        <v>255</v>
      </c>
      <c r="C43" s="4">
        <v>107</v>
      </c>
      <c r="D43" s="4">
        <v>449</v>
      </c>
      <c r="E43" s="4" t="s">
        <v>287</v>
      </c>
    </row>
    <row r="44" spans="1:5" x14ac:dyDescent="0.35">
      <c r="A44" s="7" t="s">
        <v>119</v>
      </c>
      <c r="B44" s="1" t="s">
        <v>249</v>
      </c>
      <c r="C44" s="4">
        <v>109</v>
      </c>
      <c r="D44" s="4">
        <v>521</v>
      </c>
      <c r="E44" s="4" t="s">
        <v>288</v>
      </c>
    </row>
    <row r="45" spans="1:5" x14ac:dyDescent="0.35">
      <c r="A45" s="7" t="s">
        <v>119</v>
      </c>
      <c r="B45" s="1" t="s">
        <v>251</v>
      </c>
      <c r="C45" s="4">
        <v>162</v>
      </c>
      <c r="D45" s="4">
        <v>521</v>
      </c>
      <c r="E45" s="4" t="s">
        <v>289</v>
      </c>
    </row>
    <row r="46" spans="1:5" x14ac:dyDescent="0.35">
      <c r="A46" s="7" t="s">
        <v>119</v>
      </c>
      <c r="B46" s="1" t="s">
        <v>253</v>
      </c>
      <c r="C46" s="4">
        <v>114</v>
      </c>
      <c r="D46" s="4">
        <v>521</v>
      </c>
      <c r="E46" s="4" t="s">
        <v>290</v>
      </c>
    </row>
    <row r="47" spans="1:5" x14ac:dyDescent="0.35">
      <c r="A47" s="7" t="s">
        <v>119</v>
      </c>
      <c r="B47" s="1" t="s">
        <v>255</v>
      </c>
      <c r="C47" s="4">
        <v>136</v>
      </c>
      <c r="D47" s="4">
        <v>521</v>
      </c>
      <c r="E47" s="4" t="s">
        <v>291</v>
      </c>
    </row>
    <row r="48" spans="1:5" x14ac:dyDescent="0.35">
      <c r="A48" s="7" t="s">
        <v>120</v>
      </c>
      <c r="B48" s="1" t="s">
        <v>249</v>
      </c>
      <c r="C48" s="4">
        <v>117</v>
      </c>
      <c r="D48" s="4">
        <v>507</v>
      </c>
      <c r="E48" s="4" t="s">
        <v>292</v>
      </c>
    </row>
    <row r="49" spans="1:5" x14ac:dyDescent="0.35">
      <c r="A49" s="7" t="s">
        <v>120</v>
      </c>
      <c r="B49" s="1" t="s">
        <v>251</v>
      </c>
      <c r="C49" s="4">
        <v>148</v>
      </c>
      <c r="D49" s="4">
        <v>507</v>
      </c>
      <c r="E49" s="4" t="s">
        <v>293</v>
      </c>
    </row>
    <row r="50" spans="1:5" x14ac:dyDescent="0.35">
      <c r="A50" s="7" t="s">
        <v>120</v>
      </c>
      <c r="B50" s="1" t="s">
        <v>253</v>
      </c>
      <c r="C50" s="4">
        <v>101</v>
      </c>
      <c r="D50" s="4">
        <v>507</v>
      </c>
      <c r="E50" s="4" t="s">
        <v>294</v>
      </c>
    </row>
    <row r="51" spans="1:5" x14ac:dyDescent="0.35">
      <c r="A51" s="7" t="s">
        <v>120</v>
      </c>
      <c r="B51" s="1" t="s">
        <v>255</v>
      </c>
      <c r="C51" s="4">
        <v>141</v>
      </c>
      <c r="D51" s="4">
        <v>507</v>
      </c>
      <c r="E51" s="4" t="s">
        <v>295</v>
      </c>
    </row>
    <row r="52" spans="1:5" x14ac:dyDescent="0.35">
      <c r="A52" s="7" t="s">
        <v>121</v>
      </c>
      <c r="B52" s="1" t="s">
        <v>249</v>
      </c>
      <c r="C52" s="4">
        <v>77</v>
      </c>
      <c r="D52" s="4">
        <v>491</v>
      </c>
      <c r="E52" s="4" t="s">
        <v>296</v>
      </c>
    </row>
    <row r="53" spans="1:5" x14ac:dyDescent="0.35">
      <c r="A53" s="7" t="s">
        <v>121</v>
      </c>
      <c r="B53" s="1" t="s">
        <v>251</v>
      </c>
      <c r="C53" s="4">
        <v>157</v>
      </c>
      <c r="D53" s="4">
        <v>491</v>
      </c>
      <c r="E53" s="4" t="s">
        <v>297</v>
      </c>
    </row>
    <row r="54" spans="1:5" x14ac:dyDescent="0.35">
      <c r="A54" s="7" t="s">
        <v>121</v>
      </c>
      <c r="B54" s="1" t="s">
        <v>253</v>
      </c>
      <c r="C54" s="4">
        <v>112</v>
      </c>
      <c r="D54" s="4">
        <v>491</v>
      </c>
      <c r="E54" s="4" t="s">
        <v>298</v>
      </c>
    </row>
    <row r="55" spans="1:5" x14ac:dyDescent="0.35">
      <c r="A55" s="7" t="s">
        <v>121</v>
      </c>
      <c r="B55" s="1" t="s">
        <v>255</v>
      </c>
      <c r="C55" s="4">
        <v>145</v>
      </c>
      <c r="D55" s="4">
        <v>491</v>
      </c>
      <c r="E55" s="4" t="s">
        <v>299</v>
      </c>
    </row>
    <row r="56" spans="1:5" x14ac:dyDescent="0.35">
      <c r="A56" s="7" t="s">
        <v>122</v>
      </c>
      <c r="B56" s="1" t="s">
        <v>249</v>
      </c>
      <c r="C56" s="4">
        <v>61</v>
      </c>
      <c r="D56" s="4">
        <v>478</v>
      </c>
      <c r="E56" s="4" t="s">
        <v>300</v>
      </c>
    </row>
    <row r="57" spans="1:5" x14ac:dyDescent="0.35">
      <c r="A57" s="7" t="s">
        <v>122</v>
      </c>
      <c r="B57" s="1" t="s">
        <v>251</v>
      </c>
      <c r="C57" s="4">
        <v>123</v>
      </c>
      <c r="D57" s="4">
        <v>478</v>
      </c>
      <c r="E57" s="4" t="s">
        <v>301</v>
      </c>
    </row>
    <row r="58" spans="1:5" x14ac:dyDescent="0.35">
      <c r="A58" s="7" t="s">
        <v>122</v>
      </c>
      <c r="B58" s="1" t="s">
        <v>253</v>
      </c>
      <c r="C58" s="4">
        <v>126</v>
      </c>
      <c r="D58" s="4">
        <v>478</v>
      </c>
      <c r="E58" s="4" t="s">
        <v>302</v>
      </c>
    </row>
    <row r="59" spans="1:5" x14ac:dyDescent="0.35">
      <c r="A59" s="7" t="s">
        <v>122</v>
      </c>
      <c r="B59" s="1" t="s">
        <v>255</v>
      </c>
      <c r="C59" s="4">
        <v>168</v>
      </c>
      <c r="D59" s="4">
        <v>478</v>
      </c>
      <c r="E59" s="4" t="s">
        <v>303</v>
      </c>
    </row>
    <row r="60" spans="1:5" x14ac:dyDescent="0.35">
      <c r="A60" s="7" t="s">
        <v>123</v>
      </c>
      <c r="B60" s="1" t="s">
        <v>249</v>
      </c>
      <c r="C60" s="4">
        <v>65</v>
      </c>
      <c r="D60" s="4">
        <v>388</v>
      </c>
      <c r="E60" s="4" t="s">
        <v>304</v>
      </c>
    </row>
    <row r="61" spans="1:5" x14ac:dyDescent="0.35">
      <c r="A61" s="7" t="s">
        <v>123</v>
      </c>
      <c r="B61" s="1" t="s">
        <v>251</v>
      </c>
      <c r="C61" s="4">
        <v>86</v>
      </c>
      <c r="D61" s="4">
        <v>388</v>
      </c>
      <c r="E61" s="4" t="s">
        <v>305</v>
      </c>
    </row>
    <row r="62" spans="1:5" x14ac:dyDescent="0.35">
      <c r="A62" s="7" t="s">
        <v>123</v>
      </c>
      <c r="B62" s="1" t="s">
        <v>253</v>
      </c>
      <c r="C62" s="4">
        <v>95</v>
      </c>
      <c r="D62" s="4">
        <v>388</v>
      </c>
      <c r="E62" s="4" t="s">
        <v>306</v>
      </c>
    </row>
    <row r="63" spans="1:5" x14ac:dyDescent="0.35">
      <c r="A63" s="7" t="s">
        <v>123</v>
      </c>
      <c r="B63" s="1" t="s">
        <v>255</v>
      </c>
      <c r="C63" s="4">
        <v>142</v>
      </c>
      <c r="D63" s="4">
        <v>388</v>
      </c>
      <c r="E63" s="4" t="s">
        <v>307</v>
      </c>
    </row>
    <row r="64" spans="1:5" x14ac:dyDescent="0.35">
      <c r="A64" s="7" t="s">
        <v>124</v>
      </c>
      <c r="B64" s="1" t="s">
        <v>249</v>
      </c>
      <c r="C64" s="4">
        <v>71</v>
      </c>
      <c r="D64" s="4">
        <v>407</v>
      </c>
      <c r="E64" s="4" t="s">
        <v>308</v>
      </c>
    </row>
    <row r="65" spans="1:5" x14ac:dyDescent="0.35">
      <c r="A65" s="7" t="s">
        <v>124</v>
      </c>
      <c r="B65" s="1" t="s">
        <v>251</v>
      </c>
      <c r="C65" s="4">
        <v>83</v>
      </c>
      <c r="D65" s="4">
        <v>407</v>
      </c>
      <c r="E65" s="4" t="s">
        <v>262</v>
      </c>
    </row>
    <row r="66" spans="1:5" x14ac:dyDescent="0.35">
      <c r="A66" s="7" t="s">
        <v>124</v>
      </c>
      <c r="B66" s="1" t="s">
        <v>253</v>
      </c>
      <c r="C66" s="4">
        <v>91</v>
      </c>
      <c r="D66" s="4">
        <v>407</v>
      </c>
      <c r="E66" s="4" t="s">
        <v>309</v>
      </c>
    </row>
    <row r="67" spans="1:5" x14ac:dyDescent="0.35">
      <c r="A67" s="7" t="s">
        <v>124</v>
      </c>
      <c r="B67" s="1" t="s">
        <v>255</v>
      </c>
      <c r="C67" s="4">
        <v>162</v>
      </c>
      <c r="D67" s="4">
        <v>407</v>
      </c>
      <c r="E67" s="4" t="s">
        <v>310</v>
      </c>
    </row>
    <row r="68" spans="1:5" x14ac:dyDescent="0.35">
      <c r="A68" s="7" t="s">
        <v>125</v>
      </c>
      <c r="B68" s="1" t="s">
        <v>249</v>
      </c>
      <c r="C68" s="4">
        <v>55</v>
      </c>
      <c r="D68" s="4">
        <v>361</v>
      </c>
      <c r="E68" s="4" t="s">
        <v>210</v>
      </c>
    </row>
    <row r="69" spans="1:5" x14ac:dyDescent="0.35">
      <c r="A69" s="7" t="s">
        <v>125</v>
      </c>
      <c r="B69" s="1" t="s">
        <v>251</v>
      </c>
      <c r="C69" s="4">
        <v>79</v>
      </c>
      <c r="D69" s="4">
        <v>361</v>
      </c>
      <c r="E69" s="4" t="s">
        <v>290</v>
      </c>
    </row>
    <row r="70" spans="1:5" x14ac:dyDescent="0.35">
      <c r="A70" s="7" t="s">
        <v>125</v>
      </c>
      <c r="B70" s="1" t="s">
        <v>253</v>
      </c>
      <c r="C70" s="4">
        <v>80</v>
      </c>
      <c r="D70" s="4">
        <v>361</v>
      </c>
      <c r="E70" s="4" t="s">
        <v>305</v>
      </c>
    </row>
    <row r="71" spans="1:5" x14ac:dyDescent="0.35">
      <c r="A71" s="7" t="s">
        <v>125</v>
      </c>
      <c r="B71" s="1" t="s">
        <v>255</v>
      </c>
      <c r="C71" s="4">
        <v>147</v>
      </c>
      <c r="D71" s="4">
        <v>361</v>
      </c>
      <c r="E71" s="4" t="s">
        <v>311</v>
      </c>
    </row>
    <row r="72" spans="1:5" x14ac:dyDescent="0.35">
      <c r="A72" s="7" t="s">
        <v>126</v>
      </c>
      <c r="B72" s="1" t="s">
        <v>249</v>
      </c>
      <c r="C72" s="4">
        <v>51</v>
      </c>
      <c r="D72" s="4">
        <v>314</v>
      </c>
      <c r="E72" s="4" t="s">
        <v>312</v>
      </c>
    </row>
    <row r="73" spans="1:5" x14ac:dyDescent="0.35">
      <c r="A73" s="7" t="s">
        <v>126</v>
      </c>
      <c r="B73" s="1" t="s">
        <v>251</v>
      </c>
      <c r="C73" s="4">
        <v>59</v>
      </c>
      <c r="D73" s="4">
        <v>314</v>
      </c>
      <c r="E73" s="4" t="s">
        <v>313</v>
      </c>
    </row>
    <row r="74" spans="1:5" x14ac:dyDescent="0.35">
      <c r="A74" s="7" t="s">
        <v>126</v>
      </c>
      <c r="B74" s="1" t="s">
        <v>253</v>
      </c>
      <c r="C74" s="4">
        <v>52</v>
      </c>
      <c r="D74" s="4">
        <v>314</v>
      </c>
      <c r="E74" s="4" t="s">
        <v>314</v>
      </c>
    </row>
    <row r="75" spans="1:5" x14ac:dyDescent="0.35">
      <c r="A75" s="7" t="s">
        <v>126</v>
      </c>
      <c r="B75" s="1" t="s">
        <v>255</v>
      </c>
      <c r="C75" s="4">
        <v>152</v>
      </c>
      <c r="D75" s="4">
        <v>314</v>
      </c>
      <c r="E75" s="4" t="s">
        <v>315</v>
      </c>
    </row>
    <row r="76" spans="1:5" x14ac:dyDescent="0.35">
      <c r="A76" s="7" t="s">
        <v>127</v>
      </c>
      <c r="B76" s="1" t="s">
        <v>249</v>
      </c>
      <c r="C76" s="4">
        <v>64</v>
      </c>
      <c r="D76" s="4">
        <v>339</v>
      </c>
      <c r="E76" s="4" t="s">
        <v>316</v>
      </c>
    </row>
    <row r="77" spans="1:5" x14ac:dyDescent="0.35">
      <c r="A77" s="7" t="s">
        <v>127</v>
      </c>
      <c r="B77" s="1" t="s">
        <v>251</v>
      </c>
      <c r="C77" s="4">
        <v>56</v>
      </c>
      <c r="D77" s="4">
        <v>339</v>
      </c>
      <c r="E77" s="4" t="s">
        <v>317</v>
      </c>
    </row>
    <row r="78" spans="1:5" x14ac:dyDescent="0.35">
      <c r="A78" s="7" t="s">
        <v>127</v>
      </c>
      <c r="B78" s="1" t="s">
        <v>253</v>
      </c>
      <c r="C78" s="4">
        <v>68</v>
      </c>
      <c r="D78" s="4">
        <v>339</v>
      </c>
      <c r="E78" s="4" t="s">
        <v>318</v>
      </c>
    </row>
    <row r="79" spans="1:5" x14ac:dyDescent="0.35">
      <c r="A79" s="7" t="s">
        <v>127</v>
      </c>
      <c r="B79" s="1" t="s">
        <v>255</v>
      </c>
      <c r="C79" s="4">
        <v>151</v>
      </c>
      <c r="D79" s="4">
        <v>339</v>
      </c>
      <c r="E79" s="4" t="s">
        <v>319</v>
      </c>
    </row>
    <row r="80" spans="1:5" x14ac:dyDescent="0.35">
      <c r="A80" s="7" t="s">
        <v>128</v>
      </c>
      <c r="B80" s="1" t="s">
        <v>249</v>
      </c>
      <c r="C80" s="4">
        <v>51</v>
      </c>
      <c r="D80" s="4">
        <v>310</v>
      </c>
      <c r="E80" s="4" t="s">
        <v>317</v>
      </c>
    </row>
    <row r="81" spans="1:5" x14ac:dyDescent="0.35">
      <c r="A81" s="7" t="s">
        <v>128</v>
      </c>
      <c r="B81" s="1" t="s">
        <v>251</v>
      </c>
      <c r="C81" s="4">
        <v>79</v>
      </c>
      <c r="D81" s="4">
        <v>310</v>
      </c>
      <c r="E81" s="4" t="s">
        <v>320</v>
      </c>
    </row>
    <row r="82" spans="1:5" x14ac:dyDescent="0.35">
      <c r="A82" s="7" t="s">
        <v>128</v>
      </c>
      <c r="B82" s="1" t="s">
        <v>253</v>
      </c>
      <c r="C82" s="4">
        <v>46</v>
      </c>
      <c r="D82" s="4">
        <v>310</v>
      </c>
      <c r="E82" s="4" t="s">
        <v>321</v>
      </c>
    </row>
    <row r="83" spans="1:5" x14ac:dyDescent="0.35">
      <c r="A83" s="7" t="s">
        <v>128</v>
      </c>
      <c r="B83" s="1" t="s">
        <v>255</v>
      </c>
      <c r="C83" s="4">
        <v>134</v>
      </c>
      <c r="D83" s="4">
        <v>310</v>
      </c>
      <c r="E83" s="4" t="s">
        <v>322</v>
      </c>
    </row>
    <row r="84" spans="1:5" x14ac:dyDescent="0.35">
      <c r="A84" s="7" t="s">
        <v>129</v>
      </c>
      <c r="B84" s="1" t="s">
        <v>249</v>
      </c>
      <c r="C84" s="4">
        <v>64</v>
      </c>
      <c r="D84" s="4">
        <v>395</v>
      </c>
      <c r="E84" s="4" t="s">
        <v>312</v>
      </c>
    </row>
    <row r="85" spans="1:5" x14ac:dyDescent="0.35">
      <c r="A85" s="7" t="s">
        <v>129</v>
      </c>
      <c r="B85" s="1" t="s">
        <v>251</v>
      </c>
      <c r="C85" s="4">
        <v>110</v>
      </c>
      <c r="D85" s="4">
        <v>395</v>
      </c>
      <c r="E85" s="4" t="s">
        <v>295</v>
      </c>
    </row>
    <row r="86" spans="1:5" x14ac:dyDescent="0.35">
      <c r="A86" s="7" t="s">
        <v>129</v>
      </c>
      <c r="B86" s="1" t="s">
        <v>253</v>
      </c>
      <c r="C86" s="4">
        <v>55</v>
      </c>
      <c r="D86" s="4">
        <v>395</v>
      </c>
      <c r="E86" s="4" t="s">
        <v>323</v>
      </c>
    </row>
    <row r="87" spans="1:5" x14ac:dyDescent="0.35">
      <c r="A87" s="7" t="s">
        <v>129</v>
      </c>
      <c r="B87" s="1" t="s">
        <v>255</v>
      </c>
      <c r="C87" s="4">
        <v>166</v>
      </c>
      <c r="D87" s="4">
        <v>395</v>
      </c>
      <c r="E87" s="4" t="s">
        <v>324</v>
      </c>
    </row>
    <row r="88" spans="1:5" x14ac:dyDescent="0.35">
      <c r="A88" s="7" t="s">
        <v>130</v>
      </c>
      <c r="B88" s="1" t="s">
        <v>249</v>
      </c>
      <c r="C88" s="4">
        <v>89</v>
      </c>
      <c r="D88" s="4">
        <v>371</v>
      </c>
      <c r="E88" s="4" t="s">
        <v>273</v>
      </c>
    </row>
    <row r="89" spans="1:5" x14ac:dyDescent="0.35">
      <c r="A89" s="7" t="s">
        <v>130</v>
      </c>
      <c r="B89" s="1" t="s">
        <v>251</v>
      </c>
      <c r="C89" s="4">
        <v>80</v>
      </c>
      <c r="D89" s="4">
        <v>371</v>
      </c>
      <c r="E89" s="4" t="s">
        <v>283</v>
      </c>
    </row>
    <row r="90" spans="1:5" x14ac:dyDescent="0.35">
      <c r="A90" s="7" t="s">
        <v>130</v>
      </c>
      <c r="B90" s="1" t="s">
        <v>253</v>
      </c>
      <c r="C90" s="4">
        <v>47</v>
      </c>
      <c r="D90" s="4">
        <v>371</v>
      </c>
      <c r="E90" s="4" t="s">
        <v>325</v>
      </c>
    </row>
    <row r="91" spans="1:5" x14ac:dyDescent="0.35">
      <c r="A91" s="7" t="s">
        <v>130</v>
      </c>
      <c r="B91" s="1" t="s">
        <v>255</v>
      </c>
      <c r="C91" s="4">
        <v>155</v>
      </c>
      <c r="D91" s="4">
        <v>371</v>
      </c>
      <c r="E91" s="4" t="s">
        <v>326</v>
      </c>
    </row>
    <row r="92" spans="1:5" x14ac:dyDescent="0.35">
      <c r="A92" s="7" t="s">
        <v>131</v>
      </c>
      <c r="B92" s="1" t="s">
        <v>249</v>
      </c>
      <c r="C92" s="4">
        <v>115</v>
      </c>
      <c r="D92" s="4">
        <v>424</v>
      </c>
      <c r="E92" s="4" t="s">
        <v>327</v>
      </c>
    </row>
    <row r="93" spans="1:5" x14ac:dyDescent="0.35">
      <c r="A93" s="7" t="s">
        <v>131</v>
      </c>
      <c r="B93" s="1" t="s">
        <v>251</v>
      </c>
      <c r="C93" s="4">
        <v>98</v>
      </c>
      <c r="D93" s="4">
        <v>424</v>
      </c>
      <c r="E93" s="4" t="s">
        <v>292</v>
      </c>
    </row>
    <row r="94" spans="1:5" x14ac:dyDescent="0.35">
      <c r="A94" s="7" t="s">
        <v>131</v>
      </c>
      <c r="B94" s="1" t="s">
        <v>253</v>
      </c>
      <c r="C94" s="4">
        <v>48</v>
      </c>
      <c r="D94" s="4">
        <v>424</v>
      </c>
      <c r="E94" s="4" t="s">
        <v>212</v>
      </c>
    </row>
    <row r="95" spans="1:5" x14ac:dyDescent="0.35">
      <c r="A95" s="7" t="s">
        <v>131</v>
      </c>
      <c r="B95" s="1" t="s">
        <v>255</v>
      </c>
      <c r="C95" s="4">
        <v>163</v>
      </c>
      <c r="D95" s="4">
        <v>424</v>
      </c>
      <c r="E95" s="4" t="s">
        <v>328</v>
      </c>
    </row>
    <row r="96" spans="1:5" x14ac:dyDescent="0.35">
      <c r="A96" s="7" t="s">
        <v>132</v>
      </c>
      <c r="B96" s="1" t="s">
        <v>249</v>
      </c>
      <c r="C96" s="4">
        <v>157</v>
      </c>
      <c r="D96" s="4">
        <v>472</v>
      </c>
      <c r="E96" s="4" t="s">
        <v>329</v>
      </c>
    </row>
    <row r="97" spans="1:5" x14ac:dyDescent="0.35">
      <c r="A97" s="7" t="s">
        <v>132</v>
      </c>
      <c r="B97" s="1" t="s">
        <v>251</v>
      </c>
      <c r="C97" s="4">
        <v>105</v>
      </c>
      <c r="D97" s="4">
        <v>472</v>
      </c>
      <c r="E97" s="4" t="s">
        <v>305</v>
      </c>
    </row>
    <row r="98" spans="1:5" x14ac:dyDescent="0.35">
      <c r="A98" s="7" t="s">
        <v>132</v>
      </c>
      <c r="B98" s="1" t="s">
        <v>253</v>
      </c>
      <c r="C98" s="4">
        <v>52</v>
      </c>
      <c r="D98" s="4">
        <v>472</v>
      </c>
      <c r="E98" s="4" t="s">
        <v>330</v>
      </c>
    </row>
    <row r="99" spans="1:5" x14ac:dyDescent="0.35">
      <c r="A99" s="7" t="s">
        <v>132</v>
      </c>
      <c r="B99" s="1" t="s">
        <v>255</v>
      </c>
      <c r="C99" s="4">
        <v>158</v>
      </c>
      <c r="D99" s="4">
        <v>472</v>
      </c>
      <c r="E99" s="4" t="s">
        <v>261</v>
      </c>
    </row>
    <row r="100" spans="1:5" x14ac:dyDescent="0.35">
      <c r="A100" s="7"/>
    </row>
    <row r="101" spans="1:5" x14ac:dyDescent="0.35">
      <c r="A101" s="7"/>
    </row>
    <row r="102" spans="1:5" x14ac:dyDescent="0.35">
      <c r="A102" s="7"/>
    </row>
    <row r="103" spans="1:5" x14ac:dyDescent="0.35">
      <c r="A103" s="7"/>
    </row>
    <row r="104" spans="1:5" x14ac:dyDescent="0.35">
      <c r="A104" s="7"/>
    </row>
    <row r="105" spans="1:5" x14ac:dyDescent="0.35">
      <c r="A105" s="7"/>
    </row>
    <row r="106" spans="1:5" x14ac:dyDescent="0.35">
      <c r="A106" s="7"/>
    </row>
    <row r="107" spans="1:5" x14ac:dyDescent="0.35">
      <c r="A107" s="7"/>
    </row>
    <row r="108" spans="1:5" x14ac:dyDescent="0.35">
      <c r="A108" s="7"/>
    </row>
    <row r="109" spans="1:5" x14ac:dyDescent="0.35">
      <c r="A109" s="7"/>
    </row>
    <row r="110" spans="1:5" x14ac:dyDescent="0.35">
      <c r="A110" s="7"/>
    </row>
    <row r="111" spans="1:5" x14ac:dyDescent="0.35">
      <c r="A111" s="7"/>
    </row>
    <row r="112" spans="1:5"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000"/>
  <sheetViews>
    <sheetView workbookViewId="0"/>
  </sheetViews>
  <sheetFormatPr defaultColWidth="11.07421875" defaultRowHeight="15.5" x14ac:dyDescent="0.35"/>
  <cols>
    <col min="1" max="1" width="6.921875" customWidth="1"/>
    <col min="2" max="2" width="16.69140625" customWidth="1"/>
    <col min="3" max="3" width="24.921875" bestFit="1" customWidth="1"/>
  </cols>
  <sheetData>
    <row r="1" spans="1:3" ht="20" x14ac:dyDescent="0.4">
      <c r="A1" s="30" t="s">
        <v>31</v>
      </c>
      <c r="B1" s="7"/>
    </row>
    <row r="2" spans="1:3" x14ac:dyDescent="0.35">
      <c r="A2" s="7" t="s">
        <v>8</v>
      </c>
      <c r="B2" s="7"/>
    </row>
    <row r="3" spans="1:3" ht="31" x14ac:dyDescent="0.35">
      <c r="A3" s="8" t="s">
        <v>107</v>
      </c>
      <c r="B3" s="8" t="s">
        <v>331</v>
      </c>
      <c r="C3" s="5" t="s">
        <v>108</v>
      </c>
    </row>
    <row r="4" spans="1:3" x14ac:dyDescent="0.35">
      <c r="A4" s="7" t="s">
        <v>122</v>
      </c>
      <c r="B4" s="7" t="s">
        <v>332</v>
      </c>
      <c r="C4" s="4">
        <v>155</v>
      </c>
    </row>
    <row r="5" spans="1:3" x14ac:dyDescent="0.35">
      <c r="A5" s="7" t="s">
        <v>122</v>
      </c>
      <c r="B5" s="7" t="s">
        <v>333</v>
      </c>
      <c r="C5" s="4">
        <v>53</v>
      </c>
    </row>
    <row r="6" spans="1:3" x14ac:dyDescent="0.35">
      <c r="A6" s="7" t="s">
        <v>122</v>
      </c>
      <c r="B6" s="7" t="s">
        <v>334</v>
      </c>
      <c r="C6" s="4">
        <v>72</v>
      </c>
    </row>
    <row r="7" spans="1:3" x14ac:dyDescent="0.35">
      <c r="A7" s="7" t="s">
        <v>122</v>
      </c>
      <c r="B7" s="7" t="s">
        <v>335</v>
      </c>
      <c r="C7" s="4">
        <v>22</v>
      </c>
    </row>
    <row r="8" spans="1:3" x14ac:dyDescent="0.35">
      <c r="A8" s="7" t="s">
        <v>122</v>
      </c>
      <c r="B8" s="7" t="s">
        <v>336</v>
      </c>
      <c r="C8" s="4">
        <v>9</v>
      </c>
    </row>
    <row r="9" spans="1:3" x14ac:dyDescent="0.35">
      <c r="A9" s="7" t="s">
        <v>123</v>
      </c>
      <c r="B9" s="7" t="s">
        <v>332</v>
      </c>
      <c r="C9" s="4">
        <v>103</v>
      </c>
    </row>
    <row r="10" spans="1:3" x14ac:dyDescent="0.35">
      <c r="A10" s="7" t="s">
        <v>123</v>
      </c>
      <c r="B10" s="7" t="s">
        <v>333</v>
      </c>
      <c r="C10" s="4">
        <v>44</v>
      </c>
    </row>
    <row r="11" spans="1:3" x14ac:dyDescent="0.35">
      <c r="A11" s="7" t="s">
        <v>123</v>
      </c>
      <c r="B11" s="7" t="s">
        <v>334</v>
      </c>
      <c r="C11" s="4">
        <v>54</v>
      </c>
    </row>
    <row r="12" spans="1:3" x14ac:dyDescent="0.35">
      <c r="A12" s="7" t="s">
        <v>123</v>
      </c>
      <c r="B12" s="7" t="s">
        <v>335</v>
      </c>
      <c r="C12" s="4">
        <v>17</v>
      </c>
    </row>
    <row r="13" spans="1:3" x14ac:dyDescent="0.35">
      <c r="A13" s="7" t="s">
        <v>123</v>
      </c>
      <c r="B13" s="7" t="s">
        <v>336</v>
      </c>
      <c r="C13" s="4">
        <v>10</v>
      </c>
    </row>
    <row r="14" spans="1:3" x14ac:dyDescent="0.35">
      <c r="A14" s="7" t="s">
        <v>124</v>
      </c>
      <c r="B14" s="7" t="s">
        <v>332</v>
      </c>
      <c r="C14" s="4">
        <v>111</v>
      </c>
    </row>
    <row r="15" spans="1:3" x14ac:dyDescent="0.35">
      <c r="A15" s="7" t="s">
        <v>124</v>
      </c>
      <c r="B15" s="7" t="s">
        <v>333</v>
      </c>
      <c r="C15" s="4">
        <v>42</v>
      </c>
    </row>
    <row r="16" spans="1:3" x14ac:dyDescent="0.35">
      <c r="A16" s="7" t="s">
        <v>124</v>
      </c>
      <c r="B16" s="7" t="s">
        <v>334</v>
      </c>
      <c r="C16" s="4">
        <v>50</v>
      </c>
    </row>
    <row r="17" spans="1:3" x14ac:dyDescent="0.35">
      <c r="A17" s="7" t="s">
        <v>124</v>
      </c>
      <c r="B17" s="7" t="s">
        <v>335</v>
      </c>
      <c r="C17" s="4">
        <v>32</v>
      </c>
    </row>
    <row r="18" spans="1:3" x14ac:dyDescent="0.35">
      <c r="A18" s="7" t="s">
        <v>124</v>
      </c>
      <c r="B18" s="7" t="s">
        <v>336</v>
      </c>
      <c r="C18" s="4">
        <v>12</v>
      </c>
    </row>
    <row r="19" spans="1:3" x14ac:dyDescent="0.35">
      <c r="A19" s="7" t="s">
        <v>125</v>
      </c>
      <c r="B19" s="7" t="s">
        <v>332</v>
      </c>
      <c r="C19" s="4">
        <v>103</v>
      </c>
    </row>
    <row r="20" spans="1:3" x14ac:dyDescent="0.35">
      <c r="A20" s="7" t="s">
        <v>125</v>
      </c>
      <c r="B20" s="7" t="s">
        <v>333</v>
      </c>
      <c r="C20" s="4">
        <v>35</v>
      </c>
    </row>
    <row r="21" spans="1:3" x14ac:dyDescent="0.35">
      <c r="A21" s="7" t="s">
        <v>125</v>
      </c>
      <c r="B21" s="7" t="s">
        <v>334</v>
      </c>
      <c r="C21" s="4">
        <v>40</v>
      </c>
    </row>
    <row r="22" spans="1:3" x14ac:dyDescent="0.35">
      <c r="A22" s="7" t="s">
        <v>125</v>
      </c>
      <c r="B22" s="7" t="s">
        <v>335</v>
      </c>
      <c r="C22" s="4">
        <v>13</v>
      </c>
    </row>
    <row r="23" spans="1:3" x14ac:dyDescent="0.35">
      <c r="A23" s="7" t="s">
        <v>125</v>
      </c>
      <c r="B23" s="7" t="s">
        <v>336</v>
      </c>
      <c r="C23" s="4">
        <v>24</v>
      </c>
    </row>
    <row r="24" spans="1:3" x14ac:dyDescent="0.35">
      <c r="A24" s="7" t="s">
        <v>126</v>
      </c>
      <c r="B24" s="7" t="s">
        <v>332</v>
      </c>
      <c r="C24" s="4">
        <v>89</v>
      </c>
    </row>
    <row r="25" spans="1:3" x14ac:dyDescent="0.35">
      <c r="A25" s="7" t="s">
        <v>126</v>
      </c>
      <c r="B25" s="7" t="s">
        <v>333</v>
      </c>
      <c r="C25" s="4">
        <v>30</v>
      </c>
    </row>
    <row r="26" spans="1:3" x14ac:dyDescent="0.35">
      <c r="A26" s="7" t="s">
        <v>126</v>
      </c>
      <c r="B26" s="7" t="s">
        <v>334</v>
      </c>
      <c r="C26" s="4">
        <v>48</v>
      </c>
    </row>
    <row r="27" spans="1:3" x14ac:dyDescent="0.35">
      <c r="A27" s="7" t="s">
        <v>126</v>
      </c>
      <c r="B27" s="7" t="s">
        <v>335</v>
      </c>
      <c r="C27" s="4">
        <v>9</v>
      </c>
    </row>
    <row r="28" spans="1:3" x14ac:dyDescent="0.35">
      <c r="A28" s="7" t="s">
        <v>126</v>
      </c>
      <c r="B28" s="7" t="s">
        <v>336</v>
      </c>
      <c r="C28" s="4">
        <v>15</v>
      </c>
    </row>
    <row r="29" spans="1:3" x14ac:dyDescent="0.35">
      <c r="A29" s="7" t="s">
        <v>127</v>
      </c>
      <c r="B29" s="7" t="s">
        <v>332</v>
      </c>
      <c r="C29" s="4">
        <v>78</v>
      </c>
    </row>
    <row r="30" spans="1:3" x14ac:dyDescent="0.35">
      <c r="A30" s="7" t="s">
        <v>127</v>
      </c>
      <c r="B30" s="7" t="s">
        <v>333</v>
      </c>
      <c r="C30" s="4">
        <v>28</v>
      </c>
    </row>
    <row r="31" spans="1:3" x14ac:dyDescent="0.35">
      <c r="A31" s="7" t="s">
        <v>127</v>
      </c>
      <c r="B31" s="7" t="s">
        <v>334</v>
      </c>
      <c r="C31" s="4">
        <v>46</v>
      </c>
    </row>
    <row r="32" spans="1:3" x14ac:dyDescent="0.35">
      <c r="A32" s="7" t="s">
        <v>127</v>
      </c>
      <c r="B32" s="7" t="s">
        <v>335</v>
      </c>
      <c r="C32" s="4">
        <v>14</v>
      </c>
    </row>
    <row r="33" spans="1:3" x14ac:dyDescent="0.35">
      <c r="A33" s="7" t="s">
        <v>127</v>
      </c>
      <c r="B33" s="7" t="s">
        <v>336</v>
      </c>
      <c r="C33" s="4">
        <v>25</v>
      </c>
    </row>
    <row r="34" spans="1:3" x14ac:dyDescent="0.35">
      <c r="A34" s="7" t="s">
        <v>128</v>
      </c>
      <c r="B34" s="7" t="s">
        <v>332</v>
      </c>
      <c r="C34" s="4">
        <v>81</v>
      </c>
    </row>
    <row r="35" spans="1:3" x14ac:dyDescent="0.35">
      <c r="A35" s="7" t="s">
        <v>128</v>
      </c>
      <c r="B35" s="7" t="s">
        <v>333</v>
      </c>
      <c r="C35" s="4">
        <v>45</v>
      </c>
    </row>
    <row r="36" spans="1:3" x14ac:dyDescent="0.35">
      <c r="A36" s="7" t="s">
        <v>128</v>
      </c>
      <c r="B36" s="7" t="s">
        <v>334</v>
      </c>
      <c r="C36" s="4">
        <v>45</v>
      </c>
    </row>
    <row r="37" spans="1:3" x14ac:dyDescent="0.35">
      <c r="A37" s="7" t="s">
        <v>128</v>
      </c>
      <c r="B37" s="7" t="s">
        <v>335</v>
      </c>
      <c r="C37" s="4">
        <v>13</v>
      </c>
    </row>
    <row r="38" spans="1:3" x14ac:dyDescent="0.35">
      <c r="A38" s="7" t="s">
        <v>128</v>
      </c>
      <c r="B38" s="7" t="s">
        <v>336</v>
      </c>
      <c r="C38" s="4">
        <v>16</v>
      </c>
    </row>
    <row r="39" spans="1:3" x14ac:dyDescent="0.35">
      <c r="A39" s="7" t="s">
        <v>129</v>
      </c>
      <c r="B39" s="7" t="s">
        <v>332</v>
      </c>
      <c r="C39" s="4">
        <v>121</v>
      </c>
    </row>
    <row r="40" spans="1:3" x14ac:dyDescent="0.35">
      <c r="A40" s="7" t="s">
        <v>129</v>
      </c>
      <c r="B40" s="7" t="s">
        <v>333</v>
      </c>
      <c r="C40" s="4">
        <v>45</v>
      </c>
    </row>
    <row r="41" spans="1:3" x14ac:dyDescent="0.35">
      <c r="A41" s="7" t="s">
        <v>129</v>
      </c>
      <c r="B41" s="7" t="s">
        <v>334</v>
      </c>
      <c r="C41" s="4">
        <v>39</v>
      </c>
    </row>
    <row r="42" spans="1:3" x14ac:dyDescent="0.35">
      <c r="A42" s="7" t="s">
        <v>129</v>
      </c>
      <c r="B42" s="7" t="s">
        <v>335</v>
      </c>
      <c r="C42" s="4">
        <v>19</v>
      </c>
    </row>
    <row r="43" spans="1:3" x14ac:dyDescent="0.35">
      <c r="A43" s="7" t="s">
        <v>129</v>
      </c>
      <c r="B43" s="7" t="s">
        <v>336</v>
      </c>
      <c r="C43" s="4">
        <v>29</v>
      </c>
    </row>
    <row r="44" spans="1:3" x14ac:dyDescent="0.35">
      <c r="A44" s="7" t="s">
        <v>130</v>
      </c>
      <c r="B44" s="7" t="s">
        <v>332</v>
      </c>
      <c r="C44" s="4">
        <v>108</v>
      </c>
    </row>
    <row r="45" spans="1:3" x14ac:dyDescent="0.35">
      <c r="A45" s="7" t="s">
        <v>130</v>
      </c>
      <c r="B45" s="7" t="s">
        <v>333</v>
      </c>
      <c r="C45" s="4">
        <v>25</v>
      </c>
    </row>
    <row r="46" spans="1:3" x14ac:dyDescent="0.35">
      <c r="A46" s="7" t="s">
        <v>130</v>
      </c>
      <c r="B46" s="7" t="s">
        <v>334</v>
      </c>
      <c r="C46" s="4">
        <v>45</v>
      </c>
    </row>
    <row r="47" spans="1:3" x14ac:dyDescent="0.35">
      <c r="A47" s="7" t="s">
        <v>130</v>
      </c>
      <c r="B47" s="7" t="s">
        <v>335</v>
      </c>
      <c r="C47" s="4">
        <v>13</v>
      </c>
    </row>
    <row r="48" spans="1:3" x14ac:dyDescent="0.35">
      <c r="A48" s="7" t="s">
        <v>130</v>
      </c>
      <c r="B48" s="7" t="s">
        <v>336</v>
      </c>
      <c r="C48" s="4">
        <v>24</v>
      </c>
    </row>
    <row r="49" spans="1:3" x14ac:dyDescent="0.35">
      <c r="A49" s="7" t="s">
        <v>131</v>
      </c>
      <c r="B49" s="7" t="s">
        <v>332</v>
      </c>
      <c r="C49" s="4">
        <v>128</v>
      </c>
    </row>
    <row r="50" spans="1:3" x14ac:dyDescent="0.35">
      <c r="A50" s="7" t="s">
        <v>131</v>
      </c>
      <c r="B50" s="7" t="s">
        <v>333</v>
      </c>
      <c r="C50" s="4">
        <v>36</v>
      </c>
    </row>
    <row r="51" spans="1:3" x14ac:dyDescent="0.35">
      <c r="A51" s="7" t="s">
        <v>131</v>
      </c>
      <c r="B51" s="7" t="s">
        <v>334</v>
      </c>
      <c r="C51" s="4">
        <v>41</v>
      </c>
    </row>
    <row r="52" spans="1:3" x14ac:dyDescent="0.35">
      <c r="A52" s="7" t="s">
        <v>131</v>
      </c>
      <c r="B52" s="7" t="s">
        <v>335</v>
      </c>
      <c r="C52" s="4">
        <v>21</v>
      </c>
    </row>
    <row r="53" spans="1:3" x14ac:dyDescent="0.35">
      <c r="A53" s="7" t="s">
        <v>131</v>
      </c>
      <c r="B53" s="7" t="s">
        <v>336</v>
      </c>
      <c r="C53" s="4">
        <v>20</v>
      </c>
    </row>
    <row r="54" spans="1:3" x14ac:dyDescent="0.35">
      <c r="A54" s="7" t="s">
        <v>132</v>
      </c>
      <c r="B54" s="7" t="s">
        <v>332</v>
      </c>
      <c r="C54" s="4">
        <v>155</v>
      </c>
    </row>
    <row r="55" spans="1:3" x14ac:dyDescent="0.35">
      <c r="A55" s="7" t="s">
        <v>132</v>
      </c>
      <c r="B55" s="7" t="s">
        <v>333</v>
      </c>
      <c r="C55" s="4">
        <v>30</v>
      </c>
    </row>
    <row r="56" spans="1:3" x14ac:dyDescent="0.35">
      <c r="A56" s="7" t="s">
        <v>132</v>
      </c>
      <c r="B56" s="7" t="s">
        <v>334</v>
      </c>
      <c r="C56" s="4">
        <v>47</v>
      </c>
    </row>
    <row r="57" spans="1:3" x14ac:dyDescent="0.35">
      <c r="A57" s="7" t="s">
        <v>132</v>
      </c>
      <c r="B57" s="7" t="s">
        <v>335</v>
      </c>
      <c r="C57" s="4">
        <v>25</v>
      </c>
    </row>
    <row r="58" spans="1:3" x14ac:dyDescent="0.35">
      <c r="A58" s="7" t="s">
        <v>132</v>
      </c>
      <c r="B58" s="7" t="s">
        <v>336</v>
      </c>
      <c r="C58" s="4">
        <v>22</v>
      </c>
    </row>
    <row r="59" spans="1:3" x14ac:dyDescent="0.35">
      <c r="A59" s="7"/>
      <c r="B59" s="7"/>
    </row>
    <row r="60" spans="1:3" x14ac:dyDescent="0.35">
      <c r="A60" s="7"/>
      <c r="B60" s="7"/>
    </row>
    <row r="61" spans="1:3" x14ac:dyDescent="0.35">
      <c r="A61" s="7"/>
      <c r="B61" s="7"/>
    </row>
    <row r="62" spans="1:3" x14ac:dyDescent="0.35">
      <c r="A62" s="7"/>
      <c r="B62" s="7"/>
    </row>
    <row r="63" spans="1:3" x14ac:dyDescent="0.35">
      <c r="A63" s="7"/>
      <c r="B63" s="7"/>
    </row>
    <row r="64" spans="1:3" x14ac:dyDescent="0.35">
      <c r="A64" s="7"/>
      <c r="B64" s="7"/>
    </row>
    <row r="65" spans="1:2" x14ac:dyDescent="0.35">
      <c r="A65" s="7"/>
      <c r="B65" s="7"/>
    </row>
    <row r="66" spans="1:2" x14ac:dyDescent="0.35">
      <c r="A66" s="7"/>
      <c r="B66" s="7"/>
    </row>
    <row r="67" spans="1:2" x14ac:dyDescent="0.35">
      <c r="A67" s="7"/>
      <c r="B67" s="7"/>
    </row>
    <row r="68" spans="1:2" x14ac:dyDescent="0.35">
      <c r="A68" s="7"/>
      <c r="B68" s="7"/>
    </row>
    <row r="69" spans="1:2" x14ac:dyDescent="0.35">
      <c r="A69" s="7"/>
      <c r="B69" s="7"/>
    </row>
    <row r="70" spans="1:2" x14ac:dyDescent="0.35">
      <c r="A70" s="7"/>
      <c r="B70" s="7"/>
    </row>
    <row r="71" spans="1:2" x14ac:dyDescent="0.35">
      <c r="A71" s="7"/>
      <c r="B71" s="7"/>
    </row>
    <row r="72" spans="1:2" x14ac:dyDescent="0.35">
      <c r="A72" s="7"/>
      <c r="B72" s="7"/>
    </row>
    <row r="73" spans="1:2" x14ac:dyDescent="0.35">
      <c r="A73" s="7"/>
      <c r="B73" s="7"/>
    </row>
    <row r="74" spans="1:2" x14ac:dyDescent="0.35">
      <c r="A74" s="7"/>
      <c r="B74" s="7"/>
    </row>
    <row r="75" spans="1:2" x14ac:dyDescent="0.35">
      <c r="A75" s="7"/>
      <c r="B75" s="7"/>
    </row>
    <row r="76" spans="1:2" x14ac:dyDescent="0.35">
      <c r="A76" s="7"/>
      <c r="B76" s="7"/>
    </row>
    <row r="77" spans="1:2" x14ac:dyDescent="0.35">
      <c r="A77" s="7"/>
      <c r="B77" s="7"/>
    </row>
    <row r="78" spans="1:2" x14ac:dyDescent="0.35">
      <c r="A78" s="7"/>
      <c r="B78" s="7"/>
    </row>
    <row r="79" spans="1:2" x14ac:dyDescent="0.35">
      <c r="A79" s="7"/>
      <c r="B79" s="7"/>
    </row>
    <row r="80" spans="1:2" x14ac:dyDescent="0.35">
      <c r="A80" s="7"/>
      <c r="B80" s="7"/>
    </row>
    <row r="81" spans="1:2" x14ac:dyDescent="0.35">
      <c r="A81" s="7"/>
      <c r="B81" s="7"/>
    </row>
    <row r="82" spans="1:2" x14ac:dyDescent="0.35">
      <c r="A82" s="7"/>
      <c r="B82" s="7"/>
    </row>
    <row r="83" spans="1:2" x14ac:dyDescent="0.35">
      <c r="A83" s="7"/>
      <c r="B83" s="7"/>
    </row>
    <row r="84" spans="1:2" x14ac:dyDescent="0.35">
      <c r="A84" s="7"/>
      <c r="B84" s="7"/>
    </row>
    <row r="85" spans="1:2" x14ac:dyDescent="0.35">
      <c r="A85" s="7"/>
      <c r="B85" s="7"/>
    </row>
    <row r="86" spans="1:2" x14ac:dyDescent="0.35">
      <c r="A86" s="7"/>
      <c r="B86" s="7"/>
    </row>
    <row r="87" spans="1:2" x14ac:dyDescent="0.35">
      <c r="A87" s="7"/>
      <c r="B87" s="7"/>
    </row>
    <row r="88" spans="1:2" x14ac:dyDescent="0.35">
      <c r="A88" s="7"/>
      <c r="B88" s="7"/>
    </row>
    <row r="89" spans="1:2" x14ac:dyDescent="0.35">
      <c r="A89" s="7"/>
      <c r="B89" s="7"/>
    </row>
    <row r="90" spans="1:2" x14ac:dyDescent="0.35">
      <c r="A90" s="7"/>
      <c r="B90" s="7"/>
    </row>
    <row r="91" spans="1:2" x14ac:dyDescent="0.35">
      <c r="A91" s="7"/>
      <c r="B91" s="7"/>
    </row>
    <row r="92" spans="1:2" x14ac:dyDescent="0.35">
      <c r="A92" s="7"/>
      <c r="B92" s="7"/>
    </row>
    <row r="93" spans="1:2" x14ac:dyDescent="0.35">
      <c r="A93" s="7"/>
      <c r="B93" s="7"/>
    </row>
    <row r="94" spans="1:2" x14ac:dyDescent="0.35">
      <c r="A94" s="7"/>
      <c r="B94" s="7"/>
    </row>
    <row r="95" spans="1:2" x14ac:dyDescent="0.35">
      <c r="A95" s="7"/>
      <c r="B95" s="7"/>
    </row>
    <row r="96" spans="1:2" x14ac:dyDescent="0.35">
      <c r="A96" s="7"/>
      <c r="B96" s="7"/>
    </row>
    <row r="97" spans="1:2" x14ac:dyDescent="0.35">
      <c r="A97" s="7"/>
      <c r="B97" s="7"/>
    </row>
    <row r="98" spans="1:2" x14ac:dyDescent="0.35">
      <c r="A98" s="7"/>
      <c r="B98" s="7"/>
    </row>
    <row r="99" spans="1:2" x14ac:dyDescent="0.35">
      <c r="A99" s="7"/>
      <c r="B99" s="7"/>
    </row>
    <row r="100" spans="1:2" x14ac:dyDescent="0.35">
      <c r="A100" s="7"/>
      <c r="B100" s="7"/>
    </row>
    <row r="101" spans="1:2" x14ac:dyDescent="0.35">
      <c r="A101" s="7"/>
      <c r="B101" s="7"/>
    </row>
    <row r="102" spans="1:2" x14ac:dyDescent="0.35">
      <c r="A102" s="7"/>
      <c r="B102" s="7"/>
    </row>
    <row r="103" spans="1:2" x14ac:dyDescent="0.35">
      <c r="A103" s="7"/>
      <c r="B103" s="7"/>
    </row>
    <row r="104" spans="1:2" x14ac:dyDescent="0.35">
      <c r="A104" s="7"/>
      <c r="B104" s="7"/>
    </row>
    <row r="105" spans="1:2" x14ac:dyDescent="0.35">
      <c r="A105" s="7"/>
      <c r="B105" s="7"/>
    </row>
    <row r="106" spans="1:2" x14ac:dyDescent="0.35">
      <c r="A106" s="7"/>
      <c r="B106" s="7"/>
    </row>
    <row r="107" spans="1:2" x14ac:dyDescent="0.35">
      <c r="A107" s="7"/>
      <c r="B107" s="7"/>
    </row>
    <row r="108" spans="1:2" x14ac:dyDescent="0.35">
      <c r="A108" s="7"/>
      <c r="B108" s="7"/>
    </row>
    <row r="109" spans="1:2" x14ac:dyDescent="0.35">
      <c r="A109" s="7"/>
      <c r="B109" s="7"/>
    </row>
    <row r="110" spans="1:2" x14ac:dyDescent="0.35">
      <c r="A110" s="7"/>
      <c r="B110" s="7"/>
    </row>
    <row r="111" spans="1:2" x14ac:dyDescent="0.35">
      <c r="A111" s="7"/>
      <c r="B111" s="7"/>
    </row>
    <row r="112" spans="1:2"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000"/>
  <sheetViews>
    <sheetView workbookViewId="0"/>
  </sheetViews>
  <sheetFormatPr defaultColWidth="11.07421875" defaultRowHeight="15.5" x14ac:dyDescent="0.35"/>
  <cols>
    <col min="1" max="2" width="16.69140625" customWidth="1"/>
    <col min="3" max="3" width="24.921875" bestFit="1" customWidth="1"/>
  </cols>
  <sheetData>
    <row r="1" spans="1:3" ht="20" x14ac:dyDescent="0.4">
      <c r="A1" s="30" t="s">
        <v>33</v>
      </c>
      <c r="B1" s="7"/>
    </row>
    <row r="2" spans="1:3" x14ac:dyDescent="0.35">
      <c r="A2" s="7" t="s">
        <v>8</v>
      </c>
      <c r="B2" s="7"/>
    </row>
    <row r="3" spans="1:3" ht="31" x14ac:dyDescent="0.35">
      <c r="A3" s="8" t="s">
        <v>337</v>
      </c>
      <c r="B3" s="8" t="s">
        <v>236</v>
      </c>
      <c r="C3" s="5" t="s">
        <v>108</v>
      </c>
    </row>
    <row r="4" spans="1:3" x14ac:dyDescent="0.35">
      <c r="A4" s="7" t="s">
        <v>338</v>
      </c>
      <c r="B4" s="7" t="s">
        <v>241</v>
      </c>
      <c r="C4" s="4">
        <v>68</v>
      </c>
    </row>
    <row r="5" spans="1:3" x14ac:dyDescent="0.35">
      <c r="A5" s="7" t="s">
        <v>338</v>
      </c>
      <c r="B5" s="7" t="s">
        <v>240</v>
      </c>
      <c r="C5" s="4">
        <v>46</v>
      </c>
    </row>
    <row r="6" spans="1:3" x14ac:dyDescent="0.35">
      <c r="A6" s="7" t="s">
        <v>339</v>
      </c>
      <c r="B6" s="7" t="s">
        <v>241</v>
      </c>
      <c r="C6" s="4">
        <v>2</v>
      </c>
    </row>
    <row r="7" spans="1:3" x14ac:dyDescent="0.35">
      <c r="A7" s="7" t="s">
        <v>339</v>
      </c>
      <c r="B7" s="7" t="s">
        <v>240</v>
      </c>
      <c r="C7" s="4">
        <v>1</v>
      </c>
    </row>
    <row r="8" spans="1:3" x14ac:dyDescent="0.35">
      <c r="A8" s="7" t="s">
        <v>340</v>
      </c>
      <c r="B8" s="7" t="s">
        <v>241</v>
      </c>
      <c r="C8" s="4">
        <v>3</v>
      </c>
    </row>
    <row r="9" spans="1:3" x14ac:dyDescent="0.35">
      <c r="A9" s="7" t="s">
        <v>340</v>
      </c>
      <c r="B9" s="7" t="s">
        <v>240</v>
      </c>
      <c r="C9" s="4">
        <v>89</v>
      </c>
    </row>
    <row r="10" spans="1:3" x14ac:dyDescent="0.35">
      <c r="A10" s="7" t="s">
        <v>341</v>
      </c>
      <c r="B10" s="7" t="s">
        <v>241</v>
      </c>
      <c r="C10" s="4">
        <v>2</v>
      </c>
    </row>
    <row r="11" spans="1:3" x14ac:dyDescent="0.35">
      <c r="A11" s="7" t="s">
        <v>341</v>
      </c>
      <c r="B11" s="7" t="s">
        <v>240</v>
      </c>
      <c r="C11" s="4">
        <v>5</v>
      </c>
    </row>
    <row r="12" spans="1:3" x14ac:dyDescent="0.35">
      <c r="A12" s="7" t="s">
        <v>342</v>
      </c>
      <c r="B12" s="7" t="s">
        <v>241</v>
      </c>
      <c r="C12" s="4">
        <v>9</v>
      </c>
    </row>
    <row r="13" spans="1:3" x14ac:dyDescent="0.35">
      <c r="A13" s="7" t="s">
        <v>342</v>
      </c>
      <c r="B13" s="7" t="s">
        <v>240</v>
      </c>
      <c r="C13" s="4">
        <v>156</v>
      </c>
    </row>
    <row r="14" spans="1:3" x14ac:dyDescent="0.35">
      <c r="A14" s="7" t="s">
        <v>343</v>
      </c>
      <c r="B14" s="7" t="s">
        <v>241</v>
      </c>
      <c r="C14" s="4">
        <v>7</v>
      </c>
    </row>
    <row r="15" spans="1:3" x14ac:dyDescent="0.35">
      <c r="A15" s="7" t="s">
        <v>343</v>
      </c>
      <c r="B15" s="7" t="s">
        <v>240</v>
      </c>
      <c r="C15" s="4">
        <v>48</v>
      </c>
    </row>
    <row r="16" spans="1:3" x14ac:dyDescent="0.35">
      <c r="A16" s="7" t="s">
        <v>344</v>
      </c>
      <c r="B16" s="7" t="s">
        <v>241</v>
      </c>
      <c r="C16" s="4">
        <v>1</v>
      </c>
    </row>
    <row r="17" spans="1:3" x14ac:dyDescent="0.35">
      <c r="A17" s="7" t="s">
        <v>344</v>
      </c>
      <c r="B17" s="7" t="s">
        <v>240</v>
      </c>
      <c r="C17" s="4">
        <v>11</v>
      </c>
    </row>
    <row r="18" spans="1:3" x14ac:dyDescent="0.35">
      <c r="A18" s="7" t="s">
        <v>345</v>
      </c>
      <c r="B18" s="7" t="s">
        <v>241</v>
      </c>
      <c r="C18" s="4">
        <v>0</v>
      </c>
    </row>
    <row r="19" spans="1:3" x14ac:dyDescent="0.35">
      <c r="A19" s="7" t="s">
        <v>345</v>
      </c>
      <c r="B19" s="7" t="s">
        <v>240</v>
      </c>
      <c r="C19" s="4">
        <v>7</v>
      </c>
    </row>
    <row r="20" spans="1:3" x14ac:dyDescent="0.35">
      <c r="A20" s="7" t="s">
        <v>346</v>
      </c>
      <c r="B20" s="7" t="s">
        <v>241</v>
      </c>
      <c r="C20" s="4">
        <v>5</v>
      </c>
    </row>
    <row r="21" spans="1:3" x14ac:dyDescent="0.35">
      <c r="A21" s="7" t="s">
        <v>346</v>
      </c>
      <c r="B21" s="7" t="s">
        <v>240</v>
      </c>
      <c r="C21" s="4">
        <v>92</v>
      </c>
    </row>
    <row r="22" spans="1:3" x14ac:dyDescent="0.35">
      <c r="A22" s="7" t="s">
        <v>347</v>
      </c>
      <c r="B22" s="7" t="s">
        <v>241</v>
      </c>
      <c r="C22" s="4">
        <v>2</v>
      </c>
    </row>
    <row r="23" spans="1:3" x14ac:dyDescent="0.35">
      <c r="A23" s="7" t="s">
        <v>347</v>
      </c>
      <c r="B23" s="7" t="s">
        <v>240</v>
      </c>
      <c r="C23" s="4">
        <v>30</v>
      </c>
    </row>
    <row r="24" spans="1:3" x14ac:dyDescent="0.35">
      <c r="A24" s="7"/>
      <c r="B24" s="7"/>
    </row>
    <row r="25" spans="1:3" x14ac:dyDescent="0.35">
      <c r="A25" s="7"/>
      <c r="B25" s="7"/>
    </row>
    <row r="26" spans="1:3" x14ac:dyDescent="0.35">
      <c r="A26" s="7"/>
      <c r="B26" s="7"/>
    </row>
    <row r="27" spans="1:3" x14ac:dyDescent="0.35">
      <c r="A27" s="7"/>
      <c r="B27" s="7"/>
    </row>
    <row r="28" spans="1:3" x14ac:dyDescent="0.35">
      <c r="A28" s="7"/>
      <c r="B28" s="7"/>
    </row>
    <row r="29" spans="1:3" x14ac:dyDescent="0.35">
      <c r="A29" s="7"/>
      <c r="B29" s="7"/>
    </row>
    <row r="30" spans="1:3" x14ac:dyDescent="0.35">
      <c r="A30" s="7"/>
      <c r="B30" s="7"/>
    </row>
    <row r="31" spans="1:3" x14ac:dyDescent="0.35">
      <c r="A31" s="7"/>
      <c r="B31" s="7"/>
    </row>
    <row r="32" spans="1:3" x14ac:dyDescent="0.35">
      <c r="A32" s="7"/>
      <c r="B32" s="7"/>
    </row>
    <row r="33" spans="1:2" x14ac:dyDescent="0.35">
      <c r="A33" s="7"/>
      <c r="B33" s="7"/>
    </row>
    <row r="34" spans="1:2" x14ac:dyDescent="0.35">
      <c r="A34" s="7"/>
      <c r="B34" s="7"/>
    </row>
    <row r="35" spans="1:2" x14ac:dyDescent="0.35">
      <c r="A35" s="7"/>
      <c r="B35" s="7"/>
    </row>
    <row r="36" spans="1:2" x14ac:dyDescent="0.35">
      <c r="A36" s="7"/>
      <c r="B36" s="7"/>
    </row>
    <row r="37" spans="1:2" x14ac:dyDescent="0.35">
      <c r="A37" s="7"/>
      <c r="B37" s="7"/>
    </row>
    <row r="38" spans="1:2" x14ac:dyDescent="0.35">
      <c r="A38" s="7"/>
      <c r="B38" s="7"/>
    </row>
    <row r="39" spans="1:2" x14ac:dyDescent="0.35">
      <c r="A39" s="7"/>
      <c r="B39" s="7"/>
    </row>
    <row r="40" spans="1:2" x14ac:dyDescent="0.35">
      <c r="A40" s="7"/>
      <c r="B40" s="7"/>
    </row>
    <row r="41" spans="1:2" x14ac:dyDescent="0.35">
      <c r="A41" s="7"/>
      <c r="B41" s="7"/>
    </row>
    <row r="42" spans="1:2" x14ac:dyDescent="0.35">
      <c r="A42" s="7"/>
      <c r="B42" s="7"/>
    </row>
    <row r="43" spans="1:2" x14ac:dyDescent="0.35">
      <c r="A43" s="7"/>
      <c r="B43" s="7"/>
    </row>
    <row r="44" spans="1:2" x14ac:dyDescent="0.35">
      <c r="A44" s="7"/>
      <c r="B44" s="7"/>
    </row>
    <row r="45" spans="1:2" x14ac:dyDescent="0.35">
      <c r="A45" s="7"/>
      <c r="B45" s="7"/>
    </row>
    <row r="46" spans="1:2" x14ac:dyDescent="0.35">
      <c r="A46" s="7"/>
      <c r="B46" s="7"/>
    </row>
    <row r="47" spans="1:2" x14ac:dyDescent="0.35">
      <c r="A47" s="7"/>
      <c r="B47" s="7"/>
    </row>
    <row r="48" spans="1:2" x14ac:dyDescent="0.35">
      <c r="A48" s="7"/>
      <c r="B48" s="7"/>
    </row>
    <row r="49" spans="1:2" x14ac:dyDescent="0.35">
      <c r="A49" s="7"/>
      <c r="B49" s="7"/>
    </row>
    <row r="50" spans="1:2" x14ac:dyDescent="0.35">
      <c r="A50" s="7"/>
      <c r="B50" s="7"/>
    </row>
    <row r="51" spans="1:2" x14ac:dyDescent="0.35">
      <c r="A51" s="7"/>
      <c r="B51" s="7"/>
    </row>
    <row r="52" spans="1:2" x14ac:dyDescent="0.35">
      <c r="A52" s="7"/>
      <c r="B52" s="7"/>
    </row>
    <row r="53" spans="1:2" x14ac:dyDescent="0.35">
      <c r="A53" s="7"/>
      <c r="B53" s="7"/>
    </row>
    <row r="54" spans="1:2" x14ac:dyDescent="0.35">
      <c r="A54" s="7"/>
      <c r="B54" s="7"/>
    </row>
    <row r="55" spans="1:2" x14ac:dyDescent="0.35">
      <c r="A55" s="7"/>
      <c r="B55" s="7"/>
    </row>
    <row r="56" spans="1:2" x14ac:dyDescent="0.35">
      <c r="A56" s="7"/>
      <c r="B56" s="7"/>
    </row>
    <row r="57" spans="1:2" x14ac:dyDescent="0.35">
      <c r="A57" s="7"/>
      <c r="B57" s="7"/>
    </row>
    <row r="58" spans="1:2" x14ac:dyDescent="0.35">
      <c r="A58" s="7"/>
      <c r="B58" s="7"/>
    </row>
    <row r="59" spans="1:2" x14ac:dyDescent="0.35">
      <c r="A59" s="7"/>
      <c r="B59" s="7"/>
    </row>
    <row r="60" spans="1:2" x14ac:dyDescent="0.35">
      <c r="A60" s="7"/>
      <c r="B60" s="7"/>
    </row>
    <row r="61" spans="1:2" x14ac:dyDescent="0.35">
      <c r="A61" s="7"/>
      <c r="B61" s="7"/>
    </row>
    <row r="62" spans="1:2" x14ac:dyDescent="0.35">
      <c r="A62" s="7"/>
      <c r="B62" s="7"/>
    </row>
    <row r="63" spans="1:2" x14ac:dyDescent="0.35">
      <c r="A63" s="7"/>
      <c r="B63" s="7"/>
    </row>
    <row r="64" spans="1:2" x14ac:dyDescent="0.35">
      <c r="A64" s="7"/>
      <c r="B64" s="7"/>
    </row>
    <row r="65" spans="1:2" x14ac:dyDescent="0.35">
      <c r="A65" s="7"/>
      <c r="B65" s="7"/>
    </row>
    <row r="66" spans="1:2" x14ac:dyDescent="0.35">
      <c r="A66" s="7"/>
      <c r="B66" s="7"/>
    </row>
    <row r="67" spans="1:2" x14ac:dyDescent="0.35">
      <c r="A67" s="7"/>
      <c r="B67" s="7"/>
    </row>
    <row r="68" spans="1:2" x14ac:dyDescent="0.35">
      <c r="A68" s="7"/>
      <c r="B68" s="7"/>
    </row>
    <row r="69" spans="1:2" x14ac:dyDescent="0.35">
      <c r="A69" s="7"/>
      <c r="B69" s="7"/>
    </row>
    <row r="70" spans="1:2" x14ac:dyDescent="0.35">
      <c r="A70" s="7"/>
      <c r="B70" s="7"/>
    </row>
    <row r="71" spans="1:2" x14ac:dyDescent="0.35">
      <c r="A71" s="7"/>
      <c r="B71" s="7"/>
    </row>
    <row r="72" spans="1:2" x14ac:dyDescent="0.35">
      <c r="A72" s="7"/>
      <c r="B72" s="7"/>
    </row>
    <row r="73" spans="1:2" x14ac:dyDescent="0.35">
      <c r="A73" s="7"/>
      <c r="B73" s="7"/>
    </row>
    <row r="74" spans="1:2" x14ac:dyDescent="0.35">
      <c r="A74" s="7"/>
      <c r="B74" s="7"/>
    </row>
    <row r="75" spans="1:2" x14ac:dyDescent="0.35">
      <c r="A75" s="7"/>
      <c r="B75" s="7"/>
    </row>
    <row r="76" spans="1:2" x14ac:dyDescent="0.35">
      <c r="A76" s="7"/>
      <c r="B76" s="7"/>
    </row>
    <row r="77" spans="1:2" x14ac:dyDescent="0.35">
      <c r="A77" s="7"/>
      <c r="B77" s="7"/>
    </row>
    <row r="78" spans="1:2" x14ac:dyDescent="0.35">
      <c r="A78" s="7"/>
      <c r="B78" s="7"/>
    </row>
    <row r="79" spans="1:2" x14ac:dyDescent="0.35">
      <c r="A79" s="7"/>
      <c r="B79" s="7"/>
    </row>
    <row r="80" spans="1:2" x14ac:dyDescent="0.35">
      <c r="A80" s="7"/>
      <c r="B80" s="7"/>
    </row>
    <row r="81" spans="1:2" x14ac:dyDescent="0.35">
      <c r="A81" s="7"/>
      <c r="B81" s="7"/>
    </row>
    <row r="82" spans="1:2" x14ac:dyDescent="0.35">
      <c r="A82" s="7"/>
      <c r="B82" s="7"/>
    </row>
    <row r="83" spans="1:2" x14ac:dyDescent="0.35">
      <c r="A83" s="7"/>
      <c r="B83" s="7"/>
    </row>
    <row r="84" spans="1:2" x14ac:dyDescent="0.35">
      <c r="A84" s="7"/>
      <c r="B84" s="7"/>
    </row>
    <row r="85" spans="1:2" x14ac:dyDescent="0.35">
      <c r="A85" s="7"/>
      <c r="B85" s="7"/>
    </row>
    <row r="86" spans="1:2" x14ac:dyDescent="0.35">
      <c r="A86" s="7"/>
      <c r="B86" s="7"/>
    </row>
    <row r="87" spans="1:2" x14ac:dyDescent="0.35">
      <c r="A87" s="7"/>
      <c r="B87" s="7"/>
    </row>
    <row r="88" spans="1:2" x14ac:dyDescent="0.35">
      <c r="A88" s="7"/>
      <c r="B88" s="7"/>
    </row>
    <row r="89" spans="1:2" x14ac:dyDescent="0.35">
      <c r="A89" s="7"/>
      <c r="B89" s="7"/>
    </row>
    <row r="90" spans="1:2" x14ac:dyDescent="0.35">
      <c r="A90" s="7"/>
      <c r="B90" s="7"/>
    </row>
    <row r="91" spans="1:2" x14ac:dyDescent="0.35">
      <c r="A91" s="7"/>
      <c r="B91" s="7"/>
    </row>
    <row r="92" spans="1:2" x14ac:dyDescent="0.35">
      <c r="A92" s="7"/>
      <c r="B92" s="7"/>
    </row>
    <row r="93" spans="1:2" x14ac:dyDescent="0.35">
      <c r="A93" s="7"/>
      <c r="B93" s="7"/>
    </row>
    <row r="94" spans="1:2" x14ac:dyDescent="0.35">
      <c r="A94" s="7"/>
      <c r="B94" s="7"/>
    </row>
    <row r="95" spans="1:2" x14ac:dyDescent="0.35">
      <c r="A95" s="7"/>
      <c r="B95" s="7"/>
    </row>
    <row r="96" spans="1:2" x14ac:dyDescent="0.35">
      <c r="A96" s="7"/>
      <c r="B96" s="7"/>
    </row>
    <row r="97" spans="1:2" x14ac:dyDescent="0.35">
      <c r="A97" s="7"/>
      <c r="B97" s="7"/>
    </row>
    <row r="98" spans="1:2" x14ac:dyDescent="0.35">
      <c r="A98" s="7"/>
      <c r="B98" s="7"/>
    </row>
    <row r="99" spans="1:2" x14ac:dyDescent="0.35">
      <c r="A99" s="7"/>
      <c r="B99" s="7"/>
    </row>
    <row r="100" spans="1:2" x14ac:dyDescent="0.35">
      <c r="A100" s="7"/>
      <c r="B100" s="7"/>
    </row>
    <row r="101" spans="1:2" x14ac:dyDescent="0.35">
      <c r="A101" s="7"/>
      <c r="B101" s="7"/>
    </row>
    <row r="102" spans="1:2" x14ac:dyDescent="0.35">
      <c r="A102" s="7"/>
      <c r="B102" s="7"/>
    </row>
    <row r="103" spans="1:2" x14ac:dyDescent="0.35">
      <c r="A103" s="7"/>
      <c r="B103" s="7"/>
    </row>
    <row r="104" spans="1:2" x14ac:dyDescent="0.35">
      <c r="A104" s="7"/>
      <c r="B104" s="7"/>
    </row>
    <row r="105" spans="1:2" x14ac:dyDescent="0.35">
      <c r="A105" s="7"/>
      <c r="B105" s="7"/>
    </row>
    <row r="106" spans="1:2" x14ac:dyDescent="0.35">
      <c r="A106" s="7"/>
      <c r="B106" s="7"/>
    </row>
    <row r="107" spans="1:2" x14ac:dyDescent="0.35">
      <c r="A107" s="7"/>
      <c r="B107" s="7"/>
    </row>
    <row r="108" spans="1:2" x14ac:dyDescent="0.35">
      <c r="A108" s="7"/>
      <c r="B108" s="7"/>
    </row>
    <row r="109" spans="1:2" x14ac:dyDescent="0.35">
      <c r="A109" s="7"/>
      <c r="B109" s="7"/>
    </row>
    <row r="110" spans="1:2" x14ac:dyDescent="0.35">
      <c r="A110" s="7"/>
      <c r="B110" s="7"/>
    </row>
    <row r="111" spans="1:2" x14ac:dyDescent="0.35">
      <c r="A111" s="7"/>
      <c r="B111" s="7"/>
    </row>
    <row r="112" spans="1:2"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000"/>
  <sheetViews>
    <sheetView workbookViewId="0"/>
  </sheetViews>
  <sheetFormatPr defaultColWidth="11.07421875" defaultRowHeight="15.5" x14ac:dyDescent="0.35"/>
  <cols>
    <col min="1" max="1" width="10.3046875" customWidth="1"/>
    <col min="2" max="3" width="16.69140625" customWidth="1"/>
    <col min="4" max="4" width="24.921875" bestFit="1" customWidth="1"/>
  </cols>
  <sheetData>
    <row r="1" spans="1:4" ht="20" x14ac:dyDescent="0.4">
      <c r="A1" s="30" t="s">
        <v>35</v>
      </c>
    </row>
    <row r="2" spans="1:4" x14ac:dyDescent="0.35">
      <c r="A2" s="7" t="s">
        <v>8</v>
      </c>
    </row>
    <row r="3" spans="1:4" ht="31" x14ac:dyDescent="0.35">
      <c r="A3" s="8" t="s">
        <v>107</v>
      </c>
      <c r="B3" s="6" t="s">
        <v>236</v>
      </c>
      <c r="C3" s="6" t="s">
        <v>337</v>
      </c>
      <c r="D3" s="5" t="s">
        <v>108</v>
      </c>
    </row>
    <row r="4" spans="1:4" x14ac:dyDescent="0.35">
      <c r="A4" s="7" t="s">
        <v>109</v>
      </c>
      <c r="B4" s="1" t="s">
        <v>242</v>
      </c>
      <c r="C4" s="1" t="s">
        <v>348</v>
      </c>
      <c r="D4" s="4">
        <v>43</v>
      </c>
    </row>
    <row r="5" spans="1:4" x14ac:dyDescent="0.35">
      <c r="A5" s="7" t="s">
        <v>109</v>
      </c>
      <c r="B5" s="1" t="s">
        <v>242</v>
      </c>
      <c r="C5" s="1" t="s">
        <v>347</v>
      </c>
      <c r="D5" s="4">
        <v>47</v>
      </c>
    </row>
    <row r="6" spans="1:4" x14ac:dyDescent="0.35">
      <c r="A6" s="7" t="s">
        <v>109</v>
      </c>
      <c r="B6" s="1" t="s">
        <v>242</v>
      </c>
      <c r="C6" s="1" t="s">
        <v>349</v>
      </c>
      <c r="D6" s="4">
        <v>139</v>
      </c>
    </row>
    <row r="7" spans="1:4" x14ac:dyDescent="0.35">
      <c r="A7" s="7" t="s">
        <v>109</v>
      </c>
      <c r="B7" s="1" t="s">
        <v>242</v>
      </c>
      <c r="C7" s="1" t="s">
        <v>338</v>
      </c>
      <c r="D7" s="4">
        <v>140</v>
      </c>
    </row>
    <row r="8" spans="1:4" x14ac:dyDescent="0.35">
      <c r="A8" s="7" t="s">
        <v>109</v>
      </c>
      <c r="B8" s="1" t="s">
        <v>237</v>
      </c>
      <c r="C8" s="1" t="s">
        <v>348</v>
      </c>
      <c r="D8" s="4">
        <v>40</v>
      </c>
    </row>
    <row r="9" spans="1:4" x14ac:dyDescent="0.35">
      <c r="A9" s="7" t="s">
        <v>109</v>
      </c>
      <c r="B9" s="1" t="s">
        <v>237</v>
      </c>
      <c r="C9" s="1" t="s">
        <v>347</v>
      </c>
      <c r="D9" s="4">
        <v>42</v>
      </c>
    </row>
    <row r="10" spans="1:4" x14ac:dyDescent="0.35">
      <c r="A10" s="7" t="s">
        <v>109</v>
      </c>
      <c r="B10" s="1" t="s">
        <v>237</v>
      </c>
      <c r="C10" s="1" t="s">
        <v>349</v>
      </c>
      <c r="D10" s="4">
        <v>118</v>
      </c>
    </row>
    <row r="11" spans="1:4" x14ac:dyDescent="0.35">
      <c r="A11" s="7" t="s">
        <v>109</v>
      </c>
      <c r="B11" s="1" t="s">
        <v>237</v>
      </c>
      <c r="C11" s="1" t="s">
        <v>338</v>
      </c>
      <c r="D11" s="4">
        <v>20</v>
      </c>
    </row>
    <row r="12" spans="1:4" x14ac:dyDescent="0.35">
      <c r="A12" s="7" t="s">
        <v>109</v>
      </c>
      <c r="B12" s="1" t="s">
        <v>238</v>
      </c>
      <c r="C12" s="1" t="s">
        <v>348</v>
      </c>
      <c r="D12" s="4">
        <v>3</v>
      </c>
    </row>
    <row r="13" spans="1:4" x14ac:dyDescent="0.35">
      <c r="A13" s="7" t="s">
        <v>109</v>
      </c>
      <c r="B13" s="1" t="s">
        <v>238</v>
      </c>
      <c r="C13" s="1" t="s">
        <v>347</v>
      </c>
      <c r="D13" s="4">
        <v>5</v>
      </c>
    </row>
    <row r="14" spans="1:4" x14ac:dyDescent="0.35">
      <c r="A14" s="7" t="s">
        <v>109</v>
      </c>
      <c r="B14" s="1" t="s">
        <v>238</v>
      </c>
      <c r="C14" s="1" t="s">
        <v>349</v>
      </c>
      <c r="D14" s="4">
        <v>21</v>
      </c>
    </row>
    <row r="15" spans="1:4" x14ac:dyDescent="0.35">
      <c r="A15" s="7" t="s">
        <v>109</v>
      </c>
      <c r="B15" s="1" t="s">
        <v>238</v>
      </c>
      <c r="C15" s="1" t="s">
        <v>338</v>
      </c>
      <c r="D15" s="4">
        <v>120</v>
      </c>
    </row>
    <row r="16" spans="1:4" x14ac:dyDescent="0.35">
      <c r="A16" s="7" t="s">
        <v>110</v>
      </c>
      <c r="B16" s="1" t="s">
        <v>242</v>
      </c>
      <c r="C16" s="1" t="s">
        <v>348</v>
      </c>
      <c r="D16" s="4">
        <v>93</v>
      </c>
    </row>
    <row r="17" spans="1:4" x14ac:dyDescent="0.35">
      <c r="A17" s="7" t="s">
        <v>110</v>
      </c>
      <c r="B17" s="1" t="s">
        <v>242</v>
      </c>
      <c r="C17" s="1" t="s">
        <v>347</v>
      </c>
      <c r="D17" s="4">
        <v>40</v>
      </c>
    </row>
    <row r="18" spans="1:4" x14ac:dyDescent="0.35">
      <c r="A18" s="7" t="s">
        <v>110</v>
      </c>
      <c r="B18" s="1" t="s">
        <v>242</v>
      </c>
      <c r="C18" s="1" t="s">
        <v>349</v>
      </c>
      <c r="D18" s="4">
        <v>158</v>
      </c>
    </row>
    <row r="19" spans="1:4" x14ac:dyDescent="0.35">
      <c r="A19" s="7" t="s">
        <v>110</v>
      </c>
      <c r="B19" s="1" t="s">
        <v>242</v>
      </c>
      <c r="C19" s="1" t="s">
        <v>338</v>
      </c>
      <c r="D19" s="4">
        <v>127</v>
      </c>
    </row>
    <row r="20" spans="1:4" x14ac:dyDescent="0.35">
      <c r="A20" s="7" t="s">
        <v>110</v>
      </c>
      <c r="B20" s="1" t="s">
        <v>237</v>
      </c>
      <c r="C20" s="1" t="s">
        <v>348</v>
      </c>
      <c r="D20" s="4">
        <v>87</v>
      </c>
    </row>
    <row r="21" spans="1:4" x14ac:dyDescent="0.35">
      <c r="A21" s="7" t="s">
        <v>110</v>
      </c>
      <c r="B21" s="1" t="s">
        <v>237</v>
      </c>
      <c r="C21" s="1" t="s">
        <v>347</v>
      </c>
      <c r="D21" s="4">
        <v>39</v>
      </c>
    </row>
    <row r="22" spans="1:4" x14ac:dyDescent="0.35">
      <c r="A22" s="7" t="s">
        <v>110</v>
      </c>
      <c r="B22" s="1" t="s">
        <v>237</v>
      </c>
      <c r="C22" s="1" t="s">
        <v>349</v>
      </c>
      <c r="D22" s="4">
        <v>134</v>
      </c>
    </row>
    <row r="23" spans="1:4" x14ac:dyDescent="0.35">
      <c r="A23" s="7" t="s">
        <v>110</v>
      </c>
      <c r="B23" s="1" t="s">
        <v>237</v>
      </c>
      <c r="C23" s="1" t="s">
        <v>338</v>
      </c>
      <c r="D23" s="4">
        <v>16</v>
      </c>
    </row>
    <row r="24" spans="1:4" x14ac:dyDescent="0.35">
      <c r="A24" s="7" t="s">
        <v>110</v>
      </c>
      <c r="B24" s="1" t="s">
        <v>238</v>
      </c>
      <c r="C24" s="1" t="s">
        <v>348</v>
      </c>
      <c r="D24" s="4">
        <v>6</v>
      </c>
    </row>
    <row r="25" spans="1:4" x14ac:dyDescent="0.35">
      <c r="A25" s="7" t="s">
        <v>110</v>
      </c>
      <c r="B25" s="1" t="s">
        <v>238</v>
      </c>
      <c r="C25" s="1" t="s">
        <v>347</v>
      </c>
      <c r="D25" s="4">
        <v>1</v>
      </c>
    </row>
    <row r="26" spans="1:4" x14ac:dyDescent="0.35">
      <c r="A26" s="7" t="s">
        <v>110</v>
      </c>
      <c r="B26" s="1" t="s">
        <v>238</v>
      </c>
      <c r="C26" s="1" t="s">
        <v>349</v>
      </c>
      <c r="D26" s="4">
        <v>24</v>
      </c>
    </row>
    <row r="27" spans="1:4" x14ac:dyDescent="0.35">
      <c r="A27" s="7" t="s">
        <v>110</v>
      </c>
      <c r="B27" s="1" t="s">
        <v>238</v>
      </c>
      <c r="C27" s="1" t="s">
        <v>338</v>
      </c>
      <c r="D27" s="4">
        <v>111</v>
      </c>
    </row>
    <row r="28" spans="1:4" x14ac:dyDescent="0.35">
      <c r="A28" s="7" t="s">
        <v>111</v>
      </c>
      <c r="B28" s="1" t="s">
        <v>242</v>
      </c>
      <c r="C28" s="1" t="s">
        <v>348</v>
      </c>
      <c r="D28" s="4">
        <v>121</v>
      </c>
    </row>
    <row r="29" spans="1:4" x14ac:dyDescent="0.35">
      <c r="A29" s="7" t="s">
        <v>111</v>
      </c>
      <c r="B29" s="1" t="s">
        <v>242</v>
      </c>
      <c r="C29" s="1" t="s">
        <v>347</v>
      </c>
      <c r="D29" s="4">
        <v>59</v>
      </c>
    </row>
    <row r="30" spans="1:4" x14ac:dyDescent="0.35">
      <c r="A30" s="7" t="s">
        <v>111</v>
      </c>
      <c r="B30" s="1" t="s">
        <v>242</v>
      </c>
      <c r="C30" s="1" t="s">
        <v>349</v>
      </c>
      <c r="D30" s="4">
        <v>158</v>
      </c>
    </row>
    <row r="31" spans="1:4" x14ac:dyDescent="0.35">
      <c r="A31" s="7" t="s">
        <v>111</v>
      </c>
      <c r="B31" s="1" t="s">
        <v>242</v>
      </c>
      <c r="C31" s="1" t="s">
        <v>338</v>
      </c>
      <c r="D31" s="4">
        <v>117</v>
      </c>
    </row>
    <row r="32" spans="1:4" x14ac:dyDescent="0.35">
      <c r="A32" s="7" t="s">
        <v>111</v>
      </c>
      <c r="B32" s="1" t="s">
        <v>237</v>
      </c>
      <c r="C32" s="1" t="s">
        <v>348</v>
      </c>
      <c r="D32" s="4">
        <v>119</v>
      </c>
    </row>
    <row r="33" spans="1:4" x14ac:dyDescent="0.35">
      <c r="A33" s="7" t="s">
        <v>111</v>
      </c>
      <c r="B33" s="1" t="s">
        <v>237</v>
      </c>
      <c r="C33" s="1" t="s">
        <v>347</v>
      </c>
      <c r="D33" s="4">
        <v>59</v>
      </c>
    </row>
    <row r="34" spans="1:4" x14ac:dyDescent="0.35">
      <c r="A34" s="7" t="s">
        <v>111</v>
      </c>
      <c r="B34" s="1" t="s">
        <v>237</v>
      </c>
      <c r="C34" s="1" t="s">
        <v>349</v>
      </c>
      <c r="D34" s="4">
        <v>144</v>
      </c>
    </row>
    <row r="35" spans="1:4" x14ac:dyDescent="0.35">
      <c r="A35" s="7" t="s">
        <v>111</v>
      </c>
      <c r="B35" s="1" t="s">
        <v>237</v>
      </c>
      <c r="C35" s="1" t="s">
        <v>338</v>
      </c>
      <c r="D35" s="4">
        <v>18</v>
      </c>
    </row>
    <row r="36" spans="1:4" x14ac:dyDescent="0.35">
      <c r="A36" s="7" t="s">
        <v>111</v>
      </c>
      <c r="B36" s="1" t="s">
        <v>238</v>
      </c>
      <c r="C36" s="1" t="s">
        <v>348</v>
      </c>
      <c r="D36" s="4">
        <v>2</v>
      </c>
    </row>
    <row r="37" spans="1:4" x14ac:dyDescent="0.35">
      <c r="A37" s="7" t="s">
        <v>111</v>
      </c>
      <c r="B37" s="1" t="s">
        <v>238</v>
      </c>
      <c r="C37" s="1" t="s">
        <v>347</v>
      </c>
      <c r="D37" s="4">
        <v>0</v>
      </c>
    </row>
    <row r="38" spans="1:4" x14ac:dyDescent="0.35">
      <c r="A38" s="7" t="s">
        <v>111</v>
      </c>
      <c r="B38" s="1" t="s">
        <v>238</v>
      </c>
      <c r="C38" s="1" t="s">
        <v>349</v>
      </c>
      <c r="D38" s="4">
        <v>14</v>
      </c>
    </row>
    <row r="39" spans="1:4" x14ac:dyDescent="0.35">
      <c r="A39" s="7" t="s">
        <v>111</v>
      </c>
      <c r="B39" s="1" t="s">
        <v>238</v>
      </c>
      <c r="C39" s="1" t="s">
        <v>338</v>
      </c>
      <c r="D39" s="4">
        <v>99</v>
      </c>
    </row>
    <row r="40" spans="1:4" x14ac:dyDescent="0.35">
      <c r="A40" s="7" t="s">
        <v>112</v>
      </c>
      <c r="B40" s="1" t="s">
        <v>242</v>
      </c>
      <c r="C40" s="1" t="s">
        <v>348</v>
      </c>
      <c r="D40" s="4">
        <v>103</v>
      </c>
    </row>
    <row r="41" spans="1:4" x14ac:dyDescent="0.35">
      <c r="A41" s="7" t="s">
        <v>112</v>
      </c>
      <c r="B41" s="1" t="s">
        <v>242</v>
      </c>
      <c r="C41" s="1" t="s">
        <v>347</v>
      </c>
      <c r="D41" s="4">
        <v>62</v>
      </c>
    </row>
    <row r="42" spans="1:4" x14ac:dyDescent="0.35">
      <c r="A42" s="7" t="s">
        <v>112</v>
      </c>
      <c r="B42" s="1" t="s">
        <v>242</v>
      </c>
      <c r="C42" s="1" t="s">
        <v>349</v>
      </c>
      <c r="D42" s="4">
        <v>180</v>
      </c>
    </row>
    <row r="43" spans="1:4" x14ac:dyDescent="0.35">
      <c r="A43" s="7" t="s">
        <v>112</v>
      </c>
      <c r="B43" s="1" t="s">
        <v>242</v>
      </c>
      <c r="C43" s="1" t="s">
        <v>338</v>
      </c>
      <c r="D43" s="4">
        <v>143</v>
      </c>
    </row>
    <row r="44" spans="1:4" x14ac:dyDescent="0.35">
      <c r="A44" s="7" t="s">
        <v>112</v>
      </c>
      <c r="B44" s="1" t="s">
        <v>237</v>
      </c>
      <c r="C44" s="1" t="s">
        <v>348</v>
      </c>
      <c r="D44" s="4">
        <v>97</v>
      </c>
    </row>
    <row r="45" spans="1:4" x14ac:dyDescent="0.35">
      <c r="A45" s="7" t="s">
        <v>112</v>
      </c>
      <c r="B45" s="1" t="s">
        <v>237</v>
      </c>
      <c r="C45" s="1" t="s">
        <v>347</v>
      </c>
      <c r="D45" s="4">
        <v>59</v>
      </c>
    </row>
    <row r="46" spans="1:4" x14ac:dyDescent="0.35">
      <c r="A46" s="7" t="s">
        <v>112</v>
      </c>
      <c r="B46" s="1" t="s">
        <v>237</v>
      </c>
      <c r="C46" s="1" t="s">
        <v>349</v>
      </c>
      <c r="D46" s="4">
        <v>154</v>
      </c>
    </row>
    <row r="47" spans="1:4" x14ac:dyDescent="0.35">
      <c r="A47" s="7" t="s">
        <v>112</v>
      </c>
      <c r="B47" s="1" t="s">
        <v>237</v>
      </c>
      <c r="C47" s="1" t="s">
        <v>338</v>
      </c>
      <c r="D47" s="4">
        <v>19</v>
      </c>
    </row>
    <row r="48" spans="1:4" x14ac:dyDescent="0.35">
      <c r="A48" s="7" t="s">
        <v>112</v>
      </c>
      <c r="B48" s="1" t="s">
        <v>238</v>
      </c>
      <c r="C48" s="1" t="s">
        <v>348</v>
      </c>
      <c r="D48" s="4">
        <v>6</v>
      </c>
    </row>
    <row r="49" spans="1:4" x14ac:dyDescent="0.35">
      <c r="A49" s="7" t="s">
        <v>112</v>
      </c>
      <c r="B49" s="1" t="s">
        <v>238</v>
      </c>
      <c r="C49" s="1" t="s">
        <v>347</v>
      </c>
      <c r="D49" s="4">
        <v>3</v>
      </c>
    </row>
    <row r="50" spans="1:4" x14ac:dyDescent="0.35">
      <c r="A50" s="7" t="s">
        <v>112</v>
      </c>
      <c r="B50" s="1" t="s">
        <v>238</v>
      </c>
      <c r="C50" s="1" t="s">
        <v>349</v>
      </c>
      <c r="D50" s="4">
        <v>26</v>
      </c>
    </row>
    <row r="51" spans="1:4" x14ac:dyDescent="0.35">
      <c r="A51" s="7" t="s">
        <v>112</v>
      </c>
      <c r="B51" s="1" t="s">
        <v>238</v>
      </c>
      <c r="C51" s="1" t="s">
        <v>338</v>
      </c>
      <c r="D51" s="4">
        <v>124</v>
      </c>
    </row>
    <row r="52" spans="1:4" x14ac:dyDescent="0.35">
      <c r="A52" s="7" t="s">
        <v>113</v>
      </c>
      <c r="B52" s="1" t="s">
        <v>242</v>
      </c>
      <c r="C52" s="1" t="s">
        <v>348</v>
      </c>
      <c r="D52" s="4">
        <v>136</v>
      </c>
    </row>
    <row r="53" spans="1:4" x14ac:dyDescent="0.35">
      <c r="A53" s="7" t="s">
        <v>113</v>
      </c>
      <c r="B53" s="1" t="s">
        <v>242</v>
      </c>
      <c r="C53" s="1" t="s">
        <v>347</v>
      </c>
      <c r="D53" s="4">
        <v>65</v>
      </c>
    </row>
    <row r="54" spans="1:4" x14ac:dyDescent="0.35">
      <c r="A54" s="7" t="s">
        <v>113</v>
      </c>
      <c r="B54" s="1" t="s">
        <v>242</v>
      </c>
      <c r="C54" s="1" t="s">
        <v>349</v>
      </c>
      <c r="D54" s="4">
        <v>208</v>
      </c>
    </row>
    <row r="55" spans="1:4" x14ac:dyDescent="0.35">
      <c r="A55" s="7" t="s">
        <v>113</v>
      </c>
      <c r="B55" s="1" t="s">
        <v>242</v>
      </c>
      <c r="C55" s="1" t="s">
        <v>338</v>
      </c>
      <c r="D55" s="4">
        <v>121</v>
      </c>
    </row>
    <row r="56" spans="1:4" x14ac:dyDescent="0.35">
      <c r="A56" s="7" t="s">
        <v>113</v>
      </c>
      <c r="B56" s="1" t="s">
        <v>237</v>
      </c>
      <c r="C56" s="1" t="s">
        <v>348</v>
      </c>
      <c r="D56" s="4">
        <v>135</v>
      </c>
    </row>
    <row r="57" spans="1:4" x14ac:dyDescent="0.35">
      <c r="A57" s="7" t="s">
        <v>113</v>
      </c>
      <c r="B57" s="1" t="s">
        <v>237</v>
      </c>
      <c r="C57" s="1" t="s">
        <v>347</v>
      </c>
      <c r="D57" s="4">
        <v>63</v>
      </c>
    </row>
    <row r="58" spans="1:4" x14ac:dyDescent="0.35">
      <c r="A58" s="7" t="s">
        <v>113</v>
      </c>
      <c r="B58" s="1" t="s">
        <v>237</v>
      </c>
      <c r="C58" s="1" t="s">
        <v>349</v>
      </c>
      <c r="D58" s="4">
        <v>188</v>
      </c>
    </row>
    <row r="59" spans="1:4" x14ac:dyDescent="0.35">
      <c r="A59" s="7" t="s">
        <v>113</v>
      </c>
      <c r="B59" s="1" t="s">
        <v>237</v>
      </c>
      <c r="C59" s="1" t="s">
        <v>338</v>
      </c>
      <c r="D59" s="4">
        <v>16</v>
      </c>
    </row>
    <row r="60" spans="1:4" x14ac:dyDescent="0.35">
      <c r="A60" s="7" t="s">
        <v>113</v>
      </c>
      <c r="B60" s="1" t="s">
        <v>238</v>
      </c>
      <c r="C60" s="1" t="s">
        <v>348</v>
      </c>
      <c r="D60" s="4">
        <v>1</v>
      </c>
    </row>
    <row r="61" spans="1:4" x14ac:dyDescent="0.35">
      <c r="A61" s="7" t="s">
        <v>113</v>
      </c>
      <c r="B61" s="1" t="s">
        <v>238</v>
      </c>
      <c r="C61" s="1" t="s">
        <v>347</v>
      </c>
      <c r="D61" s="4">
        <v>2</v>
      </c>
    </row>
    <row r="62" spans="1:4" x14ac:dyDescent="0.35">
      <c r="A62" s="7" t="s">
        <v>113</v>
      </c>
      <c r="B62" s="1" t="s">
        <v>238</v>
      </c>
      <c r="C62" s="1" t="s">
        <v>349</v>
      </c>
      <c r="D62" s="4">
        <v>20</v>
      </c>
    </row>
    <row r="63" spans="1:4" x14ac:dyDescent="0.35">
      <c r="A63" s="7" t="s">
        <v>113</v>
      </c>
      <c r="B63" s="1" t="s">
        <v>238</v>
      </c>
      <c r="C63" s="1" t="s">
        <v>338</v>
      </c>
      <c r="D63" s="4">
        <v>105</v>
      </c>
    </row>
    <row r="64" spans="1:4" x14ac:dyDescent="0.35">
      <c r="A64" s="7" t="s">
        <v>114</v>
      </c>
      <c r="B64" s="1" t="s">
        <v>242</v>
      </c>
      <c r="C64" s="1" t="s">
        <v>348</v>
      </c>
      <c r="D64" s="4">
        <v>123</v>
      </c>
    </row>
    <row r="65" spans="1:4" x14ac:dyDescent="0.35">
      <c r="A65" s="7" t="s">
        <v>114</v>
      </c>
      <c r="B65" s="1" t="s">
        <v>242</v>
      </c>
      <c r="C65" s="1" t="s">
        <v>347</v>
      </c>
      <c r="D65" s="4">
        <v>70</v>
      </c>
    </row>
    <row r="66" spans="1:4" x14ac:dyDescent="0.35">
      <c r="A66" s="7" t="s">
        <v>114</v>
      </c>
      <c r="B66" s="1" t="s">
        <v>242</v>
      </c>
      <c r="C66" s="1" t="s">
        <v>349</v>
      </c>
      <c r="D66" s="4">
        <v>215</v>
      </c>
    </row>
    <row r="67" spans="1:4" x14ac:dyDescent="0.35">
      <c r="A67" s="7" t="s">
        <v>114</v>
      </c>
      <c r="B67" s="1" t="s">
        <v>242</v>
      </c>
      <c r="C67" s="1" t="s">
        <v>338</v>
      </c>
      <c r="D67" s="4">
        <v>125</v>
      </c>
    </row>
    <row r="68" spans="1:4" x14ac:dyDescent="0.35">
      <c r="A68" s="7" t="s">
        <v>114</v>
      </c>
      <c r="B68" s="1" t="s">
        <v>237</v>
      </c>
      <c r="C68" s="1" t="s">
        <v>348</v>
      </c>
      <c r="D68" s="4">
        <v>116</v>
      </c>
    </row>
    <row r="69" spans="1:4" x14ac:dyDescent="0.35">
      <c r="A69" s="7" t="s">
        <v>114</v>
      </c>
      <c r="B69" s="1" t="s">
        <v>237</v>
      </c>
      <c r="C69" s="1" t="s">
        <v>347</v>
      </c>
      <c r="D69" s="4">
        <v>68</v>
      </c>
    </row>
    <row r="70" spans="1:4" x14ac:dyDescent="0.35">
      <c r="A70" s="7" t="s">
        <v>114</v>
      </c>
      <c r="B70" s="1" t="s">
        <v>237</v>
      </c>
      <c r="C70" s="1" t="s">
        <v>349</v>
      </c>
      <c r="D70" s="4">
        <v>194</v>
      </c>
    </row>
    <row r="71" spans="1:4" x14ac:dyDescent="0.35">
      <c r="A71" s="7" t="s">
        <v>114</v>
      </c>
      <c r="B71" s="1" t="s">
        <v>237</v>
      </c>
      <c r="C71" s="1" t="s">
        <v>338</v>
      </c>
      <c r="D71" s="4">
        <v>23</v>
      </c>
    </row>
    <row r="72" spans="1:4" x14ac:dyDescent="0.35">
      <c r="A72" s="7" t="s">
        <v>114</v>
      </c>
      <c r="B72" s="1" t="s">
        <v>238</v>
      </c>
      <c r="C72" s="1" t="s">
        <v>348</v>
      </c>
      <c r="D72" s="4">
        <v>7</v>
      </c>
    </row>
    <row r="73" spans="1:4" x14ac:dyDescent="0.35">
      <c r="A73" s="7" t="s">
        <v>114</v>
      </c>
      <c r="B73" s="1" t="s">
        <v>238</v>
      </c>
      <c r="C73" s="1" t="s">
        <v>347</v>
      </c>
      <c r="D73" s="4">
        <v>2</v>
      </c>
    </row>
    <row r="74" spans="1:4" x14ac:dyDescent="0.35">
      <c r="A74" s="7" t="s">
        <v>114</v>
      </c>
      <c r="B74" s="1" t="s">
        <v>238</v>
      </c>
      <c r="C74" s="1" t="s">
        <v>349</v>
      </c>
      <c r="D74" s="4">
        <v>21</v>
      </c>
    </row>
    <row r="75" spans="1:4" x14ac:dyDescent="0.35">
      <c r="A75" s="7" t="s">
        <v>114</v>
      </c>
      <c r="B75" s="1" t="s">
        <v>238</v>
      </c>
      <c r="C75" s="1" t="s">
        <v>338</v>
      </c>
      <c r="D75" s="4">
        <v>102</v>
      </c>
    </row>
    <row r="76" spans="1:4" x14ac:dyDescent="0.35">
      <c r="A76" s="7" t="s">
        <v>115</v>
      </c>
      <c r="B76" s="1" t="s">
        <v>242</v>
      </c>
      <c r="C76" s="1" t="s">
        <v>348</v>
      </c>
      <c r="D76" s="4">
        <v>112</v>
      </c>
    </row>
    <row r="77" spans="1:4" x14ac:dyDescent="0.35">
      <c r="A77" s="7" t="s">
        <v>115</v>
      </c>
      <c r="B77" s="1" t="s">
        <v>242</v>
      </c>
      <c r="C77" s="1" t="s">
        <v>347</v>
      </c>
      <c r="D77" s="4">
        <v>95</v>
      </c>
    </row>
    <row r="78" spans="1:4" x14ac:dyDescent="0.35">
      <c r="A78" s="7" t="s">
        <v>115</v>
      </c>
      <c r="B78" s="1" t="s">
        <v>242</v>
      </c>
      <c r="C78" s="1" t="s">
        <v>349</v>
      </c>
      <c r="D78" s="4">
        <v>220</v>
      </c>
    </row>
    <row r="79" spans="1:4" x14ac:dyDescent="0.35">
      <c r="A79" s="7" t="s">
        <v>115</v>
      </c>
      <c r="B79" s="1" t="s">
        <v>242</v>
      </c>
      <c r="C79" s="1" t="s">
        <v>338</v>
      </c>
      <c r="D79" s="4">
        <v>144</v>
      </c>
    </row>
    <row r="80" spans="1:4" x14ac:dyDescent="0.35">
      <c r="A80" s="7" t="s">
        <v>115</v>
      </c>
      <c r="B80" s="1" t="s">
        <v>237</v>
      </c>
      <c r="C80" s="1" t="s">
        <v>348</v>
      </c>
      <c r="D80" s="4">
        <v>105</v>
      </c>
    </row>
    <row r="81" spans="1:4" x14ac:dyDescent="0.35">
      <c r="A81" s="7" t="s">
        <v>115</v>
      </c>
      <c r="B81" s="1" t="s">
        <v>237</v>
      </c>
      <c r="C81" s="1" t="s">
        <v>347</v>
      </c>
      <c r="D81" s="4">
        <v>87</v>
      </c>
    </row>
    <row r="82" spans="1:4" x14ac:dyDescent="0.35">
      <c r="A82" s="7" t="s">
        <v>115</v>
      </c>
      <c r="B82" s="1" t="s">
        <v>237</v>
      </c>
      <c r="C82" s="1" t="s">
        <v>349</v>
      </c>
      <c r="D82" s="4">
        <v>191</v>
      </c>
    </row>
    <row r="83" spans="1:4" x14ac:dyDescent="0.35">
      <c r="A83" s="7" t="s">
        <v>115</v>
      </c>
      <c r="B83" s="1" t="s">
        <v>237</v>
      </c>
      <c r="C83" s="1" t="s">
        <v>338</v>
      </c>
      <c r="D83" s="4">
        <v>23</v>
      </c>
    </row>
    <row r="84" spans="1:4" x14ac:dyDescent="0.35">
      <c r="A84" s="7" t="s">
        <v>115</v>
      </c>
      <c r="B84" s="1" t="s">
        <v>238</v>
      </c>
      <c r="C84" s="1" t="s">
        <v>348</v>
      </c>
      <c r="D84" s="4">
        <v>7</v>
      </c>
    </row>
    <row r="85" spans="1:4" x14ac:dyDescent="0.35">
      <c r="A85" s="7" t="s">
        <v>115</v>
      </c>
      <c r="B85" s="1" t="s">
        <v>238</v>
      </c>
      <c r="C85" s="1" t="s">
        <v>347</v>
      </c>
      <c r="D85" s="4">
        <v>8</v>
      </c>
    </row>
    <row r="86" spans="1:4" x14ac:dyDescent="0.35">
      <c r="A86" s="7" t="s">
        <v>115</v>
      </c>
      <c r="B86" s="1" t="s">
        <v>238</v>
      </c>
      <c r="C86" s="1" t="s">
        <v>349</v>
      </c>
      <c r="D86" s="4">
        <v>29</v>
      </c>
    </row>
    <row r="87" spans="1:4" x14ac:dyDescent="0.35">
      <c r="A87" s="7" t="s">
        <v>115</v>
      </c>
      <c r="B87" s="1" t="s">
        <v>238</v>
      </c>
      <c r="C87" s="1" t="s">
        <v>338</v>
      </c>
      <c r="D87" s="4">
        <v>121</v>
      </c>
    </row>
    <row r="88" spans="1:4" x14ac:dyDescent="0.35">
      <c r="A88" s="7" t="s">
        <v>116</v>
      </c>
      <c r="B88" s="1" t="s">
        <v>242</v>
      </c>
      <c r="C88" s="1" t="s">
        <v>348</v>
      </c>
      <c r="D88" s="4">
        <v>109</v>
      </c>
    </row>
    <row r="89" spans="1:4" x14ac:dyDescent="0.35">
      <c r="A89" s="7" t="s">
        <v>116</v>
      </c>
      <c r="B89" s="1" t="s">
        <v>242</v>
      </c>
      <c r="C89" s="1" t="s">
        <v>347</v>
      </c>
      <c r="D89" s="4">
        <v>80</v>
      </c>
    </row>
    <row r="90" spans="1:4" x14ac:dyDescent="0.35">
      <c r="A90" s="7" t="s">
        <v>116</v>
      </c>
      <c r="B90" s="1" t="s">
        <v>242</v>
      </c>
      <c r="C90" s="1" t="s">
        <v>349</v>
      </c>
      <c r="D90" s="4">
        <v>224</v>
      </c>
    </row>
    <row r="91" spans="1:4" x14ac:dyDescent="0.35">
      <c r="A91" s="7" t="s">
        <v>116</v>
      </c>
      <c r="B91" s="1" t="s">
        <v>242</v>
      </c>
      <c r="C91" s="1" t="s">
        <v>338</v>
      </c>
      <c r="D91" s="4">
        <v>139</v>
      </c>
    </row>
    <row r="92" spans="1:4" x14ac:dyDescent="0.35">
      <c r="A92" s="7" t="s">
        <v>116</v>
      </c>
      <c r="B92" s="1" t="s">
        <v>237</v>
      </c>
      <c r="C92" s="1" t="s">
        <v>348</v>
      </c>
      <c r="D92" s="4">
        <v>105</v>
      </c>
    </row>
    <row r="93" spans="1:4" x14ac:dyDescent="0.35">
      <c r="A93" s="7" t="s">
        <v>116</v>
      </c>
      <c r="B93" s="1" t="s">
        <v>237</v>
      </c>
      <c r="C93" s="1" t="s">
        <v>347</v>
      </c>
      <c r="D93" s="4">
        <v>77</v>
      </c>
    </row>
    <row r="94" spans="1:4" x14ac:dyDescent="0.35">
      <c r="A94" s="7" t="s">
        <v>116</v>
      </c>
      <c r="B94" s="1" t="s">
        <v>237</v>
      </c>
      <c r="C94" s="1" t="s">
        <v>349</v>
      </c>
      <c r="D94" s="4">
        <v>204</v>
      </c>
    </row>
    <row r="95" spans="1:4" x14ac:dyDescent="0.35">
      <c r="A95" s="7" t="s">
        <v>116</v>
      </c>
      <c r="B95" s="1" t="s">
        <v>237</v>
      </c>
      <c r="C95" s="1" t="s">
        <v>338</v>
      </c>
      <c r="D95" s="4">
        <v>28</v>
      </c>
    </row>
    <row r="96" spans="1:4" x14ac:dyDescent="0.35">
      <c r="A96" s="7" t="s">
        <v>116</v>
      </c>
      <c r="B96" s="1" t="s">
        <v>238</v>
      </c>
      <c r="C96" s="1" t="s">
        <v>348</v>
      </c>
      <c r="D96" s="4">
        <v>4</v>
      </c>
    </row>
    <row r="97" spans="1:4" x14ac:dyDescent="0.35">
      <c r="A97" s="7" t="s">
        <v>116</v>
      </c>
      <c r="B97" s="1" t="s">
        <v>238</v>
      </c>
      <c r="C97" s="1" t="s">
        <v>347</v>
      </c>
      <c r="D97" s="4">
        <v>3</v>
      </c>
    </row>
    <row r="98" spans="1:4" x14ac:dyDescent="0.35">
      <c r="A98" s="7" t="s">
        <v>116</v>
      </c>
      <c r="B98" s="1" t="s">
        <v>238</v>
      </c>
      <c r="C98" s="1" t="s">
        <v>349</v>
      </c>
      <c r="D98" s="4">
        <v>20</v>
      </c>
    </row>
    <row r="99" spans="1:4" x14ac:dyDescent="0.35">
      <c r="A99" s="7" t="s">
        <v>116</v>
      </c>
      <c r="B99" s="1" t="s">
        <v>238</v>
      </c>
      <c r="C99" s="1" t="s">
        <v>338</v>
      </c>
      <c r="D99" s="4">
        <v>111</v>
      </c>
    </row>
    <row r="100" spans="1:4" x14ac:dyDescent="0.35">
      <c r="A100" s="7" t="s">
        <v>117</v>
      </c>
      <c r="B100" s="1" t="s">
        <v>242</v>
      </c>
      <c r="C100" s="1" t="s">
        <v>348</v>
      </c>
      <c r="D100" s="4">
        <v>118</v>
      </c>
    </row>
    <row r="101" spans="1:4" x14ac:dyDescent="0.35">
      <c r="A101" s="7" t="s">
        <v>117</v>
      </c>
      <c r="B101" s="1" t="s">
        <v>242</v>
      </c>
      <c r="C101" s="1" t="s">
        <v>347</v>
      </c>
      <c r="D101" s="4">
        <v>112</v>
      </c>
    </row>
    <row r="102" spans="1:4" x14ac:dyDescent="0.35">
      <c r="A102" s="7" t="s">
        <v>117</v>
      </c>
      <c r="B102" s="1" t="s">
        <v>242</v>
      </c>
      <c r="C102" s="1" t="s">
        <v>349</v>
      </c>
      <c r="D102" s="4">
        <v>241</v>
      </c>
    </row>
    <row r="103" spans="1:4" x14ac:dyDescent="0.35">
      <c r="A103" s="7" t="s">
        <v>117</v>
      </c>
      <c r="B103" s="1" t="s">
        <v>242</v>
      </c>
      <c r="C103" s="1" t="s">
        <v>338</v>
      </c>
      <c r="D103" s="4">
        <v>155</v>
      </c>
    </row>
    <row r="104" spans="1:4" x14ac:dyDescent="0.35">
      <c r="A104" s="7" t="s">
        <v>117</v>
      </c>
      <c r="B104" s="1" t="s">
        <v>237</v>
      </c>
      <c r="C104" s="1" t="s">
        <v>348</v>
      </c>
      <c r="D104" s="4">
        <v>108</v>
      </c>
    </row>
    <row r="105" spans="1:4" x14ac:dyDescent="0.35">
      <c r="A105" s="7" t="s">
        <v>117</v>
      </c>
      <c r="B105" s="1" t="s">
        <v>237</v>
      </c>
      <c r="C105" s="1" t="s">
        <v>347</v>
      </c>
      <c r="D105" s="4">
        <v>105</v>
      </c>
    </row>
    <row r="106" spans="1:4" x14ac:dyDescent="0.35">
      <c r="A106" s="7" t="s">
        <v>117</v>
      </c>
      <c r="B106" s="1" t="s">
        <v>237</v>
      </c>
      <c r="C106" s="1" t="s">
        <v>349</v>
      </c>
      <c r="D106" s="4">
        <v>215</v>
      </c>
    </row>
    <row r="107" spans="1:4" x14ac:dyDescent="0.35">
      <c r="A107" s="7" t="s">
        <v>117</v>
      </c>
      <c r="B107" s="1" t="s">
        <v>237</v>
      </c>
      <c r="C107" s="1" t="s">
        <v>338</v>
      </c>
      <c r="D107" s="4">
        <v>24</v>
      </c>
    </row>
    <row r="108" spans="1:4" x14ac:dyDescent="0.35">
      <c r="A108" s="7" t="s">
        <v>117</v>
      </c>
      <c r="B108" s="1" t="s">
        <v>238</v>
      </c>
      <c r="C108" s="1" t="s">
        <v>348</v>
      </c>
      <c r="D108" s="4">
        <v>10</v>
      </c>
    </row>
    <row r="109" spans="1:4" x14ac:dyDescent="0.35">
      <c r="A109" s="7" t="s">
        <v>117</v>
      </c>
      <c r="B109" s="1" t="s">
        <v>238</v>
      </c>
      <c r="C109" s="1" t="s">
        <v>347</v>
      </c>
      <c r="D109" s="4">
        <v>7</v>
      </c>
    </row>
    <row r="110" spans="1:4" x14ac:dyDescent="0.35">
      <c r="A110" s="7" t="s">
        <v>117</v>
      </c>
      <c r="B110" s="1" t="s">
        <v>238</v>
      </c>
      <c r="C110" s="1" t="s">
        <v>349</v>
      </c>
      <c r="D110" s="4">
        <v>26</v>
      </c>
    </row>
    <row r="111" spans="1:4" x14ac:dyDescent="0.35">
      <c r="A111" s="7" t="s">
        <v>117</v>
      </c>
      <c r="B111" s="1" t="s">
        <v>238</v>
      </c>
      <c r="C111" s="1" t="s">
        <v>338</v>
      </c>
      <c r="D111" s="4">
        <v>131</v>
      </c>
    </row>
    <row r="112" spans="1:4" x14ac:dyDescent="0.35">
      <c r="A112" s="7" t="s">
        <v>118</v>
      </c>
      <c r="B112" s="1" t="s">
        <v>242</v>
      </c>
      <c r="C112" s="1" t="s">
        <v>348</v>
      </c>
      <c r="D112" s="4">
        <v>102</v>
      </c>
    </row>
    <row r="113" spans="1:4" x14ac:dyDescent="0.35">
      <c r="A113" s="7" t="s">
        <v>118</v>
      </c>
      <c r="B113" s="1" t="s">
        <v>242</v>
      </c>
      <c r="C113" s="1" t="s">
        <v>347</v>
      </c>
      <c r="D113" s="4">
        <v>113</v>
      </c>
    </row>
    <row r="114" spans="1:4" x14ac:dyDescent="0.35">
      <c r="A114" s="7" t="s">
        <v>118</v>
      </c>
      <c r="B114" s="1" t="s">
        <v>242</v>
      </c>
      <c r="C114" s="1" t="s">
        <v>349</v>
      </c>
      <c r="D114" s="4">
        <v>275</v>
      </c>
    </row>
    <row r="115" spans="1:4" x14ac:dyDescent="0.35">
      <c r="A115" s="7" t="s">
        <v>118</v>
      </c>
      <c r="B115" s="1" t="s">
        <v>242</v>
      </c>
      <c r="C115" s="1" t="s">
        <v>338</v>
      </c>
      <c r="D115" s="4">
        <v>135</v>
      </c>
    </row>
    <row r="116" spans="1:4" x14ac:dyDescent="0.35">
      <c r="A116" s="7" t="s">
        <v>118</v>
      </c>
      <c r="B116" s="1" t="s">
        <v>237</v>
      </c>
      <c r="C116" s="1" t="s">
        <v>348</v>
      </c>
      <c r="D116" s="4">
        <v>96</v>
      </c>
    </row>
    <row r="117" spans="1:4" x14ac:dyDescent="0.35">
      <c r="A117" s="7" t="s">
        <v>118</v>
      </c>
      <c r="B117" s="1" t="s">
        <v>237</v>
      </c>
      <c r="C117" s="1" t="s">
        <v>347</v>
      </c>
      <c r="D117" s="4">
        <v>109</v>
      </c>
    </row>
    <row r="118" spans="1:4" x14ac:dyDescent="0.35">
      <c r="A118" s="7" t="s">
        <v>118</v>
      </c>
      <c r="B118" s="1" t="s">
        <v>237</v>
      </c>
      <c r="C118" s="1" t="s">
        <v>349</v>
      </c>
      <c r="D118" s="4">
        <v>246</v>
      </c>
    </row>
    <row r="119" spans="1:4" x14ac:dyDescent="0.35">
      <c r="A119" s="7" t="s">
        <v>118</v>
      </c>
      <c r="B119" s="1" t="s">
        <v>237</v>
      </c>
      <c r="C119" s="1" t="s">
        <v>338</v>
      </c>
      <c r="D119" s="4">
        <v>27</v>
      </c>
    </row>
    <row r="120" spans="1:4" x14ac:dyDescent="0.35">
      <c r="A120" s="7" t="s">
        <v>118</v>
      </c>
      <c r="B120" s="1" t="s">
        <v>238</v>
      </c>
      <c r="C120" s="1" t="s">
        <v>348</v>
      </c>
      <c r="D120" s="4">
        <v>6</v>
      </c>
    </row>
    <row r="121" spans="1:4" x14ac:dyDescent="0.35">
      <c r="A121" s="7" t="s">
        <v>118</v>
      </c>
      <c r="B121" s="1" t="s">
        <v>238</v>
      </c>
      <c r="C121" s="1" t="s">
        <v>347</v>
      </c>
      <c r="D121" s="4">
        <v>4</v>
      </c>
    </row>
    <row r="122" spans="1:4" x14ac:dyDescent="0.35">
      <c r="A122" s="7" t="s">
        <v>118</v>
      </c>
      <c r="B122" s="1" t="s">
        <v>238</v>
      </c>
      <c r="C122" s="1" t="s">
        <v>349</v>
      </c>
      <c r="D122" s="4">
        <v>29</v>
      </c>
    </row>
    <row r="123" spans="1:4" x14ac:dyDescent="0.35">
      <c r="A123" s="7" t="s">
        <v>118</v>
      </c>
      <c r="B123" s="1" t="s">
        <v>238</v>
      </c>
      <c r="C123" s="1" t="s">
        <v>338</v>
      </c>
      <c r="D123" s="4">
        <v>108</v>
      </c>
    </row>
    <row r="124" spans="1:4" x14ac:dyDescent="0.35">
      <c r="A124" s="7" t="s">
        <v>119</v>
      </c>
      <c r="B124" s="1" t="s">
        <v>242</v>
      </c>
      <c r="C124" s="1" t="s">
        <v>348</v>
      </c>
      <c r="D124" s="4">
        <v>120</v>
      </c>
    </row>
    <row r="125" spans="1:4" x14ac:dyDescent="0.35">
      <c r="A125" s="7" t="s">
        <v>119</v>
      </c>
      <c r="B125" s="1" t="s">
        <v>242</v>
      </c>
      <c r="C125" s="1" t="s">
        <v>347</v>
      </c>
      <c r="D125" s="4">
        <v>145</v>
      </c>
    </row>
    <row r="126" spans="1:4" x14ac:dyDescent="0.35">
      <c r="A126" s="7" t="s">
        <v>119</v>
      </c>
      <c r="B126" s="1" t="s">
        <v>242</v>
      </c>
      <c r="C126" s="1" t="s">
        <v>349</v>
      </c>
      <c r="D126" s="4">
        <v>317</v>
      </c>
    </row>
    <row r="127" spans="1:4" x14ac:dyDescent="0.35">
      <c r="A127" s="7" t="s">
        <v>119</v>
      </c>
      <c r="B127" s="1" t="s">
        <v>242</v>
      </c>
      <c r="C127" s="1" t="s">
        <v>338</v>
      </c>
      <c r="D127" s="4">
        <v>186</v>
      </c>
    </row>
    <row r="128" spans="1:4" x14ac:dyDescent="0.35">
      <c r="A128" s="7" t="s">
        <v>119</v>
      </c>
      <c r="B128" s="1" t="s">
        <v>237</v>
      </c>
      <c r="C128" s="1" t="s">
        <v>348</v>
      </c>
      <c r="D128" s="4">
        <v>107</v>
      </c>
    </row>
    <row r="129" spans="1:4" x14ac:dyDescent="0.35">
      <c r="A129" s="7" t="s">
        <v>119</v>
      </c>
      <c r="B129" s="1" t="s">
        <v>237</v>
      </c>
      <c r="C129" s="1" t="s">
        <v>347</v>
      </c>
      <c r="D129" s="4">
        <v>143</v>
      </c>
    </row>
    <row r="130" spans="1:4" x14ac:dyDescent="0.35">
      <c r="A130" s="7" t="s">
        <v>119</v>
      </c>
      <c r="B130" s="1" t="s">
        <v>237</v>
      </c>
      <c r="C130" s="1" t="s">
        <v>349</v>
      </c>
      <c r="D130" s="4">
        <v>281</v>
      </c>
    </row>
    <row r="131" spans="1:4" x14ac:dyDescent="0.35">
      <c r="A131" s="7" t="s">
        <v>119</v>
      </c>
      <c r="B131" s="1" t="s">
        <v>237</v>
      </c>
      <c r="C131" s="1" t="s">
        <v>338</v>
      </c>
      <c r="D131" s="4">
        <v>35</v>
      </c>
    </row>
    <row r="132" spans="1:4" x14ac:dyDescent="0.35">
      <c r="A132" s="7" t="s">
        <v>119</v>
      </c>
      <c r="B132" s="1" t="s">
        <v>238</v>
      </c>
      <c r="C132" s="1" t="s">
        <v>348</v>
      </c>
      <c r="D132" s="4">
        <v>13</v>
      </c>
    </row>
    <row r="133" spans="1:4" x14ac:dyDescent="0.35">
      <c r="A133" s="7" t="s">
        <v>119</v>
      </c>
      <c r="B133" s="1" t="s">
        <v>238</v>
      </c>
      <c r="C133" s="1" t="s">
        <v>347</v>
      </c>
      <c r="D133" s="4">
        <v>2</v>
      </c>
    </row>
    <row r="134" spans="1:4" x14ac:dyDescent="0.35">
      <c r="A134" s="7" t="s">
        <v>119</v>
      </c>
      <c r="B134" s="1" t="s">
        <v>238</v>
      </c>
      <c r="C134" s="1" t="s">
        <v>349</v>
      </c>
      <c r="D134" s="4">
        <v>36</v>
      </c>
    </row>
    <row r="135" spans="1:4" x14ac:dyDescent="0.35">
      <c r="A135" s="7" t="s">
        <v>119</v>
      </c>
      <c r="B135" s="1" t="s">
        <v>238</v>
      </c>
      <c r="C135" s="1" t="s">
        <v>338</v>
      </c>
      <c r="D135" s="4">
        <v>151</v>
      </c>
    </row>
    <row r="136" spans="1:4" x14ac:dyDescent="0.35">
      <c r="A136" s="7" t="s">
        <v>120</v>
      </c>
      <c r="B136" s="1" t="s">
        <v>242</v>
      </c>
      <c r="C136" s="1" t="s">
        <v>348</v>
      </c>
      <c r="D136" s="4">
        <v>89</v>
      </c>
    </row>
    <row r="137" spans="1:4" x14ac:dyDescent="0.35">
      <c r="A137" s="7" t="s">
        <v>120</v>
      </c>
      <c r="B137" s="1" t="s">
        <v>242</v>
      </c>
      <c r="C137" s="1" t="s">
        <v>347</v>
      </c>
      <c r="D137" s="4">
        <v>155</v>
      </c>
    </row>
    <row r="138" spans="1:4" x14ac:dyDescent="0.35">
      <c r="A138" s="7" t="s">
        <v>120</v>
      </c>
      <c r="B138" s="1" t="s">
        <v>242</v>
      </c>
      <c r="C138" s="1" t="s">
        <v>349</v>
      </c>
      <c r="D138" s="4">
        <v>300</v>
      </c>
    </row>
    <row r="139" spans="1:4" x14ac:dyDescent="0.35">
      <c r="A139" s="7" t="s">
        <v>120</v>
      </c>
      <c r="B139" s="1" t="s">
        <v>242</v>
      </c>
      <c r="C139" s="1" t="s">
        <v>338</v>
      </c>
      <c r="D139" s="4">
        <v>212</v>
      </c>
    </row>
    <row r="140" spans="1:4" x14ac:dyDescent="0.35">
      <c r="A140" s="7" t="s">
        <v>120</v>
      </c>
      <c r="B140" s="1" t="s">
        <v>237</v>
      </c>
      <c r="C140" s="1" t="s">
        <v>348</v>
      </c>
      <c r="D140" s="4">
        <v>85</v>
      </c>
    </row>
    <row r="141" spans="1:4" x14ac:dyDescent="0.35">
      <c r="A141" s="7" t="s">
        <v>120</v>
      </c>
      <c r="B141" s="1" t="s">
        <v>237</v>
      </c>
      <c r="C141" s="1" t="s">
        <v>347</v>
      </c>
      <c r="D141" s="4">
        <v>138</v>
      </c>
    </row>
    <row r="142" spans="1:4" x14ac:dyDescent="0.35">
      <c r="A142" s="7" t="s">
        <v>120</v>
      </c>
      <c r="B142" s="1" t="s">
        <v>237</v>
      </c>
      <c r="C142" s="1" t="s">
        <v>349</v>
      </c>
      <c r="D142" s="4">
        <v>263</v>
      </c>
    </row>
    <row r="143" spans="1:4" x14ac:dyDescent="0.35">
      <c r="A143" s="7" t="s">
        <v>120</v>
      </c>
      <c r="B143" s="1" t="s">
        <v>237</v>
      </c>
      <c r="C143" s="1" t="s">
        <v>338</v>
      </c>
      <c r="D143" s="4">
        <v>40</v>
      </c>
    </row>
    <row r="144" spans="1:4" x14ac:dyDescent="0.35">
      <c r="A144" s="7" t="s">
        <v>120</v>
      </c>
      <c r="B144" s="1" t="s">
        <v>238</v>
      </c>
      <c r="C144" s="1" t="s">
        <v>348</v>
      </c>
      <c r="D144" s="4">
        <v>4</v>
      </c>
    </row>
    <row r="145" spans="1:4" x14ac:dyDescent="0.35">
      <c r="A145" s="7" t="s">
        <v>120</v>
      </c>
      <c r="B145" s="1" t="s">
        <v>238</v>
      </c>
      <c r="C145" s="1" t="s">
        <v>347</v>
      </c>
      <c r="D145" s="4">
        <v>17</v>
      </c>
    </row>
    <row r="146" spans="1:4" x14ac:dyDescent="0.35">
      <c r="A146" s="7" t="s">
        <v>120</v>
      </c>
      <c r="B146" s="1" t="s">
        <v>238</v>
      </c>
      <c r="C146" s="1" t="s">
        <v>349</v>
      </c>
      <c r="D146" s="4">
        <v>37</v>
      </c>
    </row>
    <row r="147" spans="1:4" x14ac:dyDescent="0.35">
      <c r="A147" s="7" t="s">
        <v>120</v>
      </c>
      <c r="B147" s="1" t="s">
        <v>238</v>
      </c>
      <c r="C147" s="1" t="s">
        <v>338</v>
      </c>
      <c r="D147" s="4">
        <v>172</v>
      </c>
    </row>
    <row r="148" spans="1:4" x14ac:dyDescent="0.35">
      <c r="A148" s="7" t="s">
        <v>121</v>
      </c>
      <c r="B148" s="1" t="s">
        <v>242</v>
      </c>
      <c r="C148" s="1" t="s">
        <v>348</v>
      </c>
      <c r="D148" s="4">
        <v>79</v>
      </c>
    </row>
    <row r="149" spans="1:4" x14ac:dyDescent="0.35">
      <c r="A149" s="7" t="s">
        <v>121</v>
      </c>
      <c r="B149" s="1" t="s">
        <v>242</v>
      </c>
      <c r="C149" s="1" t="s">
        <v>347</v>
      </c>
      <c r="D149" s="4">
        <v>130</v>
      </c>
    </row>
    <row r="150" spans="1:4" x14ac:dyDescent="0.35">
      <c r="A150" s="7" t="s">
        <v>121</v>
      </c>
      <c r="B150" s="1" t="s">
        <v>242</v>
      </c>
      <c r="C150" s="1" t="s">
        <v>349</v>
      </c>
      <c r="D150" s="4">
        <v>306</v>
      </c>
    </row>
    <row r="151" spans="1:4" x14ac:dyDescent="0.35">
      <c r="A151" s="7" t="s">
        <v>121</v>
      </c>
      <c r="B151" s="1" t="s">
        <v>242</v>
      </c>
      <c r="C151" s="1" t="s">
        <v>338</v>
      </c>
      <c r="D151" s="4">
        <v>161</v>
      </c>
    </row>
    <row r="152" spans="1:4" x14ac:dyDescent="0.35">
      <c r="A152" s="7" t="s">
        <v>121</v>
      </c>
      <c r="B152" s="1" t="s">
        <v>237</v>
      </c>
      <c r="C152" s="1" t="s">
        <v>348</v>
      </c>
      <c r="D152" s="4">
        <v>71</v>
      </c>
    </row>
    <row r="153" spans="1:4" x14ac:dyDescent="0.35">
      <c r="A153" s="7" t="s">
        <v>121</v>
      </c>
      <c r="B153" s="1" t="s">
        <v>237</v>
      </c>
      <c r="C153" s="1" t="s">
        <v>347</v>
      </c>
      <c r="D153" s="4">
        <v>118</v>
      </c>
    </row>
    <row r="154" spans="1:4" x14ac:dyDescent="0.35">
      <c r="A154" s="7" t="s">
        <v>121</v>
      </c>
      <c r="B154" s="1" t="s">
        <v>237</v>
      </c>
      <c r="C154" s="1" t="s">
        <v>349</v>
      </c>
      <c r="D154" s="4">
        <v>280</v>
      </c>
    </row>
    <row r="155" spans="1:4" x14ac:dyDescent="0.35">
      <c r="A155" s="7" t="s">
        <v>121</v>
      </c>
      <c r="B155" s="1" t="s">
        <v>237</v>
      </c>
      <c r="C155" s="1" t="s">
        <v>338</v>
      </c>
      <c r="D155" s="4">
        <v>36</v>
      </c>
    </row>
    <row r="156" spans="1:4" x14ac:dyDescent="0.35">
      <c r="A156" s="7" t="s">
        <v>121</v>
      </c>
      <c r="B156" s="1" t="s">
        <v>238</v>
      </c>
      <c r="C156" s="1" t="s">
        <v>348</v>
      </c>
      <c r="D156" s="4">
        <v>8</v>
      </c>
    </row>
    <row r="157" spans="1:4" x14ac:dyDescent="0.35">
      <c r="A157" s="7" t="s">
        <v>121</v>
      </c>
      <c r="B157" s="1" t="s">
        <v>238</v>
      </c>
      <c r="C157" s="1" t="s">
        <v>347</v>
      </c>
      <c r="D157" s="4">
        <v>12</v>
      </c>
    </row>
    <row r="158" spans="1:4" x14ac:dyDescent="0.35">
      <c r="A158" s="7" t="s">
        <v>121</v>
      </c>
      <c r="B158" s="1" t="s">
        <v>238</v>
      </c>
      <c r="C158" s="1" t="s">
        <v>349</v>
      </c>
      <c r="D158" s="4">
        <v>26</v>
      </c>
    </row>
    <row r="159" spans="1:4" x14ac:dyDescent="0.35">
      <c r="A159" s="7" t="s">
        <v>121</v>
      </c>
      <c r="B159" s="1" t="s">
        <v>238</v>
      </c>
      <c r="C159" s="1" t="s">
        <v>338</v>
      </c>
      <c r="D159" s="4">
        <v>125</v>
      </c>
    </row>
    <row r="160" spans="1:4" x14ac:dyDescent="0.35">
      <c r="A160" s="7" t="s">
        <v>122</v>
      </c>
      <c r="B160" s="1" t="s">
        <v>242</v>
      </c>
      <c r="C160" s="1" t="s">
        <v>348</v>
      </c>
      <c r="D160" s="4">
        <v>70</v>
      </c>
    </row>
    <row r="161" spans="1:4" x14ac:dyDescent="0.35">
      <c r="A161" s="7" t="s">
        <v>122</v>
      </c>
      <c r="B161" s="1" t="s">
        <v>242</v>
      </c>
      <c r="C161" s="1" t="s">
        <v>347</v>
      </c>
      <c r="D161" s="4">
        <v>144</v>
      </c>
    </row>
    <row r="162" spans="1:4" x14ac:dyDescent="0.35">
      <c r="A162" s="7" t="s">
        <v>122</v>
      </c>
      <c r="B162" s="1" t="s">
        <v>242</v>
      </c>
      <c r="C162" s="1" t="s">
        <v>349</v>
      </c>
      <c r="D162" s="4">
        <v>284</v>
      </c>
    </row>
    <row r="163" spans="1:4" x14ac:dyDescent="0.35">
      <c r="A163" s="7" t="s">
        <v>122</v>
      </c>
      <c r="B163" s="1" t="s">
        <v>242</v>
      </c>
      <c r="C163" s="1" t="s">
        <v>338</v>
      </c>
      <c r="D163" s="4">
        <v>151</v>
      </c>
    </row>
    <row r="164" spans="1:4" x14ac:dyDescent="0.35">
      <c r="A164" s="7" t="s">
        <v>122</v>
      </c>
      <c r="B164" s="1" t="s">
        <v>237</v>
      </c>
      <c r="C164" s="1" t="s">
        <v>348</v>
      </c>
      <c r="D164" s="4">
        <v>65</v>
      </c>
    </row>
    <row r="165" spans="1:4" x14ac:dyDescent="0.35">
      <c r="A165" s="7" t="s">
        <v>122</v>
      </c>
      <c r="B165" s="1" t="s">
        <v>237</v>
      </c>
      <c r="C165" s="1" t="s">
        <v>347</v>
      </c>
      <c r="D165" s="4">
        <v>136</v>
      </c>
    </row>
    <row r="166" spans="1:4" x14ac:dyDescent="0.35">
      <c r="A166" s="7" t="s">
        <v>122</v>
      </c>
      <c r="B166" s="1" t="s">
        <v>237</v>
      </c>
      <c r="C166" s="1" t="s">
        <v>349</v>
      </c>
      <c r="D166" s="4">
        <v>255</v>
      </c>
    </row>
    <row r="167" spans="1:4" x14ac:dyDescent="0.35">
      <c r="A167" s="7" t="s">
        <v>122</v>
      </c>
      <c r="B167" s="1" t="s">
        <v>237</v>
      </c>
      <c r="C167" s="1" t="s">
        <v>338</v>
      </c>
      <c r="D167" s="4">
        <v>33</v>
      </c>
    </row>
    <row r="168" spans="1:4" x14ac:dyDescent="0.35">
      <c r="A168" s="7" t="s">
        <v>122</v>
      </c>
      <c r="B168" s="1" t="s">
        <v>238</v>
      </c>
      <c r="C168" s="1" t="s">
        <v>348</v>
      </c>
      <c r="D168" s="4">
        <v>5</v>
      </c>
    </row>
    <row r="169" spans="1:4" x14ac:dyDescent="0.35">
      <c r="A169" s="7" t="s">
        <v>122</v>
      </c>
      <c r="B169" s="1" t="s">
        <v>238</v>
      </c>
      <c r="C169" s="1" t="s">
        <v>347</v>
      </c>
      <c r="D169" s="4">
        <v>8</v>
      </c>
    </row>
    <row r="170" spans="1:4" x14ac:dyDescent="0.35">
      <c r="A170" s="7" t="s">
        <v>122</v>
      </c>
      <c r="B170" s="1" t="s">
        <v>238</v>
      </c>
      <c r="C170" s="1" t="s">
        <v>349</v>
      </c>
      <c r="D170" s="4">
        <v>29</v>
      </c>
    </row>
    <row r="171" spans="1:4" x14ac:dyDescent="0.35">
      <c r="A171" s="7" t="s">
        <v>122</v>
      </c>
      <c r="B171" s="1" t="s">
        <v>238</v>
      </c>
      <c r="C171" s="1" t="s">
        <v>338</v>
      </c>
      <c r="D171" s="4">
        <v>118</v>
      </c>
    </row>
    <row r="172" spans="1:4" x14ac:dyDescent="0.35">
      <c r="A172" s="7" t="s">
        <v>123</v>
      </c>
      <c r="B172" s="1" t="s">
        <v>242</v>
      </c>
      <c r="C172" s="1" t="s">
        <v>348</v>
      </c>
      <c r="D172" s="4">
        <v>64</v>
      </c>
    </row>
    <row r="173" spans="1:4" x14ac:dyDescent="0.35">
      <c r="A173" s="7" t="s">
        <v>123</v>
      </c>
      <c r="B173" s="1" t="s">
        <v>242</v>
      </c>
      <c r="C173" s="1" t="s">
        <v>347</v>
      </c>
      <c r="D173" s="4">
        <v>125</v>
      </c>
    </row>
    <row r="174" spans="1:4" x14ac:dyDescent="0.35">
      <c r="A174" s="7" t="s">
        <v>123</v>
      </c>
      <c r="B174" s="1" t="s">
        <v>242</v>
      </c>
      <c r="C174" s="1" t="s">
        <v>349</v>
      </c>
      <c r="D174" s="4">
        <v>202</v>
      </c>
    </row>
    <row r="175" spans="1:4" x14ac:dyDescent="0.35">
      <c r="A175" s="7" t="s">
        <v>123</v>
      </c>
      <c r="B175" s="1" t="s">
        <v>242</v>
      </c>
      <c r="C175" s="1" t="s">
        <v>338</v>
      </c>
      <c r="D175" s="4">
        <v>178</v>
      </c>
    </row>
    <row r="176" spans="1:4" x14ac:dyDescent="0.35">
      <c r="A176" s="7" t="s">
        <v>123</v>
      </c>
      <c r="B176" s="1" t="s">
        <v>237</v>
      </c>
      <c r="C176" s="1" t="s">
        <v>348</v>
      </c>
      <c r="D176" s="4">
        <v>57</v>
      </c>
    </row>
    <row r="177" spans="1:4" x14ac:dyDescent="0.35">
      <c r="A177" s="7" t="s">
        <v>123</v>
      </c>
      <c r="B177" s="1" t="s">
        <v>237</v>
      </c>
      <c r="C177" s="1" t="s">
        <v>347</v>
      </c>
      <c r="D177" s="4">
        <v>120</v>
      </c>
    </row>
    <row r="178" spans="1:4" x14ac:dyDescent="0.35">
      <c r="A178" s="7" t="s">
        <v>123</v>
      </c>
      <c r="B178" s="1" t="s">
        <v>237</v>
      </c>
      <c r="C178" s="1" t="s">
        <v>349</v>
      </c>
      <c r="D178" s="4">
        <v>174</v>
      </c>
    </row>
    <row r="179" spans="1:4" x14ac:dyDescent="0.35">
      <c r="A179" s="7" t="s">
        <v>123</v>
      </c>
      <c r="B179" s="1" t="s">
        <v>237</v>
      </c>
      <c r="C179" s="1" t="s">
        <v>338</v>
      </c>
      <c r="D179" s="4">
        <v>51</v>
      </c>
    </row>
    <row r="180" spans="1:4" x14ac:dyDescent="0.35">
      <c r="A180" s="7" t="s">
        <v>123</v>
      </c>
      <c r="B180" s="1" t="s">
        <v>238</v>
      </c>
      <c r="C180" s="1" t="s">
        <v>348</v>
      </c>
      <c r="D180" s="4">
        <v>7</v>
      </c>
    </row>
    <row r="181" spans="1:4" x14ac:dyDescent="0.35">
      <c r="A181" s="7" t="s">
        <v>123</v>
      </c>
      <c r="B181" s="1" t="s">
        <v>238</v>
      </c>
      <c r="C181" s="1" t="s">
        <v>347</v>
      </c>
      <c r="D181" s="4">
        <v>5</v>
      </c>
    </row>
    <row r="182" spans="1:4" x14ac:dyDescent="0.35">
      <c r="A182" s="7" t="s">
        <v>123</v>
      </c>
      <c r="B182" s="1" t="s">
        <v>238</v>
      </c>
      <c r="C182" s="1" t="s">
        <v>349</v>
      </c>
      <c r="D182" s="4">
        <v>28</v>
      </c>
    </row>
    <row r="183" spans="1:4" x14ac:dyDescent="0.35">
      <c r="A183" s="7" t="s">
        <v>123</v>
      </c>
      <c r="B183" s="1" t="s">
        <v>238</v>
      </c>
      <c r="C183" s="1" t="s">
        <v>338</v>
      </c>
      <c r="D183" s="4">
        <v>127</v>
      </c>
    </row>
    <row r="184" spans="1:4" x14ac:dyDescent="0.35">
      <c r="A184" s="7" t="s">
        <v>124</v>
      </c>
      <c r="B184" s="1" t="s">
        <v>242</v>
      </c>
      <c r="C184" s="1" t="s">
        <v>348</v>
      </c>
      <c r="D184" s="4">
        <v>65</v>
      </c>
    </row>
    <row r="185" spans="1:4" x14ac:dyDescent="0.35">
      <c r="A185" s="7" t="s">
        <v>124</v>
      </c>
      <c r="B185" s="1" t="s">
        <v>242</v>
      </c>
      <c r="C185" s="1" t="s">
        <v>347</v>
      </c>
      <c r="D185" s="4">
        <v>142</v>
      </c>
    </row>
    <row r="186" spans="1:4" x14ac:dyDescent="0.35">
      <c r="A186" s="7" t="s">
        <v>124</v>
      </c>
      <c r="B186" s="1" t="s">
        <v>242</v>
      </c>
      <c r="C186" s="1" t="s">
        <v>349</v>
      </c>
      <c r="D186" s="4">
        <v>189</v>
      </c>
    </row>
    <row r="187" spans="1:4" x14ac:dyDescent="0.35">
      <c r="A187" s="7" t="s">
        <v>124</v>
      </c>
      <c r="B187" s="1" t="s">
        <v>242</v>
      </c>
      <c r="C187" s="1" t="s">
        <v>338</v>
      </c>
      <c r="D187" s="4">
        <v>147</v>
      </c>
    </row>
    <row r="188" spans="1:4" x14ac:dyDescent="0.35">
      <c r="A188" s="7" t="s">
        <v>124</v>
      </c>
      <c r="B188" s="1" t="s">
        <v>237</v>
      </c>
      <c r="C188" s="1" t="s">
        <v>348</v>
      </c>
      <c r="D188" s="4">
        <v>55</v>
      </c>
    </row>
    <row r="189" spans="1:4" x14ac:dyDescent="0.35">
      <c r="A189" s="7" t="s">
        <v>124</v>
      </c>
      <c r="B189" s="1" t="s">
        <v>237</v>
      </c>
      <c r="C189" s="1" t="s">
        <v>347</v>
      </c>
      <c r="D189" s="4">
        <v>133</v>
      </c>
    </row>
    <row r="190" spans="1:4" x14ac:dyDescent="0.35">
      <c r="A190" s="7" t="s">
        <v>124</v>
      </c>
      <c r="B190" s="1" t="s">
        <v>237</v>
      </c>
      <c r="C190" s="1" t="s">
        <v>349</v>
      </c>
      <c r="D190" s="4">
        <v>172</v>
      </c>
    </row>
    <row r="191" spans="1:4" x14ac:dyDescent="0.35">
      <c r="A191" s="7" t="s">
        <v>124</v>
      </c>
      <c r="B191" s="1" t="s">
        <v>237</v>
      </c>
      <c r="C191" s="1" t="s">
        <v>338</v>
      </c>
      <c r="D191" s="4">
        <v>52</v>
      </c>
    </row>
    <row r="192" spans="1:4" x14ac:dyDescent="0.35">
      <c r="A192" s="7" t="s">
        <v>124</v>
      </c>
      <c r="B192" s="1" t="s">
        <v>238</v>
      </c>
      <c r="C192" s="1" t="s">
        <v>348</v>
      </c>
      <c r="D192" s="4">
        <v>10</v>
      </c>
    </row>
    <row r="193" spans="1:4" x14ac:dyDescent="0.35">
      <c r="A193" s="7" t="s">
        <v>124</v>
      </c>
      <c r="B193" s="1" t="s">
        <v>238</v>
      </c>
      <c r="C193" s="1" t="s">
        <v>347</v>
      </c>
      <c r="D193" s="4">
        <v>9</v>
      </c>
    </row>
    <row r="194" spans="1:4" x14ac:dyDescent="0.35">
      <c r="A194" s="7" t="s">
        <v>124</v>
      </c>
      <c r="B194" s="1" t="s">
        <v>238</v>
      </c>
      <c r="C194" s="1" t="s">
        <v>349</v>
      </c>
      <c r="D194" s="4">
        <v>17</v>
      </c>
    </row>
    <row r="195" spans="1:4" x14ac:dyDescent="0.35">
      <c r="A195" s="7" t="s">
        <v>124</v>
      </c>
      <c r="B195" s="1" t="s">
        <v>238</v>
      </c>
      <c r="C195" s="1" t="s">
        <v>338</v>
      </c>
      <c r="D195" s="4">
        <v>95</v>
      </c>
    </row>
    <row r="196" spans="1:4" x14ac:dyDescent="0.35">
      <c r="A196" s="7" t="s">
        <v>125</v>
      </c>
      <c r="B196" s="1" t="s">
        <v>242</v>
      </c>
      <c r="C196" s="1" t="s">
        <v>348</v>
      </c>
      <c r="D196" s="4">
        <v>66</v>
      </c>
    </row>
    <row r="197" spans="1:4" x14ac:dyDescent="0.35">
      <c r="A197" s="7" t="s">
        <v>125</v>
      </c>
      <c r="B197" s="1" t="s">
        <v>242</v>
      </c>
      <c r="C197" s="1" t="s">
        <v>347</v>
      </c>
      <c r="D197" s="4">
        <v>112</v>
      </c>
    </row>
    <row r="198" spans="1:4" x14ac:dyDescent="0.35">
      <c r="A198" s="7" t="s">
        <v>125</v>
      </c>
      <c r="B198" s="1" t="s">
        <v>242</v>
      </c>
      <c r="C198" s="1" t="s">
        <v>349</v>
      </c>
      <c r="D198" s="4">
        <v>172</v>
      </c>
    </row>
    <row r="199" spans="1:4" x14ac:dyDescent="0.35">
      <c r="A199" s="7" t="s">
        <v>125</v>
      </c>
      <c r="B199" s="1" t="s">
        <v>242</v>
      </c>
      <c r="C199" s="1" t="s">
        <v>338</v>
      </c>
      <c r="D199" s="4">
        <v>179</v>
      </c>
    </row>
    <row r="200" spans="1:4" x14ac:dyDescent="0.35">
      <c r="A200" s="7" t="s">
        <v>125</v>
      </c>
      <c r="B200" s="1" t="s">
        <v>237</v>
      </c>
      <c r="C200" s="1" t="s">
        <v>348</v>
      </c>
      <c r="D200" s="4">
        <v>62</v>
      </c>
    </row>
    <row r="201" spans="1:4" x14ac:dyDescent="0.35">
      <c r="A201" s="7" t="s">
        <v>125</v>
      </c>
      <c r="B201" s="1" t="s">
        <v>237</v>
      </c>
      <c r="C201" s="1" t="s">
        <v>347</v>
      </c>
      <c r="D201" s="4">
        <v>103</v>
      </c>
    </row>
    <row r="202" spans="1:4" x14ac:dyDescent="0.35">
      <c r="A202" s="7" t="s">
        <v>125</v>
      </c>
      <c r="B202" s="1" t="s">
        <v>237</v>
      </c>
      <c r="C202" s="1" t="s">
        <v>349</v>
      </c>
      <c r="D202" s="4">
        <v>158</v>
      </c>
    </row>
    <row r="203" spans="1:4" x14ac:dyDescent="0.35">
      <c r="A203" s="7" t="s">
        <v>125</v>
      </c>
      <c r="B203" s="1" t="s">
        <v>237</v>
      </c>
      <c r="C203" s="1" t="s">
        <v>338</v>
      </c>
      <c r="D203" s="4">
        <v>54</v>
      </c>
    </row>
    <row r="204" spans="1:4" x14ac:dyDescent="0.35">
      <c r="A204" s="7" t="s">
        <v>125</v>
      </c>
      <c r="B204" s="1" t="s">
        <v>238</v>
      </c>
      <c r="C204" s="1" t="s">
        <v>348</v>
      </c>
      <c r="D204" s="4">
        <v>4</v>
      </c>
    </row>
    <row r="205" spans="1:4" x14ac:dyDescent="0.35">
      <c r="A205" s="7" t="s">
        <v>125</v>
      </c>
      <c r="B205" s="1" t="s">
        <v>238</v>
      </c>
      <c r="C205" s="1" t="s">
        <v>347</v>
      </c>
      <c r="D205" s="4">
        <v>9</v>
      </c>
    </row>
    <row r="206" spans="1:4" x14ac:dyDescent="0.35">
      <c r="A206" s="7" t="s">
        <v>125</v>
      </c>
      <c r="B206" s="1" t="s">
        <v>238</v>
      </c>
      <c r="C206" s="1" t="s">
        <v>349</v>
      </c>
      <c r="D206" s="4">
        <v>14</v>
      </c>
    </row>
    <row r="207" spans="1:4" x14ac:dyDescent="0.35">
      <c r="A207" s="7" t="s">
        <v>125</v>
      </c>
      <c r="B207" s="1" t="s">
        <v>238</v>
      </c>
      <c r="C207" s="1" t="s">
        <v>338</v>
      </c>
      <c r="D207" s="4">
        <v>125</v>
      </c>
    </row>
    <row r="208" spans="1:4" x14ac:dyDescent="0.35">
      <c r="A208" s="7" t="s">
        <v>126</v>
      </c>
      <c r="B208" s="1" t="s">
        <v>242</v>
      </c>
      <c r="C208" s="1" t="s">
        <v>348</v>
      </c>
      <c r="D208" s="4">
        <v>64</v>
      </c>
    </row>
    <row r="209" spans="1:4" x14ac:dyDescent="0.35">
      <c r="A209" s="7" t="s">
        <v>126</v>
      </c>
      <c r="B209" s="1" t="s">
        <v>242</v>
      </c>
      <c r="C209" s="1" t="s">
        <v>347</v>
      </c>
      <c r="D209" s="4">
        <v>90</v>
      </c>
    </row>
    <row r="210" spans="1:4" x14ac:dyDescent="0.35">
      <c r="A210" s="7" t="s">
        <v>126</v>
      </c>
      <c r="B210" s="1" t="s">
        <v>242</v>
      </c>
      <c r="C210" s="1" t="s">
        <v>349</v>
      </c>
      <c r="D210" s="4">
        <v>175</v>
      </c>
    </row>
    <row r="211" spans="1:4" x14ac:dyDescent="0.35">
      <c r="A211" s="7" t="s">
        <v>126</v>
      </c>
      <c r="B211" s="1" t="s">
        <v>242</v>
      </c>
      <c r="C211" s="1" t="s">
        <v>338</v>
      </c>
      <c r="D211" s="4">
        <v>163</v>
      </c>
    </row>
    <row r="212" spans="1:4" x14ac:dyDescent="0.35">
      <c r="A212" s="7" t="s">
        <v>126</v>
      </c>
      <c r="B212" s="1" t="s">
        <v>237</v>
      </c>
      <c r="C212" s="1" t="s">
        <v>348</v>
      </c>
      <c r="D212" s="4">
        <v>55</v>
      </c>
    </row>
    <row r="213" spans="1:4" x14ac:dyDescent="0.35">
      <c r="A213" s="7" t="s">
        <v>126</v>
      </c>
      <c r="B213" s="1" t="s">
        <v>237</v>
      </c>
      <c r="C213" s="1" t="s">
        <v>347</v>
      </c>
      <c r="D213" s="4">
        <v>81</v>
      </c>
    </row>
    <row r="214" spans="1:4" x14ac:dyDescent="0.35">
      <c r="A214" s="7" t="s">
        <v>126</v>
      </c>
      <c r="B214" s="1" t="s">
        <v>237</v>
      </c>
      <c r="C214" s="1" t="s">
        <v>349</v>
      </c>
      <c r="D214" s="4">
        <v>150</v>
      </c>
    </row>
    <row r="215" spans="1:4" x14ac:dyDescent="0.35">
      <c r="A215" s="7" t="s">
        <v>126</v>
      </c>
      <c r="B215" s="1" t="s">
        <v>237</v>
      </c>
      <c r="C215" s="1" t="s">
        <v>338</v>
      </c>
      <c r="D215" s="4">
        <v>44</v>
      </c>
    </row>
    <row r="216" spans="1:4" x14ac:dyDescent="0.35">
      <c r="A216" s="7" t="s">
        <v>126</v>
      </c>
      <c r="B216" s="1" t="s">
        <v>238</v>
      </c>
      <c r="C216" s="1" t="s">
        <v>348</v>
      </c>
      <c r="D216" s="4">
        <v>9</v>
      </c>
    </row>
    <row r="217" spans="1:4" x14ac:dyDescent="0.35">
      <c r="A217" s="7" t="s">
        <v>126</v>
      </c>
      <c r="B217" s="1" t="s">
        <v>238</v>
      </c>
      <c r="C217" s="1" t="s">
        <v>347</v>
      </c>
      <c r="D217" s="4">
        <v>9</v>
      </c>
    </row>
    <row r="218" spans="1:4" x14ac:dyDescent="0.35">
      <c r="A218" s="7" t="s">
        <v>126</v>
      </c>
      <c r="B218" s="1" t="s">
        <v>238</v>
      </c>
      <c r="C218" s="1" t="s">
        <v>349</v>
      </c>
      <c r="D218" s="4">
        <v>25</v>
      </c>
    </row>
    <row r="219" spans="1:4" x14ac:dyDescent="0.35">
      <c r="A219" s="7" t="s">
        <v>126</v>
      </c>
      <c r="B219" s="1" t="s">
        <v>238</v>
      </c>
      <c r="C219" s="1" t="s">
        <v>338</v>
      </c>
      <c r="D219" s="4">
        <v>119</v>
      </c>
    </row>
    <row r="220" spans="1:4" x14ac:dyDescent="0.35">
      <c r="A220" s="7" t="s">
        <v>127</v>
      </c>
      <c r="B220" s="1" t="s">
        <v>242</v>
      </c>
      <c r="C220" s="1" t="s">
        <v>348</v>
      </c>
      <c r="D220" s="4">
        <v>65</v>
      </c>
    </row>
    <row r="221" spans="1:4" x14ac:dyDescent="0.35">
      <c r="A221" s="7" t="s">
        <v>127</v>
      </c>
      <c r="B221" s="1" t="s">
        <v>242</v>
      </c>
      <c r="C221" s="1" t="s">
        <v>347</v>
      </c>
      <c r="D221" s="4">
        <v>103</v>
      </c>
    </row>
    <row r="222" spans="1:4" x14ac:dyDescent="0.35">
      <c r="A222" s="7" t="s">
        <v>127</v>
      </c>
      <c r="B222" s="1" t="s">
        <v>242</v>
      </c>
      <c r="C222" s="1" t="s">
        <v>349</v>
      </c>
      <c r="D222" s="4">
        <v>171</v>
      </c>
    </row>
    <row r="223" spans="1:4" x14ac:dyDescent="0.35">
      <c r="A223" s="7" t="s">
        <v>127</v>
      </c>
      <c r="B223" s="1" t="s">
        <v>242</v>
      </c>
      <c r="C223" s="1" t="s">
        <v>338</v>
      </c>
      <c r="D223" s="4">
        <v>158</v>
      </c>
    </row>
    <row r="224" spans="1:4" x14ac:dyDescent="0.35">
      <c r="A224" s="7" t="s">
        <v>127</v>
      </c>
      <c r="B224" s="1" t="s">
        <v>237</v>
      </c>
      <c r="C224" s="1" t="s">
        <v>348</v>
      </c>
      <c r="D224" s="4">
        <v>60</v>
      </c>
    </row>
    <row r="225" spans="1:4" x14ac:dyDescent="0.35">
      <c r="A225" s="7" t="s">
        <v>127</v>
      </c>
      <c r="B225" s="1" t="s">
        <v>237</v>
      </c>
      <c r="C225" s="1" t="s">
        <v>347</v>
      </c>
      <c r="D225" s="4">
        <v>94</v>
      </c>
    </row>
    <row r="226" spans="1:4" x14ac:dyDescent="0.35">
      <c r="A226" s="7" t="s">
        <v>127</v>
      </c>
      <c r="B226" s="1" t="s">
        <v>237</v>
      </c>
      <c r="C226" s="1" t="s">
        <v>349</v>
      </c>
      <c r="D226" s="4">
        <v>143</v>
      </c>
    </row>
    <row r="227" spans="1:4" x14ac:dyDescent="0.35">
      <c r="A227" s="7" t="s">
        <v>127</v>
      </c>
      <c r="B227" s="1" t="s">
        <v>237</v>
      </c>
      <c r="C227" s="1" t="s">
        <v>338</v>
      </c>
      <c r="D227" s="4">
        <v>59</v>
      </c>
    </row>
    <row r="228" spans="1:4" x14ac:dyDescent="0.35">
      <c r="A228" s="7" t="s">
        <v>127</v>
      </c>
      <c r="B228" s="1" t="s">
        <v>238</v>
      </c>
      <c r="C228" s="1" t="s">
        <v>348</v>
      </c>
      <c r="D228" s="4">
        <v>5</v>
      </c>
    </row>
    <row r="229" spans="1:4" x14ac:dyDescent="0.35">
      <c r="A229" s="7" t="s">
        <v>127</v>
      </c>
      <c r="B229" s="1" t="s">
        <v>238</v>
      </c>
      <c r="C229" s="1" t="s">
        <v>347</v>
      </c>
      <c r="D229" s="4">
        <v>9</v>
      </c>
    </row>
    <row r="230" spans="1:4" x14ac:dyDescent="0.35">
      <c r="A230" s="7" t="s">
        <v>127</v>
      </c>
      <c r="B230" s="1" t="s">
        <v>238</v>
      </c>
      <c r="C230" s="1" t="s">
        <v>349</v>
      </c>
      <c r="D230" s="4">
        <v>28</v>
      </c>
    </row>
    <row r="231" spans="1:4" x14ac:dyDescent="0.35">
      <c r="A231" s="7" t="s">
        <v>127</v>
      </c>
      <c r="B231" s="1" t="s">
        <v>238</v>
      </c>
      <c r="C231" s="1" t="s">
        <v>338</v>
      </c>
      <c r="D231" s="4">
        <v>99</v>
      </c>
    </row>
    <row r="232" spans="1:4" x14ac:dyDescent="0.35">
      <c r="A232" s="7" t="s">
        <v>128</v>
      </c>
      <c r="B232" s="1" t="s">
        <v>242</v>
      </c>
      <c r="C232" s="1" t="s">
        <v>348</v>
      </c>
      <c r="D232" s="4">
        <v>64</v>
      </c>
    </row>
    <row r="233" spans="1:4" x14ac:dyDescent="0.35">
      <c r="A233" s="7" t="s">
        <v>128</v>
      </c>
      <c r="B233" s="1" t="s">
        <v>242</v>
      </c>
      <c r="C233" s="1" t="s">
        <v>347</v>
      </c>
      <c r="D233" s="4">
        <v>109</v>
      </c>
    </row>
    <row r="234" spans="1:4" x14ac:dyDescent="0.35">
      <c r="A234" s="7" t="s">
        <v>128</v>
      </c>
      <c r="B234" s="1" t="s">
        <v>242</v>
      </c>
      <c r="C234" s="1" t="s">
        <v>349</v>
      </c>
      <c r="D234" s="4">
        <v>152</v>
      </c>
    </row>
    <row r="235" spans="1:4" x14ac:dyDescent="0.35">
      <c r="A235" s="7" t="s">
        <v>128</v>
      </c>
      <c r="B235" s="1" t="s">
        <v>242</v>
      </c>
      <c r="C235" s="1" t="s">
        <v>338</v>
      </c>
      <c r="D235" s="4">
        <v>111</v>
      </c>
    </row>
    <row r="236" spans="1:4" x14ac:dyDescent="0.35">
      <c r="A236" s="7" t="s">
        <v>128</v>
      </c>
      <c r="B236" s="1" t="s">
        <v>237</v>
      </c>
      <c r="C236" s="1" t="s">
        <v>348</v>
      </c>
      <c r="D236" s="4">
        <v>56</v>
      </c>
    </row>
    <row r="237" spans="1:4" x14ac:dyDescent="0.35">
      <c r="A237" s="7" t="s">
        <v>128</v>
      </c>
      <c r="B237" s="1" t="s">
        <v>237</v>
      </c>
      <c r="C237" s="1" t="s">
        <v>347</v>
      </c>
      <c r="D237" s="4">
        <v>103</v>
      </c>
    </row>
    <row r="238" spans="1:4" x14ac:dyDescent="0.35">
      <c r="A238" s="7" t="s">
        <v>128</v>
      </c>
      <c r="B238" s="1" t="s">
        <v>237</v>
      </c>
      <c r="C238" s="1" t="s">
        <v>349</v>
      </c>
      <c r="D238" s="4">
        <v>136</v>
      </c>
    </row>
    <row r="239" spans="1:4" x14ac:dyDescent="0.35">
      <c r="A239" s="7" t="s">
        <v>128</v>
      </c>
      <c r="B239" s="1" t="s">
        <v>237</v>
      </c>
      <c r="C239" s="1" t="s">
        <v>338</v>
      </c>
      <c r="D239" s="4">
        <v>23</v>
      </c>
    </row>
    <row r="240" spans="1:4" x14ac:dyDescent="0.35">
      <c r="A240" s="7" t="s">
        <v>128</v>
      </c>
      <c r="B240" s="1" t="s">
        <v>238</v>
      </c>
      <c r="C240" s="1" t="s">
        <v>348</v>
      </c>
      <c r="D240" s="4">
        <v>8</v>
      </c>
    </row>
    <row r="241" spans="1:4" x14ac:dyDescent="0.35">
      <c r="A241" s="7" t="s">
        <v>128</v>
      </c>
      <c r="B241" s="1" t="s">
        <v>238</v>
      </c>
      <c r="C241" s="1" t="s">
        <v>347</v>
      </c>
      <c r="D241" s="4">
        <v>6</v>
      </c>
    </row>
    <row r="242" spans="1:4" x14ac:dyDescent="0.35">
      <c r="A242" s="7" t="s">
        <v>128</v>
      </c>
      <c r="B242" s="1" t="s">
        <v>238</v>
      </c>
      <c r="C242" s="1" t="s">
        <v>349</v>
      </c>
      <c r="D242" s="4">
        <v>16</v>
      </c>
    </row>
    <row r="243" spans="1:4" x14ac:dyDescent="0.35">
      <c r="A243" s="7" t="s">
        <v>128</v>
      </c>
      <c r="B243" s="1" t="s">
        <v>238</v>
      </c>
      <c r="C243" s="1" t="s">
        <v>338</v>
      </c>
      <c r="D243" s="4">
        <v>88</v>
      </c>
    </row>
    <row r="244" spans="1:4" x14ac:dyDescent="0.35">
      <c r="A244" s="7" t="s">
        <v>129</v>
      </c>
      <c r="B244" s="1" t="s">
        <v>242</v>
      </c>
      <c r="C244" s="1" t="s">
        <v>348</v>
      </c>
      <c r="D244" s="4">
        <v>63</v>
      </c>
    </row>
    <row r="245" spans="1:4" x14ac:dyDescent="0.35">
      <c r="A245" s="7" t="s">
        <v>129</v>
      </c>
      <c r="B245" s="1" t="s">
        <v>242</v>
      </c>
      <c r="C245" s="1" t="s">
        <v>347</v>
      </c>
      <c r="D245" s="4">
        <v>136</v>
      </c>
    </row>
    <row r="246" spans="1:4" x14ac:dyDescent="0.35">
      <c r="A246" s="7" t="s">
        <v>129</v>
      </c>
      <c r="B246" s="1" t="s">
        <v>242</v>
      </c>
      <c r="C246" s="1" t="s">
        <v>349</v>
      </c>
      <c r="D246" s="4">
        <v>183</v>
      </c>
    </row>
    <row r="247" spans="1:4" x14ac:dyDescent="0.35">
      <c r="A247" s="7" t="s">
        <v>129</v>
      </c>
      <c r="B247" s="1" t="s">
        <v>242</v>
      </c>
      <c r="C247" s="1" t="s">
        <v>338</v>
      </c>
      <c r="D247" s="4">
        <v>115</v>
      </c>
    </row>
    <row r="248" spans="1:4" x14ac:dyDescent="0.35">
      <c r="A248" s="7" t="s">
        <v>129</v>
      </c>
      <c r="B248" s="1" t="s">
        <v>237</v>
      </c>
      <c r="C248" s="1" t="s">
        <v>348</v>
      </c>
      <c r="D248" s="4">
        <v>59</v>
      </c>
    </row>
    <row r="249" spans="1:4" x14ac:dyDescent="0.35">
      <c r="A249" s="7" t="s">
        <v>129</v>
      </c>
      <c r="B249" s="1" t="s">
        <v>237</v>
      </c>
      <c r="C249" s="1" t="s">
        <v>347</v>
      </c>
      <c r="D249" s="4">
        <v>128</v>
      </c>
    </row>
    <row r="250" spans="1:4" x14ac:dyDescent="0.35">
      <c r="A250" s="7" t="s">
        <v>129</v>
      </c>
      <c r="B250" s="1" t="s">
        <v>237</v>
      </c>
      <c r="C250" s="1" t="s">
        <v>349</v>
      </c>
      <c r="D250" s="4">
        <v>169</v>
      </c>
    </row>
    <row r="251" spans="1:4" x14ac:dyDescent="0.35">
      <c r="A251" s="7" t="s">
        <v>129</v>
      </c>
      <c r="B251" s="1" t="s">
        <v>237</v>
      </c>
      <c r="C251" s="1" t="s">
        <v>338</v>
      </c>
      <c r="D251" s="4">
        <v>41</v>
      </c>
    </row>
    <row r="252" spans="1:4" x14ac:dyDescent="0.35">
      <c r="A252" s="7" t="s">
        <v>129</v>
      </c>
      <c r="B252" s="1" t="s">
        <v>238</v>
      </c>
      <c r="C252" s="1" t="s">
        <v>348</v>
      </c>
      <c r="D252" s="4">
        <v>4</v>
      </c>
    </row>
    <row r="253" spans="1:4" x14ac:dyDescent="0.35">
      <c r="A253" s="7" t="s">
        <v>129</v>
      </c>
      <c r="B253" s="1" t="s">
        <v>238</v>
      </c>
      <c r="C253" s="1" t="s">
        <v>347</v>
      </c>
      <c r="D253" s="4">
        <v>8</v>
      </c>
    </row>
    <row r="254" spans="1:4" x14ac:dyDescent="0.35">
      <c r="A254" s="7" t="s">
        <v>129</v>
      </c>
      <c r="B254" s="1" t="s">
        <v>238</v>
      </c>
      <c r="C254" s="1" t="s">
        <v>349</v>
      </c>
      <c r="D254" s="4">
        <v>14</v>
      </c>
    </row>
    <row r="255" spans="1:4" x14ac:dyDescent="0.35">
      <c r="A255" s="7" t="s">
        <v>129</v>
      </c>
      <c r="B255" s="1" t="s">
        <v>238</v>
      </c>
      <c r="C255" s="1" t="s">
        <v>338</v>
      </c>
      <c r="D255" s="4">
        <v>74</v>
      </c>
    </row>
    <row r="256" spans="1:4" x14ac:dyDescent="0.35">
      <c r="A256" s="7" t="s">
        <v>130</v>
      </c>
      <c r="B256" s="1" t="s">
        <v>242</v>
      </c>
      <c r="C256" s="1" t="s">
        <v>348</v>
      </c>
      <c r="D256" s="4">
        <v>73</v>
      </c>
    </row>
    <row r="257" spans="1:4" x14ac:dyDescent="0.35">
      <c r="A257" s="7" t="s">
        <v>130</v>
      </c>
      <c r="B257" s="1" t="s">
        <v>242</v>
      </c>
      <c r="C257" s="1" t="s">
        <v>347</v>
      </c>
      <c r="D257" s="4">
        <v>113</v>
      </c>
    </row>
    <row r="258" spans="1:4" x14ac:dyDescent="0.35">
      <c r="A258" s="7" t="s">
        <v>130</v>
      </c>
      <c r="B258" s="1" t="s">
        <v>242</v>
      </c>
      <c r="C258" s="1" t="s">
        <v>349</v>
      </c>
      <c r="D258" s="4">
        <v>175</v>
      </c>
    </row>
    <row r="259" spans="1:4" x14ac:dyDescent="0.35">
      <c r="A259" s="7" t="s">
        <v>130</v>
      </c>
      <c r="B259" s="1" t="s">
        <v>242</v>
      </c>
      <c r="C259" s="1" t="s">
        <v>338</v>
      </c>
      <c r="D259" s="4">
        <v>116</v>
      </c>
    </row>
    <row r="260" spans="1:4" x14ac:dyDescent="0.35">
      <c r="A260" s="7" t="s">
        <v>130</v>
      </c>
      <c r="B260" s="1" t="s">
        <v>237</v>
      </c>
      <c r="C260" s="1" t="s">
        <v>348</v>
      </c>
      <c r="D260" s="4">
        <v>65</v>
      </c>
    </row>
    <row r="261" spans="1:4" x14ac:dyDescent="0.35">
      <c r="A261" s="7" t="s">
        <v>130</v>
      </c>
      <c r="B261" s="1" t="s">
        <v>237</v>
      </c>
      <c r="C261" s="1" t="s">
        <v>347</v>
      </c>
      <c r="D261" s="4">
        <v>106</v>
      </c>
    </row>
    <row r="262" spans="1:4" x14ac:dyDescent="0.35">
      <c r="A262" s="7" t="s">
        <v>130</v>
      </c>
      <c r="B262" s="1" t="s">
        <v>237</v>
      </c>
      <c r="C262" s="1" t="s">
        <v>349</v>
      </c>
      <c r="D262" s="4">
        <v>162</v>
      </c>
    </row>
    <row r="263" spans="1:4" x14ac:dyDescent="0.35">
      <c r="A263" s="7" t="s">
        <v>130</v>
      </c>
      <c r="B263" s="1" t="s">
        <v>237</v>
      </c>
      <c r="C263" s="1" t="s">
        <v>338</v>
      </c>
      <c r="D263" s="4">
        <v>47</v>
      </c>
    </row>
    <row r="264" spans="1:4" x14ac:dyDescent="0.35">
      <c r="A264" s="7" t="s">
        <v>130</v>
      </c>
      <c r="B264" s="1" t="s">
        <v>238</v>
      </c>
      <c r="C264" s="1" t="s">
        <v>348</v>
      </c>
      <c r="D264" s="4">
        <v>8</v>
      </c>
    </row>
    <row r="265" spans="1:4" x14ac:dyDescent="0.35">
      <c r="A265" s="7" t="s">
        <v>130</v>
      </c>
      <c r="B265" s="1" t="s">
        <v>238</v>
      </c>
      <c r="C265" s="1" t="s">
        <v>347</v>
      </c>
      <c r="D265" s="4">
        <v>7</v>
      </c>
    </row>
    <row r="266" spans="1:4" x14ac:dyDescent="0.35">
      <c r="A266" s="7" t="s">
        <v>130</v>
      </c>
      <c r="B266" s="1" t="s">
        <v>238</v>
      </c>
      <c r="C266" s="1" t="s">
        <v>349</v>
      </c>
      <c r="D266" s="4">
        <v>13</v>
      </c>
    </row>
    <row r="267" spans="1:4" x14ac:dyDescent="0.35">
      <c r="A267" s="7" t="s">
        <v>130</v>
      </c>
      <c r="B267" s="1" t="s">
        <v>238</v>
      </c>
      <c r="C267" s="1" t="s">
        <v>338</v>
      </c>
      <c r="D267" s="4">
        <v>69</v>
      </c>
    </row>
    <row r="268" spans="1:4" x14ac:dyDescent="0.35">
      <c r="A268" s="7" t="s">
        <v>131</v>
      </c>
      <c r="B268" s="1" t="s">
        <v>242</v>
      </c>
      <c r="C268" s="1" t="s">
        <v>348</v>
      </c>
      <c r="D268" s="4">
        <v>99</v>
      </c>
    </row>
    <row r="269" spans="1:4" x14ac:dyDescent="0.35">
      <c r="A269" s="7" t="s">
        <v>131</v>
      </c>
      <c r="B269" s="1" t="s">
        <v>242</v>
      </c>
      <c r="C269" s="1" t="s">
        <v>347</v>
      </c>
      <c r="D269" s="4">
        <v>126</v>
      </c>
    </row>
    <row r="270" spans="1:4" x14ac:dyDescent="0.35">
      <c r="A270" s="7" t="s">
        <v>131</v>
      </c>
      <c r="B270" s="1" t="s">
        <v>242</v>
      </c>
      <c r="C270" s="1" t="s">
        <v>349</v>
      </c>
      <c r="D270" s="4">
        <v>193</v>
      </c>
    </row>
    <row r="271" spans="1:4" x14ac:dyDescent="0.35">
      <c r="A271" s="7" t="s">
        <v>131</v>
      </c>
      <c r="B271" s="1" t="s">
        <v>242</v>
      </c>
      <c r="C271" s="1" t="s">
        <v>338</v>
      </c>
      <c r="D271" s="4">
        <v>112</v>
      </c>
    </row>
    <row r="272" spans="1:4" x14ac:dyDescent="0.35">
      <c r="A272" s="7" t="s">
        <v>131</v>
      </c>
      <c r="B272" s="1" t="s">
        <v>237</v>
      </c>
      <c r="C272" s="1" t="s">
        <v>348</v>
      </c>
      <c r="D272" s="4">
        <v>92</v>
      </c>
    </row>
    <row r="273" spans="1:4" x14ac:dyDescent="0.35">
      <c r="A273" s="7" t="s">
        <v>131</v>
      </c>
      <c r="B273" s="1" t="s">
        <v>237</v>
      </c>
      <c r="C273" s="1" t="s">
        <v>347</v>
      </c>
      <c r="D273" s="4">
        <v>121</v>
      </c>
    </row>
    <row r="274" spans="1:4" x14ac:dyDescent="0.35">
      <c r="A274" s="7" t="s">
        <v>131</v>
      </c>
      <c r="B274" s="1" t="s">
        <v>237</v>
      </c>
      <c r="C274" s="1" t="s">
        <v>349</v>
      </c>
      <c r="D274" s="4">
        <v>177</v>
      </c>
    </row>
    <row r="275" spans="1:4" x14ac:dyDescent="0.35">
      <c r="A275" s="7" t="s">
        <v>131</v>
      </c>
      <c r="B275" s="1" t="s">
        <v>237</v>
      </c>
      <c r="C275" s="1" t="s">
        <v>338</v>
      </c>
      <c r="D275" s="4">
        <v>36</v>
      </c>
    </row>
    <row r="276" spans="1:4" x14ac:dyDescent="0.35">
      <c r="A276" s="7" t="s">
        <v>131</v>
      </c>
      <c r="B276" s="1" t="s">
        <v>238</v>
      </c>
      <c r="C276" s="1" t="s">
        <v>348</v>
      </c>
      <c r="D276" s="4">
        <v>7</v>
      </c>
    </row>
    <row r="277" spans="1:4" x14ac:dyDescent="0.35">
      <c r="A277" s="7" t="s">
        <v>131</v>
      </c>
      <c r="B277" s="1" t="s">
        <v>238</v>
      </c>
      <c r="C277" s="1" t="s">
        <v>347</v>
      </c>
      <c r="D277" s="4">
        <v>5</v>
      </c>
    </row>
    <row r="278" spans="1:4" x14ac:dyDescent="0.35">
      <c r="A278" s="7" t="s">
        <v>131</v>
      </c>
      <c r="B278" s="1" t="s">
        <v>238</v>
      </c>
      <c r="C278" s="1" t="s">
        <v>349</v>
      </c>
      <c r="D278" s="4">
        <v>16</v>
      </c>
    </row>
    <row r="279" spans="1:4" x14ac:dyDescent="0.35">
      <c r="A279" s="7" t="s">
        <v>131</v>
      </c>
      <c r="B279" s="1" t="s">
        <v>238</v>
      </c>
      <c r="C279" s="1" t="s">
        <v>338</v>
      </c>
      <c r="D279" s="4">
        <v>76</v>
      </c>
    </row>
    <row r="280" spans="1:4" x14ac:dyDescent="0.35">
      <c r="A280" s="7" t="s">
        <v>132</v>
      </c>
      <c r="B280" s="1" t="s">
        <v>242</v>
      </c>
      <c r="C280" s="1" t="s">
        <v>348</v>
      </c>
      <c r="D280" s="4">
        <v>102</v>
      </c>
    </row>
    <row r="281" spans="1:4" x14ac:dyDescent="0.35">
      <c r="A281" s="7" t="s">
        <v>132</v>
      </c>
      <c r="B281" s="1" t="s">
        <v>242</v>
      </c>
      <c r="C281" s="1" t="s">
        <v>347</v>
      </c>
      <c r="D281" s="4">
        <v>136</v>
      </c>
    </row>
    <row r="282" spans="1:4" x14ac:dyDescent="0.35">
      <c r="A282" s="7" t="s">
        <v>132</v>
      </c>
      <c r="B282" s="1" t="s">
        <v>242</v>
      </c>
      <c r="C282" s="1" t="s">
        <v>349</v>
      </c>
      <c r="D282" s="4">
        <v>232</v>
      </c>
    </row>
    <row r="283" spans="1:4" x14ac:dyDescent="0.35">
      <c r="A283" s="7" t="s">
        <v>132</v>
      </c>
      <c r="B283" s="1" t="s">
        <v>242</v>
      </c>
      <c r="C283" s="1" t="s">
        <v>338</v>
      </c>
      <c r="D283" s="4">
        <v>114</v>
      </c>
    </row>
    <row r="284" spans="1:4" x14ac:dyDescent="0.35">
      <c r="A284" s="7" t="s">
        <v>132</v>
      </c>
      <c r="B284" s="1" t="s">
        <v>237</v>
      </c>
      <c r="C284" s="1" t="s">
        <v>348</v>
      </c>
      <c r="D284" s="4">
        <v>95</v>
      </c>
    </row>
    <row r="285" spans="1:4" x14ac:dyDescent="0.35">
      <c r="A285" s="7" t="s">
        <v>132</v>
      </c>
      <c r="B285" s="1" t="s">
        <v>237</v>
      </c>
      <c r="C285" s="1" t="s">
        <v>347</v>
      </c>
      <c r="D285" s="4">
        <v>129</v>
      </c>
    </row>
    <row r="286" spans="1:4" x14ac:dyDescent="0.35">
      <c r="A286" s="7" t="s">
        <v>132</v>
      </c>
      <c r="B286" s="1" t="s">
        <v>237</v>
      </c>
      <c r="C286" s="1" t="s">
        <v>349</v>
      </c>
      <c r="D286" s="4">
        <v>215</v>
      </c>
    </row>
    <row r="287" spans="1:4" x14ac:dyDescent="0.35">
      <c r="A287" s="7" t="s">
        <v>132</v>
      </c>
      <c r="B287" s="1" t="s">
        <v>237</v>
      </c>
      <c r="C287" s="1" t="s">
        <v>338</v>
      </c>
      <c r="D287" s="4">
        <v>46</v>
      </c>
    </row>
    <row r="288" spans="1:4" x14ac:dyDescent="0.35">
      <c r="A288" s="7" t="s">
        <v>132</v>
      </c>
      <c r="B288" s="1" t="s">
        <v>238</v>
      </c>
      <c r="C288" s="1" t="s">
        <v>348</v>
      </c>
      <c r="D288" s="4">
        <v>7</v>
      </c>
    </row>
    <row r="289" spans="1:4" x14ac:dyDescent="0.35">
      <c r="A289" s="7" t="s">
        <v>132</v>
      </c>
      <c r="B289" s="1" t="s">
        <v>238</v>
      </c>
      <c r="C289" s="1" t="s">
        <v>347</v>
      </c>
      <c r="D289" s="4">
        <v>7</v>
      </c>
    </row>
    <row r="290" spans="1:4" x14ac:dyDescent="0.35">
      <c r="A290" s="7" t="s">
        <v>132</v>
      </c>
      <c r="B290" s="1" t="s">
        <v>238</v>
      </c>
      <c r="C290" s="1" t="s">
        <v>349</v>
      </c>
      <c r="D290" s="4">
        <v>17</v>
      </c>
    </row>
    <row r="291" spans="1:4" x14ac:dyDescent="0.35">
      <c r="A291" s="7" t="s">
        <v>132</v>
      </c>
      <c r="B291" s="1" t="s">
        <v>238</v>
      </c>
      <c r="C291" s="1" t="s">
        <v>338</v>
      </c>
      <c r="D291" s="4">
        <v>68</v>
      </c>
    </row>
    <row r="292" spans="1:4" x14ac:dyDescent="0.35">
      <c r="A292" s="7"/>
    </row>
    <row r="293" spans="1:4" x14ac:dyDescent="0.35">
      <c r="A293" s="7"/>
    </row>
    <row r="294" spans="1:4" x14ac:dyDescent="0.35">
      <c r="A294" s="7"/>
    </row>
    <row r="295" spans="1:4" x14ac:dyDescent="0.35">
      <c r="A295" s="7"/>
    </row>
    <row r="296" spans="1:4" x14ac:dyDescent="0.35">
      <c r="A296" s="7"/>
    </row>
    <row r="297" spans="1:4" x14ac:dyDescent="0.35">
      <c r="A297" s="7"/>
    </row>
    <row r="298" spans="1:4" x14ac:dyDescent="0.35">
      <c r="A298" s="7"/>
    </row>
    <row r="299" spans="1:4" x14ac:dyDescent="0.35">
      <c r="A299" s="7"/>
    </row>
    <row r="300" spans="1:4" x14ac:dyDescent="0.35">
      <c r="A300" s="7"/>
    </row>
    <row r="301" spans="1:4" x14ac:dyDescent="0.35">
      <c r="A301" s="7"/>
    </row>
    <row r="302" spans="1:4" x14ac:dyDescent="0.35">
      <c r="A302" s="7"/>
    </row>
    <row r="303" spans="1:4" x14ac:dyDescent="0.35">
      <c r="A303" s="7"/>
    </row>
    <row r="304" spans="1:4"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X1000"/>
  <sheetViews>
    <sheetView workbookViewId="0"/>
  </sheetViews>
  <sheetFormatPr defaultColWidth="11.07421875" defaultRowHeight="15.5" x14ac:dyDescent="0.35"/>
  <cols>
    <col min="1" max="1" width="9.3046875" customWidth="1"/>
    <col min="2" max="2" width="25" customWidth="1"/>
    <col min="3" max="3" width="16.69140625" customWidth="1"/>
    <col min="4" max="4" width="28.3828125" customWidth="1"/>
    <col min="5" max="6" width="16.69140625" customWidth="1"/>
  </cols>
  <sheetData>
    <row r="1" spans="1:50" ht="20" x14ac:dyDescent="0.4">
      <c r="A1" s="9" t="s">
        <v>37</v>
      </c>
    </row>
    <row r="2" spans="1:50" x14ac:dyDescent="0.35">
      <c r="A2" s="7" t="s">
        <v>8</v>
      </c>
    </row>
    <row r="3" spans="1:50" x14ac:dyDescent="0.35">
      <c r="A3" s="7" t="s">
        <v>133</v>
      </c>
    </row>
    <row r="4" spans="1:50" ht="40.5" customHeight="1" x14ac:dyDescent="0.35">
      <c r="A4" s="8" t="s">
        <v>107</v>
      </c>
      <c r="B4" s="5" t="s">
        <v>350</v>
      </c>
      <c r="C4" s="5" t="s">
        <v>351</v>
      </c>
      <c r="D4" s="5" t="s">
        <v>352</v>
      </c>
      <c r="E4" s="5" t="s">
        <v>137</v>
      </c>
      <c r="F4" s="5" t="s">
        <v>138</v>
      </c>
    </row>
    <row r="5" spans="1:50" x14ac:dyDescent="0.35">
      <c r="A5" s="7" t="s">
        <v>122</v>
      </c>
      <c r="B5" s="4">
        <v>343</v>
      </c>
      <c r="C5" s="4">
        <v>664</v>
      </c>
      <c r="D5" s="11">
        <v>51.7</v>
      </c>
      <c r="E5" s="11">
        <v>47.9</v>
      </c>
      <c r="F5" s="11">
        <v>55.4</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123</v>
      </c>
      <c r="B6" s="4">
        <v>313</v>
      </c>
      <c r="C6" s="4">
        <v>592</v>
      </c>
      <c r="D6" s="11">
        <v>52.9</v>
      </c>
      <c r="E6" s="11">
        <v>48.8</v>
      </c>
      <c r="F6" s="11">
        <v>56.9</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124</v>
      </c>
      <c r="B7" s="4">
        <v>292</v>
      </c>
      <c r="C7" s="4">
        <v>560</v>
      </c>
      <c r="D7" s="11">
        <v>52.1</v>
      </c>
      <c r="E7" s="11">
        <v>48</v>
      </c>
      <c r="F7" s="11">
        <v>56.3</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125</v>
      </c>
      <c r="B8" s="4">
        <v>299</v>
      </c>
      <c r="C8" s="4">
        <v>534</v>
      </c>
      <c r="D8" s="11">
        <v>56</v>
      </c>
      <c r="E8" s="11">
        <v>51.8</v>
      </c>
      <c r="F8" s="11">
        <v>60.1</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126</v>
      </c>
      <c r="B9" s="4">
        <v>268</v>
      </c>
      <c r="C9" s="4">
        <v>496</v>
      </c>
      <c r="D9" s="11">
        <v>54</v>
      </c>
      <c r="E9" s="11">
        <v>49.6</v>
      </c>
      <c r="F9" s="11">
        <v>58.4</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127</v>
      </c>
      <c r="B10" s="4">
        <v>276</v>
      </c>
      <c r="C10" s="4">
        <v>499</v>
      </c>
      <c r="D10" s="11">
        <v>55.3</v>
      </c>
      <c r="E10" s="11">
        <v>50.9</v>
      </c>
      <c r="F10" s="11">
        <v>59.6</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128</v>
      </c>
      <c r="B11" s="4">
        <v>209</v>
      </c>
      <c r="C11" s="4">
        <v>443</v>
      </c>
      <c r="D11" s="11">
        <v>47.2</v>
      </c>
      <c r="E11" s="11">
        <v>42.6</v>
      </c>
      <c r="F11" s="11">
        <v>51.8</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t="s">
        <v>129</v>
      </c>
      <c r="B12" s="4">
        <v>256</v>
      </c>
      <c r="C12" s="4">
        <v>504</v>
      </c>
      <c r="D12" s="11">
        <v>50.8</v>
      </c>
      <c r="E12" s="11">
        <v>46.4</v>
      </c>
      <c r="F12" s="11">
        <v>55.1</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t="s">
        <v>130</v>
      </c>
      <c r="B13" s="4">
        <v>246</v>
      </c>
      <c r="C13" s="4">
        <v>480</v>
      </c>
      <c r="D13" s="11">
        <v>51.2</v>
      </c>
      <c r="E13" s="11">
        <v>46.8</v>
      </c>
      <c r="F13" s="11">
        <v>55.7</v>
      </c>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t="s">
        <v>131</v>
      </c>
      <c r="B14" s="4">
        <v>258</v>
      </c>
      <c r="C14" s="4">
        <v>533</v>
      </c>
      <c r="D14" s="11">
        <v>48.4</v>
      </c>
      <c r="E14" s="11">
        <v>44.2</v>
      </c>
      <c r="F14" s="11">
        <v>52.6</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t="s">
        <v>132</v>
      </c>
      <c r="B15" s="4">
        <v>303</v>
      </c>
      <c r="C15" s="4">
        <v>587</v>
      </c>
      <c r="D15" s="11">
        <v>51.6</v>
      </c>
      <c r="E15" s="11">
        <v>47.6</v>
      </c>
      <c r="F15" s="11">
        <v>55.6</v>
      </c>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X1000"/>
  <sheetViews>
    <sheetView workbookViewId="0"/>
  </sheetViews>
  <sheetFormatPr defaultColWidth="11.07421875" defaultRowHeight="15.5" x14ac:dyDescent="0.35"/>
  <cols>
    <col min="1" max="1" width="10.84375" customWidth="1"/>
    <col min="2" max="2" width="25.3828125" customWidth="1"/>
    <col min="3" max="3" width="16.69140625" customWidth="1"/>
    <col min="4" max="4" width="32.69140625" customWidth="1"/>
    <col min="5" max="5" width="14.07421875" customWidth="1"/>
    <col min="6" max="6" width="13" customWidth="1"/>
  </cols>
  <sheetData>
    <row r="1" spans="1:50" ht="20" x14ac:dyDescent="0.4">
      <c r="A1" s="30" t="s">
        <v>39</v>
      </c>
    </row>
    <row r="2" spans="1:50" x14ac:dyDescent="0.35">
      <c r="A2" s="7" t="s">
        <v>8</v>
      </c>
    </row>
    <row r="3" spans="1:50" x14ac:dyDescent="0.35">
      <c r="A3" s="7" t="s">
        <v>133</v>
      </c>
    </row>
    <row r="4" spans="1:50" ht="47.5" customHeight="1" x14ac:dyDescent="0.35">
      <c r="A4" s="8" t="s">
        <v>107</v>
      </c>
      <c r="B4" s="5" t="s">
        <v>353</v>
      </c>
      <c r="C4" s="5" t="s">
        <v>351</v>
      </c>
      <c r="D4" s="5" t="s">
        <v>354</v>
      </c>
      <c r="E4" s="5" t="s">
        <v>137</v>
      </c>
      <c r="F4" s="5" t="s">
        <v>138</v>
      </c>
    </row>
    <row r="5" spans="1:50" x14ac:dyDescent="0.35">
      <c r="A5" s="7" t="s">
        <v>127</v>
      </c>
      <c r="B5" s="4">
        <v>482</v>
      </c>
      <c r="C5" s="4">
        <v>498</v>
      </c>
      <c r="D5" s="11">
        <v>96.8</v>
      </c>
      <c r="E5" s="11">
        <v>94.8</v>
      </c>
      <c r="F5" s="11">
        <v>98</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128</v>
      </c>
      <c r="B6" s="4">
        <v>416</v>
      </c>
      <c r="C6" s="4">
        <v>432</v>
      </c>
      <c r="D6" s="11">
        <v>96.3</v>
      </c>
      <c r="E6" s="11">
        <v>94.1</v>
      </c>
      <c r="F6" s="11">
        <v>97.7</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129</v>
      </c>
      <c r="B7" s="4">
        <v>490</v>
      </c>
      <c r="C7" s="4">
        <v>502</v>
      </c>
      <c r="D7" s="11">
        <v>97.6</v>
      </c>
      <c r="E7" s="11">
        <v>95.9</v>
      </c>
      <c r="F7" s="11">
        <v>98.6</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130</v>
      </c>
      <c r="B8" s="4">
        <v>475</v>
      </c>
      <c r="C8" s="4">
        <v>480</v>
      </c>
      <c r="D8" s="11">
        <v>99</v>
      </c>
      <c r="E8" s="11">
        <v>97.6</v>
      </c>
      <c r="F8" s="11">
        <v>99.6</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131</v>
      </c>
      <c r="B9" s="4">
        <v>519</v>
      </c>
      <c r="C9" s="4">
        <v>532</v>
      </c>
      <c r="D9" s="11">
        <v>97.6</v>
      </c>
      <c r="E9" s="11">
        <v>95.9</v>
      </c>
      <c r="F9" s="11">
        <v>98.6</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132</v>
      </c>
      <c r="B10" s="4">
        <v>561</v>
      </c>
      <c r="C10" s="4">
        <v>581</v>
      </c>
      <c r="D10" s="11">
        <v>96.6</v>
      </c>
      <c r="E10" s="11">
        <v>94.7</v>
      </c>
      <c r="F10" s="11">
        <v>97.8</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X1000"/>
  <sheetViews>
    <sheetView workbookViewId="0"/>
  </sheetViews>
  <sheetFormatPr defaultColWidth="11.07421875" defaultRowHeight="15.5" x14ac:dyDescent="0.35"/>
  <cols>
    <col min="1" max="1" width="9.3046875" customWidth="1"/>
    <col min="2" max="2" width="41" customWidth="1"/>
    <col min="3" max="3" width="32.69140625" customWidth="1"/>
    <col min="4" max="4" width="42.07421875" customWidth="1"/>
    <col min="5" max="6" width="16.69140625" customWidth="1"/>
  </cols>
  <sheetData>
    <row r="1" spans="1:50" ht="20" x14ac:dyDescent="0.4">
      <c r="A1" s="30" t="s">
        <v>41</v>
      </c>
    </row>
    <row r="2" spans="1:50" x14ac:dyDescent="0.35">
      <c r="A2" s="7" t="s">
        <v>8</v>
      </c>
    </row>
    <row r="3" spans="1:50" x14ac:dyDescent="0.35">
      <c r="A3" s="7" t="s">
        <v>133</v>
      </c>
    </row>
    <row r="4" spans="1:50" x14ac:dyDescent="0.35">
      <c r="A4" s="7" t="s">
        <v>355</v>
      </c>
    </row>
    <row r="5" spans="1:50" ht="46.5" x14ac:dyDescent="0.35">
      <c r="A5" s="8" t="s">
        <v>107</v>
      </c>
      <c r="B5" s="5" t="s">
        <v>356</v>
      </c>
      <c r="C5" s="5" t="s">
        <v>357</v>
      </c>
      <c r="D5" s="5" t="s">
        <v>358</v>
      </c>
      <c r="E5" s="5" t="s">
        <v>137</v>
      </c>
      <c r="F5" s="5" t="s">
        <v>138</v>
      </c>
    </row>
    <row r="6" spans="1:50" x14ac:dyDescent="0.35">
      <c r="A6" s="7" t="s">
        <v>127</v>
      </c>
      <c r="B6" s="4">
        <v>54</v>
      </c>
      <c r="C6" s="4">
        <v>491</v>
      </c>
      <c r="D6" s="11">
        <v>11</v>
      </c>
      <c r="E6" s="11">
        <v>8.5</v>
      </c>
      <c r="F6" s="11">
        <v>14.1</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128</v>
      </c>
      <c r="B7" s="4">
        <v>45</v>
      </c>
      <c r="C7" s="4">
        <v>431</v>
      </c>
      <c r="D7" s="11">
        <v>10.4</v>
      </c>
      <c r="E7" s="11">
        <v>7.9</v>
      </c>
      <c r="F7" s="11">
        <v>13.7</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129</v>
      </c>
      <c r="B8" s="4">
        <v>52</v>
      </c>
      <c r="C8" s="4">
        <v>496</v>
      </c>
      <c r="D8" s="11">
        <v>10.5</v>
      </c>
      <c r="E8" s="11">
        <v>8.1</v>
      </c>
      <c r="F8" s="11">
        <v>13.5</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130</v>
      </c>
      <c r="B9" s="4">
        <v>88</v>
      </c>
      <c r="C9" s="4">
        <v>466</v>
      </c>
      <c r="D9" s="11">
        <v>18.899999999999999</v>
      </c>
      <c r="E9" s="11">
        <v>15.6</v>
      </c>
      <c r="F9" s="11">
        <v>22.7</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131</v>
      </c>
      <c r="B10" s="4">
        <v>84</v>
      </c>
      <c r="C10" s="4">
        <v>519</v>
      </c>
      <c r="D10" s="11">
        <v>16.2</v>
      </c>
      <c r="E10" s="11">
        <v>13.3</v>
      </c>
      <c r="F10" s="11">
        <v>19.600000000000001</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132</v>
      </c>
      <c r="B11" s="4">
        <v>84</v>
      </c>
      <c r="C11" s="4">
        <v>579</v>
      </c>
      <c r="D11" s="11">
        <v>14.5</v>
      </c>
      <c r="E11" s="11">
        <v>11.9</v>
      </c>
      <c r="F11" s="11">
        <v>17.600000000000001</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X1000"/>
  <sheetViews>
    <sheetView workbookViewId="0"/>
  </sheetViews>
  <sheetFormatPr defaultColWidth="11.07421875" defaultRowHeight="15.5" x14ac:dyDescent="0.35"/>
  <cols>
    <col min="1" max="1" width="16.69140625" customWidth="1"/>
    <col min="2" max="2" width="13.15234375" bestFit="1" customWidth="1"/>
    <col min="3" max="3" width="16.69140625" customWidth="1"/>
    <col min="4" max="4" width="22" customWidth="1"/>
    <col min="5" max="6" width="16.69140625" customWidth="1"/>
  </cols>
  <sheetData>
    <row r="1" spans="1:50" ht="20" x14ac:dyDescent="0.4">
      <c r="A1" s="30" t="s">
        <v>43</v>
      </c>
    </row>
    <row r="2" spans="1:50" x14ac:dyDescent="0.35">
      <c r="A2" s="7" t="s">
        <v>8</v>
      </c>
    </row>
    <row r="3" spans="1:50" x14ac:dyDescent="0.35">
      <c r="A3" s="7" t="s">
        <v>133</v>
      </c>
    </row>
    <row r="4" spans="1:50" ht="46.5" x14ac:dyDescent="0.35">
      <c r="A4" s="3" t="s">
        <v>359</v>
      </c>
      <c r="B4" s="5" t="s">
        <v>108</v>
      </c>
      <c r="C4" s="5" t="s">
        <v>135</v>
      </c>
      <c r="D4" s="5" t="s">
        <v>360</v>
      </c>
      <c r="E4" s="5" t="s">
        <v>137</v>
      </c>
      <c r="F4" s="5" t="s">
        <v>138</v>
      </c>
    </row>
    <row r="5" spans="1:50" x14ac:dyDescent="0.35">
      <c r="A5" s="7" t="s">
        <v>361</v>
      </c>
      <c r="B5" s="4">
        <v>33</v>
      </c>
      <c r="C5" s="10">
        <v>293712</v>
      </c>
      <c r="D5" s="11">
        <v>11.2</v>
      </c>
      <c r="E5" s="11">
        <v>7.7</v>
      </c>
      <c r="F5" s="11">
        <v>15.8</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362</v>
      </c>
      <c r="B6" s="4">
        <v>49</v>
      </c>
      <c r="C6" s="10">
        <v>459118</v>
      </c>
      <c r="D6" s="11">
        <v>10.7</v>
      </c>
      <c r="E6" s="11">
        <v>7.9</v>
      </c>
      <c r="F6" s="11">
        <v>14.1</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363</v>
      </c>
      <c r="B7" s="4">
        <v>78</v>
      </c>
      <c r="C7" s="10">
        <v>649215</v>
      </c>
      <c r="D7" s="11">
        <v>12</v>
      </c>
      <c r="E7" s="11">
        <v>9.5</v>
      </c>
      <c r="F7" s="11">
        <v>15</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364</v>
      </c>
      <c r="B8" s="4">
        <v>73</v>
      </c>
      <c r="C8" s="10">
        <v>783166</v>
      </c>
      <c r="D8" s="11">
        <v>9.3000000000000007</v>
      </c>
      <c r="E8" s="11">
        <v>7.3</v>
      </c>
      <c r="F8" s="11">
        <v>11.7</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365</v>
      </c>
      <c r="B9" s="4">
        <v>79</v>
      </c>
      <c r="C9" s="10">
        <v>893216</v>
      </c>
      <c r="D9" s="11">
        <v>8.8000000000000007</v>
      </c>
      <c r="E9" s="11">
        <v>7</v>
      </c>
      <c r="F9" s="11">
        <v>11</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366</v>
      </c>
      <c r="B10" s="4">
        <v>69</v>
      </c>
      <c r="C10" s="10">
        <v>989600</v>
      </c>
      <c r="D10" s="11">
        <v>7</v>
      </c>
      <c r="E10" s="11">
        <v>5.4</v>
      </c>
      <c r="F10" s="11">
        <v>8.8000000000000007</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367</v>
      </c>
      <c r="B11" s="4">
        <v>74</v>
      </c>
      <c r="C11" s="10">
        <v>1125046</v>
      </c>
      <c r="D11" s="11">
        <v>6.6</v>
      </c>
      <c r="E11" s="11">
        <v>5.2</v>
      </c>
      <c r="F11" s="11">
        <v>8.3000000000000007</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t="s">
        <v>368</v>
      </c>
      <c r="B12" s="4">
        <v>41</v>
      </c>
      <c r="C12" s="10">
        <v>1091425</v>
      </c>
      <c r="D12" s="11">
        <v>3.8</v>
      </c>
      <c r="E12" s="11">
        <v>2.7</v>
      </c>
      <c r="F12" s="11">
        <v>5.0999999999999996</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t="s">
        <v>369</v>
      </c>
      <c r="B13" s="4">
        <v>40</v>
      </c>
      <c r="C13" s="10">
        <v>1237534</v>
      </c>
      <c r="D13" s="11">
        <v>3.2</v>
      </c>
      <c r="E13" s="11">
        <v>2.2999999999999998</v>
      </c>
      <c r="F13" s="11">
        <v>4.4000000000000004</v>
      </c>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t="s">
        <v>370</v>
      </c>
      <c r="B14" s="4">
        <v>51</v>
      </c>
      <c r="C14" s="10">
        <v>1574607</v>
      </c>
      <c r="D14" s="11">
        <v>3.2</v>
      </c>
      <c r="E14" s="11">
        <v>2.4</v>
      </c>
      <c r="F14" s="11">
        <v>4.3</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C15" s="10"/>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C16" s="10"/>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C18" s="10"/>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C19" s="10"/>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C20" s="10"/>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C21" s="10"/>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C22" s="10"/>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C23" s="10"/>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C24" s="10"/>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C25" s="10"/>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C26" s="10"/>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C27" s="10"/>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C28" s="10"/>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C29" s="10"/>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C30" s="10"/>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C31" s="10"/>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C32" s="10"/>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C33" s="10"/>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C34" s="10"/>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C35" s="10"/>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C36" s="10"/>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C37" s="10"/>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C38" s="10"/>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C39" s="10"/>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C40" s="10"/>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C41" s="10"/>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C42" s="10"/>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C43" s="10"/>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C44" s="1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C45" s="10"/>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C46" s="10"/>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C47" s="10"/>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C48" s="10"/>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C49" s="10"/>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C50" s="10"/>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C51" s="10"/>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C52" s="10"/>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C53" s="10"/>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C54" s="10"/>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C55" s="10"/>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C56" s="10"/>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C57" s="10"/>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C58" s="10"/>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C59" s="10"/>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C60" s="10"/>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C61" s="10"/>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C62" s="10"/>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C63" s="10"/>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C64" s="10"/>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C65" s="10"/>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C66" s="10"/>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C67" s="10"/>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C68" s="10"/>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C69" s="10"/>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C70" s="10"/>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C71" s="10"/>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C72" s="10"/>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C73" s="10"/>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C74" s="10"/>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C75" s="10"/>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C76" s="10"/>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C77" s="10"/>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C78" s="10"/>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C79" s="10"/>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C80" s="10"/>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C81" s="10"/>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C82" s="10"/>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C83" s="10"/>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C84" s="10"/>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C85" s="10"/>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C86" s="10"/>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C87" s="10"/>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C88" s="10"/>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C89" s="10"/>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C90" s="10"/>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C91" s="10"/>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C92" s="10"/>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C93" s="10"/>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C94" s="10"/>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C95" s="10"/>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C96" s="10"/>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C97" s="10"/>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C98" s="10"/>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C99" s="10"/>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C100" s="10"/>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X1000"/>
  <sheetViews>
    <sheetView workbookViewId="0"/>
  </sheetViews>
  <sheetFormatPr defaultColWidth="11.07421875" defaultRowHeight="15.5" x14ac:dyDescent="0.35"/>
  <cols>
    <col min="1" max="1" width="6.53515625" customWidth="1"/>
    <col min="2" max="2" width="38.84375" customWidth="1"/>
    <col min="3" max="3" width="29.69140625" customWidth="1"/>
    <col min="4" max="4" width="42.3046875" customWidth="1"/>
    <col min="5" max="5" width="14.921875" customWidth="1"/>
    <col min="6" max="6" width="14.4609375" customWidth="1"/>
  </cols>
  <sheetData>
    <row r="1" spans="1:50" ht="20" x14ac:dyDescent="0.4">
      <c r="A1" s="30" t="s">
        <v>45</v>
      </c>
    </row>
    <row r="2" spans="1:50" x14ac:dyDescent="0.35">
      <c r="A2" s="7" t="s">
        <v>8</v>
      </c>
    </row>
    <row r="3" spans="1:50" x14ac:dyDescent="0.35">
      <c r="A3" s="7" t="s">
        <v>133</v>
      </c>
    </row>
    <row r="4" spans="1:50" ht="46.5" x14ac:dyDescent="0.35">
      <c r="A4" s="8" t="s">
        <v>107</v>
      </c>
      <c r="B4" s="5" t="s">
        <v>371</v>
      </c>
      <c r="C4" s="5" t="s">
        <v>372</v>
      </c>
      <c r="D4" s="5" t="s">
        <v>373</v>
      </c>
      <c r="E4" s="5" t="s">
        <v>137</v>
      </c>
      <c r="F4" s="5" t="s">
        <v>138</v>
      </c>
    </row>
    <row r="5" spans="1:50" x14ac:dyDescent="0.35">
      <c r="A5" s="7" t="s">
        <v>126</v>
      </c>
      <c r="B5" s="4">
        <v>208</v>
      </c>
      <c r="C5" s="4">
        <v>268</v>
      </c>
      <c r="D5" s="11">
        <v>77.599999999999994</v>
      </c>
      <c r="E5" s="11">
        <v>72.3</v>
      </c>
      <c r="F5" s="11">
        <v>82.2</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127</v>
      </c>
      <c r="B6" s="4">
        <v>204</v>
      </c>
      <c r="C6" s="4">
        <v>276</v>
      </c>
      <c r="D6" s="11">
        <v>73.900000000000006</v>
      </c>
      <c r="E6" s="11">
        <v>68.400000000000006</v>
      </c>
      <c r="F6" s="11">
        <v>78.7</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128</v>
      </c>
      <c r="B7" s="4">
        <v>146</v>
      </c>
      <c r="C7" s="4">
        <v>209</v>
      </c>
      <c r="D7" s="11">
        <v>69.900000000000006</v>
      </c>
      <c r="E7" s="11">
        <v>63.3</v>
      </c>
      <c r="F7" s="11">
        <v>75.7</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129</v>
      </c>
      <c r="B8" s="4">
        <v>183</v>
      </c>
      <c r="C8" s="4">
        <v>256</v>
      </c>
      <c r="D8" s="11">
        <v>71.5</v>
      </c>
      <c r="E8" s="11">
        <v>65.7</v>
      </c>
      <c r="F8" s="11">
        <v>76.7</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130</v>
      </c>
      <c r="B9" s="4">
        <v>174</v>
      </c>
      <c r="C9" s="4">
        <v>246</v>
      </c>
      <c r="D9" s="11">
        <v>70.7</v>
      </c>
      <c r="E9" s="11">
        <v>64.8</v>
      </c>
      <c r="F9" s="11">
        <v>76.099999999999994</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131</v>
      </c>
      <c r="B10" s="4">
        <v>193</v>
      </c>
      <c r="C10" s="4">
        <v>258</v>
      </c>
      <c r="D10" s="11">
        <v>74.8</v>
      </c>
      <c r="E10" s="11">
        <v>69.2</v>
      </c>
      <c r="F10" s="11">
        <v>79.7</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132</v>
      </c>
      <c r="B11" s="4">
        <v>223</v>
      </c>
      <c r="C11" s="4">
        <v>303</v>
      </c>
      <c r="D11" s="11">
        <v>73.599999999999994</v>
      </c>
      <c r="E11" s="11">
        <v>68.400000000000006</v>
      </c>
      <c r="F11" s="11">
        <v>78.2</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X1000"/>
  <sheetViews>
    <sheetView workbookViewId="0"/>
  </sheetViews>
  <sheetFormatPr defaultColWidth="11.07421875" defaultRowHeight="15.5" x14ac:dyDescent="0.35"/>
  <cols>
    <col min="1" max="1" width="7.84375" customWidth="1"/>
    <col min="2" max="2" width="36.53515625" customWidth="1"/>
    <col min="3" max="3" width="26.3828125" customWidth="1"/>
    <col min="4" max="4" width="39.765625" bestFit="1" customWidth="1"/>
    <col min="5" max="6" width="16.69140625" customWidth="1"/>
  </cols>
  <sheetData>
    <row r="1" spans="1:50" ht="20" x14ac:dyDescent="0.4">
      <c r="A1" s="30" t="s">
        <v>47</v>
      </c>
    </row>
    <row r="2" spans="1:50" x14ac:dyDescent="0.35">
      <c r="A2" s="7" t="s">
        <v>8</v>
      </c>
    </row>
    <row r="3" spans="1:50" x14ac:dyDescent="0.35">
      <c r="A3" s="7" t="s">
        <v>133</v>
      </c>
    </row>
    <row r="4" spans="1:50" ht="43" customHeight="1" x14ac:dyDescent="0.35">
      <c r="A4" s="8" t="s">
        <v>107</v>
      </c>
      <c r="B4" s="5" t="s">
        <v>374</v>
      </c>
      <c r="C4" s="5" t="s">
        <v>375</v>
      </c>
      <c r="D4" s="5" t="s">
        <v>376</v>
      </c>
      <c r="E4" s="5" t="s">
        <v>137</v>
      </c>
      <c r="F4" s="5" t="s">
        <v>138</v>
      </c>
    </row>
    <row r="5" spans="1:50" x14ac:dyDescent="0.35">
      <c r="A5" s="7" t="s">
        <v>126</v>
      </c>
      <c r="B5" s="4">
        <v>299</v>
      </c>
      <c r="C5" s="4">
        <v>301</v>
      </c>
      <c r="D5" s="11">
        <v>99.3</v>
      </c>
      <c r="E5" s="11">
        <v>97.6</v>
      </c>
      <c r="F5" s="11">
        <v>99.8</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127</v>
      </c>
      <c r="B6" s="4">
        <v>302</v>
      </c>
      <c r="C6" s="4">
        <v>302</v>
      </c>
      <c r="D6" s="11">
        <v>100</v>
      </c>
      <c r="E6" s="11">
        <v>98.7</v>
      </c>
      <c r="F6" s="11">
        <v>100</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128</v>
      </c>
      <c r="B7" s="4">
        <v>239</v>
      </c>
      <c r="C7" s="4">
        <v>242</v>
      </c>
      <c r="D7" s="11">
        <v>98.8</v>
      </c>
      <c r="E7" s="11">
        <v>96.4</v>
      </c>
      <c r="F7" s="11">
        <v>99.6</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129</v>
      </c>
      <c r="B8" s="4">
        <v>301</v>
      </c>
      <c r="C8" s="4">
        <v>302</v>
      </c>
      <c r="D8" s="11">
        <v>99.7</v>
      </c>
      <c r="E8" s="11">
        <v>98.1</v>
      </c>
      <c r="F8" s="11">
        <v>99.9</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130</v>
      </c>
      <c r="B9" s="4">
        <v>278</v>
      </c>
      <c r="C9" s="4">
        <v>279</v>
      </c>
      <c r="D9" s="11">
        <v>99.6</v>
      </c>
      <c r="E9" s="11">
        <v>98</v>
      </c>
      <c r="F9" s="11">
        <v>99.9</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131</v>
      </c>
      <c r="B10" s="4">
        <v>296</v>
      </c>
      <c r="C10" s="4">
        <v>299</v>
      </c>
      <c r="D10" s="11">
        <v>99</v>
      </c>
      <c r="E10" s="11">
        <v>97.1</v>
      </c>
      <c r="F10" s="11">
        <v>99.7</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132</v>
      </c>
      <c r="B11" s="4">
        <v>343</v>
      </c>
      <c r="C11" s="4">
        <v>347</v>
      </c>
      <c r="D11" s="11">
        <v>98.8</v>
      </c>
      <c r="E11" s="11">
        <v>97.1</v>
      </c>
      <c r="F11" s="11">
        <v>99.6</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X1000"/>
  <sheetViews>
    <sheetView workbookViewId="0"/>
  </sheetViews>
  <sheetFormatPr defaultColWidth="11.07421875" defaultRowHeight="15.5" x14ac:dyDescent="0.35"/>
  <cols>
    <col min="1" max="1" width="7.07421875" customWidth="1"/>
    <col min="2" max="2" width="32.69140625" customWidth="1"/>
    <col min="3" max="3" width="16.69140625" customWidth="1"/>
    <col min="4" max="4" width="32.69140625" customWidth="1"/>
    <col min="5" max="6" width="16.69140625" customWidth="1"/>
  </cols>
  <sheetData>
    <row r="1" spans="1:50" ht="20" x14ac:dyDescent="0.4">
      <c r="A1" s="30" t="s">
        <v>49</v>
      </c>
    </row>
    <row r="2" spans="1:50" x14ac:dyDescent="0.35">
      <c r="A2" s="7" t="s">
        <v>8</v>
      </c>
    </row>
    <row r="3" spans="1:50" x14ac:dyDescent="0.35">
      <c r="A3" s="7" t="s">
        <v>133</v>
      </c>
    </row>
    <row r="4" spans="1:50" ht="63.5" customHeight="1" x14ac:dyDescent="0.35">
      <c r="A4" s="8" t="s">
        <v>107</v>
      </c>
      <c r="B4" s="5" t="s">
        <v>377</v>
      </c>
      <c r="C4" s="5" t="s">
        <v>378</v>
      </c>
      <c r="D4" s="5" t="s">
        <v>379</v>
      </c>
      <c r="E4" s="5" t="s">
        <v>137</v>
      </c>
      <c r="F4" s="5" t="s">
        <v>138</v>
      </c>
    </row>
    <row r="5" spans="1:50" x14ac:dyDescent="0.35">
      <c r="A5" s="7" t="s">
        <v>126</v>
      </c>
      <c r="B5" s="4">
        <v>29</v>
      </c>
      <c r="C5" s="4">
        <v>301</v>
      </c>
      <c r="D5" s="11">
        <v>9.6</v>
      </c>
      <c r="E5" s="11">
        <v>6.8</v>
      </c>
      <c r="F5" s="11">
        <v>13.5</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127</v>
      </c>
      <c r="B6" s="4">
        <v>26</v>
      </c>
      <c r="C6" s="4">
        <v>302</v>
      </c>
      <c r="D6" s="11">
        <v>8.6</v>
      </c>
      <c r="E6" s="11">
        <v>5.9</v>
      </c>
      <c r="F6" s="11">
        <v>12.3</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128</v>
      </c>
      <c r="B7" s="4">
        <v>20</v>
      </c>
      <c r="C7" s="4">
        <v>242</v>
      </c>
      <c r="D7" s="11">
        <v>8.3000000000000007</v>
      </c>
      <c r="E7" s="11">
        <v>5.4</v>
      </c>
      <c r="F7" s="11">
        <v>12.4</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129</v>
      </c>
      <c r="B8" s="4">
        <v>23</v>
      </c>
      <c r="C8" s="4">
        <v>302</v>
      </c>
      <c r="D8" s="11">
        <v>7.6</v>
      </c>
      <c r="E8" s="11">
        <v>5.0999999999999996</v>
      </c>
      <c r="F8" s="11">
        <v>11.2</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130</v>
      </c>
      <c r="B9" s="4">
        <v>36</v>
      </c>
      <c r="C9" s="4">
        <v>279</v>
      </c>
      <c r="D9" s="11">
        <v>12.9</v>
      </c>
      <c r="E9" s="11">
        <v>9.5</v>
      </c>
      <c r="F9" s="11">
        <v>17.3</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131</v>
      </c>
      <c r="B10" s="4">
        <v>23</v>
      </c>
      <c r="C10" s="4">
        <v>299</v>
      </c>
      <c r="D10" s="11">
        <v>7.7</v>
      </c>
      <c r="E10" s="11">
        <v>5.2</v>
      </c>
      <c r="F10" s="11">
        <v>11.3</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132</v>
      </c>
      <c r="B11" s="4">
        <v>24</v>
      </c>
      <c r="C11" s="4">
        <v>347</v>
      </c>
      <c r="D11" s="11">
        <v>6.9</v>
      </c>
      <c r="E11" s="11">
        <v>4.7</v>
      </c>
      <c r="F11" s="11">
        <v>10.1</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1000"/>
  <sheetViews>
    <sheetView workbookViewId="0"/>
  </sheetViews>
  <sheetFormatPr defaultColWidth="11.07421875" defaultRowHeight="15.5" x14ac:dyDescent="0.35"/>
  <cols>
    <col min="1" max="1" width="8.15234375" customWidth="1"/>
    <col min="2" max="2" width="27.23046875" bestFit="1" customWidth="1"/>
  </cols>
  <sheetData>
    <row r="1" spans="1:2" ht="20" x14ac:dyDescent="0.4">
      <c r="A1" s="30" t="s">
        <v>51</v>
      </c>
    </row>
    <row r="2" spans="1:2" x14ac:dyDescent="0.35">
      <c r="A2" s="7" t="s">
        <v>8</v>
      </c>
    </row>
    <row r="3" spans="1:2" ht="50" customHeight="1" x14ac:dyDescent="0.35">
      <c r="A3" s="8" t="s">
        <v>107</v>
      </c>
      <c r="B3" s="5" t="s">
        <v>380</v>
      </c>
    </row>
    <row r="4" spans="1:2" x14ac:dyDescent="0.35">
      <c r="A4" s="7" t="s">
        <v>109</v>
      </c>
      <c r="B4" s="4">
        <v>22</v>
      </c>
    </row>
    <row r="5" spans="1:2" x14ac:dyDescent="0.35">
      <c r="A5" s="7" t="s">
        <v>110</v>
      </c>
      <c r="B5" s="4">
        <v>30</v>
      </c>
    </row>
    <row r="6" spans="1:2" x14ac:dyDescent="0.35">
      <c r="A6" s="7" t="s">
        <v>111</v>
      </c>
      <c r="B6" s="4">
        <v>28</v>
      </c>
    </row>
    <row r="7" spans="1:2" x14ac:dyDescent="0.35">
      <c r="A7" s="7" t="s">
        <v>112</v>
      </c>
      <c r="B7" s="4">
        <v>39</v>
      </c>
    </row>
    <row r="8" spans="1:2" x14ac:dyDescent="0.35">
      <c r="A8" s="7" t="s">
        <v>113</v>
      </c>
      <c r="B8" s="4">
        <v>28</v>
      </c>
    </row>
    <row r="9" spans="1:2" x14ac:dyDescent="0.35">
      <c r="A9" s="7" t="s">
        <v>114</v>
      </c>
      <c r="B9" s="4">
        <v>21</v>
      </c>
    </row>
    <row r="10" spans="1:2" x14ac:dyDescent="0.35">
      <c r="A10" s="7" t="s">
        <v>115</v>
      </c>
      <c r="B10" s="4">
        <v>38</v>
      </c>
    </row>
    <row r="11" spans="1:2" x14ac:dyDescent="0.35">
      <c r="A11" s="7" t="s">
        <v>116</v>
      </c>
      <c r="B11" s="4">
        <v>29</v>
      </c>
    </row>
    <row r="12" spans="1:2" x14ac:dyDescent="0.35">
      <c r="A12" s="7" t="s">
        <v>117</v>
      </c>
      <c r="B12" s="4">
        <v>36</v>
      </c>
    </row>
    <row r="13" spans="1:2" x14ac:dyDescent="0.35">
      <c r="A13" s="7" t="s">
        <v>118</v>
      </c>
      <c r="B13" s="4">
        <v>42</v>
      </c>
    </row>
    <row r="14" spans="1:2" x14ac:dyDescent="0.35">
      <c r="A14" s="7" t="s">
        <v>119</v>
      </c>
      <c r="B14" s="4">
        <v>50</v>
      </c>
    </row>
    <row r="15" spans="1:2" x14ac:dyDescent="0.35">
      <c r="A15" s="7" t="s">
        <v>120</v>
      </c>
      <c r="B15" s="4">
        <v>50</v>
      </c>
    </row>
    <row r="16" spans="1:2" x14ac:dyDescent="0.35">
      <c r="A16" s="7" t="s">
        <v>121</v>
      </c>
      <c r="B16" s="4">
        <v>32</v>
      </c>
    </row>
    <row r="17" spans="1:2" x14ac:dyDescent="0.35">
      <c r="A17" s="7" t="s">
        <v>122</v>
      </c>
      <c r="B17" s="4">
        <v>34</v>
      </c>
    </row>
    <row r="18" spans="1:2" x14ac:dyDescent="0.35">
      <c r="A18" s="7" t="s">
        <v>123</v>
      </c>
      <c r="B18" s="4">
        <v>26</v>
      </c>
    </row>
    <row r="19" spans="1:2" x14ac:dyDescent="0.35">
      <c r="A19" s="7" t="s">
        <v>124</v>
      </c>
      <c r="B19" s="4">
        <v>31</v>
      </c>
    </row>
    <row r="20" spans="1:2" x14ac:dyDescent="0.35">
      <c r="A20" s="7" t="s">
        <v>125</v>
      </c>
      <c r="B20" s="4">
        <v>27</v>
      </c>
    </row>
    <row r="21" spans="1:2" x14ac:dyDescent="0.35">
      <c r="A21" s="7" t="s">
        <v>126</v>
      </c>
      <c r="B21" s="4">
        <v>25</v>
      </c>
    </row>
    <row r="22" spans="1:2" x14ac:dyDescent="0.35">
      <c r="A22" s="7" t="s">
        <v>127</v>
      </c>
      <c r="B22" s="4">
        <v>18</v>
      </c>
    </row>
    <row r="23" spans="1:2" x14ac:dyDescent="0.35">
      <c r="A23" s="7" t="s">
        <v>128</v>
      </c>
      <c r="B23" s="4">
        <v>19</v>
      </c>
    </row>
    <row r="24" spans="1:2" x14ac:dyDescent="0.35">
      <c r="A24" s="7" t="s">
        <v>129</v>
      </c>
      <c r="B24" s="4">
        <v>17</v>
      </c>
    </row>
    <row r="25" spans="1:2" x14ac:dyDescent="0.35">
      <c r="A25" s="7" t="s">
        <v>130</v>
      </c>
      <c r="B25" s="4">
        <v>27</v>
      </c>
    </row>
    <row r="26" spans="1:2" x14ac:dyDescent="0.35">
      <c r="A26" s="7" t="s">
        <v>131</v>
      </c>
      <c r="B26" s="4">
        <v>20</v>
      </c>
    </row>
    <row r="27" spans="1:2" x14ac:dyDescent="0.35">
      <c r="A27" s="7" t="s">
        <v>132</v>
      </c>
      <c r="B27" s="4">
        <v>26</v>
      </c>
    </row>
    <row r="28" spans="1:2" x14ac:dyDescent="0.35">
      <c r="A28" s="7"/>
    </row>
    <row r="29" spans="1:2" x14ac:dyDescent="0.35">
      <c r="A29" s="7"/>
    </row>
    <row r="30" spans="1:2" x14ac:dyDescent="0.35">
      <c r="A30" s="7"/>
    </row>
    <row r="31" spans="1:2" x14ac:dyDescent="0.35">
      <c r="A31" s="7"/>
    </row>
    <row r="32" spans="1:2"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X1000"/>
  <sheetViews>
    <sheetView workbookViewId="0"/>
  </sheetViews>
  <sheetFormatPr defaultColWidth="11.07421875" defaultRowHeight="15.5" x14ac:dyDescent="0.35"/>
  <cols>
    <col min="1" max="1" width="7.3828125" customWidth="1"/>
    <col min="2" max="2" width="27.23046875" bestFit="1" customWidth="1"/>
    <col min="3" max="3" width="28.3828125" customWidth="1"/>
    <col min="4" max="4" width="40.23046875" customWidth="1"/>
    <col min="5" max="6" width="16.69140625" customWidth="1"/>
  </cols>
  <sheetData>
    <row r="1" spans="1:50" ht="20" x14ac:dyDescent="0.4">
      <c r="A1" s="30" t="s">
        <v>53</v>
      </c>
    </row>
    <row r="2" spans="1:50" x14ac:dyDescent="0.35">
      <c r="A2" s="7" t="s">
        <v>8</v>
      </c>
    </row>
    <row r="3" spans="1:50" x14ac:dyDescent="0.35">
      <c r="A3" s="7" t="s">
        <v>133</v>
      </c>
    </row>
    <row r="4" spans="1:50" ht="46.5" x14ac:dyDescent="0.35">
      <c r="A4" s="8" t="s">
        <v>107</v>
      </c>
      <c r="B4" s="5" t="s">
        <v>380</v>
      </c>
      <c r="C4" s="5" t="s">
        <v>381</v>
      </c>
      <c r="D4" s="5" t="s">
        <v>382</v>
      </c>
      <c r="E4" s="5" t="s">
        <v>137</v>
      </c>
      <c r="F4" s="5" t="s">
        <v>138</v>
      </c>
    </row>
    <row r="5" spans="1:50" x14ac:dyDescent="0.35">
      <c r="A5" s="7" t="s">
        <v>109</v>
      </c>
      <c r="B5" s="4">
        <v>22</v>
      </c>
      <c r="C5" s="10">
        <v>1738360</v>
      </c>
      <c r="D5" s="11">
        <v>1.3</v>
      </c>
      <c r="E5" s="11">
        <v>0.8</v>
      </c>
      <c r="F5" s="11">
        <v>1.9</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110</v>
      </c>
      <c r="B6" s="4">
        <v>30</v>
      </c>
      <c r="C6" s="10">
        <v>1735333</v>
      </c>
      <c r="D6" s="11">
        <v>1.7</v>
      </c>
      <c r="E6" s="11">
        <v>1.2</v>
      </c>
      <c r="F6" s="11">
        <v>2.5</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111</v>
      </c>
      <c r="B7" s="4">
        <v>28</v>
      </c>
      <c r="C7" s="10">
        <v>1736596</v>
      </c>
      <c r="D7" s="11">
        <v>1.6</v>
      </c>
      <c r="E7" s="11">
        <v>1.1000000000000001</v>
      </c>
      <c r="F7" s="11">
        <v>2.2999999999999998</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112</v>
      </c>
      <c r="B8" s="4">
        <v>39</v>
      </c>
      <c r="C8" s="10">
        <v>1741251</v>
      </c>
      <c r="D8" s="11">
        <v>2.2000000000000002</v>
      </c>
      <c r="E8" s="11">
        <v>1.6</v>
      </c>
      <c r="F8" s="11">
        <v>3.1</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113</v>
      </c>
      <c r="B9" s="4">
        <v>28</v>
      </c>
      <c r="C9" s="10">
        <v>1744823</v>
      </c>
      <c r="D9" s="11">
        <v>1.6</v>
      </c>
      <c r="E9" s="11">
        <v>1.1000000000000001</v>
      </c>
      <c r="F9" s="11">
        <v>2.2999999999999998</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114</v>
      </c>
      <c r="B10" s="4">
        <v>21</v>
      </c>
      <c r="C10" s="10">
        <v>1748910</v>
      </c>
      <c r="D10" s="11">
        <v>1.2</v>
      </c>
      <c r="E10" s="11">
        <v>0.7</v>
      </c>
      <c r="F10" s="11">
        <v>1.8</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115</v>
      </c>
      <c r="B11" s="4">
        <v>38</v>
      </c>
      <c r="C11" s="10">
        <v>1758696</v>
      </c>
      <c r="D11" s="11">
        <v>2.2000000000000002</v>
      </c>
      <c r="E11" s="11">
        <v>1.5</v>
      </c>
      <c r="F11" s="11">
        <v>3</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t="s">
        <v>116</v>
      </c>
      <c r="B12" s="4">
        <v>29</v>
      </c>
      <c r="C12" s="10">
        <v>1766240</v>
      </c>
      <c r="D12" s="11">
        <v>1.6</v>
      </c>
      <c r="E12" s="11">
        <v>1.1000000000000001</v>
      </c>
      <c r="F12" s="11">
        <v>2.4</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t="s">
        <v>117</v>
      </c>
      <c r="B13" s="4">
        <v>36</v>
      </c>
      <c r="C13" s="10">
        <v>1772503</v>
      </c>
      <c r="D13" s="11">
        <v>2</v>
      </c>
      <c r="E13" s="11">
        <v>1.4</v>
      </c>
      <c r="F13" s="11">
        <v>2.8</v>
      </c>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t="s">
        <v>118</v>
      </c>
      <c r="B14" s="4">
        <v>42</v>
      </c>
      <c r="C14" s="10">
        <v>1784979</v>
      </c>
      <c r="D14" s="11">
        <v>2.4</v>
      </c>
      <c r="E14" s="11">
        <v>1.7</v>
      </c>
      <c r="F14" s="11">
        <v>3.2</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t="s">
        <v>119</v>
      </c>
      <c r="B15" s="4">
        <v>50</v>
      </c>
      <c r="C15" s="10">
        <v>1798826</v>
      </c>
      <c r="D15" s="11">
        <v>2.8</v>
      </c>
      <c r="E15" s="11">
        <v>2.1</v>
      </c>
      <c r="F15" s="11">
        <v>3.7</v>
      </c>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t="s">
        <v>120</v>
      </c>
      <c r="B16" s="4">
        <v>50</v>
      </c>
      <c r="C16" s="10">
        <v>1808276</v>
      </c>
      <c r="D16" s="11">
        <v>2.8</v>
      </c>
      <c r="E16" s="11">
        <v>2.1</v>
      </c>
      <c r="F16" s="11">
        <v>3.6</v>
      </c>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t="s">
        <v>121</v>
      </c>
      <c r="B17" s="4">
        <v>32</v>
      </c>
      <c r="C17" s="10">
        <v>1817862</v>
      </c>
      <c r="D17" s="11">
        <v>1.8</v>
      </c>
      <c r="E17" s="11">
        <v>1.2</v>
      </c>
      <c r="F17" s="11">
        <v>2.5</v>
      </c>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t="s">
        <v>122</v>
      </c>
      <c r="B18" s="4">
        <v>34</v>
      </c>
      <c r="C18" s="10">
        <v>1827034</v>
      </c>
      <c r="D18" s="11">
        <v>1.9</v>
      </c>
      <c r="E18" s="11">
        <v>1.3</v>
      </c>
      <c r="F18" s="11">
        <v>2.6</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t="s">
        <v>123</v>
      </c>
      <c r="B19" s="4">
        <v>26</v>
      </c>
      <c r="C19" s="10">
        <v>1836131</v>
      </c>
      <c r="D19" s="11">
        <v>1.4</v>
      </c>
      <c r="E19" s="11">
        <v>0.9</v>
      </c>
      <c r="F19" s="11">
        <v>2.1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t="s">
        <v>124</v>
      </c>
      <c r="B20" s="4">
        <v>31</v>
      </c>
      <c r="C20" s="10">
        <v>1846242</v>
      </c>
      <c r="D20" s="11">
        <v>1.7</v>
      </c>
      <c r="E20" s="11">
        <v>1.1000000000000001</v>
      </c>
      <c r="F20" s="11">
        <v>2.4</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t="s">
        <v>125</v>
      </c>
      <c r="B21" s="4">
        <v>27</v>
      </c>
      <c r="C21" s="10">
        <v>1849803</v>
      </c>
      <c r="D21" s="11">
        <v>1.5</v>
      </c>
      <c r="E21" s="11">
        <v>1</v>
      </c>
      <c r="F21" s="11">
        <v>2.1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t="s">
        <v>126</v>
      </c>
      <c r="B22" s="4">
        <v>25</v>
      </c>
      <c r="C22" s="10">
        <v>1854193</v>
      </c>
      <c r="D22" s="11">
        <v>1.3</v>
      </c>
      <c r="E22" s="11">
        <v>0.9</v>
      </c>
      <c r="F22" s="11">
        <v>2</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t="s">
        <v>127</v>
      </c>
      <c r="B23" s="4">
        <v>18</v>
      </c>
      <c r="C23" s="10">
        <v>1858676</v>
      </c>
      <c r="D23" s="11">
        <v>1</v>
      </c>
      <c r="E23" s="11">
        <v>0.6</v>
      </c>
      <c r="F23" s="11">
        <v>1.5</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t="s">
        <v>128</v>
      </c>
      <c r="B24" s="4">
        <v>19</v>
      </c>
      <c r="C24" s="10">
        <v>1861426</v>
      </c>
      <c r="D24" s="11">
        <v>1</v>
      </c>
      <c r="E24" s="11">
        <v>0.6</v>
      </c>
      <c r="F24" s="11">
        <v>1.6</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t="s">
        <v>129</v>
      </c>
      <c r="B25" s="4">
        <v>17</v>
      </c>
      <c r="C25" s="10">
        <v>1866061</v>
      </c>
      <c r="D25" s="11">
        <v>0.9</v>
      </c>
      <c r="E25" s="11">
        <v>0.5</v>
      </c>
      <c r="F25" s="11">
        <v>1.5</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t="s">
        <v>130</v>
      </c>
      <c r="B26" s="4">
        <v>27</v>
      </c>
      <c r="C26" s="10">
        <v>1897019</v>
      </c>
      <c r="D26" s="11">
        <v>1.4</v>
      </c>
      <c r="E26" s="11">
        <v>0.9</v>
      </c>
      <c r="F26" s="11">
        <v>2.1</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t="s">
        <v>131</v>
      </c>
      <c r="B27" s="4">
        <v>20</v>
      </c>
      <c r="C27" s="10">
        <v>1927879</v>
      </c>
      <c r="D27" s="11">
        <v>1</v>
      </c>
      <c r="E27" s="11">
        <v>0.6</v>
      </c>
      <c r="F27" s="11">
        <v>1.6</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t="s">
        <v>132</v>
      </c>
      <c r="B28" s="4">
        <v>26</v>
      </c>
      <c r="C28" s="10">
        <v>1949345</v>
      </c>
      <c r="D28" s="11">
        <v>1.3</v>
      </c>
      <c r="E28" s="11">
        <v>0.9</v>
      </c>
      <c r="F28" s="11">
        <v>2</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C29" s="10"/>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C30" s="10"/>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C31" s="10"/>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C32" s="10"/>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C33" s="10"/>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C34" s="10"/>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C35" s="10"/>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C36" s="10"/>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C37" s="10"/>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C38" s="10"/>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C39" s="10"/>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C40" s="10"/>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C41" s="10"/>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C42" s="10"/>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C43" s="10"/>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C44" s="1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C45" s="10"/>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C46" s="10"/>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C47" s="10"/>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C48" s="10"/>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C49" s="10"/>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C50" s="10"/>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C51" s="10"/>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C52" s="10"/>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C53" s="10"/>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C54" s="10"/>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C55" s="10"/>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C56" s="10"/>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C57" s="10"/>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C58" s="10"/>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C59" s="10"/>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C60" s="10"/>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C61" s="10"/>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C62" s="10"/>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C63" s="10"/>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C64" s="10"/>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C65" s="10"/>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C66" s="10"/>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C67" s="10"/>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C68" s="10"/>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C69" s="10"/>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C70" s="10"/>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C71" s="10"/>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C72" s="10"/>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C73" s="10"/>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C74" s="10"/>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C75" s="10"/>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C76" s="10"/>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C77" s="10"/>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C78" s="10"/>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C79" s="10"/>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C80" s="10"/>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C81" s="10"/>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C82" s="10"/>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C83" s="10"/>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C84" s="10"/>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C85" s="10"/>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C86" s="10"/>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C87" s="10"/>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C88" s="10"/>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C89" s="10"/>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C90" s="10"/>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C91" s="10"/>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C92" s="10"/>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C93" s="10"/>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C94" s="10"/>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C95" s="10"/>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C96" s="10"/>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C97" s="10"/>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C98" s="10"/>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C99" s="10"/>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C100" s="10"/>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1000"/>
  <sheetViews>
    <sheetView workbookViewId="0"/>
  </sheetViews>
  <sheetFormatPr defaultColWidth="11.07421875" defaultRowHeight="15.5" x14ac:dyDescent="0.35"/>
  <cols>
    <col min="1" max="1" width="8.15234375" customWidth="1"/>
    <col min="2" max="2" width="14.4609375" customWidth="1"/>
    <col min="3" max="3" width="28.3046875" customWidth="1"/>
  </cols>
  <sheetData>
    <row r="1" spans="1:3" ht="20" x14ac:dyDescent="0.4">
      <c r="A1" s="30" t="s">
        <v>55</v>
      </c>
    </row>
    <row r="2" spans="1:3" x14ac:dyDescent="0.35">
      <c r="A2" s="7" t="s">
        <v>8</v>
      </c>
    </row>
    <row r="3" spans="1:3" ht="39.5" customHeight="1" x14ac:dyDescent="0.35">
      <c r="A3" s="8" t="s">
        <v>107</v>
      </c>
      <c r="B3" s="6" t="s">
        <v>236</v>
      </c>
      <c r="C3" s="5" t="s">
        <v>380</v>
      </c>
    </row>
    <row r="4" spans="1:3" x14ac:dyDescent="0.35">
      <c r="A4" s="7" t="s">
        <v>109</v>
      </c>
      <c r="B4" s="1" t="s">
        <v>238</v>
      </c>
      <c r="C4" s="4">
        <v>14</v>
      </c>
    </row>
    <row r="5" spans="1:3" x14ac:dyDescent="0.35">
      <c r="A5" s="7" t="s">
        <v>110</v>
      </c>
      <c r="B5" s="1" t="s">
        <v>238</v>
      </c>
      <c r="C5" s="4">
        <v>19</v>
      </c>
    </row>
    <row r="6" spans="1:3" x14ac:dyDescent="0.35">
      <c r="A6" s="7" t="s">
        <v>111</v>
      </c>
      <c r="B6" s="1" t="s">
        <v>238</v>
      </c>
      <c r="C6" s="4">
        <v>15</v>
      </c>
    </row>
    <row r="7" spans="1:3" x14ac:dyDescent="0.35">
      <c r="A7" s="7" t="s">
        <v>112</v>
      </c>
      <c r="B7" s="1" t="s">
        <v>238</v>
      </c>
      <c r="C7" s="4">
        <v>22</v>
      </c>
    </row>
    <row r="8" spans="1:3" x14ac:dyDescent="0.35">
      <c r="A8" s="7" t="s">
        <v>113</v>
      </c>
      <c r="B8" s="1" t="s">
        <v>238</v>
      </c>
      <c r="C8" s="4">
        <v>10</v>
      </c>
    </row>
    <row r="9" spans="1:3" x14ac:dyDescent="0.35">
      <c r="A9" s="7" t="s">
        <v>114</v>
      </c>
      <c r="B9" s="1" t="s">
        <v>238</v>
      </c>
      <c r="C9" s="4">
        <v>4</v>
      </c>
    </row>
    <row r="10" spans="1:3" x14ac:dyDescent="0.35">
      <c r="A10" s="7" t="s">
        <v>115</v>
      </c>
      <c r="B10" s="1" t="s">
        <v>238</v>
      </c>
      <c r="C10" s="4">
        <v>23</v>
      </c>
    </row>
    <row r="11" spans="1:3" x14ac:dyDescent="0.35">
      <c r="A11" s="7" t="s">
        <v>116</v>
      </c>
      <c r="B11" s="1" t="s">
        <v>238</v>
      </c>
      <c r="C11" s="4">
        <v>14</v>
      </c>
    </row>
    <row r="12" spans="1:3" x14ac:dyDescent="0.35">
      <c r="A12" s="7" t="s">
        <v>117</v>
      </c>
      <c r="B12" s="1" t="s">
        <v>238</v>
      </c>
      <c r="C12" s="4">
        <v>21</v>
      </c>
    </row>
    <row r="13" spans="1:3" x14ac:dyDescent="0.35">
      <c r="A13" s="7" t="s">
        <v>118</v>
      </c>
      <c r="B13" s="1" t="s">
        <v>238</v>
      </c>
      <c r="C13" s="4">
        <v>16</v>
      </c>
    </row>
    <row r="14" spans="1:3" x14ac:dyDescent="0.35">
      <c r="A14" s="7" t="s">
        <v>119</v>
      </c>
      <c r="B14" s="1" t="s">
        <v>238</v>
      </c>
      <c r="C14" s="4">
        <v>23</v>
      </c>
    </row>
    <row r="15" spans="1:3" x14ac:dyDescent="0.35">
      <c r="A15" s="7" t="s">
        <v>120</v>
      </c>
      <c r="B15" s="1" t="s">
        <v>238</v>
      </c>
      <c r="C15" s="4">
        <v>30</v>
      </c>
    </row>
    <row r="16" spans="1:3" x14ac:dyDescent="0.35">
      <c r="A16" s="7" t="s">
        <v>121</v>
      </c>
      <c r="B16" s="1" t="s">
        <v>238</v>
      </c>
      <c r="C16" s="4">
        <v>21</v>
      </c>
    </row>
    <row r="17" spans="1:3" x14ac:dyDescent="0.35">
      <c r="A17" s="7" t="s">
        <v>122</v>
      </c>
      <c r="B17" s="1" t="s">
        <v>238</v>
      </c>
      <c r="C17" s="4">
        <v>20</v>
      </c>
    </row>
    <row r="18" spans="1:3" x14ac:dyDescent="0.35">
      <c r="A18" s="7" t="s">
        <v>123</v>
      </c>
      <c r="B18" s="1" t="s">
        <v>238</v>
      </c>
      <c r="C18" s="4">
        <v>9</v>
      </c>
    </row>
    <row r="19" spans="1:3" x14ac:dyDescent="0.35">
      <c r="A19" s="7" t="s">
        <v>124</v>
      </c>
      <c r="B19" s="1" t="s">
        <v>238</v>
      </c>
      <c r="C19" s="4">
        <v>16</v>
      </c>
    </row>
    <row r="20" spans="1:3" x14ac:dyDescent="0.35">
      <c r="A20" s="7" t="s">
        <v>125</v>
      </c>
      <c r="B20" s="1" t="s">
        <v>238</v>
      </c>
      <c r="C20" s="4">
        <v>17</v>
      </c>
    </row>
    <row r="21" spans="1:3" x14ac:dyDescent="0.35">
      <c r="A21" s="7" t="s">
        <v>126</v>
      </c>
      <c r="B21" s="1" t="s">
        <v>238</v>
      </c>
      <c r="C21" s="4">
        <v>17</v>
      </c>
    </row>
    <row r="22" spans="1:3" x14ac:dyDescent="0.35">
      <c r="A22" s="7" t="s">
        <v>127</v>
      </c>
      <c r="B22" s="1" t="s">
        <v>238</v>
      </c>
      <c r="C22" s="4">
        <v>12</v>
      </c>
    </row>
    <row r="23" spans="1:3" x14ac:dyDescent="0.35">
      <c r="A23" s="7" t="s">
        <v>128</v>
      </c>
      <c r="B23" s="1" t="s">
        <v>238</v>
      </c>
      <c r="C23" s="4">
        <v>11</v>
      </c>
    </row>
    <row r="24" spans="1:3" x14ac:dyDescent="0.35">
      <c r="A24" s="7" t="s">
        <v>129</v>
      </c>
      <c r="B24" s="1" t="s">
        <v>238</v>
      </c>
      <c r="C24" s="4">
        <v>6</v>
      </c>
    </row>
    <row r="25" spans="1:3" x14ac:dyDescent="0.35">
      <c r="A25" s="7" t="s">
        <v>130</v>
      </c>
      <c r="B25" s="1" t="s">
        <v>238</v>
      </c>
      <c r="C25" s="4">
        <v>10</v>
      </c>
    </row>
    <row r="26" spans="1:3" x14ac:dyDescent="0.35">
      <c r="A26" s="7" t="s">
        <v>131</v>
      </c>
      <c r="B26" s="1" t="s">
        <v>238</v>
      </c>
      <c r="C26" s="4">
        <v>9</v>
      </c>
    </row>
    <row r="27" spans="1:3" x14ac:dyDescent="0.35">
      <c r="A27" s="7" t="s">
        <v>132</v>
      </c>
      <c r="B27" s="1" t="s">
        <v>238</v>
      </c>
      <c r="C27" s="4">
        <v>12</v>
      </c>
    </row>
    <row r="28" spans="1:3" x14ac:dyDescent="0.35">
      <c r="A28" s="7"/>
    </row>
    <row r="29" spans="1:3" x14ac:dyDescent="0.35">
      <c r="A29" s="7"/>
    </row>
    <row r="30" spans="1:3" x14ac:dyDescent="0.35">
      <c r="A30" s="7"/>
    </row>
    <row r="31" spans="1:3" x14ac:dyDescent="0.35">
      <c r="A31" s="7"/>
    </row>
    <row r="32" spans="1:3"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1000"/>
  <sheetViews>
    <sheetView workbookViewId="0"/>
  </sheetViews>
  <sheetFormatPr defaultColWidth="11.07421875" defaultRowHeight="15.5" x14ac:dyDescent="0.35"/>
  <cols>
    <col min="1" max="1" width="7.921875" customWidth="1"/>
    <col min="2" max="2" width="16.69140625" customWidth="1"/>
    <col min="3" max="3" width="28.3046875" customWidth="1"/>
  </cols>
  <sheetData>
    <row r="1" spans="1:3" ht="20" x14ac:dyDescent="0.4">
      <c r="A1" s="30" t="s">
        <v>57</v>
      </c>
    </row>
    <row r="2" spans="1:3" x14ac:dyDescent="0.35">
      <c r="A2" s="7" t="s">
        <v>8</v>
      </c>
    </row>
    <row r="3" spans="1:3" ht="44" customHeight="1" x14ac:dyDescent="0.35">
      <c r="A3" s="8" t="s">
        <v>107</v>
      </c>
      <c r="B3" s="6" t="s">
        <v>236</v>
      </c>
      <c r="C3" s="5" t="s">
        <v>380</v>
      </c>
    </row>
    <row r="4" spans="1:3" x14ac:dyDescent="0.35">
      <c r="A4" s="7" t="s">
        <v>109</v>
      </c>
      <c r="B4" s="1" t="s">
        <v>237</v>
      </c>
      <c r="C4" s="4">
        <v>6</v>
      </c>
    </row>
    <row r="5" spans="1:3" x14ac:dyDescent="0.35">
      <c r="A5" s="7" t="s">
        <v>110</v>
      </c>
      <c r="B5" s="1" t="s">
        <v>237</v>
      </c>
      <c r="C5" s="4">
        <v>11</v>
      </c>
    </row>
    <row r="6" spans="1:3" x14ac:dyDescent="0.35">
      <c r="A6" s="7" t="s">
        <v>111</v>
      </c>
      <c r="B6" s="1" t="s">
        <v>237</v>
      </c>
      <c r="C6" s="4">
        <v>13</v>
      </c>
    </row>
    <row r="7" spans="1:3" x14ac:dyDescent="0.35">
      <c r="A7" s="7" t="s">
        <v>112</v>
      </c>
      <c r="B7" s="1" t="s">
        <v>237</v>
      </c>
      <c r="C7" s="4">
        <v>16</v>
      </c>
    </row>
    <row r="8" spans="1:3" x14ac:dyDescent="0.35">
      <c r="A8" s="7" t="s">
        <v>113</v>
      </c>
      <c r="B8" s="1" t="s">
        <v>237</v>
      </c>
      <c r="C8" s="4">
        <v>17</v>
      </c>
    </row>
    <row r="9" spans="1:3" x14ac:dyDescent="0.35">
      <c r="A9" s="7" t="s">
        <v>114</v>
      </c>
      <c r="B9" s="1" t="s">
        <v>237</v>
      </c>
      <c r="C9" s="4">
        <v>17</v>
      </c>
    </row>
    <row r="10" spans="1:3" x14ac:dyDescent="0.35">
      <c r="A10" s="7" t="s">
        <v>115</v>
      </c>
      <c r="B10" s="1" t="s">
        <v>237</v>
      </c>
      <c r="C10" s="4">
        <v>14</v>
      </c>
    </row>
    <row r="11" spans="1:3" x14ac:dyDescent="0.35">
      <c r="A11" s="7" t="s">
        <v>116</v>
      </c>
      <c r="B11" s="1" t="s">
        <v>237</v>
      </c>
      <c r="C11" s="4">
        <v>14</v>
      </c>
    </row>
    <row r="12" spans="1:3" x14ac:dyDescent="0.35">
      <c r="A12" s="7" t="s">
        <v>117</v>
      </c>
      <c r="B12" s="1" t="s">
        <v>237</v>
      </c>
      <c r="C12" s="4">
        <v>14</v>
      </c>
    </row>
    <row r="13" spans="1:3" x14ac:dyDescent="0.35">
      <c r="A13" s="7" t="s">
        <v>118</v>
      </c>
      <c r="B13" s="1" t="s">
        <v>237</v>
      </c>
      <c r="C13" s="4">
        <v>20</v>
      </c>
    </row>
    <row r="14" spans="1:3" x14ac:dyDescent="0.35">
      <c r="A14" s="7" t="s">
        <v>119</v>
      </c>
      <c r="B14" s="1" t="s">
        <v>237</v>
      </c>
      <c r="C14" s="4">
        <v>24</v>
      </c>
    </row>
    <row r="15" spans="1:3" x14ac:dyDescent="0.35">
      <c r="A15" s="7" t="s">
        <v>120</v>
      </c>
      <c r="B15" s="1" t="s">
        <v>237</v>
      </c>
      <c r="C15" s="4">
        <v>20</v>
      </c>
    </row>
    <row r="16" spans="1:3" x14ac:dyDescent="0.35">
      <c r="A16" s="7" t="s">
        <v>121</v>
      </c>
      <c r="B16" s="1" t="s">
        <v>237</v>
      </c>
      <c r="C16" s="4">
        <v>11</v>
      </c>
    </row>
    <row r="17" spans="1:3" x14ac:dyDescent="0.35">
      <c r="A17" s="7" t="s">
        <v>122</v>
      </c>
      <c r="B17" s="1" t="s">
        <v>237</v>
      </c>
      <c r="C17" s="4">
        <v>13</v>
      </c>
    </row>
    <row r="18" spans="1:3" x14ac:dyDescent="0.35">
      <c r="A18" s="7" t="s">
        <v>123</v>
      </c>
      <c r="B18" s="1" t="s">
        <v>237</v>
      </c>
      <c r="C18" s="4">
        <v>15</v>
      </c>
    </row>
    <row r="19" spans="1:3" x14ac:dyDescent="0.35">
      <c r="A19" s="7" t="s">
        <v>124</v>
      </c>
      <c r="B19" s="1" t="s">
        <v>237</v>
      </c>
      <c r="C19" s="4">
        <v>15</v>
      </c>
    </row>
    <row r="20" spans="1:3" x14ac:dyDescent="0.35">
      <c r="A20" s="7" t="s">
        <v>125</v>
      </c>
      <c r="B20" s="1" t="s">
        <v>237</v>
      </c>
      <c r="C20" s="4">
        <v>10</v>
      </c>
    </row>
    <row r="21" spans="1:3" x14ac:dyDescent="0.35">
      <c r="A21" s="7" t="s">
        <v>126</v>
      </c>
      <c r="B21" s="1" t="s">
        <v>237</v>
      </c>
      <c r="C21" s="4">
        <v>8</v>
      </c>
    </row>
    <row r="22" spans="1:3" x14ac:dyDescent="0.35">
      <c r="A22" s="7" t="s">
        <v>127</v>
      </c>
      <c r="B22" s="1" t="s">
        <v>237</v>
      </c>
      <c r="C22" s="4">
        <v>6</v>
      </c>
    </row>
    <row r="23" spans="1:3" x14ac:dyDescent="0.35">
      <c r="A23" s="7" t="s">
        <v>128</v>
      </c>
      <c r="B23" s="1" t="s">
        <v>237</v>
      </c>
      <c r="C23" s="4">
        <v>8</v>
      </c>
    </row>
    <row r="24" spans="1:3" x14ac:dyDescent="0.35">
      <c r="A24" s="7" t="s">
        <v>129</v>
      </c>
      <c r="B24" s="1" t="s">
        <v>237</v>
      </c>
      <c r="C24" s="4">
        <v>11</v>
      </c>
    </row>
    <row r="25" spans="1:3" x14ac:dyDescent="0.35">
      <c r="A25" s="7" t="s">
        <v>130</v>
      </c>
      <c r="B25" s="1" t="s">
        <v>237</v>
      </c>
      <c r="C25" s="4">
        <v>17</v>
      </c>
    </row>
    <row r="26" spans="1:3" x14ac:dyDescent="0.35">
      <c r="A26" s="7" t="s">
        <v>131</v>
      </c>
      <c r="B26" s="1" t="s">
        <v>237</v>
      </c>
      <c r="C26" s="4">
        <v>11</v>
      </c>
    </row>
    <row r="27" spans="1:3" x14ac:dyDescent="0.35">
      <c r="A27" s="7" t="s">
        <v>132</v>
      </c>
      <c r="B27" s="1" t="s">
        <v>237</v>
      </c>
      <c r="C27" s="4">
        <v>14</v>
      </c>
    </row>
    <row r="28" spans="1:3" x14ac:dyDescent="0.35">
      <c r="A28" s="7"/>
    </row>
    <row r="29" spans="1:3" x14ac:dyDescent="0.35">
      <c r="A29" s="7"/>
    </row>
    <row r="30" spans="1:3" x14ac:dyDescent="0.35">
      <c r="A30" s="7"/>
    </row>
    <row r="31" spans="1:3" x14ac:dyDescent="0.35">
      <c r="A31" s="7"/>
    </row>
    <row r="32" spans="1:3"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X1000"/>
  <sheetViews>
    <sheetView workbookViewId="0"/>
  </sheetViews>
  <sheetFormatPr defaultColWidth="11.07421875" defaultRowHeight="15.5" x14ac:dyDescent="0.35"/>
  <cols>
    <col min="1" max="1" width="9.765625" customWidth="1"/>
    <col min="2" max="2" width="28.69140625" customWidth="1"/>
    <col min="3" max="3" width="27.4609375" customWidth="1"/>
    <col min="4" max="4" width="32.69140625" customWidth="1"/>
    <col min="5" max="6" width="16.69140625" customWidth="1"/>
  </cols>
  <sheetData>
    <row r="1" spans="1:50" ht="20" x14ac:dyDescent="0.4">
      <c r="A1" s="30" t="s">
        <v>59</v>
      </c>
    </row>
    <row r="2" spans="1:50" x14ac:dyDescent="0.35">
      <c r="A2" s="7" t="s">
        <v>8</v>
      </c>
    </row>
    <row r="3" spans="1:50" x14ac:dyDescent="0.35">
      <c r="A3" s="7" t="s">
        <v>133</v>
      </c>
    </row>
    <row r="4" spans="1:50" x14ac:dyDescent="0.35">
      <c r="A4" s="7" t="s">
        <v>383</v>
      </c>
    </row>
    <row r="5" spans="1:50" x14ac:dyDescent="0.35">
      <c r="A5" s="7" t="s">
        <v>384</v>
      </c>
    </row>
    <row r="6" spans="1:50" ht="62" x14ac:dyDescent="0.35">
      <c r="A6" s="8" t="s">
        <v>107</v>
      </c>
      <c r="B6" s="5" t="s">
        <v>385</v>
      </c>
      <c r="C6" s="5" t="s">
        <v>386</v>
      </c>
      <c r="D6" s="5" t="s">
        <v>387</v>
      </c>
      <c r="E6" s="5" t="s">
        <v>137</v>
      </c>
      <c r="F6" s="5" t="s">
        <v>138</v>
      </c>
    </row>
    <row r="7" spans="1:50" x14ac:dyDescent="0.35">
      <c r="A7" s="7" t="s">
        <v>127</v>
      </c>
      <c r="B7" s="4">
        <v>166</v>
      </c>
      <c r="C7" s="4">
        <v>260</v>
      </c>
      <c r="D7" s="11">
        <v>63.8</v>
      </c>
      <c r="E7" s="11">
        <v>57.8</v>
      </c>
      <c r="F7" s="11">
        <v>69.400000000000006</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128</v>
      </c>
      <c r="B8" s="4">
        <v>131</v>
      </c>
      <c r="C8" s="4">
        <v>191</v>
      </c>
      <c r="D8" s="11">
        <v>68.599999999999994</v>
      </c>
      <c r="E8" s="11">
        <v>61.7</v>
      </c>
      <c r="F8" s="11">
        <v>74.7</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129</v>
      </c>
      <c r="B9" s="4">
        <v>148</v>
      </c>
      <c r="C9" s="4">
        <v>223</v>
      </c>
      <c r="D9" s="11">
        <v>66.400000000000006</v>
      </c>
      <c r="E9" s="11">
        <v>59.9</v>
      </c>
      <c r="F9" s="11">
        <v>72.2</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130</v>
      </c>
      <c r="B10" s="4">
        <v>131</v>
      </c>
      <c r="C10" s="4">
        <v>202</v>
      </c>
      <c r="D10" s="11">
        <v>64.900000000000006</v>
      </c>
      <c r="E10" s="11">
        <v>58</v>
      </c>
      <c r="F10" s="11">
        <v>71.099999999999994</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131</v>
      </c>
      <c r="B11" s="4">
        <v>144</v>
      </c>
      <c r="C11" s="4">
        <v>216</v>
      </c>
      <c r="D11" s="11">
        <v>66.7</v>
      </c>
      <c r="E11" s="11">
        <v>60.1</v>
      </c>
      <c r="F11" s="11">
        <v>72.599999999999994</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t="s">
        <v>132</v>
      </c>
      <c r="B12" s="4">
        <v>148</v>
      </c>
      <c r="C12" s="4">
        <v>245</v>
      </c>
      <c r="D12" s="11">
        <v>60.4</v>
      </c>
      <c r="E12" s="11">
        <v>54.2</v>
      </c>
      <c r="F12" s="11">
        <v>66.3</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X1000"/>
  <sheetViews>
    <sheetView workbookViewId="0"/>
  </sheetViews>
  <sheetFormatPr defaultColWidth="11.07421875" defaultRowHeight="15.5" x14ac:dyDescent="0.35"/>
  <cols>
    <col min="1" max="1" width="9" customWidth="1"/>
    <col min="2" max="4" width="32.69140625" customWidth="1"/>
    <col min="5" max="6" width="16.69140625" customWidth="1"/>
  </cols>
  <sheetData>
    <row r="1" spans="1:50" ht="20" x14ac:dyDescent="0.4">
      <c r="A1" s="30" t="s">
        <v>61</v>
      </c>
    </row>
    <row r="2" spans="1:50" x14ac:dyDescent="0.35">
      <c r="A2" s="7" t="s">
        <v>8</v>
      </c>
    </row>
    <row r="3" spans="1:50" x14ac:dyDescent="0.35">
      <c r="A3" s="7" t="s">
        <v>133</v>
      </c>
    </row>
    <row r="4" spans="1:50" x14ac:dyDescent="0.35">
      <c r="A4" s="7" t="s">
        <v>383</v>
      </c>
    </row>
    <row r="5" spans="1:50" x14ac:dyDescent="0.35">
      <c r="A5" s="7" t="s">
        <v>384</v>
      </c>
    </row>
    <row r="6" spans="1:50" ht="61.5" customHeight="1" x14ac:dyDescent="0.35">
      <c r="A6" s="8" t="s">
        <v>107</v>
      </c>
      <c r="B6" s="5" t="s">
        <v>388</v>
      </c>
      <c r="C6" s="5" t="s">
        <v>389</v>
      </c>
      <c r="D6" s="5" t="s">
        <v>390</v>
      </c>
      <c r="E6" s="5" t="s">
        <v>137</v>
      </c>
      <c r="F6" s="5" t="s">
        <v>138</v>
      </c>
    </row>
    <row r="7" spans="1:50" x14ac:dyDescent="0.35">
      <c r="A7" s="7" t="s">
        <v>127</v>
      </c>
      <c r="B7" s="4">
        <v>203</v>
      </c>
      <c r="C7" s="4">
        <v>276</v>
      </c>
      <c r="D7" s="11">
        <v>73.599999999999994</v>
      </c>
      <c r="E7" s="11">
        <v>68</v>
      </c>
      <c r="F7" s="11">
        <v>78.400000000000006</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128</v>
      </c>
      <c r="B8" s="4">
        <v>191</v>
      </c>
      <c r="C8" s="4">
        <v>267</v>
      </c>
      <c r="D8" s="11">
        <v>71.5</v>
      </c>
      <c r="E8" s="11">
        <v>65.8</v>
      </c>
      <c r="F8" s="11">
        <v>76.599999999999994</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129</v>
      </c>
      <c r="B9" s="4">
        <v>216</v>
      </c>
      <c r="C9" s="4">
        <v>288</v>
      </c>
      <c r="D9" s="11">
        <v>75</v>
      </c>
      <c r="E9" s="11">
        <v>69.7</v>
      </c>
      <c r="F9" s="11">
        <v>79.599999999999994</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130</v>
      </c>
      <c r="B10" s="4">
        <v>149</v>
      </c>
      <c r="C10" s="4">
        <v>217</v>
      </c>
      <c r="D10" s="11">
        <v>68.7</v>
      </c>
      <c r="E10" s="11">
        <v>62.2</v>
      </c>
      <c r="F10" s="11">
        <v>74.5</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131</v>
      </c>
      <c r="B11" s="4">
        <v>191</v>
      </c>
      <c r="C11" s="4">
        <v>270</v>
      </c>
      <c r="D11" s="11">
        <v>70.7</v>
      </c>
      <c r="E11" s="11">
        <v>65.099999999999994</v>
      </c>
      <c r="F11" s="11">
        <v>75.8</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t="s">
        <v>132</v>
      </c>
      <c r="B12" s="4">
        <v>203</v>
      </c>
      <c r="C12" s="4">
        <v>282</v>
      </c>
      <c r="D12" s="11">
        <v>72</v>
      </c>
      <c r="E12" s="11">
        <v>66.5</v>
      </c>
      <c r="F12" s="11">
        <v>76.900000000000006</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X1000"/>
  <sheetViews>
    <sheetView workbookViewId="0"/>
  </sheetViews>
  <sheetFormatPr defaultColWidth="11.07421875" defaultRowHeight="15.5" x14ac:dyDescent="0.35"/>
  <cols>
    <col min="1" max="1" width="8.921875" customWidth="1"/>
    <col min="2" max="2" width="10" customWidth="1"/>
    <col min="3" max="4" width="16.69140625" customWidth="1"/>
    <col min="5" max="5" width="21.3046875" customWidth="1"/>
    <col min="6" max="6" width="13.15234375" customWidth="1"/>
    <col min="7" max="7" width="12.765625" customWidth="1"/>
  </cols>
  <sheetData>
    <row r="1" spans="1:50" ht="20" x14ac:dyDescent="0.4">
      <c r="A1" s="30" t="s">
        <v>63</v>
      </c>
    </row>
    <row r="2" spans="1:50" x14ac:dyDescent="0.35">
      <c r="A2" s="7" t="s">
        <v>8</v>
      </c>
    </row>
    <row r="3" spans="1:50" x14ac:dyDescent="0.35">
      <c r="A3" s="7" t="s">
        <v>383</v>
      </c>
    </row>
    <row r="4" spans="1:50" x14ac:dyDescent="0.35">
      <c r="A4" s="7" t="s">
        <v>391</v>
      </c>
    </row>
    <row r="5" spans="1:50" ht="31" x14ac:dyDescent="0.35">
      <c r="A5" s="8" t="s">
        <v>107</v>
      </c>
      <c r="B5" s="5" t="s">
        <v>392</v>
      </c>
      <c r="C5" s="5" t="s">
        <v>393</v>
      </c>
      <c r="D5" s="5" t="s">
        <v>394</v>
      </c>
      <c r="E5" s="5" t="s">
        <v>395</v>
      </c>
      <c r="F5" s="5" t="s">
        <v>396</v>
      </c>
      <c r="G5" s="5" t="s">
        <v>397</v>
      </c>
    </row>
    <row r="6" spans="1:50" x14ac:dyDescent="0.35">
      <c r="A6" s="7" t="s">
        <v>127</v>
      </c>
      <c r="B6" s="11">
        <v>81.5</v>
      </c>
      <c r="C6" s="11">
        <v>44.75</v>
      </c>
      <c r="D6" s="11">
        <v>154.25</v>
      </c>
      <c r="E6" s="11">
        <v>109.5</v>
      </c>
      <c r="F6" s="11">
        <v>0</v>
      </c>
      <c r="G6" s="11">
        <v>318.5</v>
      </c>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128</v>
      </c>
      <c r="B7" s="11">
        <v>86</v>
      </c>
      <c r="C7" s="11">
        <v>50.5</v>
      </c>
      <c r="D7" s="11">
        <v>171</v>
      </c>
      <c r="E7" s="11">
        <v>120.5</v>
      </c>
      <c r="F7" s="11">
        <v>0</v>
      </c>
      <c r="G7" s="11">
        <v>351.75</v>
      </c>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129</v>
      </c>
      <c r="B8" s="11">
        <v>92</v>
      </c>
      <c r="C8" s="11">
        <v>47</v>
      </c>
      <c r="D8" s="11">
        <v>167.5</v>
      </c>
      <c r="E8" s="11">
        <v>120.5</v>
      </c>
      <c r="F8" s="11">
        <v>0</v>
      </c>
      <c r="G8" s="11">
        <v>348.25</v>
      </c>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130</v>
      </c>
      <c r="B9" s="11">
        <v>86.5</v>
      </c>
      <c r="C9" s="11">
        <v>45</v>
      </c>
      <c r="D9" s="11">
        <v>173.25</v>
      </c>
      <c r="E9" s="11">
        <v>128.25</v>
      </c>
      <c r="F9" s="11">
        <v>0</v>
      </c>
      <c r="G9" s="11">
        <v>365.625</v>
      </c>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131</v>
      </c>
      <c r="B10" s="11">
        <v>100.5</v>
      </c>
      <c r="C10" s="11">
        <v>42</v>
      </c>
      <c r="D10" s="11">
        <v>181.75</v>
      </c>
      <c r="E10" s="11">
        <v>139.75</v>
      </c>
      <c r="F10" s="11">
        <v>0</v>
      </c>
      <c r="G10" s="11">
        <v>391.375</v>
      </c>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132</v>
      </c>
      <c r="B11" s="11">
        <v>81</v>
      </c>
      <c r="C11" s="11">
        <v>39</v>
      </c>
      <c r="D11" s="11">
        <v>145</v>
      </c>
      <c r="E11" s="11">
        <v>106</v>
      </c>
      <c r="F11" s="11">
        <v>0</v>
      </c>
      <c r="G11" s="11">
        <v>304</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X1000"/>
  <sheetViews>
    <sheetView workbookViewId="0"/>
  </sheetViews>
  <sheetFormatPr defaultColWidth="11.07421875" defaultRowHeight="15.5" x14ac:dyDescent="0.35"/>
  <cols>
    <col min="1" max="1" width="6.84375" customWidth="1"/>
    <col min="2" max="2" width="38.07421875" customWidth="1"/>
    <col min="3" max="3" width="32.69140625" customWidth="1"/>
    <col min="4" max="4" width="38.53515625" customWidth="1"/>
    <col min="5" max="6" width="16.69140625" customWidth="1"/>
  </cols>
  <sheetData>
    <row r="1" spans="1:50" ht="20" x14ac:dyDescent="0.4">
      <c r="A1" s="30" t="s">
        <v>65</v>
      </c>
    </row>
    <row r="2" spans="1:50" x14ac:dyDescent="0.35">
      <c r="A2" s="7" t="s">
        <v>8</v>
      </c>
    </row>
    <row r="3" spans="1:50" x14ac:dyDescent="0.35">
      <c r="A3" s="7" t="s">
        <v>133</v>
      </c>
    </row>
    <row r="4" spans="1:50" x14ac:dyDescent="0.35">
      <c r="A4" s="7" t="s">
        <v>398</v>
      </c>
    </row>
    <row r="5" spans="1:50" ht="77.5" x14ac:dyDescent="0.35">
      <c r="A5" s="8" t="s">
        <v>107</v>
      </c>
      <c r="B5" s="5" t="s">
        <v>399</v>
      </c>
      <c r="C5" s="5" t="s">
        <v>400</v>
      </c>
      <c r="D5" s="5" t="s">
        <v>401</v>
      </c>
      <c r="E5" s="5" t="s">
        <v>137</v>
      </c>
      <c r="F5" s="5" t="s">
        <v>138</v>
      </c>
    </row>
    <row r="6" spans="1:50" x14ac:dyDescent="0.35">
      <c r="A6" s="7" t="s">
        <v>127</v>
      </c>
      <c r="B6" s="4">
        <v>38</v>
      </c>
      <c r="C6" s="4">
        <v>45</v>
      </c>
      <c r="D6" s="11">
        <v>84.4</v>
      </c>
      <c r="E6" s="11">
        <v>71.2</v>
      </c>
      <c r="F6" s="11">
        <v>92.3</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128</v>
      </c>
      <c r="B7" s="4">
        <v>28</v>
      </c>
      <c r="C7" s="4">
        <v>37</v>
      </c>
      <c r="D7" s="11">
        <v>75.7</v>
      </c>
      <c r="E7" s="11">
        <v>59.9</v>
      </c>
      <c r="F7" s="11">
        <v>86.6</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129</v>
      </c>
      <c r="B8" s="4">
        <v>35</v>
      </c>
      <c r="C8" s="4">
        <v>43</v>
      </c>
      <c r="D8" s="11">
        <v>81.400000000000006</v>
      </c>
      <c r="E8" s="11">
        <v>67.400000000000006</v>
      </c>
      <c r="F8" s="11">
        <v>90.3</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130</v>
      </c>
      <c r="B9" s="4">
        <v>66</v>
      </c>
      <c r="C9" s="4">
        <v>80</v>
      </c>
      <c r="D9" s="11">
        <v>82.5</v>
      </c>
      <c r="E9" s="11">
        <v>72.7</v>
      </c>
      <c r="F9" s="11">
        <v>89.3</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131</v>
      </c>
      <c r="B10" s="4">
        <v>53</v>
      </c>
      <c r="C10" s="4">
        <v>72</v>
      </c>
      <c r="D10" s="11">
        <v>73.599999999999994</v>
      </c>
      <c r="E10" s="11">
        <v>62.4</v>
      </c>
      <c r="F10" s="11">
        <v>82.4</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X1000"/>
  <sheetViews>
    <sheetView workbookViewId="0"/>
  </sheetViews>
  <sheetFormatPr defaultColWidth="11.07421875" defaultRowHeight="15.5" x14ac:dyDescent="0.35"/>
  <cols>
    <col min="1" max="1" width="7.53515625" customWidth="1"/>
    <col min="2" max="3" width="32.69140625" customWidth="1"/>
    <col min="4" max="4" width="42.07421875" customWidth="1"/>
    <col min="5" max="6" width="16.69140625" customWidth="1"/>
  </cols>
  <sheetData>
    <row r="1" spans="1:50" ht="20" x14ac:dyDescent="0.4">
      <c r="A1" s="30" t="s">
        <v>67</v>
      </c>
    </row>
    <row r="2" spans="1:50" x14ac:dyDescent="0.35">
      <c r="A2" s="7" t="s">
        <v>8</v>
      </c>
    </row>
    <row r="3" spans="1:50" x14ac:dyDescent="0.35">
      <c r="A3" s="7" t="s">
        <v>133</v>
      </c>
    </row>
    <row r="4" spans="1:50" x14ac:dyDescent="0.35">
      <c r="A4" s="33" t="s">
        <v>509</v>
      </c>
    </row>
    <row r="5" spans="1:50" ht="74.5" customHeight="1" x14ac:dyDescent="0.35">
      <c r="A5" s="8" t="s">
        <v>107</v>
      </c>
      <c r="B5" s="5" t="s">
        <v>402</v>
      </c>
      <c r="C5" s="5" t="s">
        <v>403</v>
      </c>
      <c r="D5" s="5" t="s">
        <v>404</v>
      </c>
      <c r="E5" s="5" t="s">
        <v>137</v>
      </c>
      <c r="F5" s="5" t="s">
        <v>138</v>
      </c>
    </row>
    <row r="6" spans="1:50" x14ac:dyDescent="0.35">
      <c r="A6" s="7" t="s">
        <v>127</v>
      </c>
      <c r="B6" s="4">
        <v>396</v>
      </c>
      <c r="C6" s="4">
        <v>449</v>
      </c>
      <c r="D6" s="11">
        <v>88.2</v>
      </c>
      <c r="E6" s="11">
        <v>84.9</v>
      </c>
      <c r="F6" s="11">
        <v>90.9</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128</v>
      </c>
      <c r="B7" s="4">
        <v>336</v>
      </c>
      <c r="C7" s="4">
        <v>374</v>
      </c>
      <c r="D7" s="11">
        <v>89.8</v>
      </c>
      <c r="E7" s="11">
        <v>86.4</v>
      </c>
      <c r="F7" s="11">
        <v>92.5</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129</v>
      </c>
      <c r="B8" s="4">
        <v>391</v>
      </c>
      <c r="C8" s="4">
        <v>432</v>
      </c>
      <c r="D8" s="11">
        <v>90.5</v>
      </c>
      <c r="E8" s="11">
        <v>87.4</v>
      </c>
      <c r="F8" s="11">
        <v>92.9</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130</v>
      </c>
      <c r="B9" s="4">
        <v>384</v>
      </c>
      <c r="C9" s="4">
        <v>435</v>
      </c>
      <c r="D9" s="11">
        <v>88.3</v>
      </c>
      <c r="E9" s="11">
        <v>84.9</v>
      </c>
      <c r="F9" s="11">
        <v>91</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131</v>
      </c>
      <c r="B10" s="4">
        <v>400</v>
      </c>
      <c r="C10" s="4">
        <v>463</v>
      </c>
      <c r="D10" s="11">
        <v>86.4</v>
      </c>
      <c r="E10" s="11">
        <v>83</v>
      </c>
      <c r="F10" s="11">
        <v>89.2</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000"/>
  <sheetViews>
    <sheetView workbookViewId="0"/>
  </sheetViews>
  <sheetFormatPr defaultColWidth="11.07421875" defaultRowHeight="15.5" x14ac:dyDescent="0.35"/>
  <cols>
    <col min="1" max="1" width="8.84375" style="13" customWidth="1"/>
    <col min="2" max="2" width="16.69140625" style="13" customWidth="1"/>
    <col min="3" max="5" width="32.69140625" style="13" customWidth="1"/>
    <col min="6" max="16384" width="11.07421875" style="13"/>
  </cols>
  <sheetData>
    <row r="1" spans="1:5" ht="20" x14ac:dyDescent="0.4">
      <c r="A1" s="30" t="s">
        <v>69</v>
      </c>
    </row>
    <row r="2" spans="1:5" x14ac:dyDescent="0.35">
      <c r="A2" s="14" t="s">
        <v>8</v>
      </c>
    </row>
    <row r="3" spans="1:5" x14ac:dyDescent="0.35">
      <c r="A3" s="14" t="s">
        <v>398</v>
      </c>
    </row>
    <row r="4" spans="1:5" ht="94.5" customHeight="1" x14ac:dyDescent="0.35">
      <c r="A4" s="15" t="s">
        <v>107</v>
      </c>
      <c r="B4" s="16" t="s">
        <v>405</v>
      </c>
      <c r="C4" s="17" t="s">
        <v>406</v>
      </c>
      <c r="D4" s="17" t="s">
        <v>407</v>
      </c>
      <c r="E4" s="17" t="s">
        <v>408</v>
      </c>
    </row>
    <row r="5" spans="1:5" x14ac:dyDescent="0.35">
      <c r="A5" s="14" t="s">
        <v>122</v>
      </c>
      <c r="B5" s="18" t="s">
        <v>409</v>
      </c>
      <c r="C5" s="19">
        <v>24</v>
      </c>
      <c r="D5" s="19">
        <v>596</v>
      </c>
      <c r="E5" s="19" t="s">
        <v>205</v>
      </c>
    </row>
    <row r="6" spans="1:5" x14ac:dyDescent="0.35">
      <c r="A6" s="14" t="s">
        <v>122</v>
      </c>
      <c r="B6" s="18" t="s">
        <v>410</v>
      </c>
      <c r="C6" s="19">
        <v>22</v>
      </c>
      <c r="D6" s="19">
        <v>596</v>
      </c>
      <c r="E6" s="19" t="s">
        <v>411</v>
      </c>
    </row>
    <row r="7" spans="1:5" x14ac:dyDescent="0.35">
      <c r="A7" s="14" t="s">
        <v>122</v>
      </c>
      <c r="B7" s="18" t="s">
        <v>412</v>
      </c>
      <c r="C7" s="19">
        <v>13</v>
      </c>
      <c r="D7" s="19">
        <v>596</v>
      </c>
      <c r="E7" s="19" t="s">
        <v>233</v>
      </c>
    </row>
    <row r="8" spans="1:5" x14ac:dyDescent="0.35">
      <c r="A8" s="14" t="s">
        <v>122</v>
      </c>
      <c r="B8" s="18" t="s">
        <v>413</v>
      </c>
      <c r="C8" s="19">
        <v>3</v>
      </c>
      <c r="D8" s="19">
        <v>596</v>
      </c>
      <c r="E8" s="19" t="s">
        <v>414</v>
      </c>
    </row>
    <row r="9" spans="1:5" x14ac:dyDescent="0.35">
      <c r="A9" s="14" t="s">
        <v>123</v>
      </c>
      <c r="B9" s="18" t="s">
        <v>409</v>
      </c>
      <c r="C9" s="19">
        <v>36</v>
      </c>
      <c r="D9" s="19">
        <v>514</v>
      </c>
      <c r="E9" s="19" t="s">
        <v>415</v>
      </c>
    </row>
    <row r="10" spans="1:5" x14ac:dyDescent="0.35">
      <c r="A10" s="14" t="s">
        <v>123</v>
      </c>
      <c r="B10" s="18" t="s">
        <v>410</v>
      </c>
      <c r="C10" s="19">
        <v>15</v>
      </c>
      <c r="D10" s="19">
        <v>514</v>
      </c>
      <c r="E10" s="19" t="s">
        <v>416</v>
      </c>
    </row>
    <row r="11" spans="1:5" x14ac:dyDescent="0.35">
      <c r="A11" s="14" t="s">
        <v>123</v>
      </c>
      <c r="B11" s="18" t="s">
        <v>412</v>
      </c>
      <c r="C11" s="19">
        <v>18</v>
      </c>
      <c r="D11" s="19">
        <v>514</v>
      </c>
      <c r="E11" s="19" t="s">
        <v>417</v>
      </c>
    </row>
    <row r="12" spans="1:5" x14ac:dyDescent="0.35">
      <c r="A12" s="14" t="s">
        <v>123</v>
      </c>
      <c r="B12" s="18" t="s">
        <v>413</v>
      </c>
      <c r="C12" s="19">
        <v>2</v>
      </c>
      <c r="D12" s="19">
        <v>514</v>
      </c>
      <c r="E12" s="19" t="s">
        <v>200</v>
      </c>
    </row>
    <row r="13" spans="1:5" x14ac:dyDescent="0.35">
      <c r="A13" s="14" t="s">
        <v>124</v>
      </c>
      <c r="B13" s="18" t="s">
        <v>409</v>
      </c>
      <c r="C13" s="19">
        <v>27</v>
      </c>
      <c r="D13" s="19">
        <v>500</v>
      </c>
      <c r="E13" s="19" t="s">
        <v>156</v>
      </c>
    </row>
    <row r="14" spans="1:5" x14ac:dyDescent="0.35">
      <c r="A14" s="14" t="s">
        <v>124</v>
      </c>
      <c r="B14" s="18" t="s">
        <v>410</v>
      </c>
      <c r="C14" s="19">
        <v>14</v>
      </c>
      <c r="D14" s="19">
        <v>500</v>
      </c>
      <c r="E14" s="19" t="s">
        <v>418</v>
      </c>
    </row>
    <row r="15" spans="1:5" x14ac:dyDescent="0.35">
      <c r="A15" s="14" t="s">
        <v>124</v>
      </c>
      <c r="B15" s="18" t="s">
        <v>412</v>
      </c>
      <c r="C15" s="19">
        <v>24</v>
      </c>
      <c r="D15" s="19">
        <v>500</v>
      </c>
      <c r="E15" s="19" t="s">
        <v>157</v>
      </c>
    </row>
    <row r="16" spans="1:5" x14ac:dyDescent="0.35">
      <c r="A16" s="14" t="s">
        <v>124</v>
      </c>
      <c r="B16" s="18" t="s">
        <v>413</v>
      </c>
      <c r="C16" s="19">
        <v>1</v>
      </c>
      <c r="D16" s="19">
        <v>500</v>
      </c>
      <c r="E16" s="19" t="s">
        <v>198</v>
      </c>
    </row>
    <row r="17" spans="1:5" x14ac:dyDescent="0.35">
      <c r="A17" s="14" t="s">
        <v>125</v>
      </c>
      <c r="B17" s="18" t="s">
        <v>409</v>
      </c>
      <c r="C17" s="19">
        <v>20</v>
      </c>
      <c r="D17" s="19">
        <v>469</v>
      </c>
      <c r="E17" s="19" t="s">
        <v>419</v>
      </c>
    </row>
    <row r="18" spans="1:5" x14ac:dyDescent="0.35">
      <c r="A18" s="14" t="s">
        <v>125</v>
      </c>
      <c r="B18" s="18" t="s">
        <v>410</v>
      </c>
      <c r="C18" s="19">
        <v>23</v>
      </c>
      <c r="D18" s="19">
        <v>469</v>
      </c>
      <c r="E18" s="19" t="s">
        <v>219</v>
      </c>
    </row>
    <row r="19" spans="1:5" x14ac:dyDescent="0.35">
      <c r="A19" s="14" t="s">
        <v>125</v>
      </c>
      <c r="B19" s="18" t="s">
        <v>412</v>
      </c>
      <c r="C19" s="19">
        <v>13</v>
      </c>
      <c r="D19" s="19">
        <v>469</v>
      </c>
      <c r="E19" s="19" t="s">
        <v>418</v>
      </c>
    </row>
    <row r="20" spans="1:5" x14ac:dyDescent="0.35">
      <c r="A20" s="14" t="s">
        <v>125</v>
      </c>
      <c r="B20" s="18" t="s">
        <v>413</v>
      </c>
      <c r="C20" s="19">
        <v>2</v>
      </c>
      <c r="D20" s="19">
        <v>469</v>
      </c>
      <c r="E20" s="19" t="s">
        <v>200</v>
      </c>
    </row>
    <row r="21" spans="1:5" x14ac:dyDescent="0.35">
      <c r="A21" s="14" t="s">
        <v>126</v>
      </c>
      <c r="B21" s="18" t="s">
        <v>409</v>
      </c>
      <c r="C21" s="19">
        <v>23</v>
      </c>
      <c r="D21" s="19">
        <v>445</v>
      </c>
      <c r="E21" s="19" t="s">
        <v>420</v>
      </c>
    </row>
    <row r="22" spans="1:5" x14ac:dyDescent="0.35">
      <c r="A22" s="14" t="s">
        <v>126</v>
      </c>
      <c r="B22" s="18" t="s">
        <v>410</v>
      </c>
      <c r="C22" s="19">
        <v>16</v>
      </c>
      <c r="D22" s="19">
        <v>445</v>
      </c>
      <c r="E22" s="19" t="s">
        <v>229</v>
      </c>
    </row>
    <row r="23" spans="1:5" x14ac:dyDescent="0.35">
      <c r="A23" s="14" t="s">
        <v>126</v>
      </c>
      <c r="B23" s="18" t="s">
        <v>412</v>
      </c>
      <c r="C23" s="19">
        <v>19</v>
      </c>
      <c r="D23" s="19">
        <v>445</v>
      </c>
      <c r="E23" s="19" t="s">
        <v>419</v>
      </c>
    </row>
    <row r="24" spans="1:5" x14ac:dyDescent="0.35">
      <c r="A24" s="14" t="s">
        <v>126</v>
      </c>
      <c r="B24" s="18" t="s">
        <v>413</v>
      </c>
      <c r="C24" s="19">
        <v>3</v>
      </c>
      <c r="D24" s="19">
        <v>445</v>
      </c>
      <c r="E24" s="19" t="s">
        <v>421</v>
      </c>
    </row>
    <row r="25" spans="1:5" x14ac:dyDescent="0.35">
      <c r="A25" s="14" t="s">
        <v>127</v>
      </c>
      <c r="B25" s="18" t="s">
        <v>409</v>
      </c>
      <c r="C25" s="19">
        <v>17</v>
      </c>
      <c r="D25" s="19">
        <v>449</v>
      </c>
      <c r="E25" s="19" t="s">
        <v>422</v>
      </c>
    </row>
    <row r="26" spans="1:5" x14ac:dyDescent="0.35">
      <c r="A26" s="14" t="s">
        <v>127</v>
      </c>
      <c r="B26" s="18" t="s">
        <v>410</v>
      </c>
      <c r="C26" s="19">
        <v>15</v>
      </c>
      <c r="D26" s="19">
        <v>449</v>
      </c>
      <c r="E26" s="19" t="s">
        <v>423</v>
      </c>
    </row>
    <row r="27" spans="1:5" x14ac:dyDescent="0.35">
      <c r="A27" s="14" t="s">
        <v>127</v>
      </c>
      <c r="B27" s="18" t="s">
        <v>412</v>
      </c>
      <c r="C27" s="19">
        <v>14</v>
      </c>
      <c r="D27" s="19">
        <v>449</v>
      </c>
      <c r="E27" s="19" t="s">
        <v>231</v>
      </c>
    </row>
    <row r="28" spans="1:5" x14ac:dyDescent="0.35">
      <c r="A28" s="14" t="s">
        <v>127</v>
      </c>
      <c r="B28" s="18" t="s">
        <v>413</v>
      </c>
      <c r="C28" s="19">
        <v>4</v>
      </c>
      <c r="D28" s="19">
        <v>449</v>
      </c>
      <c r="E28" s="19" t="s">
        <v>234</v>
      </c>
    </row>
    <row r="29" spans="1:5" x14ac:dyDescent="0.35">
      <c r="A29" s="14" t="s">
        <v>128</v>
      </c>
      <c r="B29" s="18" t="s">
        <v>409</v>
      </c>
      <c r="C29" s="19">
        <v>20</v>
      </c>
      <c r="D29" s="19">
        <v>374</v>
      </c>
      <c r="E29" s="19" t="s">
        <v>159</v>
      </c>
    </row>
    <row r="30" spans="1:5" x14ac:dyDescent="0.35">
      <c r="A30" s="14" t="s">
        <v>128</v>
      </c>
      <c r="B30" s="18" t="s">
        <v>410</v>
      </c>
      <c r="C30" s="19">
        <v>4</v>
      </c>
      <c r="D30" s="19">
        <v>374</v>
      </c>
      <c r="E30" s="19" t="s">
        <v>424</v>
      </c>
    </row>
    <row r="31" spans="1:5" x14ac:dyDescent="0.35">
      <c r="A31" s="14" t="s">
        <v>128</v>
      </c>
      <c r="B31" s="18" t="s">
        <v>412</v>
      </c>
      <c r="C31" s="19">
        <v>7</v>
      </c>
      <c r="D31" s="19">
        <v>374</v>
      </c>
      <c r="E31" s="19" t="s">
        <v>425</v>
      </c>
    </row>
    <row r="32" spans="1:5" x14ac:dyDescent="0.35">
      <c r="A32" s="14" t="s">
        <v>128</v>
      </c>
      <c r="B32" s="18" t="s">
        <v>413</v>
      </c>
      <c r="C32" s="19">
        <v>6</v>
      </c>
      <c r="D32" s="19">
        <v>374</v>
      </c>
      <c r="E32" s="19" t="s">
        <v>426</v>
      </c>
    </row>
    <row r="33" spans="1:5" x14ac:dyDescent="0.35">
      <c r="A33" s="14" t="s">
        <v>129</v>
      </c>
      <c r="B33" s="18" t="s">
        <v>409</v>
      </c>
      <c r="C33" s="19">
        <v>12</v>
      </c>
      <c r="D33" s="19">
        <v>432</v>
      </c>
      <c r="E33" s="19" t="s">
        <v>418</v>
      </c>
    </row>
    <row r="34" spans="1:5" x14ac:dyDescent="0.35">
      <c r="A34" s="14" t="s">
        <v>129</v>
      </c>
      <c r="B34" s="18" t="s">
        <v>410</v>
      </c>
      <c r="C34" s="19">
        <v>4</v>
      </c>
      <c r="D34" s="19">
        <v>432</v>
      </c>
      <c r="E34" s="19" t="s">
        <v>234</v>
      </c>
    </row>
    <row r="35" spans="1:5" x14ac:dyDescent="0.35">
      <c r="A35" s="14" t="s">
        <v>129</v>
      </c>
      <c r="B35" s="18" t="s">
        <v>412</v>
      </c>
      <c r="C35" s="19">
        <v>20</v>
      </c>
      <c r="D35" s="19">
        <v>432</v>
      </c>
      <c r="E35" s="19" t="s">
        <v>427</v>
      </c>
    </row>
    <row r="36" spans="1:5" x14ac:dyDescent="0.35">
      <c r="A36" s="14" t="s">
        <v>129</v>
      </c>
      <c r="B36" s="18" t="s">
        <v>413</v>
      </c>
      <c r="C36" s="19">
        <v>4</v>
      </c>
      <c r="D36" s="19">
        <v>432</v>
      </c>
      <c r="E36" s="19" t="s">
        <v>234</v>
      </c>
    </row>
    <row r="37" spans="1:5" x14ac:dyDescent="0.35">
      <c r="A37" s="14" t="s">
        <v>130</v>
      </c>
      <c r="B37" s="18" t="s">
        <v>409</v>
      </c>
      <c r="C37" s="19">
        <v>11</v>
      </c>
      <c r="D37" s="19">
        <v>435</v>
      </c>
      <c r="E37" s="19" t="s">
        <v>224</v>
      </c>
    </row>
    <row r="38" spans="1:5" x14ac:dyDescent="0.35">
      <c r="A38" s="14" t="s">
        <v>130</v>
      </c>
      <c r="B38" s="18" t="s">
        <v>410</v>
      </c>
      <c r="C38" s="19">
        <v>15</v>
      </c>
      <c r="D38" s="19">
        <v>435</v>
      </c>
      <c r="E38" s="19" t="s">
        <v>428</v>
      </c>
    </row>
    <row r="39" spans="1:5" x14ac:dyDescent="0.35">
      <c r="A39" s="14" t="s">
        <v>130</v>
      </c>
      <c r="B39" s="18" t="s">
        <v>412</v>
      </c>
      <c r="C39" s="19">
        <v>19</v>
      </c>
      <c r="D39" s="19">
        <v>435</v>
      </c>
      <c r="E39" s="19" t="s">
        <v>429</v>
      </c>
    </row>
    <row r="40" spans="1:5" x14ac:dyDescent="0.35">
      <c r="A40" s="14" t="s">
        <v>130</v>
      </c>
      <c r="B40" s="18" t="s">
        <v>413</v>
      </c>
      <c r="C40" s="19">
        <v>3</v>
      </c>
      <c r="D40" s="19">
        <v>435</v>
      </c>
      <c r="E40" s="19" t="s">
        <v>421</v>
      </c>
    </row>
    <row r="41" spans="1:5" x14ac:dyDescent="0.35">
      <c r="A41" s="14" t="s">
        <v>131</v>
      </c>
      <c r="B41" s="18" t="s">
        <v>409</v>
      </c>
      <c r="C41" s="19">
        <v>16</v>
      </c>
      <c r="D41" s="19">
        <v>463</v>
      </c>
      <c r="E41" s="19" t="s">
        <v>417</v>
      </c>
    </row>
    <row r="42" spans="1:5" x14ac:dyDescent="0.35">
      <c r="A42" s="14" t="s">
        <v>131</v>
      </c>
      <c r="B42" s="18" t="s">
        <v>410</v>
      </c>
      <c r="C42" s="19">
        <v>13</v>
      </c>
      <c r="D42" s="19">
        <v>463</v>
      </c>
      <c r="E42" s="19" t="s">
        <v>418</v>
      </c>
    </row>
    <row r="43" spans="1:5" x14ac:dyDescent="0.35">
      <c r="A43" s="14" t="s">
        <v>131</v>
      </c>
      <c r="B43" s="18" t="s">
        <v>412</v>
      </c>
      <c r="C43" s="19">
        <v>19</v>
      </c>
      <c r="D43" s="19">
        <v>463</v>
      </c>
      <c r="E43" s="19" t="s">
        <v>206</v>
      </c>
    </row>
    <row r="44" spans="1:5" x14ac:dyDescent="0.35">
      <c r="A44" s="14" t="s">
        <v>131</v>
      </c>
      <c r="B44" s="18" t="s">
        <v>413</v>
      </c>
      <c r="C44" s="19">
        <v>7</v>
      </c>
      <c r="D44" s="19">
        <v>463</v>
      </c>
      <c r="E44" s="19" t="s">
        <v>430</v>
      </c>
    </row>
    <row r="45" spans="1:5" x14ac:dyDescent="0.35">
      <c r="A45" s="14"/>
    </row>
    <row r="46" spans="1:5" x14ac:dyDescent="0.35">
      <c r="A46" s="14"/>
    </row>
    <row r="47" spans="1:5" x14ac:dyDescent="0.35">
      <c r="A47" s="14"/>
    </row>
    <row r="48" spans="1:5" x14ac:dyDescent="0.35">
      <c r="A48" s="14"/>
    </row>
    <row r="49" spans="1:1" x14ac:dyDescent="0.35">
      <c r="A49" s="14"/>
    </row>
    <row r="50" spans="1:1" x14ac:dyDescent="0.35">
      <c r="A50" s="14"/>
    </row>
    <row r="51" spans="1:1" x14ac:dyDescent="0.35">
      <c r="A51" s="14"/>
    </row>
    <row r="52" spans="1:1" x14ac:dyDescent="0.35">
      <c r="A52" s="14"/>
    </row>
    <row r="53" spans="1:1" x14ac:dyDescent="0.35">
      <c r="A53" s="14"/>
    </row>
    <row r="54" spans="1:1" x14ac:dyDescent="0.35">
      <c r="A54" s="14"/>
    </row>
    <row r="55" spans="1:1" x14ac:dyDescent="0.35">
      <c r="A55" s="14"/>
    </row>
    <row r="56" spans="1:1" x14ac:dyDescent="0.35">
      <c r="A56" s="14"/>
    </row>
    <row r="57" spans="1:1" x14ac:dyDescent="0.35">
      <c r="A57" s="14"/>
    </row>
    <row r="58" spans="1:1" x14ac:dyDescent="0.35">
      <c r="A58" s="14"/>
    </row>
    <row r="59" spans="1:1" x14ac:dyDescent="0.35">
      <c r="A59" s="14"/>
    </row>
    <row r="60" spans="1:1" x14ac:dyDescent="0.35">
      <c r="A60" s="14"/>
    </row>
    <row r="61" spans="1:1" x14ac:dyDescent="0.35">
      <c r="A61" s="14"/>
    </row>
    <row r="62" spans="1:1" x14ac:dyDescent="0.35">
      <c r="A62" s="14"/>
    </row>
    <row r="63" spans="1:1" x14ac:dyDescent="0.35">
      <c r="A63" s="14"/>
    </row>
    <row r="64" spans="1:1" x14ac:dyDescent="0.35">
      <c r="A64" s="14"/>
    </row>
    <row r="65" spans="1:1" x14ac:dyDescent="0.35">
      <c r="A65" s="14"/>
    </row>
    <row r="66" spans="1:1" x14ac:dyDescent="0.35">
      <c r="A66" s="14"/>
    </row>
    <row r="67" spans="1:1" x14ac:dyDescent="0.35">
      <c r="A67" s="14"/>
    </row>
    <row r="68" spans="1:1" x14ac:dyDescent="0.35">
      <c r="A68" s="14"/>
    </row>
    <row r="69" spans="1:1" x14ac:dyDescent="0.35">
      <c r="A69" s="14"/>
    </row>
    <row r="70" spans="1:1" x14ac:dyDescent="0.35">
      <c r="A70" s="14"/>
    </row>
    <row r="71" spans="1:1" x14ac:dyDescent="0.35">
      <c r="A71" s="14"/>
    </row>
    <row r="72" spans="1:1" x14ac:dyDescent="0.35">
      <c r="A72" s="14"/>
    </row>
    <row r="73" spans="1:1" x14ac:dyDescent="0.35">
      <c r="A73" s="14"/>
    </row>
    <row r="74" spans="1:1" x14ac:dyDescent="0.35">
      <c r="A74" s="14"/>
    </row>
    <row r="75" spans="1:1" x14ac:dyDescent="0.35">
      <c r="A75" s="14"/>
    </row>
    <row r="76" spans="1:1" x14ac:dyDescent="0.35">
      <c r="A76" s="14"/>
    </row>
    <row r="77" spans="1:1" x14ac:dyDescent="0.35">
      <c r="A77" s="14"/>
    </row>
    <row r="78" spans="1:1" x14ac:dyDescent="0.35">
      <c r="A78" s="14"/>
    </row>
    <row r="79" spans="1:1" x14ac:dyDescent="0.35">
      <c r="A79" s="14"/>
    </row>
    <row r="80" spans="1:1" x14ac:dyDescent="0.35">
      <c r="A80" s="14"/>
    </row>
    <row r="81" spans="1:1" x14ac:dyDescent="0.35">
      <c r="A81" s="14"/>
    </row>
    <row r="82" spans="1:1" x14ac:dyDescent="0.35">
      <c r="A82" s="14"/>
    </row>
    <row r="83" spans="1:1" x14ac:dyDescent="0.35">
      <c r="A83" s="14"/>
    </row>
    <row r="84" spans="1:1" x14ac:dyDescent="0.35">
      <c r="A84" s="14"/>
    </row>
    <row r="85" spans="1:1" x14ac:dyDescent="0.35">
      <c r="A85" s="14"/>
    </row>
    <row r="86" spans="1:1" x14ac:dyDescent="0.35">
      <c r="A86" s="14"/>
    </row>
    <row r="87" spans="1:1" x14ac:dyDescent="0.35">
      <c r="A87" s="14"/>
    </row>
    <row r="88" spans="1:1" x14ac:dyDescent="0.35">
      <c r="A88" s="14"/>
    </row>
    <row r="89" spans="1:1" x14ac:dyDescent="0.35">
      <c r="A89" s="14"/>
    </row>
    <row r="90" spans="1:1" x14ac:dyDescent="0.35">
      <c r="A90" s="14"/>
    </row>
    <row r="91" spans="1:1" x14ac:dyDescent="0.35">
      <c r="A91" s="14"/>
    </row>
    <row r="92" spans="1:1" x14ac:dyDescent="0.35">
      <c r="A92" s="14"/>
    </row>
    <row r="93" spans="1:1" x14ac:dyDescent="0.35">
      <c r="A93" s="14"/>
    </row>
    <row r="94" spans="1:1" x14ac:dyDescent="0.35">
      <c r="A94" s="14"/>
    </row>
    <row r="95" spans="1:1" x14ac:dyDescent="0.35">
      <c r="A95" s="14"/>
    </row>
    <row r="96" spans="1:1" x14ac:dyDescent="0.35">
      <c r="A96" s="14"/>
    </row>
    <row r="97" spans="1:1" x14ac:dyDescent="0.35">
      <c r="A97" s="14"/>
    </row>
    <row r="98" spans="1:1" x14ac:dyDescent="0.35">
      <c r="A98" s="14"/>
    </row>
    <row r="99" spans="1:1" x14ac:dyDescent="0.35">
      <c r="A99" s="14"/>
    </row>
    <row r="100" spans="1:1" x14ac:dyDescent="0.35">
      <c r="A100" s="14"/>
    </row>
    <row r="101" spans="1:1" x14ac:dyDescent="0.35">
      <c r="A101" s="14"/>
    </row>
    <row r="102" spans="1:1" x14ac:dyDescent="0.35">
      <c r="A102" s="14"/>
    </row>
    <row r="103" spans="1:1" x14ac:dyDescent="0.35">
      <c r="A103" s="14"/>
    </row>
    <row r="104" spans="1:1" x14ac:dyDescent="0.35">
      <c r="A104" s="14"/>
    </row>
    <row r="105" spans="1:1" x14ac:dyDescent="0.35">
      <c r="A105" s="14"/>
    </row>
    <row r="106" spans="1:1" x14ac:dyDescent="0.35">
      <c r="A106" s="14"/>
    </row>
    <row r="107" spans="1:1" x14ac:dyDescent="0.35">
      <c r="A107" s="14"/>
    </row>
    <row r="108" spans="1:1" x14ac:dyDescent="0.35">
      <c r="A108" s="14"/>
    </row>
    <row r="109" spans="1:1" x14ac:dyDescent="0.35">
      <c r="A109" s="14"/>
    </row>
    <row r="110" spans="1:1" x14ac:dyDescent="0.35">
      <c r="A110" s="14"/>
    </row>
    <row r="111" spans="1:1" x14ac:dyDescent="0.35">
      <c r="A111" s="14"/>
    </row>
    <row r="112" spans="1:1" x14ac:dyDescent="0.35">
      <c r="A112" s="14"/>
    </row>
    <row r="113" spans="1:1" x14ac:dyDescent="0.35">
      <c r="A113" s="14"/>
    </row>
    <row r="114" spans="1:1" x14ac:dyDescent="0.35">
      <c r="A114" s="14"/>
    </row>
    <row r="115" spans="1:1" x14ac:dyDescent="0.35">
      <c r="A115" s="14"/>
    </row>
    <row r="116" spans="1:1" x14ac:dyDescent="0.35">
      <c r="A116" s="14"/>
    </row>
    <row r="117" spans="1:1" x14ac:dyDescent="0.35">
      <c r="A117" s="14"/>
    </row>
    <row r="118" spans="1:1" x14ac:dyDescent="0.35">
      <c r="A118" s="14"/>
    </row>
    <row r="119" spans="1:1" x14ac:dyDescent="0.35">
      <c r="A119" s="14"/>
    </row>
    <row r="120" spans="1:1" x14ac:dyDescent="0.35">
      <c r="A120" s="14"/>
    </row>
    <row r="121" spans="1:1" x14ac:dyDescent="0.35">
      <c r="A121" s="14"/>
    </row>
    <row r="122" spans="1:1" x14ac:dyDescent="0.35">
      <c r="A122" s="14"/>
    </row>
    <row r="123" spans="1:1" x14ac:dyDescent="0.35">
      <c r="A123" s="14"/>
    </row>
    <row r="124" spans="1:1" x14ac:dyDescent="0.35">
      <c r="A124" s="14"/>
    </row>
    <row r="125" spans="1:1" x14ac:dyDescent="0.35">
      <c r="A125" s="14"/>
    </row>
    <row r="126" spans="1:1" x14ac:dyDescent="0.35">
      <c r="A126" s="14"/>
    </row>
    <row r="127" spans="1:1" x14ac:dyDescent="0.35">
      <c r="A127" s="14"/>
    </row>
    <row r="128" spans="1:1" x14ac:dyDescent="0.35">
      <c r="A128" s="14"/>
    </row>
    <row r="129" spans="1:1" x14ac:dyDescent="0.35">
      <c r="A129" s="14"/>
    </row>
    <row r="130" spans="1:1" x14ac:dyDescent="0.35">
      <c r="A130" s="14"/>
    </row>
    <row r="131" spans="1:1" x14ac:dyDescent="0.35">
      <c r="A131" s="14"/>
    </row>
    <row r="132" spans="1:1" x14ac:dyDescent="0.35">
      <c r="A132" s="14"/>
    </row>
    <row r="133" spans="1:1" x14ac:dyDescent="0.35">
      <c r="A133" s="14"/>
    </row>
    <row r="134" spans="1:1" x14ac:dyDescent="0.35">
      <c r="A134" s="14"/>
    </row>
    <row r="135" spans="1:1" x14ac:dyDescent="0.35">
      <c r="A135" s="14"/>
    </row>
    <row r="136" spans="1:1" x14ac:dyDescent="0.35">
      <c r="A136" s="14"/>
    </row>
    <row r="137" spans="1:1" x14ac:dyDescent="0.35">
      <c r="A137" s="14"/>
    </row>
    <row r="138" spans="1:1" x14ac:dyDescent="0.35">
      <c r="A138" s="14"/>
    </row>
    <row r="139" spans="1:1" x14ac:dyDescent="0.35">
      <c r="A139" s="14"/>
    </row>
    <row r="140" spans="1:1" x14ac:dyDescent="0.35">
      <c r="A140" s="14"/>
    </row>
    <row r="141" spans="1:1" x14ac:dyDescent="0.35">
      <c r="A141" s="14"/>
    </row>
    <row r="142" spans="1:1" x14ac:dyDescent="0.35">
      <c r="A142" s="14"/>
    </row>
    <row r="143" spans="1:1" x14ac:dyDescent="0.35">
      <c r="A143" s="14"/>
    </row>
    <row r="144" spans="1:1" x14ac:dyDescent="0.35">
      <c r="A144" s="14"/>
    </row>
    <row r="145" spans="1:1" x14ac:dyDescent="0.35">
      <c r="A145" s="14"/>
    </row>
    <row r="146" spans="1:1" x14ac:dyDescent="0.35">
      <c r="A146" s="14"/>
    </row>
    <row r="147" spans="1:1" x14ac:dyDescent="0.35">
      <c r="A147" s="14"/>
    </row>
    <row r="148" spans="1:1" x14ac:dyDescent="0.35">
      <c r="A148" s="14"/>
    </row>
    <row r="149" spans="1:1" x14ac:dyDescent="0.35">
      <c r="A149" s="14"/>
    </row>
    <row r="150" spans="1:1" x14ac:dyDescent="0.35">
      <c r="A150" s="14"/>
    </row>
    <row r="151" spans="1:1" x14ac:dyDescent="0.35">
      <c r="A151" s="14"/>
    </row>
    <row r="152" spans="1:1" x14ac:dyDescent="0.35">
      <c r="A152" s="14"/>
    </row>
    <row r="153" spans="1:1" x14ac:dyDescent="0.35">
      <c r="A153" s="14"/>
    </row>
    <row r="154" spans="1:1" x14ac:dyDescent="0.35">
      <c r="A154" s="14"/>
    </row>
    <row r="155" spans="1:1" x14ac:dyDescent="0.35">
      <c r="A155" s="14"/>
    </row>
    <row r="156" spans="1:1" x14ac:dyDescent="0.35">
      <c r="A156" s="14"/>
    </row>
    <row r="157" spans="1:1" x14ac:dyDescent="0.35">
      <c r="A157" s="14"/>
    </row>
    <row r="158" spans="1:1" x14ac:dyDescent="0.35">
      <c r="A158" s="14"/>
    </row>
    <row r="159" spans="1:1" x14ac:dyDescent="0.35">
      <c r="A159" s="14"/>
    </row>
    <row r="160" spans="1:1" x14ac:dyDescent="0.35">
      <c r="A160" s="14"/>
    </row>
    <row r="161" spans="1:1" x14ac:dyDescent="0.35">
      <c r="A161" s="14"/>
    </row>
    <row r="162" spans="1:1" x14ac:dyDescent="0.35">
      <c r="A162" s="14"/>
    </row>
    <row r="163" spans="1:1" x14ac:dyDescent="0.35">
      <c r="A163" s="14"/>
    </row>
    <row r="164" spans="1:1" x14ac:dyDescent="0.35">
      <c r="A164" s="14"/>
    </row>
    <row r="165" spans="1:1" x14ac:dyDescent="0.35">
      <c r="A165" s="14"/>
    </row>
    <row r="166" spans="1:1" x14ac:dyDescent="0.35">
      <c r="A166" s="14"/>
    </row>
    <row r="167" spans="1:1" x14ac:dyDescent="0.35">
      <c r="A167" s="14"/>
    </row>
    <row r="168" spans="1:1" x14ac:dyDescent="0.35">
      <c r="A168" s="14"/>
    </row>
    <row r="169" spans="1:1" x14ac:dyDescent="0.35">
      <c r="A169" s="14"/>
    </row>
    <row r="170" spans="1:1" x14ac:dyDescent="0.35">
      <c r="A170" s="14"/>
    </row>
    <row r="171" spans="1:1" x14ac:dyDescent="0.35">
      <c r="A171" s="14"/>
    </row>
    <row r="172" spans="1:1" x14ac:dyDescent="0.35">
      <c r="A172" s="14"/>
    </row>
    <row r="173" spans="1:1" x14ac:dyDescent="0.35">
      <c r="A173" s="14"/>
    </row>
    <row r="174" spans="1:1" x14ac:dyDescent="0.35">
      <c r="A174" s="14"/>
    </row>
    <row r="175" spans="1:1" x14ac:dyDescent="0.35">
      <c r="A175" s="14"/>
    </row>
    <row r="176" spans="1:1" x14ac:dyDescent="0.35">
      <c r="A176" s="14"/>
    </row>
    <row r="177" spans="1:1" x14ac:dyDescent="0.35">
      <c r="A177" s="14"/>
    </row>
    <row r="178" spans="1:1" x14ac:dyDescent="0.35">
      <c r="A178" s="14"/>
    </row>
    <row r="179" spans="1:1" x14ac:dyDescent="0.35">
      <c r="A179" s="14"/>
    </row>
    <row r="180" spans="1:1" x14ac:dyDescent="0.35">
      <c r="A180" s="14"/>
    </row>
    <row r="181" spans="1:1" x14ac:dyDescent="0.35">
      <c r="A181" s="14"/>
    </row>
    <row r="182" spans="1:1" x14ac:dyDescent="0.35">
      <c r="A182" s="14"/>
    </row>
    <row r="183" spans="1:1" x14ac:dyDescent="0.35">
      <c r="A183" s="14"/>
    </row>
    <row r="184" spans="1:1" x14ac:dyDescent="0.35">
      <c r="A184" s="14"/>
    </row>
    <row r="185" spans="1:1" x14ac:dyDescent="0.35">
      <c r="A185" s="14"/>
    </row>
    <row r="186" spans="1:1" x14ac:dyDescent="0.35">
      <c r="A186" s="14"/>
    </row>
    <row r="187" spans="1:1" x14ac:dyDescent="0.35">
      <c r="A187" s="14"/>
    </row>
    <row r="188" spans="1:1" x14ac:dyDescent="0.35">
      <c r="A188" s="14"/>
    </row>
    <row r="189" spans="1:1" x14ac:dyDescent="0.35">
      <c r="A189" s="14"/>
    </row>
    <row r="190" spans="1:1" x14ac:dyDescent="0.35">
      <c r="A190" s="14"/>
    </row>
    <row r="191" spans="1:1" x14ac:dyDescent="0.35">
      <c r="A191" s="14"/>
    </row>
    <row r="192" spans="1:1" x14ac:dyDescent="0.35">
      <c r="A192" s="14"/>
    </row>
    <row r="193" spans="1:1" x14ac:dyDescent="0.35">
      <c r="A193" s="14"/>
    </row>
    <row r="194" spans="1:1" x14ac:dyDescent="0.35">
      <c r="A194" s="14"/>
    </row>
    <row r="195" spans="1:1" x14ac:dyDescent="0.35">
      <c r="A195" s="14"/>
    </row>
    <row r="196" spans="1:1" x14ac:dyDescent="0.35">
      <c r="A196" s="14"/>
    </row>
    <row r="197" spans="1:1" x14ac:dyDescent="0.35">
      <c r="A197" s="14"/>
    </row>
    <row r="198" spans="1:1" x14ac:dyDescent="0.35">
      <c r="A198" s="14"/>
    </row>
    <row r="199" spans="1:1" x14ac:dyDescent="0.35">
      <c r="A199" s="14"/>
    </row>
    <row r="200" spans="1:1" x14ac:dyDescent="0.35">
      <c r="A200" s="14"/>
    </row>
    <row r="201" spans="1:1" x14ac:dyDescent="0.35">
      <c r="A201" s="14"/>
    </row>
    <row r="202" spans="1:1" x14ac:dyDescent="0.35">
      <c r="A202" s="14"/>
    </row>
    <row r="203" spans="1:1" x14ac:dyDescent="0.35">
      <c r="A203" s="14"/>
    </row>
    <row r="204" spans="1:1" x14ac:dyDescent="0.35">
      <c r="A204" s="14"/>
    </row>
    <row r="205" spans="1:1" x14ac:dyDescent="0.35">
      <c r="A205" s="14"/>
    </row>
    <row r="206" spans="1:1" x14ac:dyDescent="0.35">
      <c r="A206" s="14"/>
    </row>
    <row r="207" spans="1:1" x14ac:dyDescent="0.35">
      <c r="A207" s="14"/>
    </row>
    <row r="208" spans="1:1" x14ac:dyDescent="0.35">
      <c r="A208" s="14"/>
    </row>
    <row r="209" spans="1:1" x14ac:dyDescent="0.35">
      <c r="A209" s="14"/>
    </row>
    <row r="210" spans="1:1" x14ac:dyDescent="0.35">
      <c r="A210" s="14"/>
    </row>
    <row r="211" spans="1:1" x14ac:dyDescent="0.35">
      <c r="A211" s="14"/>
    </row>
    <row r="212" spans="1:1" x14ac:dyDescent="0.35">
      <c r="A212" s="14"/>
    </row>
    <row r="213" spans="1:1" x14ac:dyDescent="0.35">
      <c r="A213" s="14"/>
    </row>
    <row r="214" spans="1:1" x14ac:dyDescent="0.35">
      <c r="A214" s="14"/>
    </row>
    <row r="215" spans="1:1" x14ac:dyDescent="0.35">
      <c r="A215" s="14"/>
    </row>
    <row r="216" spans="1:1" x14ac:dyDescent="0.35">
      <c r="A216" s="14"/>
    </row>
    <row r="217" spans="1:1" x14ac:dyDescent="0.35">
      <c r="A217" s="14"/>
    </row>
    <row r="218" spans="1:1" x14ac:dyDescent="0.35">
      <c r="A218" s="14"/>
    </row>
    <row r="219" spans="1:1" x14ac:dyDescent="0.35">
      <c r="A219" s="14"/>
    </row>
    <row r="220" spans="1:1" x14ac:dyDescent="0.35">
      <c r="A220" s="14"/>
    </row>
    <row r="221" spans="1:1" x14ac:dyDescent="0.35">
      <c r="A221" s="14"/>
    </row>
    <row r="222" spans="1:1" x14ac:dyDescent="0.35">
      <c r="A222" s="14"/>
    </row>
    <row r="223" spans="1:1" x14ac:dyDescent="0.35">
      <c r="A223" s="14"/>
    </row>
    <row r="224" spans="1:1" x14ac:dyDescent="0.35">
      <c r="A224" s="14"/>
    </row>
    <row r="225" spans="1:1" x14ac:dyDescent="0.35">
      <c r="A225" s="14"/>
    </row>
    <row r="226" spans="1:1" x14ac:dyDescent="0.35">
      <c r="A226" s="14"/>
    </row>
    <row r="227" spans="1:1" x14ac:dyDescent="0.35">
      <c r="A227" s="14"/>
    </row>
    <row r="228" spans="1:1" x14ac:dyDescent="0.35">
      <c r="A228" s="14"/>
    </row>
    <row r="229" spans="1:1" x14ac:dyDescent="0.35">
      <c r="A229" s="14"/>
    </row>
    <row r="230" spans="1:1" x14ac:dyDescent="0.35">
      <c r="A230" s="14"/>
    </row>
    <row r="231" spans="1:1" x14ac:dyDescent="0.35">
      <c r="A231" s="14"/>
    </row>
    <row r="232" spans="1:1" x14ac:dyDescent="0.35">
      <c r="A232" s="14"/>
    </row>
    <row r="233" spans="1:1" x14ac:dyDescent="0.35">
      <c r="A233" s="14"/>
    </row>
    <row r="234" spans="1:1" x14ac:dyDescent="0.35">
      <c r="A234" s="14"/>
    </row>
    <row r="235" spans="1:1" x14ac:dyDescent="0.35">
      <c r="A235" s="14"/>
    </row>
    <row r="236" spans="1:1" x14ac:dyDescent="0.35">
      <c r="A236" s="14"/>
    </row>
    <row r="237" spans="1:1" x14ac:dyDescent="0.35">
      <c r="A237" s="14"/>
    </row>
    <row r="238" spans="1:1" x14ac:dyDescent="0.35">
      <c r="A238" s="14"/>
    </row>
    <row r="239" spans="1:1" x14ac:dyDescent="0.35">
      <c r="A239" s="14"/>
    </row>
    <row r="240" spans="1:1" x14ac:dyDescent="0.35">
      <c r="A240" s="14"/>
    </row>
    <row r="241" spans="1:1" x14ac:dyDescent="0.35">
      <c r="A241" s="14"/>
    </row>
    <row r="242" spans="1:1" x14ac:dyDescent="0.35">
      <c r="A242" s="14"/>
    </row>
    <row r="243" spans="1:1" x14ac:dyDescent="0.35">
      <c r="A243" s="14"/>
    </row>
    <row r="244" spans="1:1" x14ac:dyDescent="0.35">
      <c r="A244" s="14"/>
    </row>
    <row r="245" spans="1:1" x14ac:dyDescent="0.35">
      <c r="A245" s="14"/>
    </row>
    <row r="246" spans="1:1" x14ac:dyDescent="0.35">
      <c r="A246" s="14"/>
    </row>
    <row r="247" spans="1:1" x14ac:dyDescent="0.35">
      <c r="A247" s="14"/>
    </row>
    <row r="248" spans="1:1" x14ac:dyDescent="0.35">
      <c r="A248" s="14"/>
    </row>
    <row r="249" spans="1:1" x14ac:dyDescent="0.35">
      <c r="A249" s="14"/>
    </row>
    <row r="250" spans="1:1" x14ac:dyDescent="0.35">
      <c r="A250" s="14"/>
    </row>
    <row r="251" spans="1:1" x14ac:dyDescent="0.35">
      <c r="A251" s="14"/>
    </row>
    <row r="252" spans="1:1" x14ac:dyDescent="0.35">
      <c r="A252" s="14"/>
    </row>
    <row r="253" spans="1:1" x14ac:dyDescent="0.35">
      <c r="A253" s="14"/>
    </row>
    <row r="254" spans="1:1" x14ac:dyDescent="0.35">
      <c r="A254" s="14"/>
    </row>
    <row r="255" spans="1:1" x14ac:dyDescent="0.35">
      <c r="A255" s="14"/>
    </row>
    <row r="256" spans="1:1" x14ac:dyDescent="0.35">
      <c r="A256" s="14"/>
    </row>
    <row r="257" spans="1:1" x14ac:dyDescent="0.35">
      <c r="A257" s="14"/>
    </row>
    <row r="258" spans="1:1" x14ac:dyDescent="0.35">
      <c r="A258" s="14"/>
    </row>
    <row r="259" spans="1:1" x14ac:dyDescent="0.35">
      <c r="A259" s="14"/>
    </row>
    <row r="260" spans="1:1" x14ac:dyDescent="0.35">
      <c r="A260" s="14"/>
    </row>
    <row r="261" spans="1:1" x14ac:dyDescent="0.35">
      <c r="A261" s="14"/>
    </row>
    <row r="262" spans="1:1" x14ac:dyDescent="0.35">
      <c r="A262" s="14"/>
    </row>
    <row r="263" spans="1:1" x14ac:dyDescent="0.35">
      <c r="A263" s="14"/>
    </row>
    <row r="264" spans="1:1" x14ac:dyDescent="0.35">
      <c r="A264" s="14"/>
    </row>
    <row r="265" spans="1:1" x14ac:dyDescent="0.35">
      <c r="A265" s="14"/>
    </row>
    <row r="266" spans="1:1" x14ac:dyDescent="0.35">
      <c r="A266" s="14"/>
    </row>
    <row r="267" spans="1:1" x14ac:dyDescent="0.35">
      <c r="A267" s="14"/>
    </row>
    <row r="268" spans="1:1" x14ac:dyDescent="0.35">
      <c r="A268" s="14"/>
    </row>
    <row r="269" spans="1:1" x14ac:dyDescent="0.35">
      <c r="A269" s="14"/>
    </row>
    <row r="270" spans="1:1" x14ac:dyDescent="0.35">
      <c r="A270" s="14"/>
    </row>
    <row r="271" spans="1:1" x14ac:dyDescent="0.35">
      <c r="A271" s="14"/>
    </row>
    <row r="272" spans="1:1" x14ac:dyDescent="0.35">
      <c r="A272" s="14"/>
    </row>
    <row r="273" spans="1:1" x14ac:dyDescent="0.35">
      <c r="A273" s="14"/>
    </row>
    <row r="274" spans="1:1" x14ac:dyDescent="0.35">
      <c r="A274" s="14"/>
    </row>
    <row r="275" spans="1:1" x14ac:dyDescent="0.35">
      <c r="A275" s="14"/>
    </row>
    <row r="276" spans="1:1" x14ac:dyDescent="0.35">
      <c r="A276" s="14"/>
    </row>
    <row r="277" spans="1:1" x14ac:dyDescent="0.35">
      <c r="A277" s="14"/>
    </row>
    <row r="278" spans="1:1" x14ac:dyDescent="0.35">
      <c r="A278" s="14"/>
    </row>
    <row r="279" spans="1:1" x14ac:dyDescent="0.35">
      <c r="A279" s="14"/>
    </row>
    <row r="280" spans="1:1" x14ac:dyDescent="0.35">
      <c r="A280" s="14"/>
    </row>
    <row r="281" spans="1:1" x14ac:dyDescent="0.35">
      <c r="A281" s="14"/>
    </row>
    <row r="282" spans="1:1" x14ac:dyDescent="0.35">
      <c r="A282" s="14"/>
    </row>
    <row r="283" spans="1:1" x14ac:dyDescent="0.35">
      <c r="A283" s="14"/>
    </row>
    <row r="284" spans="1:1" x14ac:dyDescent="0.35">
      <c r="A284" s="14"/>
    </row>
    <row r="285" spans="1:1" x14ac:dyDescent="0.35">
      <c r="A285" s="14"/>
    </row>
    <row r="286" spans="1:1" x14ac:dyDescent="0.35">
      <c r="A286" s="14"/>
    </row>
    <row r="287" spans="1:1" x14ac:dyDescent="0.35">
      <c r="A287" s="14"/>
    </row>
    <row r="288" spans="1:1" x14ac:dyDescent="0.35">
      <c r="A288" s="14"/>
    </row>
    <row r="289" spans="1:1" x14ac:dyDescent="0.35">
      <c r="A289" s="14"/>
    </row>
    <row r="290" spans="1:1" x14ac:dyDescent="0.35">
      <c r="A290" s="14"/>
    </row>
    <row r="291" spans="1:1" x14ac:dyDescent="0.35">
      <c r="A291" s="14"/>
    </row>
    <row r="292" spans="1:1" x14ac:dyDescent="0.35">
      <c r="A292" s="14"/>
    </row>
    <row r="293" spans="1:1" x14ac:dyDescent="0.35">
      <c r="A293" s="14"/>
    </row>
    <row r="294" spans="1:1" x14ac:dyDescent="0.35">
      <c r="A294" s="14"/>
    </row>
    <row r="295" spans="1:1" x14ac:dyDescent="0.35">
      <c r="A295" s="14"/>
    </row>
    <row r="296" spans="1:1" x14ac:dyDescent="0.35">
      <c r="A296" s="14"/>
    </row>
    <row r="297" spans="1:1" x14ac:dyDescent="0.35">
      <c r="A297" s="14"/>
    </row>
    <row r="298" spans="1:1" x14ac:dyDescent="0.35">
      <c r="A298" s="14"/>
    </row>
    <row r="299" spans="1:1" x14ac:dyDescent="0.35">
      <c r="A299" s="14"/>
    </row>
    <row r="300" spans="1:1" x14ac:dyDescent="0.35">
      <c r="A300" s="14"/>
    </row>
    <row r="301" spans="1:1" x14ac:dyDescent="0.35">
      <c r="A301" s="14"/>
    </row>
    <row r="302" spans="1:1" x14ac:dyDescent="0.35">
      <c r="A302" s="14"/>
    </row>
    <row r="303" spans="1:1" x14ac:dyDescent="0.35">
      <c r="A303" s="14"/>
    </row>
    <row r="304" spans="1:1" x14ac:dyDescent="0.35">
      <c r="A304" s="14"/>
    </row>
    <row r="305" spans="1:1" x14ac:dyDescent="0.35">
      <c r="A305" s="14"/>
    </row>
    <row r="306" spans="1:1" x14ac:dyDescent="0.35">
      <c r="A306" s="14"/>
    </row>
    <row r="307" spans="1:1" x14ac:dyDescent="0.35">
      <c r="A307" s="14"/>
    </row>
    <row r="308" spans="1:1" x14ac:dyDescent="0.35">
      <c r="A308" s="14"/>
    </row>
    <row r="309" spans="1:1" x14ac:dyDescent="0.35">
      <c r="A309" s="14"/>
    </row>
    <row r="310" spans="1:1" x14ac:dyDescent="0.35">
      <c r="A310" s="14"/>
    </row>
    <row r="311" spans="1:1" x14ac:dyDescent="0.35">
      <c r="A311" s="14"/>
    </row>
    <row r="312" spans="1:1" x14ac:dyDescent="0.35">
      <c r="A312" s="14"/>
    </row>
    <row r="313" spans="1:1" x14ac:dyDescent="0.35">
      <c r="A313" s="14"/>
    </row>
    <row r="314" spans="1:1" x14ac:dyDescent="0.35">
      <c r="A314" s="14"/>
    </row>
    <row r="315" spans="1:1" x14ac:dyDescent="0.35">
      <c r="A315" s="14"/>
    </row>
    <row r="316" spans="1:1" x14ac:dyDescent="0.35">
      <c r="A316" s="14"/>
    </row>
    <row r="317" spans="1:1" x14ac:dyDescent="0.35">
      <c r="A317" s="14"/>
    </row>
    <row r="318" spans="1:1" x14ac:dyDescent="0.35">
      <c r="A318" s="14"/>
    </row>
    <row r="319" spans="1:1" x14ac:dyDescent="0.35">
      <c r="A319" s="14"/>
    </row>
    <row r="320" spans="1:1" x14ac:dyDescent="0.35">
      <c r="A320" s="14"/>
    </row>
    <row r="321" spans="1:1" x14ac:dyDescent="0.35">
      <c r="A321" s="14"/>
    </row>
    <row r="322" spans="1:1" x14ac:dyDescent="0.35">
      <c r="A322" s="14"/>
    </row>
    <row r="323" spans="1:1" x14ac:dyDescent="0.35">
      <c r="A323" s="14"/>
    </row>
    <row r="324" spans="1:1" x14ac:dyDescent="0.35">
      <c r="A324" s="14"/>
    </row>
    <row r="325" spans="1:1" x14ac:dyDescent="0.35">
      <c r="A325" s="14"/>
    </row>
    <row r="326" spans="1:1" x14ac:dyDescent="0.35">
      <c r="A326" s="14"/>
    </row>
    <row r="327" spans="1:1" x14ac:dyDescent="0.35">
      <c r="A327" s="14"/>
    </row>
    <row r="328" spans="1:1" x14ac:dyDescent="0.35">
      <c r="A328" s="14"/>
    </row>
    <row r="329" spans="1:1" x14ac:dyDescent="0.35">
      <c r="A329" s="14"/>
    </row>
    <row r="330" spans="1:1" x14ac:dyDescent="0.35">
      <c r="A330" s="14"/>
    </row>
    <row r="331" spans="1:1" x14ac:dyDescent="0.35">
      <c r="A331" s="14"/>
    </row>
    <row r="332" spans="1:1" x14ac:dyDescent="0.35">
      <c r="A332" s="14"/>
    </row>
    <row r="333" spans="1:1" x14ac:dyDescent="0.35">
      <c r="A333" s="14"/>
    </row>
    <row r="334" spans="1:1" x14ac:dyDescent="0.35">
      <c r="A334" s="14"/>
    </row>
    <row r="335" spans="1:1" x14ac:dyDescent="0.35">
      <c r="A335" s="14"/>
    </row>
    <row r="336" spans="1:1" x14ac:dyDescent="0.35">
      <c r="A336" s="14"/>
    </row>
    <row r="337" spans="1:1" x14ac:dyDescent="0.35">
      <c r="A337" s="14"/>
    </row>
    <row r="338" spans="1:1" x14ac:dyDescent="0.35">
      <c r="A338" s="14"/>
    </row>
    <row r="339" spans="1:1" x14ac:dyDescent="0.35">
      <c r="A339" s="14"/>
    </row>
    <row r="340" spans="1:1" x14ac:dyDescent="0.35">
      <c r="A340" s="14"/>
    </row>
    <row r="341" spans="1:1" x14ac:dyDescent="0.35">
      <c r="A341" s="14"/>
    </row>
    <row r="342" spans="1:1" x14ac:dyDescent="0.35">
      <c r="A342" s="14"/>
    </row>
    <row r="343" spans="1:1" x14ac:dyDescent="0.35">
      <c r="A343" s="14"/>
    </row>
    <row r="344" spans="1:1" x14ac:dyDescent="0.35">
      <c r="A344" s="14"/>
    </row>
    <row r="345" spans="1:1" x14ac:dyDescent="0.35">
      <c r="A345" s="14"/>
    </row>
    <row r="346" spans="1:1" x14ac:dyDescent="0.35">
      <c r="A346" s="14"/>
    </row>
    <row r="347" spans="1:1" x14ac:dyDescent="0.35">
      <c r="A347" s="14"/>
    </row>
    <row r="348" spans="1:1" x14ac:dyDescent="0.35">
      <c r="A348" s="14"/>
    </row>
    <row r="349" spans="1:1" x14ac:dyDescent="0.35">
      <c r="A349" s="14"/>
    </row>
    <row r="350" spans="1:1" x14ac:dyDescent="0.35">
      <c r="A350" s="14"/>
    </row>
    <row r="351" spans="1:1" x14ac:dyDescent="0.35">
      <c r="A351" s="14"/>
    </row>
    <row r="352" spans="1:1" x14ac:dyDescent="0.35">
      <c r="A352" s="14"/>
    </row>
    <row r="353" spans="1:1" x14ac:dyDescent="0.35">
      <c r="A353" s="14"/>
    </row>
    <row r="354" spans="1:1" x14ac:dyDescent="0.35">
      <c r="A354" s="14"/>
    </row>
    <row r="355" spans="1:1" x14ac:dyDescent="0.35">
      <c r="A355" s="14"/>
    </row>
    <row r="356" spans="1:1" x14ac:dyDescent="0.35">
      <c r="A356" s="14"/>
    </row>
    <row r="357" spans="1:1" x14ac:dyDescent="0.35">
      <c r="A357" s="14"/>
    </row>
    <row r="358" spans="1:1" x14ac:dyDescent="0.35">
      <c r="A358" s="14"/>
    </row>
    <row r="359" spans="1:1" x14ac:dyDescent="0.35">
      <c r="A359" s="14"/>
    </row>
    <row r="360" spans="1:1" x14ac:dyDescent="0.35">
      <c r="A360" s="14"/>
    </row>
    <row r="361" spans="1:1" x14ac:dyDescent="0.35">
      <c r="A361" s="14"/>
    </row>
    <row r="362" spans="1:1" x14ac:dyDescent="0.35">
      <c r="A362" s="14"/>
    </row>
    <row r="363" spans="1:1" x14ac:dyDescent="0.35">
      <c r="A363" s="14"/>
    </row>
    <row r="364" spans="1:1" x14ac:dyDescent="0.35">
      <c r="A364" s="14"/>
    </row>
    <row r="365" spans="1:1" x14ac:dyDescent="0.35">
      <c r="A365" s="14"/>
    </row>
    <row r="366" spans="1:1" x14ac:dyDescent="0.35">
      <c r="A366" s="14"/>
    </row>
    <row r="367" spans="1:1" x14ac:dyDescent="0.35">
      <c r="A367" s="14"/>
    </row>
    <row r="368" spans="1:1" x14ac:dyDescent="0.35">
      <c r="A368" s="14"/>
    </row>
    <row r="369" spans="1:1" x14ac:dyDescent="0.35">
      <c r="A369" s="14"/>
    </row>
    <row r="370" spans="1:1" x14ac:dyDescent="0.35">
      <c r="A370" s="14"/>
    </row>
    <row r="371" spans="1:1" x14ac:dyDescent="0.35">
      <c r="A371" s="14"/>
    </row>
    <row r="372" spans="1:1" x14ac:dyDescent="0.35">
      <c r="A372" s="14"/>
    </row>
    <row r="373" spans="1:1" x14ac:dyDescent="0.35">
      <c r="A373" s="14"/>
    </row>
    <row r="374" spans="1:1" x14ac:dyDescent="0.35">
      <c r="A374" s="14"/>
    </row>
    <row r="375" spans="1:1" x14ac:dyDescent="0.35">
      <c r="A375" s="14"/>
    </row>
    <row r="376" spans="1:1" x14ac:dyDescent="0.35">
      <c r="A376" s="14"/>
    </row>
    <row r="377" spans="1:1" x14ac:dyDescent="0.35">
      <c r="A377" s="14"/>
    </row>
    <row r="378" spans="1:1" x14ac:dyDescent="0.35">
      <c r="A378" s="14"/>
    </row>
    <row r="379" spans="1:1" x14ac:dyDescent="0.35">
      <c r="A379" s="14"/>
    </row>
    <row r="380" spans="1:1" x14ac:dyDescent="0.35">
      <c r="A380" s="14"/>
    </row>
    <row r="381" spans="1:1" x14ac:dyDescent="0.35">
      <c r="A381" s="14"/>
    </row>
    <row r="382" spans="1:1" x14ac:dyDescent="0.35">
      <c r="A382" s="14"/>
    </row>
    <row r="383" spans="1:1" x14ac:dyDescent="0.35">
      <c r="A383" s="14"/>
    </row>
    <row r="384" spans="1:1" x14ac:dyDescent="0.35">
      <c r="A384" s="14"/>
    </row>
    <row r="385" spans="1:1" x14ac:dyDescent="0.35">
      <c r="A385" s="14"/>
    </row>
    <row r="386" spans="1:1" x14ac:dyDescent="0.35">
      <c r="A386" s="14"/>
    </row>
    <row r="387" spans="1:1" x14ac:dyDescent="0.35">
      <c r="A387" s="14"/>
    </row>
    <row r="388" spans="1:1" x14ac:dyDescent="0.35">
      <c r="A388" s="14"/>
    </row>
    <row r="389" spans="1:1" x14ac:dyDescent="0.35">
      <c r="A389" s="14"/>
    </row>
    <row r="390" spans="1:1" x14ac:dyDescent="0.35">
      <c r="A390" s="14"/>
    </row>
    <row r="391" spans="1:1" x14ac:dyDescent="0.35">
      <c r="A391" s="14"/>
    </row>
    <row r="392" spans="1:1" x14ac:dyDescent="0.35">
      <c r="A392" s="14"/>
    </row>
    <row r="393" spans="1:1" x14ac:dyDescent="0.35">
      <c r="A393" s="14"/>
    </row>
    <row r="394" spans="1:1" x14ac:dyDescent="0.35">
      <c r="A394" s="14"/>
    </row>
    <row r="395" spans="1:1" x14ac:dyDescent="0.35">
      <c r="A395" s="14"/>
    </row>
    <row r="396" spans="1:1" x14ac:dyDescent="0.35">
      <c r="A396" s="14"/>
    </row>
    <row r="397" spans="1:1" x14ac:dyDescent="0.35">
      <c r="A397" s="14"/>
    </row>
    <row r="398" spans="1:1" x14ac:dyDescent="0.35">
      <c r="A398" s="14"/>
    </row>
    <row r="399" spans="1:1" x14ac:dyDescent="0.35">
      <c r="A399" s="14"/>
    </row>
    <row r="400" spans="1:1" x14ac:dyDescent="0.35">
      <c r="A400" s="14"/>
    </row>
    <row r="401" spans="1:1" x14ac:dyDescent="0.35">
      <c r="A401" s="14"/>
    </row>
    <row r="402" spans="1:1" x14ac:dyDescent="0.35">
      <c r="A402" s="14"/>
    </row>
    <row r="403" spans="1:1" x14ac:dyDescent="0.35">
      <c r="A403" s="14"/>
    </row>
    <row r="404" spans="1:1" x14ac:dyDescent="0.35">
      <c r="A404" s="14"/>
    </row>
    <row r="405" spans="1:1" x14ac:dyDescent="0.35">
      <c r="A405" s="14"/>
    </row>
    <row r="406" spans="1:1" x14ac:dyDescent="0.35">
      <c r="A406" s="14"/>
    </row>
    <row r="407" spans="1:1" x14ac:dyDescent="0.35">
      <c r="A407" s="14"/>
    </row>
    <row r="408" spans="1:1" x14ac:dyDescent="0.35">
      <c r="A408" s="14"/>
    </row>
    <row r="409" spans="1:1" x14ac:dyDescent="0.35">
      <c r="A409" s="14"/>
    </row>
    <row r="410" spans="1:1" x14ac:dyDescent="0.35">
      <c r="A410" s="14"/>
    </row>
    <row r="411" spans="1:1" x14ac:dyDescent="0.35">
      <c r="A411" s="14"/>
    </row>
    <row r="412" spans="1:1" x14ac:dyDescent="0.35">
      <c r="A412" s="14"/>
    </row>
    <row r="413" spans="1:1" x14ac:dyDescent="0.35">
      <c r="A413" s="14"/>
    </row>
    <row r="414" spans="1:1" x14ac:dyDescent="0.35">
      <c r="A414" s="14"/>
    </row>
    <row r="415" spans="1:1" x14ac:dyDescent="0.35">
      <c r="A415" s="14"/>
    </row>
    <row r="416" spans="1:1" x14ac:dyDescent="0.35">
      <c r="A416" s="14"/>
    </row>
    <row r="417" spans="1:1" x14ac:dyDescent="0.35">
      <c r="A417" s="14"/>
    </row>
    <row r="418" spans="1:1" x14ac:dyDescent="0.35">
      <c r="A418" s="14"/>
    </row>
    <row r="419" spans="1:1" x14ac:dyDescent="0.35">
      <c r="A419" s="14"/>
    </row>
    <row r="420" spans="1:1" x14ac:dyDescent="0.35">
      <c r="A420" s="14"/>
    </row>
    <row r="421" spans="1:1" x14ac:dyDescent="0.35">
      <c r="A421" s="14"/>
    </row>
    <row r="422" spans="1:1" x14ac:dyDescent="0.35">
      <c r="A422" s="14"/>
    </row>
    <row r="423" spans="1:1" x14ac:dyDescent="0.35">
      <c r="A423" s="14"/>
    </row>
    <row r="424" spans="1:1" x14ac:dyDescent="0.35">
      <c r="A424" s="14"/>
    </row>
    <row r="425" spans="1:1" x14ac:dyDescent="0.35">
      <c r="A425" s="14"/>
    </row>
    <row r="426" spans="1:1" x14ac:dyDescent="0.35">
      <c r="A426" s="14"/>
    </row>
    <row r="427" spans="1:1" x14ac:dyDescent="0.35">
      <c r="A427" s="14"/>
    </row>
    <row r="428" spans="1:1" x14ac:dyDescent="0.35">
      <c r="A428" s="14"/>
    </row>
    <row r="429" spans="1:1" x14ac:dyDescent="0.35">
      <c r="A429" s="14"/>
    </row>
    <row r="430" spans="1:1" x14ac:dyDescent="0.35">
      <c r="A430" s="14"/>
    </row>
    <row r="431" spans="1:1" x14ac:dyDescent="0.35">
      <c r="A431" s="14"/>
    </row>
    <row r="432" spans="1:1" x14ac:dyDescent="0.35">
      <c r="A432" s="14"/>
    </row>
    <row r="433" spans="1:1" x14ac:dyDescent="0.35">
      <c r="A433" s="14"/>
    </row>
    <row r="434" spans="1:1" x14ac:dyDescent="0.35">
      <c r="A434" s="14"/>
    </row>
    <row r="435" spans="1:1" x14ac:dyDescent="0.35">
      <c r="A435" s="14"/>
    </row>
    <row r="436" spans="1:1" x14ac:dyDescent="0.35">
      <c r="A436" s="14"/>
    </row>
    <row r="437" spans="1:1" x14ac:dyDescent="0.35">
      <c r="A437" s="14"/>
    </row>
    <row r="438" spans="1:1" x14ac:dyDescent="0.35">
      <c r="A438" s="14"/>
    </row>
    <row r="439" spans="1:1" x14ac:dyDescent="0.35">
      <c r="A439" s="14"/>
    </row>
    <row r="440" spans="1:1" x14ac:dyDescent="0.35">
      <c r="A440" s="14"/>
    </row>
    <row r="441" spans="1:1" x14ac:dyDescent="0.35">
      <c r="A441" s="14"/>
    </row>
    <row r="442" spans="1:1" x14ac:dyDescent="0.35">
      <c r="A442" s="14"/>
    </row>
    <row r="443" spans="1:1" x14ac:dyDescent="0.35">
      <c r="A443" s="14"/>
    </row>
    <row r="444" spans="1:1" x14ac:dyDescent="0.35">
      <c r="A444" s="14"/>
    </row>
    <row r="445" spans="1:1" x14ac:dyDescent="0.35">
      <c r="A445" s="14"/>
    </row>
    <row r="446" spans="1:1" x14ac:dyDescent="0.35">
      <c r="A446" s="14"/>
    </row>
    <row r="447" spans="1:1" x14ac:dyDescent="0.35">
      <c r="A447" s="14"/>
    </row>
    <row r="448" spans="1:1" x14ac:dyDescent="0.35">
      <c r="A448" s="14"/>
    </row>
    <row r="449" spans="1:1" x14ac:dyDescent="0.35">
      <c r="A449" s="14"/>
    </row>
    <row r="450" spans="1:1" x14ac:dyDescent="0.35">
      <c r="A450" s="14"/>
    </row>
    <row r="451" spans="1:1" x14ac:dyDescent="0.35">
      <c r="A451" s="14"/>
    </row>
    <row r="452" spans="1:1" x14ac:dyDescent="0.35">
      <c r="A452" s="14"/>
    </row>
    <row r="453" spans="1:1" x14ac:dyDescent="0.35">
      <c r="A453" s="14"/>
    </row>
    <row r="454" spans="1:1" x14ac:dyDescent="0.35">
      <c r="A454" s="14"/>
    </row>
    <row r="455" spans="1:1" x14ac:dyDescent="0.35">
      <c r="A455" s="14"/>
    </row>
    <row r="456" spans="1:1" x14ac:dyDescent="0.35">
      <c r="A456" s="14"/>
    </row>
    <row r="457" spans="1:1" x14ac:dyDescent="0.35">
      <c r="A457" s="14"/>
    </row>
    <row r="458" spans="1:1" x14ac:dyDescent="0.35">
      <c r="A458" s="14"/>
    </row>
    <row r="459" spans="1:1" x14ac:dyDescent="0.35">
      <c r="A459" s="14"/>
    </row>
    <row r="460" spans="1:1" x14ac:dyDescent="0.35">
      <c r="A460" s="14"/>
    </row>
    <row r="461" spans="1:1" x14ac:dyDescent="0.35">
      <c r="A461" s="14"/>
    </row>
    <row r="462" spans="1:1" x14ac:dyDescent="0.35">
      <c r="A462" s="14"/>
    </row>
    <row r="463" spans="1:1" x14ac:dyDescent="0.35">
      <c r="A463" s="14"/>
    </row>
    <row r="464" spans="1:1" x14ac:dyDescent="0.35">
      <c r="A464" s="14"/>
    </row>
    <row r="465" spans="1:1" x14ac:dyDescent="0.35">
      <c r="A465" s="14"/>
    </row>
    <row r="466" spans="1:1" x14ac:dyDescent="0.35">
      <c r="A466" s="14"/>
    </row>
    <row r="467" spans="1:1" x14ac:dyDescent="0.35">
      <c r="A467" s="14"/>
    </row>
    <row r="468" spans="1:1" x14ac:dyDescent="0.35">
      <c r="A468" s="14"/>
    </row>
    <row r="469" spans="1:1" x14ac:dyDescent="0.35">
      <c r="A469" s="14"/>
    </row>
    <row r="470" spans="1:1" x14ac:dyDescent="0.35">
      <c r="A470" s="14"/>
    </row>
    <row r="471" spans="1:1" x14ac:dyDescent="0.35">
      <c r="A471" s="14"/>
    </row>
    <row r="472" spans="1:1" x14ac:dyDescent="0.35">
      <c r="A472" s="14"/>
    </row>
    <row r="473" spans="1:1" x14ac:dyDescent="0.35">
      <c r="A473" s="14"/>
    </row>
    <row r="474" spans="1:1" x14ac:dyDescent="0.35">
      <c r="A474" s="14"/>
    </row>
    <row r="475" spans="1:1" x14ac:dyDescent="0.35">
      <c r="A475" s="14"/>
    </row>
    <row r="476" spans="1:1" x14ac:dyDescent="0.35">
      <c r="A476" s="14"/>
    </row>
    <row r="477" spans="1:1" x14ac:dyDescent="0.35">
      <c r="A477" s="14"/>
    </row>
    <row r="478" spans="1:1" x14ac:dyDescent="0.35">
      <c r="A478" s="14"/>
    </row>
    <row r="479" spans="1:1" x14ac:dyDescent="0.35">
      <c r="A479" s="14"/>
    </row>
    <row r="480" spans="1:1" x14ac:dyDescent="0.35">
      <c r="A480" s="14"/>
    </row>
    <row r="481" spans="1:1" x14ac:dyDescent="0.35">
      <c r="A481" s="14"/>
    </row>
    <row r="482" spans="1:1" x14ac:dyDescent="0.35">
      <c r="A482" s="14"/>
    </row>
    <row r="483" spans="1:1" x14ac:dyDescent="0.35">
      <c r="A483" s="14"/>
    </row>
    <row r="484" spans="1:1" x14ac:dyDescent="0.35">
      <c r="A484" s="14"/>
    </row>
    <row r="485" spans="1:1" x14ac:dyDescent="0.35">
      <c r="A485" s="14"/>
    </row>
    <row r="486" spans="1:1" x14ac:dyDescent="0.35">
      <c r="A486" s="14"/>
    </row>
    <row r="487" spans="1:1" x14ac:dyDescent="0.35">
      <c r="A487" s="14"/>
    </row>
    <row r="488" spans="1:1" x14ac:dyDescent="0.35">
      <c r="A488" s="14"/>
    </row>
    <row r="489" spans="1:1" x14ac:dyDescent="0.35">
      <c r="A489" s="14"/>
    </row>
    <row r="490" spans="1:1" x14ac:dyDescent="0.35">
      <c r="A490" s="14"/>
    </row>
    <row r="491" spans="1:1" x14ac:dyDescent="0.35">
      <c r="A491" s="14"/>
    </row>
    <row r="492" spans="1:1" x14ac:dyDescent="0.35">
      <c r="A492" s="14"/>
    </row>
    <row r="493" spans="1:1" x14ac:dyDescent="0.35">
      <c r="A493" s="14"/>
    </row>
    <row r="494" spans="1:1" x14ac:dyDescent="0.35">
      <c r="A494" s="14"/>
    </row>
    <row r="495" spans="1:1" x14ac:dyDescent="0.35">
      <c r="A495" s="14"/>
    </row>
    <row r="496" spans="1:1" x14ac:dyDescent="0.35">
      <c r="A496" s="14"/>
    </row>
    <row r="497" spans="1:1" x14ac:dyDescent="0.35">
      <c r="A497" s="14"/>
    </row>
    <row r="498" spans="1:1" x14ac:dyDescent="0.35">
      <c r="A498" s="14"/>
    </row>
    <row r="499" spans="1:1" x14ac:dyDescent="0.35">
      <c r="A499" s="14"/>
    </row>
    <row r="500" spans="1:1" x14ac:dyDescent="0.35">
      <c r="A500" s="14"/>
    </row>
    <row r="501" spans="1:1" x14ac:dyDescent="0.35">
      <c r="A501" s="14"/>
    </row>
    <row r="502" spans="1:1" x14ac:dyDescent="0.35">
      <c r="A502" s="14"/>
    </row>
    <row r="503" spans="1:1" x14ac:dyDescent="0.35">
      <c r="A503" s="14"/>
    </row>
    <row r="504" spans="1:1" x14ac:dyDescent="0.35">
      <c r="A504" s="14"/>
    </row>
    <row r="505" spans="1:1" x14ac:dyDescent="0.35">
      <c r="A505" s="14"/>
    </row>
    <row r="506" spans="1:1" x14ac:dyDescent="0.35">
      <c r="A506" s="14"/>
    </row>
    <row r="507" spans="1:1" x14ac:dyDescent="0.35">
      <c r="A507" s="14"/>
    </row>
    <row r="508" spans="1:1" x14ac:dyDescent="0.35">
      <c r="A508" s="14"/>
    </row>
    <row r="509" spans="1:1" x14ac:dyDescent="0.35">
      <c r="A509" s="14"/>
    </row>
    <row r="510" spans="1:1" x14ac:dyDescent="0.35">
      <c r="A510" s="14"/>
    </row>
    <row r="511" spans="1:1" x14ac:dyDescent="0.35">
      <c r="A511" s="14"/>
    </row>
    <row r="512" spans="1:1" x14ac:dyDescent="0.35">
      <c r="A512" s="14"/>
    </row>
    <row r="513" spans="1:1" x14ac:dyDescent="0.35">
      <c r="A513" s="14"/>
    </row>
    <row r="514" spans="1:1" x14ac:dyDescent="0.35">
      <c r="A514" s="14"/>
    </row>
    <row r="515" spans="1:1" x14ac:dyDescent="0.35">
      <c r="A515" s="14"/>
    </row>
    <row r="516" spans="1:1" x14ac:dyDescent="0.35">
      <c r="A516" s="14"/>
    </row>
    <row r="517" spans="1:1" x14ac:dyDescent="0.35">
      <c r="A517" s="14"/>
    </row>
    <row r="518" spans="1:1" x14ac:dyDescent="0.35">
      <c r="A518" s="14"/>
    </row>
    <row r="519" spans="1:1" x14ac:dyDescent="0.35">
      <c r="A519" s="14"/>
    </row>
    <row r="520" spans="1:1" x14ac:dyDescent="0.35">
      <c r="A520" s="14"/>
    </row>
    <row r="521" spans="1:1" x14ac:dyDescent="0.35">
      <c r="A521" s="14"/>
    </row>
    <row r="522" spans="1:1" x14ac:dyDescent="0.35">
      <c r="A522" s="14"/>
    </row>
    <row r="523" spans="1:1" x14ac:dyDescent="0.35">
      <c r="A523" s="14"/>
    </row>
    <row r="524" spans="1:1" x14ac:dyDescent="0.35">
      <c r="A524" s="14"/>
    </row>
    <row r="525" spans="1:1" x14ac:dyDescent="0.35">
      <c r="A525" s="14"/>
    </row>
    <row r="526" spans="1:1" x14ac:dyDescent="0.35">
      <c r="A526" s="14"/>
    </row>
    <row r="527" spans="1:1" x14ac:dyDescent="0.35">
      <c r="A527" s="14"/>
    </row>
    <row r="528" spans="1:1" x14ac:dyDescent="0.35">
      <c r="A528" s="14"/>
    </row>
    <row r="529" spans="1:1" x14ac:dyDescent="0.35">
      <c r="A529" s="14"/>
    </row>
    <row r="530" spans="1:1" x14ac:dyDescent="0.35">
      <c r="A530" s="14"/>
    </row>
    <row r="531" spans="1:1" x14ac:dyDescent="0.35">
      <c r="A531" s="14"/>
    </row>
    <row r="532" spans="1:1" x14ac:dyDescent="0.35">
      <c r="A532" s="14"/>
    </row>
    <row r="533" spans="1:1" x14ac:dyDescent="0.35">
      <c r="A533" s="14"/>
    </row>
    <row r="534" spans="1:1" x14ac:dyDescent="0.35">
      <c r="A534" s="14"/>
    </row>
    <row r="535" spans="1:1" x14ac:dyDescent="0.35">
      <c r="A535" s="14"/>
    </row>
    <row r="536" spans="1:1" x14ac:dyDescent="0.35">
      <c r="A536" s="14"/>
    </row>
    <row r="537" spans="1:1" x14ac:dyDescent="0.35">
      <c r="A537" s="14"/>
    </row>
    <row r="538" spans="1:1" x14ac:dyDescent="0.35">
      <c r="A538" s="14"/>
    </row>
    <row r="539" spans="1:1" x14ac:dyDescent="0.35">
      <c r="A539" s="14"/>
    </row>
    <row r="540" spans="1:1" x14ac:dyDescent="0.35">
      <c r="A540" s="14"/>
    </row>
    <row r="541" spans="1:1" x14ac:dyDescent="0.35">
      <c r="A541" s="14"/>
    </row>
    <row r="542" spans="1:1" x14ac:dyDescent="0.35">
      <c r="A542" s="14"/>
    </row>
    <row r="543" spans="1:1" x14ac:dyDescent="0.35">
      <c r="A543" s="14"/>
    </row>
    <row r="544" spans="1:1" x14ac:dyDescent="0.35">
      <c r="A544" s="14"/>
    </row>
    <row r="545" spans="1:1" x14ac:dyDescent="0.35">
      <c r="A545" s="14"/>
    </row>
    <row r="546" spans="1:1" x14ac:dyDescent="0.35">
      <c r="A546" s="14"/>
    </row>
    <row r="547" spans="1:1" x14ac:dyDescent="0.35">
      <c r="A547" s="14"/>
    </row>
    <row r="548" spans="1:1" x14ac:dyDescent="0.35">
      <c r="A548" s="14"/>
    </row>
    <row r="549" spans="1:1" x14ac:dyDescent="0.35">
      <c r="A549" s="14"/>
    </row>
    <row r="550" spans="1:1" x14ac:dyDescent="0.35">
      <c r="A550" s="14"/>
    </row>
    <row r="551" spans="1:1" x14ac:dyDescent="0.35">
      <c r="A551" s="14"/>
    </row>
    <row r="552" spans="1:1" x14ac:dyDescent="0.35">
      <c r="A552" s="14"/>
    </row>
    <row r="553" spans="1:1" x14ac:dyDescent="0.35">
      <c r="A553" s="14"/>
    </row>
    <row r="554" spans="1:1" x14ac:dyDescent="0.35">
      <c r="A554" s="14"/>
    </row>
    <row r="555" spans="1:1" x14ac:dyDescent="0.35">
      <c r="A555" s="14"/>
    </row>
    <row r="556" spans="1:1" x14ac:dyDescent="0.35">
      <c r="A556" s="14"/>
    </row>
    <row r="557" spans="1:1" x14ac:dyDescent="0.35">
      <c r="A557" s="14"/>
    </row>
    <row r="558" spans="1:1" x14ac:dyDescent="0.35">
      <c r="A558" s="14"/>
    </row>
    <row r="559" spans="1:1" x14ac:dyDescent="0.35">
      <c r="A559" s="14"/>
    </row>
    <row r="560" spans="1:1" x14ac:dyDescent="0.35">
      <c r="A560" s="14"/>
    </row>
    <row r="561" spans="1:1" x14ac:dyDescent="0.35">
      <c r="A561" s="14"/>
    </row>
    <row r="562" spans="1:1" x14ac:dyDescent="0.35">
      <c r="A562" s="14"/>
    </row>
    <row r="563" spans="1:1" x14ac:dyDescent="0.35">
      <c r="A563" s="14"/>
    </row>
    <row r="564" spans="1:1" x14ac:dyDescent="0.35">
      <c r="A564" s="14"/>
    </row>
    <row r="565" spans="1:1" x14ac:dyDescent="0.35">
      <c r="A565" s="14"/>
    </row>
    <row r="566" spans="1:1" x14ac:dyDescent="0.35">
      <c r="A566" s="14"/>
    </row>
    <row r="567" spans="1:1" x14ac:dyDescent="0.35">
      <c r="A567" s="14"/>
    </row>
    <row r="568" spans="1:1" x14ac:dyDescent="0.35">
      <c r="A568" s="14"/>
    </row>
    <row r="569" spans="1:1" x14ac:dyDescent="0.35">
      <c r="A569" s="14"/>
    </row>
    <row r="570" spans="1:1" x14ac:dyDescent="0.35">
      <c r="A570" s="14"/>
    </row>
    <row r="571" spans="1:1" x14ac:dyDescent="0.35">
      <c r="A571" s="14"/>
    </row>
    <row r="572" spans="1:1" x14ac:dyDescent="0.35">
      <c r="A572" s="14"/>
    </row>
    <row r="573" spans="1:1" x14ac:dyDescent="0.35">
      <c r="A573" s="14"/>
    </row>
    <row r="574" spans="1:1" x14ac:dyDescent="0.35">
      <c r="A574" s="14"/>
    </row>
    <row r="575" spans="1:1" x14ac:dyDescent="0.35">
      <c r="A575" s="14"/>
    </row>
    <row r="576" spans="1:1" x14ac:dyDescent="0.35">
      <c r="A576" s="14"/>
    </row>
    <row r="577" spans="1:1" x14ac:dyDescent="0.35">
      <c r="A577" s="14"/>
    </row>
    <row r="578" spans="1:1" x14ac:dyDescent="0.35">
      <c r="A578" s="14"/>
    </row>
    <row r="579" spans="1:1" x14ac:dyDescent="0.35">
      <c r="A579" s="14"/>
    </row>
    <row r="580" spans="1:1" x14ac:dyDescent="0.35">
      <c r="A580" s="14"/>
    </row>
    <row r="581" spans="1:1" x14ac:dyDescent="0.35">
      <c r="A581" s="14"/>
    </row>
    <row r="582" spans="1:1" x14ac:dyDescent="0.35">
      <c r="A582" s="14"/>
    </row>
    <row r="583" spans="1:1" x14ac:dyDescent="0.35">
      <c r="A583" s="14"/>
    </row>
    <row r="584" spans="1:1" x14ac:dyDescent="0.35">
      <c r="A584" s="14"/>
    </row>
    <row r="585" spans="1:1" x14ac:dyDescent="0.35">
      <c r="A585" s="14"/>
    </row>
    <row r="586" spans="1:1" x14ac:dyDescent="0.35">
      <c r="A586" s="14"/>
    </row>
    <row r="587" spans="1:1" x14ac:dyDescent="0.35">
      <c r="A587" s="14"/>
    </row>
    <row r="588" spans="1:1" x14ac:dyDescent="0.35">
      <c r="A588" s="14"/>
    </row>
    <row r="589" spans="1:1" x14ac:dyDescent="0.35">
      <c r="A589" s="14"/>
    </row>
    <row r="590" spans="1:1" x14ac:dyDescent="0.35">
      <c r="A590" s="14"/>
    </row>
    <row r="591" spans="1:1" x14ac:dyDescent="0.35">
      <c r="A591" s="14"/>
    </row>
    <row r="592" spans="1:1" x14ac:dyDescent="0.35">
      <c r="A592" s="14"/>
    </row>
    <row r="593" spans="1:1" x14ac:dyDescent="0.35">
      <c r="A593" s="14"/>
    </row>
    <row r="594" spans="1:1" x14ac:dyDescent="0.35">
      <c r="A594" s="14"/>
    </row>
    <row r="595" spans="1:1" x14ac:dyDescent="0.35">
      <c r="A595" s="14"/>
    </row>
    <row r="596" spans="1:1" x14ac:dyDescent="0.35">
      <c r="A596" s="14"/>
    </row>
    <row r="597" spans="1:1" x14ac:dyDescent="0.35">
      <c r="A597" s="14"/>
    </row>
    <row r="598" spans="1:1" x14ac:dyDescent="0.35">
      <c r="A598" s="14"/>
    </row>
    <row r="599" spans="1:1" x14ac:dyDescent="0.35">
      <c r="A599" s="14"/>
    </row>
    <row r="600" spans="1:1" x14ac:dyDescent="0.35">
      <c r="A600" s="14"/>
    </row>
    <row r="601" spans="1:1" x14ac:dyDescent="0.35">
      <c r="A601" s="14"/>
    </row>
    <row r="602" spans="1:1" x14ac:dyDescent="0.35">
      <c r="A602" s="14"/>
    </row>
    <row r="603" spans="1:1" x14ac:dyDescent="0.35">
      <c r="A603" s="14"/>
    </row>
    <row r="604" spans="1:1" x14ac:dyDescent="0.35">
      <c r="A604" s="14"/>
    </row>
    <row r="605" spans="1:1" x14ac:dyDescent="0.35">
      <c r="A605" s="14"/>
    </row>
    <row r="606" spans="1:1" x14ac:dyDescent="0.35">
      <c r="A606" s="14"/>
    </row>
    <row r="607" spans="1:1" x14ac:dyDescent="0.35">
      <c r="A607" s="14"/>
    </row>
    <row r="608" spans="1:1" x14ac:dyDescent="0.35">
      <c r="A608" s="14"/>
    </row>
    <row r="609" spans="1:1" x14ac:dyDescent="0.35">
      <c r="A609" s="14"/>
    </row>
    <row r="610" spans="1:1" x14ac:dyDescent="0.35">
      <c r="A610" s="14"/>
    </row>
    <row r="611" spans="1:1" x14ac:dyDescent="0.35">
      <c r="A611" s="14"/>
    </row>
    <row r="612" spans="1:1" x14ac:dyDescent="0.35">
      <c r="A612" s="14"/>
    </row>
    <row r="613" spans="1:1" x14ac:dyDescent="0.35">
      <c r="A613" s="14"/>
    </row>
    <row r="614" spans="1:1" x14ac:dyDescent="0.35">
      <c r="A614" s="14"/>
    </row>
    <row r="615" spans="1:1" x14ac:dyDescent="0.35">
      <c r="A615" s="14"/>
    </row>
    <row r="616" spans="1:1" x14ac:dyDescent="0.35">
      <c r="A616" s="14"/>
    </row>
    <row r="617" spans="1:1" x14ac:dyDescent="0.35">
      <c r="A617" s="14"/>
    </row>
    <row r="618" spans="1:1" x14ac:dyDescent="0.35">
      <c r="A618" s="14"/>
    </row>
    <row r="619" spans="1:1" x14ac:dyDescent="0.35">
      <c r="A619" s="14"/>
    </row>
    <row r="620" spans="1:1" x14ac:dyDescent="0.35">
      <c r="A620" s="14"/>
    </row>
    <row r="621" spans="1:1" x14ac:dyDescent="0.35">
      <c r="A621" s="14"/>
    </row>
    <row r="622" spans="1:1" x14ac:dyDescent="0.35">
      <c r="A622" s="14"/>
    </row>
    <row r="623" spans="1:1" x14ac:dyDescent="0.35">
      <c r="A623" s="14"/>
    </row>
    <row r="624" spans="1:1" x14ac:dyDescent="0.35">
      <c r="A624" s="14"/>
    </row>
    <row r="625" spans="1:1" x14ac:dyDescent="0.35">
      <c r="A625" s="14"/>
    </row>
    <row r="626" spans="1:1" x14ac:dyDescent="0.35">
      <c r="A626" s="14"/>
    </row>
    <row r="627" spans="1:1" x14ac:dyDescent="0.35">
      <c r="A627" s="14"/>
    </row>
    <row r="628" spans="1:1" x14ac:dyDescent="0.35">
      <c r="A628" s="14"/>
    </row>
    <row r="629" spans="1:1" x14ac:dyDescent="0.35">
      <c r="A629" s="14"/>
    </row>
    <row r="630" spans="1:1" x14ac:dyDescent="0.35">
      <c r="A630" s="14"/>
    </row>
    <row r="631" spans="1:1" x14ac:dyDescent="0.35">
      <c r="A631" s="14"/>
    </row>
    <row r="632" spans="1:1" x14ac:dyDescent="0.35">
      <c r="A632" s="14"/>
    </row>
    <row r="633" spans="1:1" x14ac:dyDescent="0.35">
      <c r="A633" s="14"/>
    </row>
    <row r="634" spans="1:1" x14ac:dyDescent="0.35">
      <c r="A634" s="14"/>
    </row>
    <row r="635" spans="1:1" x14ac:dyDescent="0.35">
      <c r="A635" s="14"/>
    </row>
    <row r="636" spans="1:1" x14ac:dyDescent="0.35">
      <c r="A636" s="14"/>
    </row>
    <row r="637" spans="1:1" x14ac:dyDescent="0.35">
      <c r="A637" s="14"/>
    </row>
    <row r="638" spans="1:1" x14ac:dyDescent="0.35">
      <c r="A638" s="14"/>
    </row>
    <row r="639" spans="1:1" x14ac:dyDescent="0.35">
      <c r="A639" s="14"/>
    </row>
    <row r="640" spans="1:1" x14ac:dyDescent="0.35">
      <c r="A640" s="14"/>
    </row>
    <row r="641" spans="1:1" x14ac:dyDescent="0.35">
      <c r="A641" s="14"/>
    </row>
    <row r="642" spans="1:1" x14ac:dyDescent="0.35">
      <c r="A642" s="14"/>
    </row>
    <row r="643" spans="1:1" x14ac:dyDescent="0.35">
      <c r="A643" s="14"/>
    </row>
    <row r="644" spans="1:1" x14ac:dyDescent="0.35">
      <c r="A644" s="14"/>
    </row>
    <row r="645" spans="1:1" x14ac:dyDescent="0.35">
      <c r="A645" s="14"/>
    </row>
    <row r="646" spans="1:1" x14ac:dyDescent="0.35">
      <c r="A646" s="14"/>
    </row>
    <row r="647" spans="1:1" x14ac:dyDescent="0.35">
      <c r="A647" s="14"/>
    </row>
    <row r="648" spans="1:1" x14ac:dyDescent="0.35">
      <c r="A648" s="14"/>
    </row>
    <row r="649" spans="1:1" x14ac:dyDescent="0.35">
      <c r="A649" s="14"/>
    </row>
    <row r="650" spans="1:1" x14ac:dyDescent="0.35">
      <c r="A650" s="14"/>
    </row>
    <row r="651" spans="1:1" x14ac:dyDescent="0.35">
      <c r="A651" s="14"/>
    </row>
    <row r="652" spans="1:1" x14ac:dyDescent="0.35">
      <c r="A652" s="14"/>
    </row>
    <row r="653" spans="1:1" x14ac:dyDescent="0.35">
      <c r="A653" s="14"/>
    </row>
    <row r="654" spans="1:1" x14ac:dyDescent="0.35">
      <c r="A654" s="14"/>
    </row>
    <row r="655" spans="1:1" x14ac:dyDescent="0.35">
      <c r="A655" s="14"/>
    </row>
    <row r="656" spans="1:1" x14ac:dyDescent="0.35">
      <c r="A656" s="14"/>
    </row>
    <row r="657" spans="1:1" x14ac:dyDescent="0.35">
      <c r="A657" s="14"/>
    </row>
    <row r="658" spans="1:1" x14ac:dyDescent="0.35">
      <c r="A658" s="14"/>
    </row>
    <row r="659" spans="1:1" x14ac:dyDescent="0.35">
      <c r="A659" s="14"/>
    </row>
    <row r="660" spans="1:1" x14ac:dyDescent="0.35">
      <c r="A660" s="14"/>
    </row>
    <row r="661" spans="1:1" x14ac:dyDescent="0.35">
      <c r="A661" s="14"/>
    </row>
    <row r="662" spans="1:1" x14ac:dyDescent="0.35">
      <c r="A662" s="14"/>
    </row>
    <row r="663" spans="1:1" x14ac:dyDescent="0.35">
      <c r="A663" s="14"/>
    </row>
    <row r="664" spans="1:1" x14ac:dyDescent="0.35">
      <c r="A664" s="14"/>
    </row>
    <row r="665" spans="1:1" x14ac:dyDescent="0.35">
      <c r="A665" s="14"/>
    </row>
    <row r="666" spans="1:1" x14ac:dyDescent="0.35">
      <c r="A666" s="14"/>
    </row>
    <row r="667" spans="1:1" x14ac:dyDescent="0.35">
      <c r="A667" s="14"/>
    </row>
    <row r="668" spans="1:1" x14ac:dyDescent="0.35">
      <c r="A668" s="14"/>
    </row>
    <row r="669" spans="1:1" x14ac:dyDescent="0.35">
      <c r="A669" s="14"/>
    </row>
    <row r="670" spans="1:1" x14ac:dyDescent="0.35">
      <c r="A670" s="14"/>
    </row>
    <row r="671" spans="1:1" x14ac:dyDescent="0.35">
      <c r="A671" s="14"/>
    </row>
    <row r="672" spans="1:1" x14ac:dyDescent="0.35">
      <c r="A672" s="14"/>
    </row>
    <row r="673" spans="1:1" x14ac:dyDescent="0.35">
      <c r="A673" s="14"/>
    </row>
    <row r="674" spans="1:1" x14ac:dyDescent="0.35">
      <c r="A674" s="14"/>
    </row>
    <row r="675" spans="1:1" x14ac:dyDescent="0.35">
      <c r="A675" s="14"/>
    </row>
    <row r="676" spans="1:1" x14ac:dyDescent="0.35">
      <c r="A676" s="14"/>
    </row>
    <row r="677" spans="1:1" x14ac:dyDescent="0.35">
      <c r="A677" s="14"/>
    </row>
    <row r="678" spans="1:1" x14ac:dyDescent="0.35">
      <c r="A678" s="14"/>
    </row>
    <row r="679" spans="1:1" x14ac:dyDescent="0.35">
      <c r="A679" s="14"/>
    </row>
    <row r="680" spans="1:1" x14ac:dyDescent="0.35">
      <c r="A680" s="14"/>
    </row>
    <row r="681" spans="1:1" x14ac:dyDescent="0.35">
      <c r="A681" s="14"/>
    </row>
    <row r="682" spans="1:1" x14ac:dyDescent="0.35">
      <c r="A682" s="14"/>
    </row>
    <row r="683" spans="1:1" x14ac:dyDescent="0.35">
      <c r="A683" s="14"/>
    </row>
    <row r="684" spans="1:1" x14ac:dyDescent="0.35">
      <c r="A684" s="14"/>
    </row>
    <row r="685" spans="1:1" x14ac:dyDescent="0.35">
      <c r="A685" s="14"/>
    </row>
    <row r="686" spans="1:1" x14ac:dyDescent="0.35">
      <c r="A686" s="14"/>
    </row>
    <row r="687" spans="1:1" x14ac:dyDescent="0.35">
      <c r="A687" s="14"/>
    </row>
    <row r="688" spans="1:1" x14ac:dyDescent="0.35">
      <c r="A688" s="14"/>
    </row>
    <row r="689" spans="1:1" x14ac:dyDescent="0.35">
      <c r="A689" s="14"/>
    </row>
    <row r="690" spans="1:1" x14ac:dyDescent="0.35">
      <c r="A690" s="14"/>
    </row>
    <row r="691" spans="1:1" x14ac:dyDescent="0.35">
      <c r="A691" s="14"/>
    </row>
    <row r="692" spans="1:1" x14ac:dyDescent="0.35">
      <c r="A692" s="14"/>
    </row>
    <row r="693" spans="1:1" x14ac:dyDescent="0.35">
      <c r="A693" s="14"/>
    </row>
    <row r="694" spans="1:1" x14ac:dyDescent="0.35">
      <c r="A694" s="14"/>
    </row>
    <row r="695" spans="1:1" x14ac:dyDescent="0.35">
      <c r="A695" s="14"/>
    </row>
    <row r="696" spans="1:1" x14ac:dyDescent="0.35">
      <c r="A696" s="14"/>
    </row>
    <row r="697" spans="1:1" x14ac:dyDescent="0.35">
      <c r="A697" s="14"/>
    </row>
    <row r="698" spans="1:1" x14ac:dyDescent="0.35">
      <c r="A698" s="14"/>
    </row>
    <row r="699" spans="1:1" x14ac:dyDescent="0.35">
      <c r="A699" s="14"/>
    </row>
    <row r="700" spans="1:1" x14ac:dyDescent="0.35">
      <c r="A700" s="14"/>
    </row>
    <row r="701" spans="1:1" x14ac:dyDescent="0.35">
      <c r="A701" s="14"/>
    </row>
    <row r="702" spans="1:1" x14ac:dyDescent="0.35">
      <c r="A702" s="14"/>
    </row>
    <row r="703" spans="1:1" x14ac:dyDescent="0.35">
      <c r="A703" s="14"/>
    </row>
    <row r="704" spans="1:1" x14ac:dyDescent="0.35">
      <c r="A704" s="14"/>
    </row>
    <row r="705" spans="1:1" x14ac:dyDescent="0.35">
      <c r="A705" s="14"/>
    </row>
    <row r="706" spans="1:1" x14ac:dyDescent="0.35">
      <c r="A706" s="14"/>
    </row>
    <row r="707" spans="1:1" x14ac:dyDescent="0.35">
      <c r="A707" s="14"/>
    </row>
    <row r="708" spans="1:1" x14ac:dyDescent="0.35">
      <c r="A708" s="14"/>
    </row>
    <row r="709" spans="1:1" x14ac:dyDescent="0.35">
      <c r="A709" s="14"/>
    </row>
    <row r="710" spans="1:1" x14ac:dyDescent="0.35">
      <c r="A710" s="14"/>
    </row>
    <row r="711" spans="1:1" x14ac:dyDescent="0.35">
      <c r="A711" s="14"/>
    </row>
    <row r="712" spans="1:1" x14ac:dyDescent="0.35">
      <c r="A712" s="14"/>
    </row>
    <row r="713" spans="1:1" x14ac:dyDescent="0.35">
      <c r="A713" s="14"/>
    </row>
    <row r="714" spans="1:1" x14ac:dyDescent="0.35">
      <c r="A714" s="14"/>
    </row>
    <row r="715" spans="1:1" x14ac:dyDescent="0.35">
      <c r="A715" s="14"/>
    </row>
    <row r="716" spans="1:1" x14ac:dyDescent="0.35">
      <c r="A716" s="14"/>
    </row>
    <row r="717" spans="1:1" x14ac:dyDescent="0.35">
      <c r="A717" s="14"/>
    </row>
    <row r="718" spans="1:1" x14ac:dyDescent="0.35">
      <c r="A718" s="14"/>
    </row>
    <row r="719" spans="1:1" x14ac:dyDescent="0.35">
      <c r="A719" s="14"/>
    </row>
    <row r="720" spans="1:1" x14ac:dyDescent="0.35">
      <c r="A720" s="14"/>
    </row>
    <row r="721" spans="1:1" x14ac:dyDescent="0.35">
      <c r="A721" s="14"/>
    </row>
    <row r="722" spans="1:1" x14ac:dyDescent="0.35">
      <c r="A722" s="14"/>
    </row>
    <row r="723" spans="1:1" x14ac:dyDescent="0.35">
      <c r="A723" s="14"/>
    </row>
    <row r="724" spans="1:1" x14ac:dyDescent="0.35">
      <c r="A724" s="14"/>
    </row>
    <row r="725" spans="1:1" x14ac:dyDescent="0.35">
      <c r="A725" s="14"/>
    </row>
    <row r="726" spans="1:1" x14ac:dyDescent="0.35">
      <c r="A726" s="14"/>
    </row>
    <row r="727" spans="1:1" x14ac:dyDescent="0.35">
      <c r="A727" s="14"/>
    </row>
    <row r="728" spans="1:1" x14ac:dyDescent="0.35">
      <c r="A728" s="14"/>
    </row>
    <row r="729" spans="1:1" x14ac:dyDescent="0.35">
      <c r="A729" s="14"/>
    </row>
    <row r="730" spans="1:1" x14ac:dyDescent="0.35">
      <c r="A730" s="14"/>
    </row>
    <row r="731" spans="1:1" x14ac:dyDescent="0.35">
      <c r="A731" s="14"/>
    </row>
    <row r="732" spans="1:1" x14ac:dyDescent="0.35">
      <c r="A732" s="14"/>
    </row>
    <row r="733" spans="1:1" x14ac:dyDescent="0.35">
      <c r="A733" s="14"/>
    </row>
    <row r="734" spans="1:1" x14ac:dyDescent="0.35">
      <c r="A734" s="14"/>
    </row>
    <row r="735" spans="1:1" x14ac:dyDescent="0.35">
      <c r="A735" s="14"/>
    </row>
    <row r="736" spans="1:1" x14ac:dyDescent="0.35">
      <c r="A736" s="14"/>
    </row>
    <row r="737" spans="1:1" x14ac:dyDescent="0.35">
      <c r="A737" s="14"/>
    </row>
    <row r="738" spans="1:1" x14ac:dyDescent="0.35">
      <c r="A738" s="14"/>
    </row>
    <row r="739" spans="1:1" x14ac:dyDescent="0.35">
      <c r="A739" s="14"/>
    </row>
    <row r="740" spans="1:1" x14ac:dyDescent="0.35">
      <c r="A740" s="14"/>
    </row>
    <row r="741" spans="1:1" x14ac:dyDescent="0.35">
      <c r="A741" s="14"/>
    </row>
    <row r="742" spans="1:1" x14ac:dyDescent="0.35">
      <c r="A742" s="14"/>
    </row>
    <row r="743" spans="1:1" x14ac:dyDescent="0.35">
      <c r="A743" s="14"/>
    </row>
    <row r="744" spans="1:1" x14ac:dyDescent="0.35">
      <c r="A744" s="14"/>
    </row>
    <row r="745" spans="1:1" x14ac:dyDescent="0.35">
      <c r="A745" s="14"/>
    </row>
    <row r="746" spans="1:1" x14ac:dyDescent="0.35">
      <c r="A746" s="14"/>
    </row>
    <row r="747" spans="1:1" x14ac:dyDescent="0.35">
      <c r="A747" s="14"/>
    </row>
    <row r="748" spans="1:1" x14ac:dyDescent="0.35">
      <c r="A748" s="14"/>
    </row>
    <row r="749" spans="1:1" x14ac:dyDescent="0.35">
      <c r="A749" s="14"/>
    </row>
    <row r="750" spans="1:1" x14ac:dyDescent="0.35">
      <c r="A750" s="14"/>
    </row>
    <row r="751" spans="1:1" x14ac:dyDescent="0.35">
      <c r="A751" s="14"/>
    </row>
    <row r="752" spans="1:1" x14ac:dyDescent="0.35">
      <c r="A752" s="14"/>
    </row>
    <row r="753" spans="1:1" x14ac:dyDescent="0.35">
      <c r="A753" s="14"/>
    </row>
    <row r="754" spans="1:1" x14ac:dyDescent="0.35">
      <c r="A754" s="14"/>
    </row>
    <row r="755" spans="1:1" x14ac:dyDescent="0.35">
      <c r="A755" s="14"/>
    </row>
    <row r="756" spans="1:1" x14ac:dyDescent="0.35">
      <c r="A756" s="14"/>
    </row>
    <row r="757" spans="1:1" x14ac:dyDescent="0.35">
      <c r="A757" s="14"/>
    </row>
    <row r="758" spans="1:1" x14ac:dyDescent="0.35">
      <c r="A758" s="14"/>
    </row>
    <row r="759" spans="1:1" x14ac:dyDescent="0.35">
      <c r="A759" s="14"/>
    </row>
    <row r="760" spans="1:1" x14ac:dyDescent="0.35">
      <c r="A760" s="14"/>
    </row>
    <row r="761" spans="1:1" x14ac:dyDescent="0.35">
      <c r="A761" s="14"/>
    </row>
    <row r="762" spans="1:1" x14ac:dyDescent="0.35">
      <c r="A762" s="14"/>
    </row>
    <row r="763" spans="1:1" x14ac:dyDescent="0.35">
      <c r="A763" s="14"/>
    </row>
    <row r="764" spans="1:1" x14ac:dyDescent="0.35">
      <c r="A764" s="14"/>
    </row>
    <row r="765" spans="1:1" x14ac:dyDescent="0.35">
      <c r="A765" s="14"/>
    </row>
    <row r="766" spans="1:1" x14ac:dyDescent="0.35">
      <c r="A766" s="14"/>
    </row>
    <row r="767" spans="1:1" x14ac:dyDescent="0.35">
      <c r="A767" s="14"/>
    </row>
    <row r="768" spans="1:1" x14ac:dyDescent="0.35">
      <c r="A768" s="14"/>
    </row>
    <row r="769" spans="1:1" x14ac:dyDescent="0.35">
      <c r="A769" s="14"/>
    </row>
    <row r="770" spans="1:1" x14ac:dyDescent="0.35">
      <c r="A770" s="14"/>
    </row>
    <row r="771" spans="1:1" x14ac:dyDescent="0.35">
      <c r="A771" s="14"/>
    </row>
    <row r="772" spans="1:1" x14ac:dyDescent="0.35">
      <c r="A772" s="14"/>
    </row>
    <row r="773" spans="1:1" x14ac:dyDescent="0.35">
      <c r="A773" s="14"/>
    </row>
    <row r="774" spans="1:1" x14ac:dyDescent="0.35">
      <c r="A774" s="14"/>
    </row>
    <row r="775" spans="1:1" x14ac:dyDescent="0.35">
      <c r="A775" s="14"/>
    </row>
    <row r="776" spans="1:1" x14ac:dyDescent="0.35">
      <c r="A776" s="14"/>
    </row>
    <row r="777" spans="1:1" x14ac:dyDescent="0.35">
      <c r="A777" s="14"/>
    </row>
    <row r="778" spans="1:1" x14ac:dyDescent="0.35">
      <c r="A778" s="14"/>
    </row>
    <row r="779" spans="1:1" x14ac:dyDescent="0.35">
      <c r="A779" s="14"/>
    </row>
    <row r="780" spans="1:1" x14ac:dyDescent="0.35">
      <c r="A780" s="14"/>
    </row>
    <row r="781" spans="1:1" x14ac:dyDescent="0.35">
      <c r="A781" s="14"/>
    </row>
    <row r="782" spans="1:1" x14ac:dyDescent="0.35">
      <c r="A782" s="14"/>
    </row>
    <row r="783" spans="1:1" x14ac:dyDescent="0.35">
      <c r="A783" s="14"/>
    </row>
    <row r="784" spans="1:1" x14ac:dyDescent="0.35">
      <c r="A784" s="14"/>
    </row>
    <row r="785" spans="1:1" x14ac:dyDescent="0.35">
      <c r="A785" s="14"/>
    </row>
    <row r="786" spans="1:1" x14ac:dyDescent="0.35">
      <c r="A786" s="14"/>
    </row>
    <row r="787" spans="1:1" x14ac:dyDescent="0.35">
      <c r="A787" s="14"/>
    </row>
    <row r="788" spans="1:1" x14ac:dyDescent="0.35">
      <c r="A788" s="14"/>
    </row>
    <row r="789" spans="1:1" x14ac:dyDescent="0.35">
      <c r="A789" s="14"/>
    </row>
    <row r="790" spans="1:1" x14ac:dyDescent="0.35">
      <c r="A790" s="14"/>
    </row>
    <row r="791" spans="1:1" x14ac:dyDescent="0.35">
      <c r="A791" s="14"/>
    </row>
    <row r="792" spans="1:1" x14ac:dyDescent="0.35">
      <c r="A792" s="14"/>
    </row>
    <row r="793" spans="1:1" x14ac:dyDescent="0.35">
      <c r="A793" s="14"/>
    </row>
    <row r="794" spans="1:1" x14ac:dyDescent="0.35">
      <c r="A794" s="14"/>
    </row>
    <row r="795" spans="1:1" x14ac:dyDescent="0.35">
      <c r="A795" s="14"/>
    </row>
    <row r="796" spans="1:1" x14ac:dyDescent="0.35">
      <c r="A796" s="14"/>
    </row>
    <row r="797" spans="1:1" x14ac:dyDescent="0.35">
      <c r="A797" s="14"/>
    </row>
    <row r="798" spans="1:1" x14ac:dyDescent="0.35">
      <c r="A798" s="14"/>
    </row>
    <row r="799" spans="1:1" x14ac:dyDescent="0.35">
      <c r="A799" s="14"/>
    </row>
    <row r="800" spans="1:1" x14ac:dyDescent="0.35">
      <c r="A800" s="14"/>
    </row>
    <row r="801" spans="1:1" x14ac:dyDescent="0.35">
      <c r="A801" s="14"/>
    </row>
    <row r="802" spans="1:1" x14ac:dyDescent="0.35">
      <c r="A802" s="14"/>
    </row>
    <row r="803" spans="1:1" x14ac:dyDescent="0.35">
      <c r="A803" s="14"/>
    </row>
    <row r="804" spans="1:1" x14ac:dyDescent="0.35">
      <c r="A804" s="14"/>
    </row>
    <row r="805" spans="1:1" x14ac:dyDescent="0.35">
      <c r="A805" s="14"/>
    </row>
    <row r="806" spans="1:1" x14ac:dyDescent="0.35">
      <c r="A806" s="14"/>
    </row>
    <row r="807" spans="1:1" x14ac:dyDescent="0.35">
      <c r="A807" s="14"/>
    </row>
    <row r="808" spans="1:1" x14ac:dyDescent="0.35">
      <c r="A808" s="14"/>
    </row>
    <row r="809" spans="1:1" x14ac:dyDescent="0.35">
      <c r="A809" s="14"/>
    </row>
    <row r="810" spans="1:1" x14ac:dyDescent="0.35">
      <c r="A810" s="14"/>
    </row>
    <row r="811" spans="1:1" x14ac:dyDescent="0.35">
      <c r="A811" s="14"/>
    </row>
    <row r="812" spans="1:1" x14ac:dyDescent="0.35">
      <c r="A812" s="14"/>
    </row>
    <row r="813" spans="1:1" x14ac:dyDescent="0.35">
      <c r="A813" s="14"/>
    </row>
    <row r="814" spans="1:1" x14ac:dyDescent="0.35">
      <c r="A814" s="14"/>
    </row>
    <row r="815" spans="1:1" x14ac:dyDescent="0.35">
      <c r="A815" s="14"/>
    </row>
    <row r="816" spans="1:1" x14ac:dyDescent="0.35">
      <c r="A816" s="14"/>
    </row>
    <row r="817" spans="1:1" x14ac:dyDescent="0.35">
      <c r="A817" s="14"/>
    </row>
    <row r="818" spans="1:1" x14ac:dyDescent="0.35">
      <c r="A818" s="14"/>
    </row>
    <row r="819" spans="1:1" x14ac:dyDescent="0.35">
      <c r="A819" s="14"/>
    </row>
    <row r="820" spans="1:1" x14ac:dyDescent="0.35">
      <c r="A820" s="14"/>
    </row>
    <row r="821" spans="1:1" x14ac:dyDescent="0.35">
      <c r="A821" s="14"/>
    </row>
    <row r="822" spans="1:1" x14ac:dyDescent="0.35">
      <c r="A822" s="14"/>
    </row>
    <row r="823" spans="1:1" x14ac:dyDescent="0.35">
      <c r="A823" s="14"/>
    </row>
    <row r="824" spans="1:1" x14ac:dyDescent="0.35">
      <c r="A824" s="14"/>
    </row>
    <row r="825" spans="1:1" x14ac:dyDescent="0.35">
      <c r="A825" s="14"/>
    </row>
    <row r="826" spans="1:1" x14ac:dyDescent="0.35">
      <c r="A826" s="14"/>
    </row>
    <row r="827" spans="1:1" x14ac:dyDescent="0.35">
      <c r="A827" s="14"/>
    </row>
    <row r="828" spans="1:1" x14ac:dyDescent="0.35">
      <c r="A828" s="14"/>
    </row>
    <row r="829" spans="1:1" x14ac:dyDescent="0.35">
      <c r="A829" s="14"/>
    </row>
    <row r="830" spans="1:1" x14ac:dyDescent="0.35">
      <c r="A830" s="14"/>
    </row>
    <row r="831" spans="1:1" x14ac:dyDescent="0.35">
      <c r="A831" s="14"/>
    </row>
    <row r="832" spans="1:1" x14ac:dyDescent="0.35">
      <c r="A832" s="14"/>
    </row>
    <row r="833" spans="1:1" x14ac:dyDescent="0.35">
      <c r="A833" s="14"/>
    </row>
    <row r="834" spans="1:1" x14ac:dyDescent="0.35">
      <c r="A834" s="14"/>
    </row>
    <row r="835" spans="1:1" x14ac:dyDescent="0.35">
      <c r="A835" s="14"/>
    </row>
    <row r="836" spans="1:1" x14ac:dyDescent="0.35">
      <c r="A836" s="14"/>
    </row>
    <row r="837" spans="1:1" x14ac:dyDescent="0.35">
      <c r="A837" s="14"/>
    </row>
    <row r="838" spans="1:1" x14ac:dyDescent="0.35">
      <c r="A838" s="14"/>
    </row>
    <row r="839" spans="1:1" x14ac:dyDescent="0.35">
      <c r="A839" s="14"/>
    </row>
    <row r="840" spans="1:1" x14ac:dyDescent="0.35">
      <c r="A840" s="14"/>
    </row>
    <row r="841" spans="1:1" x14ac:dyDescent="0.35">
      <c r="A841" s="14"/>
    </row>
    <row r="842" spans="1:1" x14ac:dyDescent="0.35">
      <c r="A842" s="14"/>
    </row>
    <row r="843" spans="1:1" x14ac:dyDescent="0.35">
      <c r="A843" s="14"/>
    </row>
    <row r="844" spans="1:1" x14ac:dyDescent="0.35">
      <c r="A844" s="14"/>
    </row>
    <row r="845" spans="1:1" x14ac:dyDescent="0.35">
      <c r="A845" s="14"/>
    </row>
    <row r="846" spans="1:1" x14ac:dyDescent="0.35">
      <c r="A846" s="14"/>
    </row>
    <row r="847" spans="1:1" x14ac:dyDescent="0.35">
      <c r="A847" s="14"/>
    </row>
    <row r="848" spans="1:1" x14ac:dyDescent="0.35">
      <c r="A848" s="14"/>
    </row>
    <row r="849" spans="1:1" x14ac:dyDescent="0.35">
      <c r="A849" s="14"/>
    </row>
    <row r="850" spans="1:1" x14ac:dyDescent="0.35">
      <c r="A850" s="14"/>
    </row>
    <row r="851" spans="1:1" x14ac:dyDescent="0.35">
      <c r="A851" s="14"/>
    </row>
    <row r="852" spans="1:1" x14ac:dyDescent="0.35">
      <c r="A852" s="14"/>
    </row>
    <row r="853" spans="1:1" x14ac:dyDescent="0.35">
      <c r="A853" s="14"/>
    </row>
    <row r="854" spans="1:1" x14ac:dyDescent="0.35">
      <c r="A854" s="14"/>
    </row>
    <row r="855" spans="1:1" x14ac:dyDescent="0.35">
      <c r="A855" s="14"/>
    </row>
    <row r="856" spans="1:1" x14ac:dyDescent="0.35">
      <c r="A856" s="14"/>
    </row>
    <row r="857" spans="1:1" x14ac:dyDescent="0.35">
      <c r="A857" s="14"/>
    </row>
    <row r="858" spans="1:1" x14ac:dyDescent="0.35">
      <c r="A858" s="14"/>
    </row>
    <row r="859" spans="1:1" x14ac:dyDescent="0.35">
      <c r="A859" s="14"/>
    </row>
    <row r="860" spans="1:1" x14ac:dyDescent="0.35">
      <c r="A860" s="14"/>
    </row>
    <row r="861" spans="1:1" x14ac:dyDescent="0.35">
      <c r="A861" s="14"/>
    </row>
    <row r="862" spans="1:1" x14ac:dyDescent="0.35">
      <c r="A862" s="14"/>
    </row>
    <row r="863" spans="1:1" x14ac:dyDescent="0.35">
      <c r="A863" s="14"/>
    </row>
    <row r="864" spans="1:1" x14ac:dyDescent="0.35">
      <c r="A864" s="14"/>
    </row>
    <row r="865" spans="1:1" x14ac:dyDescent="0.35">
      <c r="A865" s="14"/>
    </row>
    <row r="866" spans="1:1" x14ac:dyDescent="0.35">
      <c r="A866" s="14"/>
    </row>
    <row r="867" spans="1:1" x14ac:dyDescent="0.35">
      <c r="A867" s="14"/>
    </row>
    <row r="868" spans="1:1" x14ac:dyDescent="0.35">
      <c r="A868" s="14"/>
    </row>
    <row r="869" spans="1:1" x14ac:dyDescent="0.35">
      <c r="A869" s="14"/>
    </row>
    <row r="870" spans="1:1" x14ac:dyDescent="0.35">
      <c r="A870" s="14"/>
    </row>
    <row r="871" spans="1:1" x14ac:dyDescent="0.35">
      <c r="A871" s="14"/>
    </row>
    <row r="872" spans="1:1" x14ac:dyDescent="0.35">
      <c r="A872" s="14"/>
    </row>
    <row r="873" spans="1:1" x14ac:dyDescent="0.35">
      <c r="A873" s="14"/>
    </row>
    <row r="874" spans="1:1" x14ac:dyDescent="0.35">
      <c r="A874" s="14"/>
    </row>
    <row r="875" spans="1:1" x14ac:dyDescent="0.35">
      <c r="A875" s="14"/>
    </row>
    <row r="876" spans="1:1" x14ac:dyDescent="0.35">
      <c r="A876" s="14"/>
    </row>
    <row r="877" spans="1:1" x14ac:dyDescent="0.35">
      <c r="A877" s="14"/>
    </row>
    <row r="878" spans="1:1" x14ac:dyDescent="0.35">
      <c r="A878" s="14"/>
    </row>
    <row r="879" spans="1:1" x14ac:dyDescent="0.35">
      <c r="A879" s="14"/>
    </row>
    <row r="880" spans="1:1" x14ac:dyDescent="0.35">
      <c r="A880" s="14"/>
    </row>
    <row r="881" spans="1:1" x14ac:dyDescent="0.35">
      <c r="A881" s="14"/>
    </row>
    <row r="882" spans="1:1" x14ac:dyDescent="0.35">
      <c r="A882" s="14"/>
    </row>
    <row r="883" spans="1:1" x14ac:dyDescent="0.35">
      <c r="A883" s="14"/>
    </row>
    <row r="884" spans="1:1" x14ac:dyDescent="0.35">
      <c r="A884" s="14"/>
    </row>
    <row r="885" spans="1:1" x14ac:dyDescent="0.35">
      <c r="A885" s="14"/>
    </row>
    <row r="886" spans="1:1" x14ac:dyDescent="0.35">
      <c r="A886" s="14"/>
    </row>
    <row r="887" spans="1:1" x14ac:dyDescent="0.35">
      <c r="A887" s="14"/>
    </row>
    <row r="888" spans="1:1" x14ac:dyDescent="0.35">
      <c r="A888" s="14"/>
    </row>
    <row r="889" spans="1:1" x14ac:dyDescent="0.35">
      <c r="A889" s="14"/>
    </row>
    <row r="890" spans="1:1" x14ac:dyDescent="0.35">
      <c r="A890" s="14"/>
    </row>
    <row r="891" spans="1:1" x14ac:dyDescent="0.35">
      <c r="A891" s="14"/>
    </row>
    <row r="892" spans="1:1" x14ac:dyDescent="0.35">
      <c r="A892" s="14"/>
    </row>
    <row r="893" spans="1:1" x14ac:dyDescent="0.35">
      <c r="A893" s="14"/>
    </row>
    <row r="894" spans="1:1" x14ac:dyDescent="0.35">
      <c r="A894" s="14"/>
    </row>
    <row r="895" spans="1:1" x14ac:dyDescent="0.35">
      <c r="A895" s="14"/>
    </row>
    <row r="896" spans="1:1" x14ac:dyDescent="0.35">
      <c r="A896" s="14"/>
    </row>
    <row r="897" spans="1:1" x14ac:dyDescent="0.35">
      <c r="A897" s="14"/>
    </row>
    <row r="898" spans="1:1" x14ac:dyDescent="0.35">
      <c r="A898" s="14"/>
    </row>
    <row r="899" spans="1:1" x14ac:dyDescent="0.35">
      <c r="A899" s="14"/>
    </row>
    <row r="900" spans="1:1" x14ac:dyDescent="0.35">
      <c r="A900" s="14"/>
    </row>
    <row r="901" spans="1:1" x14ac:dyDescent="0.35">
      <c r="A901" s="14"/>
    </row>
    <row r="902" spans="1:1" x14ac:dyDescent="0.35">
      <c r="A902" s="14"/>
    </row>
    <row r="903" spans="1:1" x14ac:dyDescent="0.35">
      <c r="A903" s="14"/>
    </row>
    <row r="904" spans="1:1" x14ac:dyDescent="0.35">
      <c r="A904" s="14"/>
    </row>
    <row r="905" spans="1:1" x14ac:dyDescent="0.35">
      <c r="A905" s="14"/>
    </row>
    <row r="906" spans="1:1" x14ac:dyDescent="0.35">
      <c r="A906" s="14"/>
    </row>
    <row r="907" spans="1:1" x14ac:dyDescent="0.35">
      <c r="A907" s="14"/>
    </row>
    <row r="908" spans="1:1" x14ac:dyDescent="0.35">
      <c r="A908" s="14"/>
    </row>
    <row r="909" spans="1:1" x14ac:dyDescent="0.35">
      <c r="A909" s="14"/>
    </row>
    <row r="910" spans="1:1" x14ac:dyDescent="0.35">
      <c r="A910" s="14"/>
    </row>
    <row r="911" spans="1:1" x14ac:dyDescent="0.35">
      <c r="A911" s="14"/>
    </row>
    <row r="912" spans="1:1" x14ac:dyDescent="0.35">
      <c r="A912" s="14"/>
    </row>
    <row r="913" spans="1:1" x14ac:dyDescent="0.35">
      <c r="A913" s="14"/>
    </row>
    <row r="914" spans="1:1" x14ac:dyDescent="0.35">
      <c r="A914" s="14"/>
    </row>
    <row r="915" spans="1:1" x14ac:dyDescent="0.35">
      <c r="A915" s="14"/>
    </row>
    <row r="916" spans="1:1" x14ac:dyDescent="0.35">
      <c r="A916" s="14"/>
    </row>
    <row r="917" spans="1:1" x14ac:dyDescent="0.35">
      <c r="A917" s="14"/>
    </row>
    <row r="918" spans="1:1" x14ac:dyDescent="0.35">
      <c r="A918" s="14"/>
    </row>
    <row r="919" spans="1:1" x14ac:dyDescent="0.35">
      <c r="A919" s="14"/>
    </row>
    <row r="920" spans="1:1" x14ac:dyDescent="0.35">
      <c r="A920" s="14"/>
    </row>
    <row r="921" spans="1:1" x14ac:dyDescent="0.35">
      <c r="A921" s="14"/>
    </row>
    <row r="922" spans="1:1" x14ac:dyDescent="0.35">
      <c r="A922" s="14"/>
    </row>
    <row r="923" spans="1:1" x14ac:dyDescent="0.35">
      <c r="A923" s="14"/>
    </row>
    <row r="924" spans="1:1" x14ac:dyDescent="0.35">
      <c r="A924" s="14"/>
    </row>
    <row r="925" spans="1:1" x14ac:dyDescent="0.35">
      <c r="A925" s="14"/>
    </row>
    <row r="926" spans="1:1" x14ac:dyDescent="0.35">
      <c r="A926" s="14"/>
    </row>
    <row r="927" spans="1:1" x14ac:dyDescent="0.35">
      <c r="A927" s="14"/>
    </row>
    <row r="928" spans="1:1" x14ac:dyDescent="0.35">
      <c r="A928" s="14"/>
    </row>
    <row r="929" spans="1:1" x14ac:dyDescent="0.35">
      <c r="A929" s="14"/>
    </row>
    <row r="930" spans="1:1" x14ac:dyDescent="0.35">
      <c r="A930" s="14"/>
    </row>
    <row r="931" spans="1:1" x14ac:dyDescent="0.35">
      <c r="A931" s="14"/>
    </row>
    <row r="932" spans="1:1" x14ac:dyDescent="0.35">
      <c r="A932" s="14"/>
    </row>
    <row r="933" spans="1:1" x14ac:dyDescent="0.35">
      <c r="A933" s="14"/>
    </row>
    <row r="934" spans="1:1" x14ac:dyDescent="0.35">
      <c r="A934" s="14"/>
    </row>
    <row r="935" spans="1:1" x14ac:dyDescent="0.35">
      <c r="A935" s="14"/>
    </row>
    <row r="936" spans="1:1" x14ac:dyDescent="0.35">
      <c r="A936" s="14"/>
    </row>
    <row r="937" spans="1:1" x14ac:dyDescent="0.35">
      <c r="A937" s="14"/>
    </row>
    <row r="938" spans="1:1" x14ac:dyDescent="0.35">
      <c r="A938" s="14"/>
    </row>
    <row r="939" spans="1:1" x14ac:dyDescent="0.35">
      <c r="A939" s="14"/>
    </row>
    <row r="940" spans="1:1" x14ac:dyDescent="0.35">
      <c r="A940" s="14"/>
    </row>
    <row r="941" spans="1:1" x14ac:dyDescent="0.35">
      <c r="A941" s="14"/>
    </row>
    <row r="942" spans="1:1" x14ac:dyDescent="0.35">
      <c r="A942" s="14"/>
    </row>
    <row r="943" spans="1:1" x14ac:dyDescent="0.35">
      <c r="A943" s="14"/>
    </row>
    <row r="944" spans="1:1" x14ac:dyDescent="0.35">
      <c r="A944" s="14"/>
    </row>
    <row r="945" spans="1:1" x14ac:dyDescent="0.35">
      <c r="A945" s="14"/>
    </row>
    <row r="946" spans="1:1" x14ac:dyDescent="0.35">
      <c r="A946" s="14"/>
    </row>
    <row r="947" spans="1:1" x14ac:dyDescent="0.35">
      <c r="A947" s="14"/>
    </row>
    <row r="948" spans="1:1" x14ac:dyDescent="0.35">
      <c r="A948" s="14"/>
    </row>
    <row r="949" spans="1:1" x14ac:dyDescent="0.35">
      <c r="A949" s="14"/>
    </row>
    <row r="950" spans="1:1" x14ac:dyDescent="0.35">
      <c r="A950" s="14"/>
    </row>
    <row r="951" spans="1:1" x14ac:dyDescent="0.35">
      <c r="A951" s="14"/>
    </row>
    <row r="952" spans="1:1" x14ac:dyDescent="0.35">
      <c r="A952" s="14"/>
    </row>
    <row r="953" spans="1:1" x14ac:dyDescent="0.35">
      <c r="A953" s="14"/>
    </row>
    <row r="954" spans="1:1" x14ac:dyDescent="0.35">
      <c r="A954" s="14"/>
    </row>
    <row r="955" spans="1:1" x14ac:dyDescent="0.35">
      <c r="A955" s="14"/>
    </row>
    <row r="956" spans="1:1" x14ac:dyDescent="0.35">
      <c r="A956" s="14"/>
    </row>
    <row r="957" spans="1:1" x14ac:dyDescent="0.35">
      <c r="A957" s="14"/>
    </row>
    <row r="958" spans="1:1" x14ac:dyDescent="0.35">
      <c r="A958" s="14"/>
    </row>
    <row r="959" spans="1:1" x14ac:dyDescent="0.35">
      <c r="A959" s="14"/>
    </row>
    <row r="960" spans="1:1" x14ac:dyDescent="0.35">
      <c r="A960" s="14"/>
    </row>
    <row r="961" spans="1:1" x14ac:dyDescent="0.35">
      <c r="A961" s="14"/>
    </row>
    <row r="962" spans="1:1" x14ac:dyDescent="0.35">
      <c r="A962" s="14"/>
    </row>
    <row r="963" spans="1:1" x14ac:dyDescent="0.35">
      <c r="A963" s="14"/>
    </row>
    <row r="964" spans="1:1" x14ac:dyDescent="0.35">
      <c r="A964" s="14"/>
    </row>
    <row r="965" spans="1:1" x14ac:dyDescent="0.35">
      <c r="A965" s="14"/>
    </row>
    <row r="966" spans="1:1" x14ac:dyDescent="0.35">
      <c r="A966" s="14"/>
    </row>
    <row r="967" spans="1:1" x14ac:dyDescent="0.35">
      <c r="A967" s="14"/>
    </row>
    <row r="968" spans="1:1" x14ac:dyDescent="0.35">
      <c r="A968" s="14"/>
    </row>
    <row r="969" spans="1:1" x14ac:dyDescent="0.35">
      <c r="A969" s="14"/>
    </row>
    <row r="970" spans="1:1" x14ac:dyDescent="0.35">
      <c r="A970" s="14"/>
    </row>
    <row r="971" spans="1:1" x14ac:dyDescent="0.35">
      <c r="A971" s="14"/>
    </row>
    <row r="972" spans="1:1" x14ac:dyDescent="0.35">
      <c r="A972" s="14"/>
    </row>
    <row r="973" spans="1:1" x14ac:dyDescent="0.35">
      <c r="A973" s="14"/>
    </row>
    <row r="974" spans="1:1" x14ac:dyDescent="0.35">
      <c r="A974" s="14"/>
    </row>
    <row r="975" spans="1:1" x14ac:dyDescent="0.35">
      <c r="A975" s="14"/>
    </row>
    <row r="976" spans="1:1" x14ac:dyDescent="0.35">
      <c r="A976" s="14"/>
    </row>
    <row r="977" spans="1:1" x14ac:dyDescent="0.35">
      <c r="A977" s="14"/>
    </row>
    <row r="978" spans="1:1" x14ac:dyDescent="0.35">
      <c r="A978" s="14"/>
    </row>
    <row r="979" spans="1:1" x14ac:dyDescent="0.35">
      <c r="A979" s="14"/>
    </row>
    <row r="980" spans="1:1" x14ac:dyDescent="0.35">
      <c r="A980" s="14"/>
    </row>
    <row r="981" spans="1:1" x14ac:dyDescent="0.35">
      <c r="A981" s="14"/>
    </row>
    <row r="982" spans="1:1" x14ac:dyDescent="0.35">
      <c r="A982" s="14"/>
    </row>
    <row r="983" spans="1:1" x14ac:dyDescent="0.35">
      <c r="A983" s="14"/>
    </row>
    <row r="984" spans="1:1" x14ac:dyDescent="0.35">
      <c r="A984" s="14"/>
    </row>
    <row r="985" spans="1:1" x14ac:dyDescent="0.35">
      <c r="A985" s="14"/>
    </row>
    <row r="986" spans="1:1" x14ac:dyDescent="0.35">
      <c r="A986" s="14"/>
    </row>
    <row r="987" spans="1:1" x14ac:dyDescent="0.35">
      <c r="A987" s="14"/>
    </row>
    <row r="988" spans="1:1" x14ac:dyDescent="0.35">
      <c r="A988" s="14"/>
    </row>
    <row r="989" spans="1:1" x14ac:dyDescent="0.35">
      <c r="A989" s="14"/>
    </row>
    <row r="990" spans="1:1" x14ac:dyDescent="0.35">
      <c r="A990" s="14"/>
    </row>
    <row r="991" spans="1:1" x14ac:dyDescent="0.35">
      <c r="A991" s="14"/>
    </row>
    <row r="992" spans="1:1" x14ac:dyDescent="0.35">
      <c r="A992" s="14"/>
    </row>
    <row r="993" spans="1:1" x14ac:dyDescent="0.35">
      <c r="A993" s="14"/>
    </row>
    <row r="994" spans="1:1" x14ac:dyDescent="0.35">
      <c r="A994" s="14"/>
    </row>
    <row r="995" spans="1:1" x14ac:dyDescent="0.35">
      <c r="A995" s="14"/>
    </row>
    <row r="996" spans="1:1" x14ac:dyDescent="0.35">
      <c r="A996" s="14"/>
    </row>
    <row r="997" spans="1:1" x14ac:dyDescent="0.35">
      <c r="A997" s="14"/>
    </row>
    <row r="998" spans="1:1" x14ac:dyDescent="0.35">
      <c r="A998" s="14"/>
    </row>
    <row r="999" spans="1:1" x14ac:dyDescent="0.35">
      <c r="A999" s="14"/>
    </row>
    <row r="1000" spans="1:1" x14ac:dyDescent="0.35">
      <c r="A1000" s="14"/>
    </row>
  </sheetData>
  <pageMargins left="0.7" right="0.7" top="0.75" bottom="0.75" header="0.3" footer="0.3"/>
  <pageSetup paperSize="9" orientation="portrait" horizontalDpi="300" verticalDpi="300"/>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X1000"/>
  <sheetViews>
    <sheetView workbookViewId="0"/>
  </sheetViews>
  <sheetFormatPr defaultColWidth="11.07421875" defaultRowHeight="15.5" x14ac:dyDescent="0.35"/>
  <cols>
    <col min="1" max="1" width="10.3046875" customWidth="1"/>
    <col min="2" max="4" width="32.69140625" customWidth="1"/>
    <col min="5" max="6" width="16.69140625" customWidth="1"/>
  </cols>
  <sheetData>
    <row r="1" spans="1:50" ht="20" x14ac:dyDescent="0.4">
      <c r="A1" s="30" t="s">
        <v>71</v>
      </c>
    </row>
    <row r="2" spans="1:50" x14ac:dyDescent="0.35">
      <c r="A2" s="7" t="s">
        <v>8</v>
      </c>
    </row>
    <row r="3" spans="1:50" x14ac:dyDescent="0.35">
      <c r="A3" s="7" t="s">
        <v>133</v>
      </c>
    </row>
    <row r="4" spans="1:50" x14ac:dyDescent="0.35">
      <c r="A4" s="7" t="s">
        <v>398</v>
      </c>
    </row>
    <row r="5" spans="1:50" x14ac:dyDescent="0.35">
      <c r="A5" s="7" t="s">
        <v>431</v>
      </c>
    </row>
    <row r="6" spans="1:50" ht="79" customHeight="1" x14ac:dyDescent="0.35">
      <c r="A6" s="8" t="s">
        <v>107</v>
      </c>
      <c r="B6" s="5" t="s">
        <v>432</v>
      </c>
      <c r="C6" s="5" t="s">
        <v>403</v>
      </c>
      <c r="D6" s="5" t="s">
        <v>433</v>
      </c>
      <c r="E6" s="5" t="s">
        <v>137</v>
      </c>
      <c r="F6" s="5" t="s">
        <v>138</v>
      </c>
    </row>
    <row r="7" spans="1:50" x14ac:dyDescent="0.35">
      <c r="A7" s="7" t="s">
        <v>126</v>
      </c>
      <c r="B7" s="4">
        <v>23</v>
      </c>
      <c r="C7" s="4">
        <v>445</v>
      </c>
      <c r="D7" s="11">
        <v>5.2</v>
      </c>
      <c r="E7" s="11">
        <v>3.5</v>
      </c>
      <c r="F7" s="11">
        <v>7.6</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127</v>
      </c>
      <c r="B8" s="4">
        <v>17</v>
      </c>
      <c r="C8" s="4">
        <v>449</v>
      </c>
      <c r="D8" s="11">
        <v>3.8</v>
      </c>
      <c r="E8" s="11">
        <v>2.4</v>
      </c>
      <c r="F8" s="11">
        <v>6</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128</v>
      </c>
      <c r="B9" s="4">
        <v>20</v>
      </c>
      <c r="C9" s="4">
        <v>374</v>
      </c>
      <c r="D9" s="11">
        <v>5.3</v>
      </c>
      <c r="E9" s="11">
        <v>3.5</v>
      </c>
      <c r="F9" s="11">
        <v>8.1</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129</v>
      </c>
      <c r="B10" s="4">
        <v>12</v>
      </c>
      <c r="C10" s="4">
        <v>432</v>
      </c>
      <c r="D10" s="11">
        <v>2.8</v>
      </c>
      <c r="E10" s="11">
        <v>1.6</v>
      </c>
      <c r="F10" s="11">
        <v>4.8</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130</v>
      </c>
      <c r="B11" s="4">
        <v>11</v>
      </c>
      <c r="C11" s="4">
        <v>435</v>
      </c>
      <c r="D11" s="11">
        <v>2.5</v>
      </c>
      <c r="E11" s="11">
        <v>1.4</v>
      </c>
      <c r="F11" s="11">
        <v>4.5</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t="s">
        <v>131</v>
      </c>
      <c r="B12" s="4">
        <v>16</v>
      </c>
      <c r="C12" s="4">
        <v>463</v>
      </c>
      <c r="D12" s="11">
        <v>3.5</v>
      </c>
      <c r="E12" s="11">
        <v>2.1</v>
      </c>
      <c r="F12" s="11">
        <v>5.5</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X1000"/>
  <sheetViews>
    <sheetView workbookViewId="0"/>
  </sheetViews>
  <sheetFormatPr defaultColWidth="11.07421875" defaultRowHeight="15.5" x14ac:dyDescent="0.35"/>
  <cols>
    <col min="1" max="1" width="8.765625" customWidth="1"/>
    <col min="2" max="2" width="32.69140625" customWidth="1"/>
    <col min="3" max="3" width="16.69140625" customWidth="1"/>
    <col min="4" max="4" width="32.69140625" customWidth="1"/>
    <col min="5" max="6" width="16.69140625" customWidth="1"/>
  </cols>
  <sheetData>
    <row r="1" spans="1:50" ht="20" x14ac:dyDescent="0.4">
      <c r="A1" s="30" t="s">
        <v>73</v>
      </c>
    </row>
    <row r="2" spans="1:50" x14ac:dyDescent="0.35">
      <c r="A2" s="7" t="s">
        <v>8</v>
      </c>
    </row>
    <row r="3" spans="1:50" x14ac:dyDescent="0.35">
      <c r="A3" s="7" t="s">
        <v>133</v>
      </c>
    </row>
    <row r="4" spans="1:50" x14ac:dyDescent="0.35">
      <c r="A4" s="7" t="s">
        <v>434</v>
      </c>
    </row>
    <row r="5" spans="1:50" ht="77" customHeight="1" x14ac:dyDescent="0.35">
      <c r="A5" s="8" t="s">
        <v>107</v>
      </c>
      <c r="B5" s="34" t="s">
        <v>510</v>
      </c>
      <c r="C5" s="5" t="s">
        <v>386</v>
      </c>
      <c r="D5" s="34" t="s">
        <v>511</v>
      </c>
      <c r="E5" s="5" t="s">
        <v>137</v>
      </c>
      <c r="F5" s="5" t="s">
        <v>138</v>
      </c>
    </row>
    <row r="6" spans="1:50" x14ac:dyDescent="0.35">
      <c r="A6" s="7" t="s">
        <v>127</v>
      </c>
      <c r="B6" s="4">
        <v>40</v>
      </c>
      <c r="C6" s="4">
        <v>274</v>
      </c>
      <c r="D6" s="11">
        <v>14.6</v>
      </c>
      <c r="E6" s="11">
        <v>10.9</v>
      </c>
      <c r="F6" s="11">
        <v>19.3</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128</v>
      </c>
      <c r="B7" s="4">
        <v>42</v>
      </c>
      <c r="C7" s="4">
        <v>209</v>
      </c>
      <c r="D7" s="11">
        <v>20.100000000000001</v>
      </c>
      <c r="E7" s="11">
        <v>15.2</v>
      </c>
      <c r="F7" s="11">
        <v>26</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129</v>
      </c>
      <c r="B8" s="4">
        <v>53</v>
      </c>
      <c r="C8" s="4">
        <v>256</v>
      </c>
      <c r="D8" s="11">
        <v>20.7</v>
      </c>
      <c r="E8" s="11">
        <v>16.2</v>
      </c>
      <c r="F8" s="11">
        <v>26.1</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130</v>
      </c>
      <c r="B9" s="4">
        <v>56</v>
      </c>
      <c r="C9" s="4">
        <v>245</v>
      </c>
      <c r="D9" s="11">
        <v>22.9</v>
      </c>
      <c r="E9" s="11">
        <v>18</v>
      </c>
      <c r="F9" s="11">
        <v>28.5</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131</v>
      </c>
      <c r="B10" s="4">
        <v>72</v>
      </c>
      <c r="C10" s="4">
        <v>256</v>
      </c>
      <c r="D10" s="11">
        <v>28.1</v>
      </c>
      <c r="E10" s="11">
        <v>23</v>
      </c>
      <c r="F10" s="11">
        <v>33.9</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132</v>
      </c>
      <c r="B11" s="4">
        <v>83</v>
      </c>
      <c r="C11" s="4">
        <v>303</v>
      </c>
      <c r="D11" s="11">
        <v>27.4</v>
      </c>
      <c r="E11" s="11">
        <v>22.7</v>
      </c>
      <c r="F11" s="11">
        <v>32.700000000000003</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X100"/>
  <sheetViews>
    <sheetView workbookViewId="0"/>
  </sheetViews>
  <sheetFormatPr defaultColWidth="11.07421875" defaultRowHeight="15.5" x14ac:dyDescent="0.35"/>
  <cols>
    <col min="1" max="1" width="27.69140625" customWidth="1"/>
    <col min="2" max="2" width="16.69140625" customWidth="1"/>
    <col min="3" max="3" width="19.07421875" style="10" customWidth="1"/>
    <col min="4" max="4" width="21.69140625" customWidth="1"/>
    <col min="5" max="5" width="19.3046875" customWidth="1"/>
    <col min="6" max="7" width="32.69140625" customWidth="1"/>
  </cols>
  <sheetData>
    <row r="1" spans="1:50" ht="20" x14ac:dyDescent="0.4">
      <c r="A1" s="30" t="s">
        <v>75</v>
      </c>
    </row>
    <row r="2" spans="1:50" x14ac:dyDescent="0.35">
      <c r="A2" t="s">
        <v>8</v>
      </c>
    </row>
    <row r="3" spans="1:50" x14ac:dyDescent="0.35">
      <c r="A3" t="s">
        <v>434</v>
      </c>
    </row>
    <row r="4" spans="1:50" ht="54.5" customHeight="1" x14ac:dyDescent="0.35">
      <c r="A4" s="6" t="s">
        <v>435</v>
      </c>
      <c r="B4" s="5" t="s">
        <v>436</v>
      </c>
      <c r="C4" s="31" t="s">
        <v>437</v>
      </c>
      <c r="D4" s="5" t="s">
        <v>438</v>
      </c>
      <c r="E4" s="5" t="s">
        <v>439</v>
      </c>
      <c r="F4" s="5" t="s">
        <v>440</v>
      </c>
      <c r="G4" s="5" t="s">
        <v>441</v>
      </c>
    </row>
    <row r="5" spans="1:50" x14ac:dyDescent="0.35">
      <c r="A5" s="22" t="s">
        <v>512</v>
      </c>
      <c r="B5" s="4">
        <v>207</v>
      </c>
      <c r="C5" s="32">
        <v>1046</v>
      </c>
      <c r="D5" s="4">
        <v>793</v>
      </c>
      <c r="E5" s="4">
        <v>166</v>
      </c>
      <c r="F5" s="4">
        <v>83</v>
      </c>
      <c r="G5" s="11">
        <v>50</v>
      </c>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22" t="s">
        <v>513</v>
      </c>
      <c r="B6" s="4">
        <v>60</v>
      </c>
      <c r="C6" s="32">
        <v>285</v>
      </c>
      <c r="D6" s="4">
        <v>208</v>
      </c>
      <c r="E6" s="4">
        <v>25</v>
      </c>
      <c r="F6" s="4">
        <v>11</v>
      </c>
      <c r="G6" s="11">
        <v>44</v>
      </c>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1" t="s">
        <v>442</v>
      </c>
      <c r="B7" s="4">
        <v>256</v>
      </c>
      <c r="C7" s="32">
        <v>1298</v>
      </c>
      <c r="D7" s="4">
        <v>971</v>
      </c>
      <c r="E7" s="4">
        <v>188</v>
      </c>
      <c r="F7" s="4">
        <v>92</v>
      </c>
      <c r="G7" s="11">
        <v>48.9</v>
      </c>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22" t="s">
        <v>514</v>
      </c>
      <c r="B8" s="4">
        <v>11</v>
      </c>
      <c r="C8" s="32">
        <v>33</v>
      </c>
      <c r="D8" s="4">
        <v>30</v>
      </c>
      <c r="E8" s="4">
        <v>3</v>
      </c>
      <c r="F8" s="4">
        <v>2</v>
      </c>
      <c r="G8" s="11">
        <v>66.7</v>
      </c>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7:50" x14ac:dyDescent="0.35">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7:50" x14ac:dyDescent="0.35">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7:50" x14ac:dyDescent="0.35">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7:50" x14ac:dyDescent="0.35">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7:50" x14ac:dyDescent="0.35">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7:50" x14ac:dyDescent="0.35">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7:50" x14ac:dyDescent="0.35">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7:50" x14ac:dyDescent="0.35">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7:50" x14ac:dyDescent="0.35">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7:50" x14ac:dyDescent="0.35">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7:50" x14ac:dyDescent="0.35">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7:50" x14ac:dyDescent="0.35">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7:50" x14ac:dyDescent="0.35">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7:50" x14ac:dyDescent="0.35">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7:50" x14ac:dyDescent="0.35">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7:50" x14ac:dyDescent="0.35">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7:50" x14ac:dyDescent="0.35">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7:50" x14ac:dyDescent="0.35">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7:50" x14ac:dyDescent="0.35">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7:50" x14ac:dyDescent="0.35">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7:50" x14ac:dyDescent="0.35">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7:50" x14ac:dyDescent="0.35">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7:50" x14ac:dyDescent="0.35">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7:50" x14ac:dyDescent="0.35">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7:50" x14ac:dyDescent="0.35">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7:50" x14ac:dyDescent="0.35">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7:50" x14ac:dyDescent="0.35">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7:50" x14ac:dyDescent="0.35">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7:50" x14ac:dyDescent="0.35">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7:50" x14ac:dyDescent="0.35">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7:50" x14ac:dyDescent="0.35">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7:50" x14ac:dyDescent="0.35">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7:50" x14ac:dyDescent="0.35">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7:50" x14ac:dyDescent="0.35">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7:50" x14ac:dyDescent="0.35">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7:50" x14ac:dyDescent="0.35">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7:50" x14ac:dyDescent="0.35">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7:50" x14ac:dyDescent="0.35">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7:50" x14ac:dyDescent="0.35">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7:50" x14ac:dyDescent="0.35">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7:50" x14ac:dyDescent="0.35">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7:50" x14ac:dyDescent="0.35">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7:50" x14ac:dyDescent="0.35">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7:50" x14ac:dyDescent="0.35">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7:50" x14ac:dyDescent="0.35">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7:50" x14ac:dyDescent="0.35">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7:50" x14ac:dyDescent="0.35">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7:50" x14ac:dyDescent="0.35">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7:50" x14ac:dyDescent="0.35">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7:50" x14ac:dyDescent="0.35">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7:50" x14ac:dyDescent="0.35">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7:50" x14ac:dyDescent="0.35">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7:50" x14ac:dyDescent="0.35">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7:50" x14ac:dyDescent="0.35">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7:50" x14ac:dyDescent="0.35">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7:50" x14ac:dyDescent="0.35">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7:50" x14ac:dyDescent="0.35">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7:50" x14ac:dyDescent="0.35">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7:50" x14ac:dyDescent="0.35">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7:50" x14ac:dyDescent="0.35">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7:50" x14ac:dyDescent="0.35">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7:50" x14ac:dyDescent="0.35">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7:50" x14ac:dyDescent="0.35">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7:50" x14ac:dyDescent="0.35">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7:50" x14ac:dyDescent="0.35">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7:50" x14ac:dyDescent="0.35">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7:50" x14ac:dyDescent="0.35">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7:50" x14ac:dyDescent="0.35">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7:50" x14ac:dyDescent="0.35">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7:50" x14ac:dyDescent="0.35">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7:50" x14ac:dyDescent="0.35">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7:50" x14ac:dyDescent="0.35">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7:50" x14ac:dyDescent="0.35">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7:50" x14ac:dyDescent="0.35">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7:50" x14ac:dyDescent="0.35">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7:50" x14ac:dyDescent="0.35">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7:50" x14ac:dyDescent="0.35">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7:50" x14ac:dyDescent="0.35">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7:50" x14ac:dyDescent="0.35">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7:50" x14ac:dyDescent="0.35">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7:50" x14ac:dyDescent="0.35">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7:50" x14ac:dyDescent="0.35">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7:50" x14ac:dyDescent="0.35">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7:50" x14ac:dyDescent="0.35">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sheetData>
  <pageMargins left="0.7" right="0.7" top="0.75" bottom="0.75" header="0.3" footer="0.3"/>
  <pageSetup paperSize="9" orientation="portrait" horizontalDpi="300" verticalDpi="300"/>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X1000"/>
  <sheetViews>
    <sheetView workbookViewId="0"/>
  </sheetViews>
  <sheetFormatPr defaultColWidth="11.07421875" defaultRowHeight="15.5" x14ac:dyDescent="0.35"/>
  <cols>
    <col min="1" max="1" width="10.53515625" customWidth="1"/>
    <col min="2" max="4" width="32.69140625" customWidth="1"/>
    <col min="5" max="6" width="16.69140625" customWidth="1"/>
  </cols>
  <sheetData>
    <row r="1" spans="1:50" ht="20" x14ac:dyDescent="0.4">
      <c r="A1" s="30" t="s">
        <v>77</v>
      </c>
    </row>
    <row r="2" spans="1:50" x14ac:dyDescent="0.35">
      <c r="A2" s="7" t="s">
        <v>8</v>
      </c>
    </row>
    <row r="3" spans="1:50" x14ac:dyDescent="0.35">
      <c r="A3" s="7" t="s">
        <v>133</v>
      </c>
    </row>
    <row r="4" spans="1:50" ht="77" customHeight="1" x14ac:dyDescent="0.35">
      <c r="A4" s="8" t="s">
        <v>107</v>
      </c>
      <c r="B4" s="34" t="s">
        <v>515</v>
      </c>
      <c r="C4" s="5" t="s">
        <v>443</v>
      </c>
      <c r="D4" s="34" t="s">
        <v>516</v>
      </c>
      <c r="E4" s="5" t="s">
        <v>137</v>
      </c>
      <c r="F4" s="5" t="s">
        <v>138</v>
      </c>
    </row>
    <row r="5" spans="1:50" x14ac:dyDescent="0.35">
      <c r="A5" s="7" t="s">
        <v>126</v>
      </c>
      <c r="B5" s="4">
        <v>108</v>
      </c>
      <c r="C5" s="4">
        <v>314</v>
      </c>
      <c r="D5" s="11">
        <v>34.4</v>
      </c>
      <c r="E5" s="11">
        <v>29.4</v>
      </c>
      <c r="F5" s="11">
        <v>39.799999999999997</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7" t="s">
        <v>127</v>
      </c>
      <c r="B6" s="4">
        <v>114</v>
      </c>
      <c r="C6" s="4">
        <v>339</v>
      </c>
      <c r="D6" s="11">
        <v>33.6</v>
      </c>
      <c r="E6" s="11">
        <v>28.8</v>
      </c>
      <c r="F6" s="11">
        <v>38.799999999999997</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7" t="s">
        <v>128</v>
      </c>
      <c r="B7" s="4">
        <v>122</v>
      </c>
      <c r="C7" s="4">
        <v>310</v>
      </c>
      <c r="D7" s="11">
        <v>39.4</v>
      </c>
      <c r="E7" s="11">
        <v>34.1</v>
      </c>
      <c r="F7" s="11">
        <v>44.9</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7" t="s">
        <v>129</v>
      </c>
      <c r="B8" s="4">
        <v>163</v>
      </c>
      <c r="C8" s="4">
        <v>395</v>
      </c>
      <c r="D8" s="11">
        <v>41.3</v>
      </c>
      <c r="E8" s="11">
        <v>36.5</v>
      </c>
      <c r="F8" s="11">
        <v>46.2</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7" t="s">
        <v>130</v>
      </c>
      <c r="B9" s="4">
        <v>162</v>
      </c>
      <c r="C9" s="4">
        <v>371</v>
      </c>
      <c r="D9" s="11">
        <v>43.7</v>
      </c>
      <c r="E9" s="11">
        <v>38.700000000000003</v>
      </c>
      <c r="F9" s="11">
        <v>48.8</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7" t="s">
        <v>131</v>
      </c>
      <c r="B10" s="4">
        <v>206</v>
      </c>
      <c r="C10" s="4">
        <v>424</v>
      </c>
      <c r="D10" s="11">
        <v>48.6</v>
      </c>
      <c r="E10" s="11">
        <v>43.9</v>
      </c>
      <c r="F10" s="11">
        <v>53.3</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7" t="s">
        <v>132</v>
      </c>
      <c r="B11" s="4">
        <v>258</v>
      </c>
      <c r="C11" s="4">
        <v>472</v>
      </c>
      <c r="D11" s="11">
        <v>54.7</v>
      </c>
      <c r="E11" s="11">
        <v>50.2</v>
      </c>
      <c r="F11" s="11">
        <v>59.1</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7"/>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7"/>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7"/>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7"/>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7"/>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7"/>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7"/>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7"/>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7"/>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7"/>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7"/>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7"/>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7"/>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7"/>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7"/>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7"/>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7"/>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7"/>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7"/>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7"/>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7"/>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7"/>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7"/>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7"/>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7"/>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7"/>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7"/>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7"/>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7"/>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7"/>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7"/>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7"/>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7"/>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7"/>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7"/>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7"/>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7"/>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7"/>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7"/>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7"/>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7"/>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7"/>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7"/>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7"/>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7"/>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7"/>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7"/>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7"/>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7"/>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7"/>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7"/>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7"/>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7"/>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7"/>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7"/>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A67" s="7"/>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A68" s="7"/>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A69" s="7"/>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A70" s="7"/>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A71" s="7"/>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A72" s="7"/>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A73" s="7"/>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A74" s="7"/>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A75" s="7"/>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A76" s="7"/>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A77" s="7"/>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A78" s="7"/>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A79" s="7"/>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A80" s="7"/>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x14ac:dyDescent="0.35">
      <c r="A81" s="7"/>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1:50" x14ac:dyDescent="0.35">
      <c r="A82" s="7"/>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1:50" x14ac:dyDescent="0.35">
      <c r="A83" s="7"/>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1:50" x14ac:dyDescent="0.35">
      <c r="A84" s="7"/>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1:50" x14ac:dyDescent="0.35">
      <c r="A85" s="7"/>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1:50" x14ac:dyDescent="0.35">
      <c r="A86" s="7"/>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1:50" x14ac:dyDescent="0.35">
      <c r="A87" s="7"/>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1:50" x14ac:dyDescent="0.35">
      <c r="A88" s="7"/>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1:50" x14ac:dyDescent="0.35">
      <c r="A89" s="7"/>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1:50" x14ac:dyDescent="0.35">
      <c r="A90" s="7"/>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1:50" x14ac:dyDescent="0.35">
      <c r="A91" s="7"/>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1:50" x14ac:dyDescent="0.35">
      <c r="A92" s="7"/>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1:50" x14ac:dyDescent="0.35">
      <c r="A93" s="7"/>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1:50" x14ac:dyDescent="0.35">
      <c r="A94" s="7"/>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1:50" x14ac:dyDescent="0.35">
      <c r="A95" s="7"/>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1:50" x14ac:dyDescent="0.35">
      <c r="A96" s="7"/>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1:50" x14ac:dyDescent="0.35">
      <c r="A97" s="7"/>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1:50" x14ac:dyDescent="0.35">
      <c r="A98" s="7"/>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1:50" x14ac:dyDescent="0.35">
      <c r="A99" s="7"/>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1:50" x14ac:dyDescent="0.35">
      <c r="A100" s="7"/>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Y66"/>
  <sheetViews>
    <sheetView workbookViewId="0"/>
  </sheetViews>
  <sheetFormatPr defaultColWidth="11.07421875" defaultRowHeight="15.5" x14ac:dyDescent="0.35"/>
  <cols>
    <col min="1" max="1" width="23.3046875" customWidth="1"/>
    <col min="2" max="2" width="9.765625" customWidth="1"/>
    <col min="3" max="3" width="9.69140625" customWidth="1"/>
    <col min="4" max="4" width="9.3828125" customWidth="1"/>
    <col min="5" max="5" width="9.53515625" customWidth="1"/>
    <col min="6" max="6" width="10.53515625" customWidth="1"/>
    <col min="7" max="7" width="10.3828125" customWidth="1"/>
    <col min="8" max="8" width="9.4609375" customWidth="1"/>
    <col min="9" max="9" width="9.53515625" customWidth="1"/>
    <col min="10" max="10" width="10.15234375" customWidth="1"/>
    <col min="11" max="11" width="9.69140625" customWidth="1"/>
    <col min="12" max="12" width="10.3046875" customWidth="1"/>
    <col min="13" max="13" width="9.921875" customWidth="1"/>
    <col min="14" max="14" width="10.23046875" customWidth="1"/>
    <col min="15" max="15" width="10" customWidth="1"/>
    <col min="16" max="16" width="10.3046875" customWidth="1"/>
    <col min="17" max="17" width="9.61328125" customWidth="1"/>
    <col min="18" max="18" width="9.765625" customWidth="1"/>
    <col min="19" max="19" width="10.53515625" customWidth="1"/>
    <col min="20" max="20" width="9.921875" customWidth="1"/>
    <col min="21" max="21" width="9.61328125" customWidth="1"/>
    <col min="22" max="22" width="9.84375" customWidth="1"/>
    <col min="23" max="23" width="9.15234375" customWidth="1"/>
    <col min="24" max="24" width="10.3046875" customWidth="1"/>
    <col min="25" max="25" width="9.84375" customWidth="1"/>
  </cols>
  <sheetData>
    <row r="1" spans="1:25" ht="20" x14ac:dyDescent="0.4">
      <c r="A1" s="23" t="s">
        <v>79</v>
      </c>
    </row>
    <row r="2" spans="1:25" x14ac:dyDescent="0.35">
      <c r="A2" t="s">
        <v>8</v>
      </c>
    </row>
    <row r="3" spans="1:25" ht="44" customHeight="1" x14ac:dyDescent="0.35">
      <c r="A3" s="6" t="s">
        <v>444</v>
      </c>
      <c r="B3" s="5" t="s">
        <v>109</v>
      </c>
      <c r="C3" s="5" t="s">
        <v>110</v>
      </c>
      <c r="D3" s="5" t="s">
        <v>111</v>
      </c>
      <c r="E3" s="5" t="s">
        <v>112</v>
      </c>
      <c r="F3" s="5" t="s">
        <v>113</v>
      </c>
      <c r="G3" s="5" t="s">
        <v>114</v>
      </c>
      <c r="H3" s="5" t="s">
        <v>115</v>
      </c>
      <c r="I3" s="5" t="s">
        <v>116</v>
      </c>
      <c r="J3" s="5" t="s">
        <v>117</v>
      </c>
      <c r="K3" s="5" t="s">
        <v>118</v>
      </c>
      <c r="L3" s="5" t="s">
        <v>119</v>
      </c>
      <c r="M3" s="5" t="s">
        <v>120</v>
      </c>
      <c r="N3" s="5" t="s">
        <v>121</v>
      </c>
      <c r="O3" s="5" t="s">
        <v>122</v>
      </c>
      <c r="P3" s="5" t="s">
        <v>123</v>
      </c>
      <c r="Q3" s="5" t="s">
        <v>124</v>
      </c>
      <c r="R3" s="5" t="s">
        <v>125</v>
      </c>
      <c r="S3" s="5" t="s">
        <v>126</v>
      </c>
      <c r="T3" s="5" t="s">
        <v>127</v>
      </c>
      <c r="U3" s="5" t="s">
        <v>128</v>
      </c>
      <c r="V3" s="5" t="s">
        <v>129</v>
      </c>
      <c r="W3" s="5" t="s">
        <v>130</v>
      </c>
      <c r="X3" s="5" t="s">
        <v>131</v>
      </c>
      <c r="Y3" s="5" t="s">
        <v>132</v>
      </c>
    </row>
    <row r="4" spans="1:25" x14ac:dyDescent="0.35">
      <c r="A4" s="1" t="s">
        <v>163</v>
      </c>
      <c r="B4" s="4">
        <v>4</v>
      </c>
      <c r="C4" s="4">
        <v>4</v>
      </c>
      <c r="D4" s="4">
        <v>6</v>
      </c>
      <c r="E4" s="4">
        <v>4</v>
      </c>
      <c r="F4" s="4">
        <v>9</v>
      </c>
      <c r="G4" s="4">
        <v>4</v>
      </c>
      <c r="H4" s="4">
        <v>6</v>
      </c>
      <c r="I4" s="4">
        <v>7</v>
      </c>
      <c r="J4" s="4">
        <v>9</v>
      </c>
      <c r="K4" s="4">
        <v>12</v>
      </c>
      <c r="L4" s="4">
        <v>10</v>
      </c>
      <c r="M4" s="4">
        <v>10</v>
      </c>
      <c r="N4" s="4">
        <v>6</v>
      </c>
      <c r="O4" s="4">
        <v>14</v>
      </c>
      <c r="P4" s="4">
        <v>7</v>
      </c>
      <c r="Q4" s="4">
        <v>3</v>
      </c>
      <c r="R4" s="4">
        <v>5</v>
      </c>
      <c r="S4" s="4">
        <v>7</v>
      </c>
      <c r="T4" s="4">
        <v>7</v>
      </c>
      <c r="U4" s="4">
        <v>5</v>
      </c>
      <c r="V4" s="4">
        <v>13</v>
      </c>
      <c r="W4" s="4">
        <v>5</v>
      </c>
      <c r="X4" s="4">
        <v>11</v>
      </c>
      <c r="Y4" s="4">
        <v>6</v>
      </c>
    </row>
    <row r="5" spans="1:25" x14ac:dyDescent="0.35">
      <c r="A5" s="1" t="s">
        <v>164</v>
      </c>
      <c r="B5" s="4">
        <v>24</v>
      </c>
      <c r="C5" s="4">
        <v>6</v>
      </c>
      <c r="D5" s="4">
        <v>3</v>
      </c>
      <c r="E5" s="4">
        <v>14</v>
      </c>
      <c r="F5" s="4">
        <v>15</v>
      </c>
      <c r="G5" s="4">
        <v>15</v>
      </c>
      <c r="H5" s="4">
        <v>30</v>
      </c>
      <c r="I5" s="4">
        <v>28</v>
      </c>
      <c r="J5" s="4">
        <v>35</v>
      </c>
      <c r="K5" s="4">
        <v>22</v>
      </c>
      <c r="L5" s="4">
        <v>23</v>
      </c>
      <c r="M5" s="4">
        <v>31</v>
      </c>
      <c r="N5" s="4">
        <v>15</v>
      </c>
      <c r="O5" s="4">
        <v>22</v>
      </c>
      <c r="P5" s="4">
        <v>24</v>
      </c>
      <c r="Q5" s="4">
        <v>19</v>
      </c>
      <c r="R5" s="4">
        <v>15</v>
      </c>
      <c r="S5" s="4">
        <v>19</v>
      </c>
      <c r="T5" s="4">
        <v>10</v>
      </c>
      <c r="U5" s="4">
        <v>12</v>
      </c>
      <c r="V5" s="4">
        <v>15</v>
      </c>
      <c r="W5" s="4">
        <v>10</v>
      </c>
      <c r="X5" s="4">
        <v>13</v>
      </c>
      <c r="Y5" s="4">
        <v>13</v>
      </c>
    </row>
    <row r="6" spans="1:25" x14ac:dyDescent="0.35">
      <c r="A6" s="1" t="s">
        <v>165</v>
      </c>
      <c r="B6" s="4">
        <v>38</v>
      </c>
      <c r="C6" s="4">
        <v>50</v>
      </c>
      <c r="D6" s="4">
        <v>47</v>
      </c>
      <c r="E6" s="4">
        <v>32</v>
      </c>
      <c r="F6" s="4">
        <v>40</v>
      </c>
      <c r="G6" s="4">
        <v>41</v>
      </c>
      <c r="H6" s="4">
        <v>37</v>
      </c>
      <c r="I6" s="4">
        <v>34</v>
      </c>
      <c r="J6" s="4">
        <v>30</v>
      </c>
      <c r="K6" s="4">
        <v>48</v>
      </c>
      <c r="L6" s="4">
        <v>52</v>
      </c>
      <c r="M6" s="4">
        <v>54</v>
      </c>
      <c r="N6" s="4">
        <v>44</v>
      </c>
      <c r="O6" s="4">
        <v>39</v>
      </c>
      <c r="P6" s="4">
        <v>42</v>
      </c>
      <c r="Q6" s="4">
        <v>53</v>
      </c>
      <c r="R6" s="4">
        <v>43</v>
      </c>
      <c r="S6" s="4">
        <v>48</v>
      </c>
      <c r="T6" s="4">
        <v>47</v>
      </c>
      <c r="U6" s="4">
        <v>35</v>
      </c>
      <c r="V6" s="4">
        <v>28</v>
      </c>
      <c r="W6" s="4">
        <v>30</v>
      </c>
      <c r="X6" s="4">
        <v>39</v>
      </c>
      <c r="Y6" s="4">
        <v>43</v>
      </c>
    </row>
    <row r="7" spans="1:25" x14ac:dyDescent="0.35">
      <c r="A7" s="1" t="s">
        <v>445</v>
      </c>
      <c r="B7" s="4">
        <v>11</v>
      </c>
      <c r="C7" s="4">
        <v>9</v>
      </c>
      <c r="D7" s="4">
        <v>7</v>
      </c>
      <c r="E7" s="4">
        <v>9</v>
      </c>
      <c r="F7" s="4">
        <v>7</v>
      </c>
      <c r="G7" s="4">
        <v>4</v>
      </c>
      <c r="H7" s="4">
        <v>5</v>
      </c>
      <c r="I7" s="4">
        <v>9</v>
      </c>
      <c r="J7" s="4">
        <v>10</v>
      </c>
      <c r="K7" s="4">
        <v>7</v>
      </c>
      <c r="L7" s="4">
        <v>5</v>
      </c>
      <c r="M7" s="4">
        <v>6</v>
      </c>
      <c r="N7" s="4">
        <v>5</v>
      </c>
      <c r="O7" s="4">
        <v>6</v>
      </c>
      <c r="P7" s="4">
        <v>8</v>
      </c>
      <c r="Q7" s="4">
        <v>6</v>
      </c>
      <c r="R7" s="4">
        <v>4</v>
      </c>
      <c r="S7" s="4">
        <v>2</v>
      </c>
      <c r="T7" s="4">
        <v>4</v>
      </c>
      <c r="U7" s="4">
        <v>5</v>
      </c>
      <c r="V7" s="4">
        <v>3</v>
      </c>
      <c r="W7" s="4">
        <v>3</v>
      </c>
      <c r="X7" s="4">
        <v>6</v>
      </c>
      <c r="Y7" s="4">
        <v>11</v>
      </c>
    </row>
    <row r="8" spans="1:25" x14ac:dyDescent="0.35">
      <c r="A8" s="1" t="s">
        <v>446</v>
      </c>
      <c r="B8" s="4">
        <v>8</v>
      </c>
      <c r="C8" s="4">
        <v>6</v>
      </c>
      <c r="D8" s="4">
        <v>2</v>
      </c>
      <c r="E8" s="4">
        <v>3</v>
      </c>
      <c r="F8" s="4">
        <v>4</v>
      </c>
      <c r="G8" s="4">
        <v>3</v>
      </c>
      <c r="H8" s="4">
        <v>1</v>
      </c>
      <c r="I8" s="4">
        <v>0</v>
      </c>
      <c r="J8" s="4">
        <v>3</v>
      </c>
      <c r="K8" s="4">
        <v>2</v>
      </c>
      <c r="L8" s="4">
        <v>11</v>
      </c>
      <c r="M8" s="4">
        <v>10</v>
      </c>
      <c r="N8" s="4">
        <v>4</v>
      </c>
      <c r="O8" s="4">
        <v>11</v>
      </c>
      <c r="P8" s="4">
        <v>5</v>
      </c>
      <c r="Q8" s="4">
        <v>6</v>
      </c>
      <c r="R8" s="4">
        <v>2</v>
      </c>
      <c r="S8" s="4">
        <v>3</v>
      </c>
      <c r="T8" s="4">
        <v>3</v>
      </c>
      <c r="U8" s="4">
        <v>1</v>
      </c>
      <c r="V8" s="4">
        <v>1</v>
      </c>
      <c r="W8" s="4">
        <v>2</v>
      </c>
      <c r="X8" s="4">
        <v>3</v>
      </c>
      <c r="Y8" s="4">
        <v>8</v>
      </c>
    </row>
    <row r="9" spans="1:25" x14ac:dyDescent="0.35">
      <c r="A9" s="1" t="s">
        <v>447</v>
      </c>
      <c r="B9" s="4">
        <v>4</v>
      </c>
      <c r="C9" s="4">
        <v>3</v>
      </c>
      <c r="D9" s="4">
        <v>2</v>
      </c>
      <c r="E9" s="4">
        <v>1</v>
      </c>
      <c r="F9" s="4">
        <v>1</v>
      </c>
      <c r="G9" s="4">
        <v>2</v>
      </c>
      <c r="H9" s="4">
        <v>2</v>
      </c>
      <c r="I9" s="4">
        <v>4</v>
      </c>
      <c r="J9" s="4">
        <v>5</v>
      </c>
      <c r="K9" s="4">
        <v>9</v>
      </c>
      <c r="L9" s="4">
        <v>2</v>
      </c>
      <c r="M9" s="4">
        <v>8</v>
      </c>
      <c r="N9" s="4">
        <v>5</v>
      </c>
      <c r="O9" s="4">
        <v>0</v>
      </c>
      <c r="P9" s="4">
        <v>5</v>
      </c>
      <c r="Q9" s="4">
        <v>4</v>
      </c>
      <c r="R9" s="4">
        <v>1</v>
      </c>
      <c r="S9" s="4">
        <v>2</v>
      </c>
      <c r="T9" s="4">
        <v>5</v>
      </c>
      <c r="U9" s="4">
        <v>4</v>
      </c>
      <c r="V9" s="4">
        <v>1</v>
      </c>
      <c r="W9" s="4">
        <v>2</v>
      </c>
      <c r="X9" s="4">
        <v>2</v>
      </c>
      <c r="Y9" s="4">
        <v>2</v>
      </c>
    </row>
    <row r="10" spans="1:25" x14ac:dyDescent="0.35">
      <c r="A10" s="1" t="s">
        <v>448</v>
      </c>
      <c r="B10" s="4">
        <v>2</v>
      </c>
      <c r="C10" s="4">
        <v>2</v>
      </c>
      <c r="D10" s="4">
        <v>1</v>
      </c>
      <c r="E10" s="4">
        <v>3</v>
      </c>
      <c r="F10" s="4">
        <v>1</v>
      </c>
      <c r="G10" s="4">
        <v>4</v>
      </c>
      <c r="H10" s="4">
        <v>1</v>
      </c>
      <c r="I10" s="4">
        <v>0</v>
      </c>
      <c r="J10" s="4">
        <v>3</v>
      </c>
      <c r="K10" s="4">
        <v>1</v>
      </c>
      <c r="L10" s="4">
        <v>2</v>
      </c>
      <c r="M10" s="4">
        <v>2</v>
      </c>
      <c r="N10" s="4">
        <v>2</v>
      </c>
      <c r="O10" s="4">
        <v>6</v>
      </c>
      <c r="P10" s="4">
        <v>2</v>
      </c>
      <c r="Q10" s="4">
        <v>2</v>
      </c>
      <c r="R10" s="4">
        <v>1</v>
      </c>
      <c r="S10" s="4">
        <v>1</v>
      </c>
      <c r="T10" s="4">
        <v>1</v>
      </c>
      <c r="U10" s="4">
        <v>1</v>
      </c>
      <c r="V10" s="4">
        <v>1</v>
      </c>
      <c r="W10" s="4">
        <v>1</v>
      </c>
      <c r="X10" s="4">
        <v>1</v>
      </c>
      <c r="Y10" s="4">
        <v>3</v>
      </c>
    </row>
    <row r="11" spans="1:25" x14ac:dyDescent="0.35">
      <c r="A11" s="1" t="s">
        <v>449</v>
      </c>
      <c r="B11" s="4">
        <v>3</v>
      </c>
      <c r="C11" s="4">
        <v>5</v>
      </c>
      <c r="D11" s="4">
        <v>1</v>
      </c>
      <c r="E11" s="4">
        <v>4</v>
      </c>
      <c r="F11" s="4">
        <v>2</v>
      </c>
      <c r="G11" s="4">
        <v>3</v>
      </c>
      <c r="H11" s="4">
        <v>2</v>
      </c>
      <c r="I11" s="4">
        <v>4</v>
      </c>
      <c r="J11" s="4">
        <v>6</v>
      </c>
      <c r="K11" s="4">
        <v>2</v>
      </c>
      <c r="L11" s="4">
        <v>5</v>
      </c>
      <c r="M11" s="4">
        <v>8</v>
      </c>
      <c r="N11" s="4">
        <v>4</v>
      </c>
      <c r="O11" s="4">
        <v>2</v>
      </c>
      <c r="P11" s="4">
        <v>3</v>
      </c>
      <c r="Q11" s="4">
        <v>2</v>
      </c>
      <c r="R11" s="4">
        <v>7</v>
      </c>
      <c r="S11" s="4">
        <v>3</v>
      </c>
      <c r="T11" s="4">
        <v>1</v>
      </c>
      <c r="U11" s="4">
        <v>6</v>
      </c>
      <c r="V11" s="4">
        <v>2</v>
      </c>
      <c r="W11" s="4">
        <v>3</v>
      </c>
      <c r="X11" s="4">
        <v>4</v>
      </c>
      <c r="Y11" s="4">
        <v>1</v>
      </c>
    </row>
    <row r="12" spans="1:25" x14ac:dyDescent="0.35">
      <c r="A12" s="1" t="s">
        <v>450</v>
      </c>
      <c r="B12" s="4">
        <v>3</v>
      </c>
      <c r="C12" s="4">
        <v>6</v>
      </c>
      <c r="D12" s="4">
        <v>3</v>
      </c>
      <c r="E12" s="4">
        <v>14</v>
      </c>
      <c r="F12" s="4">
        <v>4</v>
      </c>
      <c r="G12" s="4">
        <v>7</v>
      </c>
      <c r="H12" s="4">
        <v>7</v>
      </c>
      <c r="I12" s="4">
        <v>6</v>
      </c>
      <c r="J12" s="4">
        <v>11</v>
      </c>
      <c r="K12" s="4">
        <v>11</v>
      </c>
      <c r="L12" s="4">
        <v>15</v>
      </c>
      <c r="M12" s="4">
        <v>9</v>
      </c>
      <c r="N12" s="4">
        <v>8</v>
      </c>
      <c r="O12" s="4">
        <v>11</v>
      </c>
      <c r="P12" s="4">
        <v>12</v>
      </c>
      <c r="Q12" s="4">
        <v>13</v>
      </c>
      <c r="R12" s="4">
        <v>6</v>
      </c>
      <c r="S12" s="4">
        <v>10</v>
      </c>
      <c r="T12" s="4">
        <v>11</v>
      </c>
      <c r="U12" s="4">
        <v>8</v>
      </c>
      <c r="V12" s="4">
        <v>6</v>
      </c>
      <c r="W12" s="4">
        <v>8</v>
      </c>
      <c r="X12" s="4">
        <v>7</v>
      </c>
      <c r="Y12" s="4">
        <v>11</v>
      </c>
    </row>
    <row r="13" spans="1:25" x14ac:dyDescent="0.35">
      <c r="A13" s="1" t="s">
        <v>451</v>
      </c>
      <c r="B13" s="4">
        <v>4</v>
      </c>
      <c r="C13" s="4">
        <v>5</v>
      </c>
      <c r="D13" s="4">
        <v>2</v>
      </c>
      <c r="E13" s="4">
        <v>7</v>
      </c>
      <c r="F13" s="4">
        <v>5</v>
      </c>
      <c r="G13" s="4">
        <v>4</v>
      </c>
      <c r="H13" s="4">
        <v>3</v>
      </c>
      <c r="I13" s="4">
        <v>1</v>
      </c>
      <c r="J13" s="4">
        <v>5</v>
      </c>
      <c r="K13" s="4">
        <v>4</v>
      </c>
      <c r="L13" s="4">
        <v>3</v>
      </c>
      <c r="M13" s="4">
        <v>3</v>
      </c>
      <c r="N13" s="4">
        <v>1</v>
      </c>
      <c r="O13" s="4">
        <v>1</v>
      </c>
      <c r="P13" s="4">
        <v>3</v>
      </c>
      <c r="Q13" s="4">
        <v>2</v>
      </c>
      <c r="R13" s="4">
        <v>4</v>
      </c>
      <c r="S13" s="4">
        <v>5</v>
      </c>
      <c r="T13" s="4">
        <v>3</v>
      </c>
      <c r="U13" s="4">
        <v>3</v>
      </c>
      <c r="V13" s="4">
        <v>5</v>
      </c>
      <c r="W13" s="4">
        <v>0</v>
      </c>
      <c r="X13" s="4">
        <v>1</v>
      </c>
      <c r="Y13" s="4">
        <v>5</v>
      </c>
    </row>
    <row r="14" spans="1:25" x14ac:dyDescent="0.35">
      <c r="A14" s="1" t="s">
        <v>452</v>
      </c>
      <c r="B14" s="4">
        <v>2</v>
      </c>
      <c r="C14" s="4">
        <v>4</v>
      </c>
      <c r="D14" s="4">
        <v>3</v>
      </c>
      <c r="E14" s="4">
        <v>2</v>
      </c>
      <c r="F14" s="4">
        <v>5</v>
      </c>
      <c r="G14" s="4">
        <v>6</v>
      </c>
      <c r="H14" s="4">
        <v>2</v>
      </c>
      <c r="I14" s="4">
        <v>4</v>
      </c>
      <c r="J14" s="4">
        <v>7</v>
      </c>
      <c r="K14" s="4">
        <v>8</v>
      </c>
      <c r="L14" s="4">
        <v>4</v>
      </c>
      <c r="M14" s="4">
        <v>5</v>
      </c>
      <c r="N14" s="4">
        <v>4</v>
      </c>
      <c r="O14" s="4">
        <v>3</v>
      </c>
      <c r="P14" s="4">
        <v>4</v>
      </c>
      <c r="Q14" s="4">
        <v>1</v>
      </c>
      <c r="R14" s="4">
        <v>6</v>
      </c>
      <c r="S14" s="4">
        <v>6</v>
      </c>
      <c r="T14" s="4">
        <v>8</v>
      </c>
      <c r="U14" s="4">
        <v>2</v>
      </c>
      <c r="V14" s="4">
        <v>2</v>
      </c>
      <c r="W14" s="4">
        <v>3</v>
      </c>
      <c r="X14" s="4">
        <v>3</v>
      </c>
      <c r="Y14" s="4">
        <v>9</v>
      </c>
    </row>
    <row r="15" spans="1:25" x14ac:dyDescent="0.35">
      <c r="A15" s="1" t="s">
        <v>453</v>
      </c>
      <c r="B15" s="4">
        <v>2</v>
      </c>
      <c r="C15" s="4">
        <v>1</v>
      </c>
      <c r="D15" s="4">
        <v>4</v>
      </c>
      <c r="E15" s="4">
        <v>3</v>
      </c>
      <c r="F15" s="4">
        <v>1</v>
      </c>
      <c r="G15" s="4">
        <v>2</v>
      </c>
      <c r="H15" s="4">
        <v>3</v>
      </c>
      <c r="I15" s="4">
        <v>2</v>
      </c>
      <c r="J15" s="4">
        <v>3</v>
      </c>
      <c r="K15" s="4">
        <v>1</v>
      </c>
      <c r="L15" s="4">
        <v>3</v>
      </c>
      <c r="M15" s="4">
        <v>6</v>
      </c>
      <c r="N15" s="4">
        <v>8</v>
      </c>
      <c r="O15" s="4">
        <v>4</v>
      </c>
      <c r="P15" s="4">
        <v>2</v>
      </c>
      <c r="Q15" s="4">
        <v>1</v>
      </c>
      <c r="R15" s="4">
        <v>3</v>
      </c>
      <c r="S15" s="4">
        <v>3</v>
      </c>
      <c r="T15" s="4">
        <v>2</v>
      </c>
      <c r="U15" s="4">
        <v>6</v>
      </c>
      <c r="V15" s="4">
        <v>1</v>
      </c>
      <c r="W15" s="4">
        <v>3</v>
      </c>
      <c r="X15" s="4">
        <v>1</v>
      </c>
      <c r="Y15" s="4">
        <v>3</v>
      </c>
    </row>
    <row r="16" spans="1:25" x14ac:dyDescent="0.35">
      <c r="A16" s="1" t="s">
        <v>454</v>
      </c>
      <c r="B16" s="4">
        <v>2</v>
      </c>
      <c r="C16" s="4">
        <v>3</v>
      </c>
      <c r="D16" s="4">
        <v>5</v>
      </c>
      <c r="E16" s="4">
        <v>1</v>
      </c>
      <c r="F16" s="4">
        <v>3</v>
      </c>
      <c r="G16" s="4">
        <v>3</v>
      </c>
      <c r="H16" s="4">
        <v>2</v>
      </c>
      <c r="I16" s="4">
        <v>3</v>
      </c>
      <c r="J16" s="4">
        <v>2</v>
      </c>
      <c r="K16" s="4">
        <v>7</v>
      </c>
      <c r="L16" s="4">
        <v>7</v>
      </c>
      <c r="M16" s="4">
        <v>2</v>
      </c>
      <c r="N16" s="4">
        <v>1</v>
      </c>
      <c r="O16" s="4">
        <v>0</v>
      </c>
      <c r="P16" s="4">
        <v>2</v>
      </c>
      <c r="Q16" s="4">
        <v>0</v>
      </c>
      <c r="R16" s="4">
        <v>1</v>
      </c>
      <c r="S16" s="4">
        <v>3</v>
      </c>
      <c r="T16" s="4">
        <v>0</v>
      </c>
      <c r="U16" s="4">
        <v>2</v>
      </c>
      <c r="V16" s="4">
        <v>1</v>
      </c>
      <c r="W16" s="4">
        <v>0</v>
      </c>
      <c r="X16" s="4">
        <v>2</v>
      </c>
      <c r="Y16" s="4">
        <v>0</v>
      </c>
    </row>
    <row r="17" spans="1:25" x14ac:dyDescent="0.35">
      <c r="A17" s="1" t="s">
        <v>455</v>
      </c>
      <c r="B17" s="4">
        <v>2</v>
      </c>
      <c r="C17" s="4">
        <v>0</v>
      </c>
      <c r="D17" s="4">
        <v>0</v>
      </c>
      <c r="E17" s="4">
        <v>5</v>
      </c>
      <c r="F17" s="4">
        <v>2</v>
      </c>
      <c r="G17" s="4">
        <v>3</v>
      </c>
      <c r="H17" s="4">
        <v>4</v>
      </c>
      <c r="I17" s="4">
        <v>1</v>
      </c>
      <c r="J17" s="4">
        <v>4</v>
      </c>
      <c r="K17" s="4">
        <v>1</v>
      </c>
      <c r="L17" s="4">
        <v>3</v>
      </c>
      <c r="M17" s="4">
        <v>2</v>
      </c>
      <c r="N17" s="4">
        <v>2</v>
      </c>
      <c r="O17" s="4">
        <v>4</v>
      </c>
      <c r="P17" s="4">
        <v>0</v>
      </c>
      <c r="Q17" s="4">
        <v>2</v>
      </c>
      <c r="R17" s="4">
        <v>0</v>
      </c>
      <c r="S17" s="4">
        <v>4</v>
      </c>
      <c r="T17" s="4">
        <v>0</v>
      </c>
      <c r="U17" s="4">
        <v>2</v>
      </c>
      <c r="V17" s="4">
        <v>4</v>
      </c>
      <c r="W17" s="4">
        <v>0</v>
      </c>
      <c r="X17" s="4">
        <v>3</v>
      </c>
      <c r="Y17" s="4">
        <v>2</v>
      </c>
    </row>
    <row r="18" spans="1:25" x14ac:dyDescent="0.35">
      <c r="A18" s="1" t="s">
        <v>456</v>
      </c>
      <c r="B18" s="4">
        <v>3</v>
      </c>
      <c r="C18" s="4">
        <v>5</v>
      </c>
      <c r="D18" s="4">
        <v>2</v>
      </c>
      <c r="E18" s="4">
        <v>3</v>
      </c>
      <c r="F18" s="4">
        <v>5</v>
      </c>
      <c r="G18" s="4">
        <v>2</v>
      </c>
      <c r="H18" s="4">
        <v>4</v>
      </c>
      <c r="I18" s="4">
        <v>5</v>
      </c>
      <c r="J18" s="4">
        <v>1</v>
      </c>
      <c r="K18" s="4">
        <v>1</v>
      </c>
      <c r="L18" s="4">
        <v>1</v>
      </c>
      <c r="M18" s="4">
        <v>3</v>
      </c>
      <c r="N18" s="4">
        <v>1</v>
      </c>
      <c r="O18" s="4">
        <v>2</v>
      </c>
      <c r="P18" s="4">
        <v>5</v>
      </c>
      <c r="Q18" s="4">
        <v>2</v>
      </c>
      <c r="R18" s="4">
        <v>2</v>
      </c>
      <c r="S18" s="4">
        <v>4</v>
      </c>
      <c r="T18" s="4">
        <v>8</v>
      </c>
      <c r="U18" s="4">
        <v>0</v>
      </c>
      <c r="V18" s="4">
        <v>2</v>
      </c>
      <c r="W18" s="4">
        <v>1</v>
      </c>
      <c r="X18" s="4">
        <v>1</v>
      </c>
      <c r="Y18" s="4">
        <v>0</v>
      </c>
    </row>
    <row r="19" spans="1:25" x14ac:dyDescent="0.35">
      <c r="A19" s="1" t="s">
        <v>457</v>
      </c>
      <c r="B19" s="4">
        <v>9</v>
      </c>
      <c r="C19" s="4">
        <v>9</v>
      </c>
      <c r="D19" s="4">
        <v>6</v>
      </c>
      <c r="E19" s="4">
        <v>10</v>
      </c>
      <c r="F19" s="4">
        <v>4</v>
      </c>
      <c r="G19" s="4">
        <v>10</v>
      </c>
      <c r="H19" s="4">
        <v>6</v>
      </c>
      <c r="I19" s="4">
        <v>4</v>
      </c>
      <c r="J19" s="4">
        <v>4</v>
      </c>
      <c r="K19" s="4">
        <v>2</v>
      </c>
      <c r="L19" s="4">
        <v>6</v>
      </c>
      <c r="M19" s="4">
        <v>2</v>
      </c>
      <c r="N19" s="4">
        <v>1</v>
      </c>
      <c r="O19" s="4">
        <v>2</v>
      </c>
      <c r="P19" s="4">
        <v>4</v>
      </c>
      <c r="Q19" s="4">
        <v>4</v>
      </c>
      <c r="R19" s="4">
        <v>3</v>
      </c>
      <c r="S19" s="4">
        <v>2</v>
      </c>
      <c r="T19" s="4">
        <v>6</v>
      </c>
      <c r="U19" s="4">
        <v>3</v>
      </c>
      <c r="V19" s="4">
        <v>5</v>
      </c>
      <c r="W19" s="4">
        <v>2</v>
      </c>
      <c r="X19" s="4">
        <v>2</v>
      </c>
      <c r="Y19" s="4">
        <v>5</v>
      </c>
    </row>
    <row r="20" spans="1:25" x14ac:dyDescent="0.35">
      <c r="A20" s="1" t="s">
        <v>458</v>
      </c>
      <c r="B20" s="4">
        <v>1</v>
      </c>
      <c r="C20" s="4">
        <v>3</v>
      </c>
      <c r="D20" s="4">
        <v>7</v>
      </c>
      <c r="E20" s="4">
        <v>3</v>
      </c>
      <c r="F20" s="4">
        <v>4</v>
      </c>
      <c r="G20" s="4">
        <v>7</v>
      </c>
      <c r="H20" s="4">
        <v>15</v>
      </c>
      <c r="I20" s="4">
        <v>8</v>
      </c>
      <c r="J20" s="4">
        <v>18</v>
      </c>
      <c r="K20" s="4">
        <v>19</v>
      </c>
      <c r="L20" s="4">
        <v>28</v>
      </c>
      <c r="M20" s="4">
        <v>33</v>
      </c>
      <c r="N20" s="4">
        <v>20</v>
      </c>
      <c r="O20" s="4">
        <v>15</v>
      </c>
      <c r="P20" s="4">
        <v>20</v>
      </c>
      <c r="Q20" s="4">
        <v>24</v>
      </c>
      <c r="R20" s="4">
        <v>21</v>
      </c>
      <c r="S20" s="4">
        <v>19</v>
      </c>
      <c r="T20" s="4">
        <v>17</v>
      </c>
      <c r="U20" s="4">
        <v>16</v>
      </c>
      <c r="V20" s="4">
        <v>23</v>
      </c>
      <c r="W20" s="4">
        <v>13</v>
      </c>
      <c r="X20" s="4">
        <v>14</v>
      </c>
      <c r="Y20" s="4">
        <v>15</v>
      </c>
    </row>
    <row r="21" spans="1:25" x14ac:dyDescent="0.35">
      <c r="A21" s="1" t="s">
        <v>459</v>
      </c>
      <c r="B21" s="4">
        <v>1</v>
      </c>
      <c r="C21" s="4">
        <v>2</v>
      </c>
      <c r="D21" s="4">
        <v>7</v>
      </c>
      <c r="E21" s="4">
        <v>2</v>
      </c>
      <c r="F21" s="4">
        <v>3</v>
      </c>
      <c r="G21" s="4">
        <v>2</v>
      </c>
      <c r="H21" s="4">
        <v>7</v>
      </c>
      <c r="I21" s="4">
        <v>2</v>
      </c>
      <c r="J21" s="4">
        <v>8</v>
      </c>
      <c r="K21" s="4">
        <v>8</v>
      </c>
      <c r="L21" s="4">
        <v>5</v>
      </c>
      <c r="M21" s="4">
        <v>1</v>
      </c>
      <c r="N21" s="4">
        <v>2</v>
      </c>
      <c r="O21" s="4">
        <v>1</v>
      </c>
      <c r="P21" s="4">
        <v>3</v>
      </c>
      <c r="Q21" s="4">
        <v>6</v>
      </c>
      <c r="R21" s="4">
        <v>6</v>
      </c>
      <c r="S21" s="4">
        <v>6</v>
      </c>
      <c r="T21" s="4">
        <v>4</v>
      </c>
      <c r="U21" s="4">
        <v>4</v>
      </c>
      <c r="V21" s="4">
        <v>4</v>
      </c>
      <c r="W21" s="4">
        <v>3</v>
      </c>
      <c r="X21" s="4">
        <v>2</v>
      </c>
      <c r="Y21" s="4">
        <v>3</v>
      </c>
    </row>
    <row r="22" spans="1:25" x14ac:dyDescent="0.35">
      <c r="A22" s="1" t="s">
        <v>460</v>
      </c>
      <c r="B22" s="4">
        <v>1</v>
      </c>
      <c r="C22" s="4">
        <v>3</v>
      </c>
      <c r="D22" s="4">
        <v>3</v>
      </c>
      <c r="E22" s="4">
        <v>1</v>
      </c>
      <c r="F22" s="4">
        <v>2</v>
      </c>
      <c r="G22" s="4">
        <v>1</v>
      </c>
      <c r="H22" s="4">
        <v>1</v>
      </c>
      <c r="I22" s="4">
        <v>1</v>
      </c>
      <c r="J22" s="4">
        <v>3</v>
      </c>
      <c r="K22" s="4">
        <v>5</v>
      </c>
      <c r="L22" s="4">
        <v>4</v>
      </c>
      <c r="M22" s="4">
        <v>1</v>
      </c>
      <c r="N22" s="4">
        <v>5</v>
      </c>
      <c r="O22" s="4">
        <v>1</v>
      </c>
      <c r="P22" s="4">
        <v>3</v>
      </c>
      <c r="Q22" s="4">
        <v>4</v>
      </c>
      <c r="R22" s="4">
        <v>6</v>
      </c>
      <c r="S22" s="4">
        <v>1</v>
      </c>
      <c r="T22" s="4">
        <v>5</v>
      </c>
      <c r="U22" s="4">
        <v>4</v>
      </c>
      <c r="V22" s="4">
        <v>5</v>
      </c>
      <c r="W22" s="4">
        <v>3</v>
      </c>
      <c r="X22" s="4">
        <v>4</v>
      </c>
      <c r="Y22" s="4">
        <v>5</v>
      </c>
    </row>
    <row r="23" spans="1:25" x14ac:dyDescent="0.35">
      <c r="A23" s="1" t="s">
        <v>168</v>
      </c>
      <c r="B23" s="4">
        <v>7</v>
      </c>
      <c r="C23" s="4">
        <v>3</v>
      </c>
      <c r="D23" s="4">
        <v>1</v>
      </c>
      <c r="E23" s="4">
        <v>1</v>
      </c>
      <c r="F23" s="4">
        <v>3</v>
      </c>
      <c r="G23" s="4">
        <v>0</v>
      </c>
      <c r="H23" s="4">
        <v>7</v>
      </c>
      <c r="I23" s="4">
        <v>1</v>
      </c>
      <c r="J23" s="4">
        <v>3</v>
      </c>
      <c r="K23" s="4">
        <v>3</v>
      </c>
      <c r="L23" s="4">
        <v>6</v>
      </c>
      <c r="M23" s="4">
        <v>7</v>
      </c>
      <c r="N23" s="4">
        <v>2</v>
      </c>
      <c r="O23" s="4">
        <v>3</v>
      </c>
      <c r="P23" s="4">
        <v>1</v>
      </c>
      <c r="Q23" s="4">
        <v>3</v>
      </c>
      <c r="R23" s="4">
        <v>1</v>
      </c>
      <c r="S23" s="4">
        <v>2</v>
      </c>
      <c r="T23" s="4">
        <v>2</v>
      </c>
      <c r="U23" s="4">
        <v>1</v>
      </c>
      <c r="V23" s="4">
        <v>1</v>
      </c>
      <c r="W23" s="4">
        <v>0</v>
      </c>
      <c r="X23" s="4">
        <v>0</v>
      </c>
      <c r="Y23" s="4">
        <v>1</v>
      </c>
    </row>
    <row r="24" spans="1:25" x14ac:dyDescent="0.35">
      <c r="A24" s="1" t="s">
        <v>461</v>
      </c>
      <c r="B24" s="4">
        <v>4</v>
      </c>
      <c r="C24" s="4">
        <v>4</v>
      </c>
      <c r="D24" s="4">
        <v>7</v>
      </c>
      <c r="E24" s="4">
        <v>5</v>
      </c>
      <c r="F24" s="4">
        <v>5</v>
      </c>
      <c r="G24" s="4">
        <v>8</v>
      </c>
      <c r="H24" s="4">
        <v>10</v>
      </c>
      <c r="I24" s="4">
        <v>10</v>
      </c>
      <c r="J24" s="4">
        <v>13</v>
      </c>
      <c r="K24" s="4">
        <v>9</v>
      </c>
      <c r="L24" s="4">
        <v>14</v>
      </c>
      <c r="M24" s="4">
        <v>10</v>
      </c>
      <c r="N24" s="4">
        <v>7</v>
      </c>
      <c r="O24" s="4">
        <v>13</v>
      </c>
      <c r="P24" s="4">
        <v>12</v>
      </c>
      <c r="Q24" s="4">
        <v>15</v>
      </c>
      <c r="R24" s="4">
        <v>6</v>
      </c>
      <c r="S24" s="4">
        <v>9</v>
      </c>
      <c r="T24" s="4">
        <v>5</v>
      </c>
      <c r="U24" s="4">
        <v>6</v>
      </c>
      <c r="V24" s="4">
        <v>12</v>
      </c>
      <c r="W24" s="4">
        <v>7</v>
      </c>
      <c r="X24" s="4">
        <v>12</v>
      </c>
      <c r="Y24" s="4">
        <v>11</v>
      </c>
    </row>
    <row r="25" spans="1:25" x14ac:dyDescent="0.35">
      <c r="A25" s="1" t="s">
        <v>462</v>
      </c>
      <c r="B25" s="4">
        <v>2</v>
      </c>
      <c r="C25" s="4">
        <v>13</v>
      </c>
      <c r="D25" s="4">
        <v>4</v>
      </c>
      <c r="E25" s="4">
        <v>4</v>
      </c>
      <c r="F25" s="4">
        <v>3</v>
      </c>
      <c r="G25" s="4">
        <v>13</v>
      </c>
      <c r="H25" s="4">
        <v>3</v>
      </c>
      <c r="I25" s="4">
        <v>11</v>
      </c>
      <c r="J25" s="4">
        <v>14</v>
      </c>
      <c r="K25" s="4">
        <v>9</v>
      </c>
      <c r="L25" s="4">
        <v>17</v>
      </c>
      <c r="M25" s="4">
        <v>13</v>
      </c>
      <c r="N25" s="4">
        <v>6</v>
      </c>
      <c r="O25" s="4">
        <v>10</v>
      </c>
      <c r="P25" s="4">
        <v>8</v>
      </c>
      <c r="Q25" s="4">
        <v>7</v>
      </c>
      <c r="R25" s="4">
        <v>10</v>
      </c>
      <c r="S25" s="4">
        <v>7</v>
      </c>
      <c r="T25" s="4">
        <v>6</v>
      </c>
      <c r="U25" s="4">
        <v>3</v>
      </c>
      <c r="V25" s="4">
        <v>5</v>
      </c>
      <c r="W25" s="4">
        <v>7</v>
      </c>
      <c r="X25" s="4">
        <v>4</v>
      </c>
      <c r="Y25" s="4">
        <v>13</v>
      </c>
    </row>
    <row r="26" spans="1:25" x14ac:dyDescent="0.35">
      <c r="A26" s="1" t="s">
        <v>463</v>
      </c>
      <c r="B26" s="4">
        <v>1</v>
      </c>
      <c r="C26" s="4">
        <v>8</v>
      </c>
      <c r="D26" s="4">
        <v>5</v>
      </c>
      <c r="E26" s="4">
        <v>4</v>
      </c>
      <c r="F26" s="4">
        <v>8</v>
      </c>
      <c r="G26" s="4">
        <v>5</v>
      </c>
      <c r="H26" s="4">
        <v>8</v>
      </c>
      <c r="I26" s="4">
        <v>10</v>
      </c>
      <c r="J26" s="4">
        <v>6</v>
      </c>
      <c r="K26" s="4">
        <v>9</v>
      </c>
      <c r="L26" s="4">
        <v>15</v>
      </c>
      <c r="M26" s="4">
        <v>10</v>
      </c>
      <c r="N26" s="4">
        <v>11</v>
      </c>
      <c r="O26" s="4">
        <v>9</v>
      </c>
      <c r="P26" s="4">
        <v>9</v>
      </c>
      <c r="Q26" s="4">
        <v>8</v>
      </c>
      <c r="R26" s="4">
        <v>10</v>
      </c>
      <c r="S26" s="4">
        <v>13</v>
      </c>
      <c r="T26" s="4">
        <v>11</v>
      </c>
      <c r="U26" s="4">
        <v>6</v>
      </c>
      <c r="V26" s="4">
        <v>10</v>
      </c>
      <c r="W26" s="4">
        <v>6</v>
      </c>
      <c r="X26" s="4">
        <v>12</v>
      </c>
      <c r="Y26" s="4">
        <v>10</v>
      </c>
    </row>
    <row r="27" spans="1:25" x14ac:dyDescent="0.35">
      <c r="A27" s="1" t="s">
        <v>464</v>
      </c>
      <c r="B27" s="4">
        <v>3</v>
      </c>
      <c r="C27" s="4">
        <v>5</v>
      </c>
      <c r="D27" s="4">
        <v>12</v>
      </c>
      <c r="E27" s="4">
        <v>5</v>
      </c>
      <c r="F27" s="4">
        <v>4</v>
      </c>
      <c r="G27" s="4">
        <v>6</v>
      </c>
      <c r="H27" s="4">
        <v>8</v>
      </c>
      <c r="I27" s="4">
        <v>6</v>
      </c>
      <c r="J27" s="4">
        <v>4</v>
      </c>
      <c r="K27" s="4">
        <v>9</v>
      </c>
      <c r="L27" s="4">
        <v>8</v>
      </c>
      <c r="M27" s="4">
        <v>3</v>
      </c>
      <c r="N27" s="4">
        <v>8</v>
      </c>
      <c r="O27" s="4">
        <v>1</v>
      </c>
      <c r="P27" s="4">
        <v>3</v>
      </c>
      <c r="Q27" s="4">
        <v>4</v>
      </c>
      <c r="R27" s="4">
        <v>9</v>
      </c>
      <c r="S27" s="4">
        <v>4</v>
      </c>
      <c r="T27" s="4">
        <v>3</v>
      </c>
      <c r="U27" s="4">
        <v>3</v>
      </c>
      <c r="V27" s="4">
        <v>4</v>
      </c>
      <c r="W27" s="4">
        <v>8</v>
      </c>
      <c r="X27" s="4">
        <v>4</v>
      </c>
      <c r="Y27" s="4">
        <v>8</v>
      </c>
    </row>
    <row r="28" spans="1:25" x14ac:dyDescent="0.35">
      <c r="A28" s="1" t="s">
        <v>465</v>
      </c>
      <c r="B28" s="4">
        <v>5</v>
      </c>
      <c r="C28" s="4">
        <v>6</v>
      </c>
      <c r="D28" s="4">
        <v>5</v>
      </c>
      <c r="E28" s="4">
        <v>5</v>
      </c>
      <c r="F28" s="4">
        <v>3</v>
      </c>
      <c r="G28" s="4">
        <v>9</v>
      </c>
      <c r="H28" s="4">
        <v>7</v>
      </c>
      <c r="I28" s="4">
        <v>18</v>
      </c>
      <c r="J28" s="4">
        <v>8</v>
      </c>
      <c r="K28" s="4">
        <v>16</v>
      </c>
      <c r="L28" s="4">
        <v>8</v>
      </c>
      <c r="M28" s="4">
        <v>16</v>
      </c>
      <c r="N28" s="4">
        <v>6</v>
      </c>
      <c r="O28" s="4">
        <v>10</v>
      </c>
      <c r="P28" s="4">
        <v>2</v>
      </c>
      <c r="Q28" s="4">
        <v>3</v>
      </c>
      <c r="R28" s="4">
        <v>7</v>
      </c>
      <c r="S28" s="4">
        <v>10</v>
      </c>
      <c r="T28" s="4">
        <v>4</v>
      </c>
      <c r="U28" s="4">
        <v>2</v>
      </c>
      <c r="V28" s="4">
        <v>3</v>
      </c>
      <c r="W28" s="4">
        <v>6</v>
      </c>
      <c r="X28" s="4">
        <v>4</v>
      </c>
      <c r="Y28" s="4">
        <v>3</v>
      </c>
    </row>
    <row r="29" spans="1:25" x14ac:dyDescent="0.35">
      <c r="A29" s="1" t="s">
        <v>466</v>
      </c>
      <c r="B29" s="4">
        <v>1</v>
      </c>
      <c r="C29" s="4">
        <v>4</v>
      </c>
      <c r="D29" s="4">
        <v>8</v>
      </c>
      <c r="E29" s="4">
        <v>9</v>
      </c>
      <c r="F29" s="4">
        <v>9</v>
      </c>
      <c r="G29" s="4">
        <v>11</v>
      </c>
      <c r="H29" s="4">
        <v>9</v>
      </c>
      <c r="I29" s="4">
        <v>20</v>
      </c>
      <c r="J29" s="4">
        <v>21</v>
      </c>
      <c r="K29" s="4">
        <v>19</v>
      </c>
      <c r="L29" s="4">
        <v>18</v>
      </c>
      <c r="M29" s="4">
        <v>23</v>
      </c>
      <c r="N29" s="4">
        <v>22</v>
      </c>
      <c r="O29" s="4">
        <v>16</v>
      </c>
      <c r="P29" s="4">
        <v>13</v>
      </c>
      <c r="Q29" s="4">
        <v>23</v>
      </c>
      <c r="R29" s="4">
        <v>14</v>
      </c>
      <c r="S29" s="4">
        <v>12</v>
      </c>
      <c r="T29" s="4">
        <v>14</v>
      </c>
      <c r="U29" s="4">
        <v>9</v>
      </c>
      <c r="V29" s="4">
        <v>13</v>
      </c>
      <c r="W29" s="4">
        <v>17</v>
      </c>
      <c r="X29" s="4">
        <v>19</v>
      </c>
      <c r="Y29" s="4">
        <v>13</v>
      </c>
    </row>
    <row r="30" spans="1:25" x14ac:dyDescent="0.35">
      <c r="A30" s="1" t="s">
        <v>467</v>
      </c>
      <c r="B30" s="4">
        <v>2</v>
      </c>
      <c r="C30" s="4">
        <v>5</v>
      </c>
      <c r="D30" s="4">
        <v>3</v>
      </c>
      <c r="E30" s="4">
        <v>6</v>
      </c>
      <c r="F30" s="4">
        <v>10</v>
      </c>
      <c r="G30" s="4">
        <v>13</v>
      </c>
      <c r="H30" s="4">
        <v>6</v>
      </c>
      <c r="I30" s="4">
        <v>19</v>
      </c>
      <c r="J30" s="4">
        <v>12</v>
      </c>
      <c r="K30" s="4">
        <v>6</v>
      </c>
      <c r="L30" s="4">
        <v>3</v>
      </c>
      <c r="M30" s="4">
        <v>9</v>
      </c>
      <c r="N30" s="4">
        <v>14</v>
      </c>
      <c r="O30" s="4">
        <v>10</v>
      </c>
      <c r="P30" s="4">
        <v>13</v>
      </c>
      <c r="Q30" s="4">
        <v>11</v>
      </c>
      <c r="R30" s="4">
        <v>17</v>
      </c>
      <c r="S30" s="4">
        <v>19</v>
      </c>
      <c r="T30" s="4">
        <v>15</v>
      </c>
      <c r="U30" s="4">
        <v>11</v>
      </c>
      <c r="V30" s="4">
        <v>6</v>
      </c>
      <c r="W30" s="4">
        <v>7</v>
      </c>
      <c r="X30" s="4">
        <v>11</v>
      </c>
      <c r="Y30" s="4">
        <v>12</v>
      </c>
    </row>
    <row r="31" spans="1:25" x14ac:dyDescent="0.35">
      <c r="A31" s="1" t="s">
        <v>468</v>
      </c>
      <c r="B31" s="4">
        <v>4</v>
      </c>
      <c r="C31" s="4">
        <v>2</v>
      </c>
      <c r="D31" s="4">
        <v>1</v>
      </c>
      <c r="E31" s="4">
        <v>1</v>
      </c>
      <c r="F31" s="4">
        <v>5</v>
      </c>
      <c r="G31" s="4">
        <v>3</v>
      </c>
      <c r="H31" s="4">
        <v>2</v>
      </c>
      <c r="I31" s="4">
        <v>9</v>
      </c>
      <c r="J31" s="4">
        <v>7</v>
      </c>
      <c r="K31" s="4">
        <v>3</v>
      </c>
      <c r="L31" s="4">
        <v>6</v>
      </c>
      <c r="M31" s="4">
        <v>8</v>
      </c>
      <c r="N31" s="4">
        <v>7</v>
      </c>
      <c r="O31" s="4">
        <v>6</v>
      </c>
      <c r="P31" s="4">
        <v>3</v>
      </c>
      <c r="Q31" s="4">
        <v>3</v>
      </c>
      <c r="R31" s="4">
        <v>6</v>
      </c>
      <c r="S31" s="4">
        <v>3</v>
      </c>
      <c r="T31" s="4">
        <v>6</v>
      </c>
      <c r="U31" s="4">
        <v>4</v>
      </c>
      <c r="V31" s="4">
        <v>1</v>
      </c>
      <c r="W31" s="4">
        <v>1</v>
      </c>
      <c r="X31" s="4">
        <v>2</v>
      </c>
      <c r="Y31" s="4">
        <v>2</v>
      </c>
    </row>
    <row r="32" spans="1:25" x14ac:dyDescent="0.35">
      <c r="A32" s="1" t="s">
        <v>469</v>
      </c>
      <c r="B32" s="4">
        <v>6</v>
      </c>
      <c r="C32" s="4">
        <v>4</v>
      </c>
      <c r="D32" s="4">
        <v>4</v>
      </c>
      <c r="E32" s="4">
        <v>8</v>
      </c>
      <c r="F32" s="4">
        <v>5</v>
      </c>
      <c r="G32" s="4">
        <v>6</v>
      </c>
      <c r="H32" s="4">
        <v>15</v>
      </c>
      <c r="I32" s="4">
        <v>7</v>
      </c>
      <c r="J32" s="4">
        <v>7</v>
      </c>
      <c r="K32" s="4">
        <v>9</v>
      </c>
      <c r="L32" s="4">
        <v>3</v>
      </c>
      <c r="M32" s="4">
        <v>1</v>
      </c>
      <c r="N32" s="4">
        <v>4</v>
      </c>
      <c r="O32" s="4">
        <v>6</v>
      </c>
      <c r="P32" s="4">
        <v>5</v>
      </c>
      <c r="Q32" s="4">
        <v>3</v>
      </c>
      <c r="R32" s="4">
        <v>7</v>
      </c>
      <c r="S32" s="4">
        <v>6</v>
      </c>
      <c r="T32" s="4">
        <v>5</v>
      </c>
      <c r="U32" s="4">
        <v>4</v>
      </c>
      <c r="V32" s="4">
        <v>6</v>
      </c>
      <c r="W32" s="4">
        <v>4</v>
      </c>
      <c r="X32" s="4">
        <v>6</v>
      </c>
      <c r="Y32" s="4">
        <v>4</v>
      </c>
    </row>
    <row r="33" spans="1:25" x14ac:dyDescent="0.35">
      <c r="A33" s="1" t="s">
        <v>470</v>
      </c>
      <c r="B33" s="4">
        <v>2</v>
      </c>
      <c r="C33" s="4">
        <v>8</v>
      </c>
      <c r="D33" s="4">
        <v>11</v>
      </c>
      <c r="E33" s="4">
        <v>9</v>
      </c>
      <c r="F33" s="4">
        <v>6</v>
      </c>
      <c r="G33" s="4">
        <v>5</v>
      </c>
      <c r="H33" s="4">
        <v>9</v>
      </c>
      <c r="I33" s="4">
        <v>9</v>
      </c>
      <c r="J33" s="4">
        <v>6</v>
      </c>
      <c r="K33" s="4">
        <v>5</v>
      </c>
      <c r="L33" s="4">
        <v>7</v>
      </c>
      <c r="M33" s="4">
        <v>10</v>
      </c>
      <c r="N33" s="4">
        <v>15</v>
      </c>
      <c r="O33" s="4">
        <v>8</v>
      </c>
      <c r="P33" s="4">
        <v>10</v>
      </c>
      <c r="Q33" s="4">
        <v>11</v>
      </c>
      <c r="R33" s="4">
        <v>2</v>
      </c>
      <c r="S33" s="4">
        <v>5</v>
      </c>
      <c r="T33" s="4">
        <v>2</v>
      </c>
      <c r="U33" s="4">
        <v>12</v>
      </c>
      <c r="V33" s="4">
        <v>5</v>
      </c>
      <c r="W33" s="4">
        <v>6</v>
      </c>
      <c r="X33" s="4">
        <v>6</v>
      </c>
      <c r="Y33" s="4">
        <v>6</v>
      </c>
    </row>
    <row r="34" spans="1:25" x14ac:dyDescent="0.35">
      <c r="A34" s="1" t="s">
        <v>471</v>
      </c>
      <c r="B34" s="4">
        <v>2</v>
      </c>
      <c r="C34" s="4">
        <v>2</v>
      </c>
      <c r="D34" s="4">
        <v>3</v>
      </c>
      <c r="E34" s="4">
        <v>1</v>
      </c>
      <c r="F34" s="4">
        <v>4</v>
      </c>
      <c r="G34" s="4">
        <v>2</v>
      </c>
      <c r="H34" s="4">
        <v>4</v>
      </c>
      <c r="I34" s="4">
        <v>6</v>
      </c>
      <c r="J34" s="4">
        <v>6</v>
      </c>
      <c r="K34" s="4">
        <v>6</v>
      </c>
      <c r="L34" s="4">
        <v>6</v>
      </c>
      <c r="M34" s="4">
        <v>6</v>
      </c>
      <c r="N34" s="4">
        <v>1</v>
      </c>
      <c r="O34" s="4">
        <v>3</v>
      </c>
      <c r="P34" s="4">
        <v>7</v>
      </c>
      <c r="Q34" s="4">
        <v>1</v>
      </c>
      <c r="R34" s="4">
        <v>3</v>
      </c>
      <c r="S34" s="4">
        <v>2</v>
      </c>
      <c r="T34" s="4">
        <v>1</v>
      </c>
      <c r="U34" s="4">
        <v>1</v>
      </c>
      <c r="V34" s="4">
        <v>3</v>
      </c>
      <c r="W34" s="4">
        <v>1</v>
      </c>
      <c r="X34" s="4">
        <v>1</v>
      </c>
      <c r="Y34" s="4">
        <v>2</v>
      </c>
    </row>
    <row r="35" spans="1:25" x14ac:dyDescent="0.35">
      <c r="A35" s="1" t="s">
        <v>472</v>
      </c>
      <c r="B35" s="4">
        <v>5</v>
      </c>
      <c r="C35" s="4">
        <v>5</v>
      </c>
      <c r="D35" s="4">
        <v>2</v>
      </c>
      <c r="E35" s="4">
        <v>3</v>
      </c>
      <c r="F35" s="4">
        <v>3</v>
      </c>
      <c r="G35" s="4">
        <v>5</v>
      </c>
      <c r="H35" s="4">
        <v>5</v>
      </c>
      <c r="I35" s="4">
        <v>4</v>
      </c>
      <c r="J35" s="4">
        <v>7</v>
      </c>
      <c r="K35" s="4">
        <v>4</v>
      </c>
      <c r="L35" s="4">
        <v>7</v>
      </c>
      <c r="M35" s="4">
        <v>6</v>
      </c>
      <c r="N35" s="4">
        <v>6</v>
      </c>
      <c r="O35" s="4">
        <v>9</v>
      </c>
      <c r="P35" s="4">
        <v>5</v>
      </c>
      <c r="Q35" s="4">
        <v>3</v>
      </c>
      <c r="R35" s="4">
        <v>4</v>
      </c>
      <c r="S35" s="4">
        <v>1</v>
      </c>
      <c r="T35" s="4">
        <v>1</v>
      </c>
      <c r="U35" s="4">
        <v>2</v>
      </c>
      <c r="V35" s="4">
        <v>2</v>
      </c>
      <c r="W35" s="4">
        <v>6</v>
      </c>
      <c r="X35" s="4">
        <v>3</v>
      </c>
      <c r="Y35" s="4">
        <v>5</v>
      </c>
    </row>
    <row r="36" spans="1:25" x14ac:dyDescent="0.35">
      <c r="A36" s="1" t="s">
        <v>170</v>
      </c>
      <c r="B36" s="4">
        <v>21</v>
      </c>
      <c r="C36" s="4">
        <v>13</v>
      </c>
      <c r="D36" s="4">
        <v>20</v>
      </c>
      <c r="E36" s="4">
        <v>8</v>
      </c>
      <c r="F36" s="4">
        <v>14</v>
      </c>
      <c r="G36" s="4">
        <v>16</v>
      </c>
      <c r="H36" s="4">
        <v>18</v>
      </c>
      <c r="I36" s="4">
        <v>22</v>
      </c>
      <c r="J36" s="4">
        <v>20</v>
      </c>
      <c r="K36" s="4">
        <v>20</v>
      </c>
      <c r="L36" s="4">
        <v>28</v>
      </c>
      <c r="M36" s="4">
        <v>20</v>
      </c>
      <c r="N36" s="4">
        <v>16</v>
      </c>
      <c r="O36" s="4">
        <v>16</v>
      </c>
      <c r="P36" s="4">
        <v>14</v>
      </c>
      <c r="Q36" s="4">
        <v>12</v>
      </c>
      <c r="R36" s="4">
        <v>12</v>
      </c>
      <c r="S36" s="4">
        <v>18</v>
      </c>
      <c r="T36" s="4">
        <v>24</v>
      </c>
      <c r="U36" s="4">
        <v>17</v>
      </c>
      <c r="V36" s="4">
        <v>17</v>
      </c>
      <c r="W36" s="4">
        <v>18</v>
      </c>
      <c r="X36" s="4">
        <v>22</v>
      </c>
      <c r="Y36" s="4">
        <v>20</v>
      </c>
    </row>
    <row r="37" spans="1:25" x14ac:dyDescent="0.35">
      <c r="A37" s="1" t="s">
        <v>473</v>
      </c>
      <c r="B37" s="4">
        <v>2</v>
      </c>
      <c r="C37" s="4">
        <v>1</v>
      </c>
      <c r="D37" s="4">
        <v>3</v>
      </c>
      <c r="E37" s="4">
        <v>10</v>
      </c>
      <c r="F37" s="4">
        <v>7</v>
      </c>
      <c r="G37" s="4">
        <v>12</v>
      </c>
      <c r="H37" s="4">
        <v>25</v>
      </c>
      <c r="I37" s="4">
        <v>12</v>
      </c>
      <c r="J37" s="4">
        <v>7</v>
      </c>
      <c r="K37" s="4">
        <v>14</v>
      </c>
      <c r="L37" s="4">
        <v>15</v>
      </c>
      <c r="M37" s="4">
        <v>15</v>
      </c>
      <c r="N37" s="4">
        <v>17</v>
      </c>
      <c r="O37" s="4">
        <v>19</v>
      </c>
      <c r="P37" s="4">
        <v>15</v>
      </c>
      <c r="Q37" s="4">
        <v>8</v>
      </c>
      <c r="R37" s="4">
        <v>9</v>
      </c>
      <c r="S37" s="4">
        <v>13</v>
      </c>
      <c r="T37" s="4">
        <v>10</v>
      </c>
      <c r="U37" s="4">
        <v>13</v>
      </c>
      <c r="V37" s="4">
        <v>9</v>
      </c>
      <c r="W37" s="4">
        <v>16</v>
      </c>
      <c r="X37" s="4">
        <v>11</v>
      </c>
      <c r="Y37" s="4">
        <v>15</v>
      </c>
    </row>
    <row r="38" spans="1:25" x14ac:dyDescent="0.35">
      <c r="A38" s="1" t="s">
        <v>474</v>
      </c>
      <c r="B38" s="4">
        <v>17</v>
      </c>
      <c r="C38" s="4">
        <v>17</v>
      </c>
      <c r="D38" s="4">
        <v>35</v>
      </c>
      <c r="E38" s="4">
        <v>42</v>
      </c>
      <c r="F38" s="4">
        <v>39</v>
      </c>
      <c r="G38" s="4">
        <v>26</v>
      </c>
      <c r="H38" s="4">
        <v>41</v>
      </c>
      <c r="I38" s="4">
        <v>29</v>
      </c>
      <c r="J38" s="4">
        <v>36</v>
      </c>
      <c r="K38" s="4">
        <v>30</v>
      </c>
      <c r="L38" s="4">
        <v>43</v>
      </c>
      <c r="M38" s="4">
        <v>41</v>
      </c>
      <c r="N38" s="4">
        <v>34</v>
      </c>
      <c r="O38" s="4">
        <v>34</v>
      </c>
      <c r="P38" s="4">
        <v>25</v>
      </c>
      <c r="Q38" s="4">
        <v>24</v>
      </c>
      <c r="R38" s="4">
        <v>20</v>
      </c>
      <c r="S38" s="4">
        <v>22</v>
      </c>
      <c r="T38" s="4">
        <v>27</v>
      </c>
      <c r="U38" s="4">
        <v>19</v>
      </c>
      <c r="V38" s="4">
        <v>32</v>
      </c>
      <c r="W38" s="4">
        <v>25</v>
      </c>
      <c r="X38" s="4">
        <v>28</v>
      </c>
      <c r="Y38" s="4">
        <v>23</v>
      </c>
    </row>
    <row r="39" spans="1:25" x14ac:dyDescent="0.35">
      <c r="A39" s="1" t="s">
        <v>475</v>
      </c>
      <c r="B39" s="4">
        <v>8</v>
      </c>
      <c r="C39" s="4">
        <v>4</v>
      </c>
      <c r="D39" s="4">
        <v>2</v>
      </c>
      <c r="E39" s="4">
        <v>3</v>
      </c>
      <c r="F39" s="4">
        <v>5</v>
      </c>
      <c r="G39" s="4">
        <v>4</v>
      </c>
      <c r="H39" s="4">
        <v>4</v>
      </c>
      <c r="I39" s="4">
        <v>4</v>
      </c>
      <c r="J39" s="4">
        <v>7</v>
      </c>
      <c r="K39" s="4">
        <v>4</v>
      </c>
      <c r="L39" s="4">
        <v>4</v>
      </c>
      <c r="M39" s="4">
        <v>4</v>
      </c>
      <c r="N39" s="4">
        <v>4</v>
      </c>
      <c r="O39" s="4">
        <v>8</v>
      </c>
      <c r="P39" s="4">
        <v>2</v>
      </c>
      <c r="Q39" s="4">
        <v>1</v>
      </c>
      <c r="R39" s="4">
        <v>4</v>
      </c>
      <c r="S39" s="4">
        <v>3</v>
      </c>
      <c r="T39" s="4">
        <v>2</v>
      </c>
      <c r="U39" s="4">
        <v>2</v>
      </c>
      <c r="V39" s="4">
        <v>3</v>
      </c>
      <c r="W39" s="4">
        <v>7</v>
      </c>
      <c r="X39" s="4">
        <v>9</v>
      </c>
      <c r="Y39" s="4">
        <v>6</v>
      </c>
    </row>
    <row r="40" spans="1:25" x14ac:dyDescent="0.35">
      <c r="A40" s="1" t="s">
        <v>476</v>
      </c>
      <c r="B40" s="4">
        <v>4</v>
      </c>
      <c r="C40" s="4">
        <v>2</v>
      </c>
      <c r="D40" s="4">
        <v>1</v>
      </c>
      <c r="E40" s="4">
        <v>7</v>
      </c>
      <c r="F40" s="4">
        <v>7</v>
      </c>
      <c r="G40" s="4">
        <v>7</v>
      </c>
      <c r="H40" s="4">
        <v>4</v>
      </c>
      <c r="I40" s="4">
        <v>5</v>
      </c>
      <c r="J40" s="4">
        <v>5</v>
      </c>
      <c r="K40" s="4">
        <v>8</v>
      </c>
      <c r="L40" s="4">
        <v>6</v>
      </c>
      <c r="M40" s="4">
        <v>8</v>
      </c>
      <c r="N40" s="4">
        <v>4</v>
      </c>
      <c r="O40" s="4">
        <v>5</v>
      </c>
      <c r="P40" s="4">
        <v>5</v>
      </c>
      <c r="Q40" s="4">
        <v>2</v>
      </c>
      <c r="R40" s="4">
        <v>3</v>
      </c>
      <c r="S40" s="4">
        <v>2</v>
      </c>
      <c r="T40" s="4">
        <v>5</v>
      </c>
      <c r="U40" s="4">
        <v>7</v>
      </c>
      <c r="V40" s="4">
        <v>7</v>
      </c>
      <c r="W40" s="4">
        <v>4</v>
      </c>
      <c r="X40" s="4">
        <v>5</v>
      </c>
      <c r="Y40" s="4">
        <v>6</v>
      </c>
    </row>
    <row r="41" spans="1:25" x14ac:dyDescent="0.35">
      <c r="A41" s="1" t="s">
        <v>477</v>
      </c>
      <c r="B41" s="4">
        <v>2</v>
      </c>
      <c r="C41" s="4">
        <v>2</v>
      </c>
      <c r="D41" s="4">
        <v>2</v>
      </c>
      <c r="E41" s="4">
        <v>1</v>
      </c>
      <c r="F41" s="4">
        <v>3</v>
      </c>
      <c r="G41" s="4">
        <v>2</v>
      </c>
      <c r="H41" s="4">
        <v>2</v>
      </c>
      <c r="I41" s="4">
        <v>3</v>
      </c>
      <c r="J41" s="4">
        <v>1</v>
      </c>
      <c r="K41" s="4">
        <v>4</v>
      </c>
      <c r="L41" s="4">
        <v>3</v>
      </c>
      <c r="M41" s="4">
        <v>3</v>
      </c>
      <c r="N41" s="4">
        <v>5</v>
      </c>
      <c r="O41" s="4">
        <v>8</v>
      </c>
      <c r="P41" s="4">
        <v>3</v>
      </c>
      <c r="Q41" s="4">
        <v>3</v>
      </c>
      <c r="R41" s="4">
        <v>4</v>
      </c>
      <c r="S41" s="4">
        <v>0</v>
      </c>
      <c r="T41" s="4">
        <v>4</v>
      </c>
      <c r="U41" s="4">
        <v>0</v>
      </c>
      <c r="V41" s="4">
        <v>2</v>
      </c>
      <c r="W41" s="4">
        <v>2</v>
      </c>
      <c r="X41" s="4">
        <v>3</v>
      </c>
      <c r="Y41" s="4">
        <v>3</v>
      </c>
    </row>
    <row r="42" spans="1:25" x14ac:dyDescent="0.35">
      <c r="A42" s="1" t="s">
        <v>172</v>
      </c>
      <c r="B42" s="4">
        <v>11</v>
      </c>
      <c r="C42" s="4">
        <v>15</v>
      </c>
      <c r="D42" s="4">
        <v>16</v>
      </c>
      <c r="E42" s="4">
        <v>23</v>
      </c>
      <c r="F42" s="4">
        <v>20</v>
      </c>
      <c r="G42" s="4">
        <v>22</v>
      </c>
      <c r="H42" s="4">
        <v>23</v>
      </c>
      <c r="I42" s="4">
        <v>23</v>
      </c>
      <c r="J42" s="4">
        <v>30</v>
      </c>
      <c r="K42" s="4">
        <v>24</v>
      </c>
      <c r="L42" s="4">
        <v>16</v>
      </c>
      <c r="M42" s="4">
        <v>23</v>
      </c>
      <c r="N42" s="4">
        <v>19</v>
      </c>
      <c r="O42" s="4">
        <v>10</v>
      </c>
      <c r="P42" s="4">
        <v>17</v>
      </c>
      <c r="Q42" s="4">
        <v>11</v>
      </c>
      <c r="R42" s="4">
        <v>12</v>
      </c>
      <c r="S42" s="4">
        <v>12</v>
      </c>
      <c r="T42" s="4">
        <v>13</v>
      </c>
      <c r="U42" s="4">
        <v>12</v>
      </c>
      <c r="V42" s="4">
        <v>10</v>
      </c>
      <c r="W42" s="4">
        <v>18</v>
      </c>
      <c r="X42" s="4">
        <v>18</v>
      </c>
      <c r="Y42" s="4">
        <v>16</v>
      </c>
    </row>
    <row r="43" spans="1:25" x14ac:dyDescent="0.35">
      <c r="A43" s="1" t="s">
        <v>173</v>
      </c>
      <c r="B43" s="4">
        <v>31</v>
      </c>
      <c r="C43" s="4">
        <v>41</v>
      </c>
      <c r="D43" s="4">
        <v>39</v>
      </c>
      <c r="E43" s="4">
        <v>34</v>
      </c>
      <c r="F43" s="4">
        <v>59</v>
      </c>
      <c r="G43" s="4">
        <v>44</v>
      </c>
      <c r="H43" s="4">
        <v>55</v>
      </c>
      <c r="I43" s="4">
        <v>60</v>
      </c>
      <c r="J43" s="4">
        <v>57</v>
      </c>
      <c r="K43" s="4">
        <v>59</v>
      </c>
      <c r="L43" s="4">
        <v>52</v>
      </c>
      <c r="M43" s="4">
        <v>43</v>
      </c>
      <c r="N43" s="4">
        <v>66</v>
      </c>
      <c r="O43" s="4">
        <v>64</v>
      </c>
      <c r="P43" s="4">
        <v>37</v>
      </c>
      <c r="Q43" s="4">
        <v>27</v>
      </c>
      <c r="R43" s="4">
        <v>38</v>
      </c>
      <c r="S43" s="4">
        <v>22</v>
      </c>
      <c r="T43" s="4">
        <v>25</v>
      </c>
      <c r="U43" s="4">
        <v>29</v>
      </c>
      <c r="V43" s="4">
        <v>35</v>
      </c>
      <c r="W43" s="4">
        <v>30</v>
      </c>
      <c r="X43" s="4">
        <v>39</v>
      </c>
      <c r="Y43" s="4">
        <v>37</v>
      </c>
    </row>
    <row r="44" spans="1:25" x14ac:dyDescent="0.35">
      <c r="A44" s="1" t="s">
        <v>174</v>
      </c>
      <c r="B44" s="4">
        <v>64</v>
      </c>
      <c r="C44" s="4">
        <v>68</v>
      </c>
      <c r="D44" s="4">
        <v>73</v>
      </c>
      <c r="E44" s="4">
        <v>70</v>
      </c>
      <c r="F44" s="4">
        <v>76</v>
      </c>
      <c r="G44" s="4">
        <v>61</v>
      </c>
      <c r="H44" s="4">
        <v>54</v>
      </c>
      <c r="I44" s="4">
        <v>59</v>
      </c>
      <c r="J44" s="4">
        <v>61</v>
      </c>
      <c r="K44" s="4">
        <v>72</v>
      </c>
      <c r="L44" s="4">
        <v>85</v>
      </c>
      <c r="M44" s="4">
        <v>84</v>
      </c>
      <c r="N44" s="4">
        <v>78</v>
      </c>
      <c r="O44" s="4">
        <v>58</v>
      </c>
      <c r="P44" s="4">
        <v>71</v>
      </c>
      <c r="Q44" s="4">
        <v>53</v>
      </c>
      <c r="R44" s="4">
        <v>43</v>
      </c>
      <c r="S44" s="4">
        <v>36</v>
      </c>
      <c r="T44" s="4">
        <v>51</v>
      </c>
      <c r="U44" s="4">
        <v>46</v>
      </c>
      <c r="V44" s="4">
        <v>44</v>
      </c>
      <c r="W44" s="4">
        <v>50</v>
      </c>
      <c r="X44" s="4">
        <v>55</v>
      </c>
      <c r="Y44" s="4">
        <v>56</v>
      </c>
    </row>
    <row r="45" spans="1:25" x14ac:dyDescent="0.35">
      <c r="A45" s="1" t="s">
        <v>175</v>
      </c>
      <c r="B45" s="4">
        <v>14</v>
      </c>
      <c r="C45" s="4">
        <v>26</v>
      </c>
      <c r="D45" s="4">
        <v>34</v>
      </c>
      <c r="E45" s="4">
        <v>33</v>
      </c>
      <c r="F45" s="4">
        <v>30</v>
      </c>
      <c r="G45" s="4">
        <v>33</v>
      </c>
      <c r="H45" s="4">
        <v>24</v>
      </c>
      <c r="I45" s="4">
        <v>24</v>
      </c>
      <c r="J45" s="4">
        <v>36</v>
      </c>
      <c r="K45" s="4">
        <v>27</v>
      </c>
      <c r="L45" s="4">
        <v>51</v>
      </c>
      <c r="M45" s="4">
        <v>41</v>
      </c>
      <c r="N45" s="4">
        <v>39</v>
      </c>
      <c r="O45" s="4">
        <v>29</v>
      </c>
      <c r="P45" s="4">
        <v>23</v>
      </c>
      <c r="Q45" s="4">
        <v>34</v>
      </c>
      <c r="R45" s="4">
        <v>34</v>
      </c>
      <c r="S45" s="4">
        <v>29</v>
      </c>
      <c r="T45" s="4">
        <v>23</v>
      </c>
      <c r="U45" s="4">
        <v>21</v>
      </c>
      <c r="V45" s="4">
        <v>18</v>
      </c>
      <c r="W45" s="4">
        <v>27</v>
      </c>
      <c r="X45" s="4">
        <v>21</v>
      </c>
      <c r="Y45" s="4">
        <v>32</v>
      </c>
    </row>
    <row r="46" spans="1:25" x14ac:dyDescent="0.35">
      <c r="A46" s="1" t="s">
        <v>478</v>
      </c>
      <c r="B46" s="4">
        <v>5</v>
      </c>
      <c r="C46" s="4">
        <v>1</v>
      </c>
      <c r="D46" s="4">
        <v>8</v>
      </c>
      <c r="E46" s="4">
        <v>6</v>
      </c>
      <c r="F46" s="4">
        <v>3</v>
      </c>
      <c r="G46" s="4">
        <v>11</v>
      </c>
      <c r="H46" s="4">
        <v>4</v>
      </c>
      <c r="I46" s="4">
        <v>6</v>
      </c>
      <c r="J46" s="4">
        <v>11</v>
      </c>
      <c r="K46" s="4">
        <v>9</v>
      </c>
      <c r="L46" s="4">
        <v>7</v>
      </c>
      <c r="M46" s="4">
        <v>6</v>
      </c>
      <c r="N46" s="4">
        <v>3</v>
      </c>
      <c r="O46" s="4">
        <v>6</v>
      </c>
      <c r="P46" s="4">
        <v>6</v>
      </c>
      <c r="Q46" s="4">
        <v>5</v>
      </c>
      <c r="R46" s="4">
        <v>2</v>
      </c>
      <c r="S46" s="4">
        <v>5</v>
      </c>
      <c r="T46" s="4">
        <v>6</v>
      </c>
      <c r="U46" s="4">
        <v>3</v>
      </c>
      <c r="V46" s="4">
        <v>8</v>
      </c>
      <c r="W46" s="4">
        <v>6</v>
      </c>
      <c r="X46" s="4">
        <v>6</v>
      </c>
      <c r="Y46" s="4">
        <v>6</v>
      </c>
    </row>
    <row r="47" spans="1:25" x14ac:dyDescent="0.35">
      <c r="A47" s="1" t="s">
        <v>479</v>
      </c>
      <c r="B47" s="4">
        <v>7</v>
      </c>
      <c r="C47" s="4">
        <v>0</v>
      </c>
      <c r="D47" s="4">
        <v>4</v>
      </c>
      <c r="E47" s="4">
        <v>5</v>
      </c>
      <c r="F47" s="4">
        <v>4</v>
      </c>
      <c r="G47" s="4">
        <v>6</v>
      </c>
      <c r="H47" s="4">
        <v>6</v>
      </c>
      <c r="I47" s="4">
        <v>7</v>
      </c>
      <c r="J47" s="4">
        <v>1</v>
      </c>
      <c r="K47" s="4">
        <v>8</v>
      </c>
      <c r="L47" s="4">
        <v>11</v>
      </c>
      <c r="M47" s="4">
        <v>10</v>
      </c>
      <c r="N47" s="4">
        <v>6</v>
      </c>
      <c r="O47" s="4">
        <v>6</v>
      </c>
      <c r="P47" s="4">
        <v>7</v>
      </c>
      <c r="Q47" s="4">
        <v>6</v>
      </c>
      <c r="R47" s="4">
        <v>6</v>
      </c>
      <c r="S47" s="4">
        <v>5</v>
      </c>
      <c r="T47" s="4">
        <v>4</v>
      </c>
      <c r="U47" s="4">
        <v>2</v>
      </c>
      <c r="V47" s="4">
        <v>3</v>
      </c>
      <c r="W47" s="4">
        <v>4</v>
      </c>
      <c r="X47" s="4">
        <v>2</v>
      </c>
      <c r="Y47" s="4">
        <v>6</v>
      </c>
    </row>
    <row r="48" spans="1:25" x14ac:dyDescent="0.35">
      <c r="A48" s="1" t="s">
        <v>480</v>
      </c>
      <c r="B48" s="4">
        <v>2</v>
      </c>
      <c r="C48" s="4">
        <v>6</v>
      </c>
      <c r="D48" s="4">
        <v>7</v>
      </c>
      <c r="E48" s="4">
        <v>7</v>
      </c>
      <c r="F48" s="4">
        <v>2</v>
      </c>
      <c r="G48" s="4">
        <v>4</v>
      </c>
      <c r="H48" s="4">
        <v>9</v>
      </c>
      <c r="I48" s="4">
        <v>6</v>
      </c>
      <c r="J48" s="4">
        <v>7</v>
      </c>
      <c r="K48" s="4">
        <v>8</v>
      </c>
      <c r="L48" s="4">
        <v>13</v>
      </c>
      <c r="M48" s="4">
        <v>8</v>
      </c>
      <c r="N48" s="4">
        <v>3</v>
      </c>
      <c r="O48" s="4">
        <v>7</v>
      </c>
      <c r="P48" s="4">
        <v>10</v>
      </c>
      <c r="Q48" s="4">
        <v>5</v>
      </c>
      <c r="R48" s="4">
        <v>5</v>
      </c>
      <c r="S48" s="4">
        <v>4</v>
      </c>
      <c r="T48" s="4">
        <v>9</v>
      </c>
      <c r="U48" s="4">
        <v>6</v>
      </c>
      <c r="V48" s="4">
        <v>4</v>
      </c>
      <c r="W48" s="4">
        <v>5</v>
      </c>
      <c r="X48" s="4">
        <v>4</v>
      </c>
      <c r="Y48" s="4">
        <v>12</v>
      </c>
    </row>
    <row r="49" spans="1:25" x14ac:dyDescent="0.35">
      <c r="A49" s="1" t="s">
        <v>481</v>
      </c>
      <c r="B49" s="4">
        <v>0</v>
      </c>
      <c r="C49" s="4">
        <v>1</v>
      </c>
      <c r="D49" s="4">
        <v>4</v>
      </c>
      <c r="E49" s="4">
        <v>2</v>
      </c>
      <c r="F49" s="4">
        <v>1</v>
      </c>
      <c r="G49" s="4">
        <v>4</v>
      </c>
      <c r="H49" s="4">
        <v>4</v>
      </c>
      <c r="I49" s="4">
        <v>4</v>
      </c>
      <c r="J49" s="4">
        <v>4</v>
      </c>
      <c r="K49" s="4">
        <v>3</v>
      </c>
      <c r="L49" s="4">
        <v>1</v>
      </c>
      <c r="M49" s="4">
        <v>3</v>
      </c>
      <c r="N49" s="4">
        <v>2</v>
      </c>
      <c r="O49" s="4">
        <v>1</v>
      </c>
      <c r="P49" s="4">
        <v>1</v>
      </c>
      <c r="Q49" s="4">
        <v>4</v>
      </c>
      <c r="R49" s="4">
        <v>1</v>
      </c>
      <c r="S49" s="4">
        <v>3</v>
      </c>
      <c r="T49" s="4">
        <v>1</v>
      </c>
      <c r="U49" s="4">
        <v>0</v>
      </c>
      <c r="V49" s="4">
        <v>1</v>
      </c>
      <c r="W49" s="4">
        <v>2</v>
      </c>
      <c r="X49" s="4">
        <v>5</v>
      </c>
      <c r="Y49" s="4">
        <v>2</v>
      </c>
    </row>
    <row r="50" spans="1:25" x14ac:dyDescent="0.35">
      <c r="A50" s="1" t="s">
        <v>482</v>
      </c>
      <c r="B50" s="4">
        <v>4</v>
      </c>
      <c r="C50" s="4">
        <v>3</v>
      </c>
      <c r="D50" s="4">
        <v>6</v>
      </c>
      <c r="E50" s="4">
        <v>6</v>
      </c>
      <c r="F50" s="4">
        <v>7</v>
      </c>
      <c r="G50" s="4">
        <v>7</v>
      </c>
      <c r="H50" s="4">
        <v>8</v>
      </c>
      <c r="I50" s="4">
        <v>9</v>
      </c>
      <c r="J50" s="4">
        <v>12</v>
      </c>
      <c r="K50" s="4">
        <v>12</v>
      </c>
      <c r="L50" s="4">
        <v>8</v>
      </c>
      <c r="M50" s="4">
        <v>22</v>
      </c>
      <c r="N50" s="4">
        <v>13</v>
      </c>
      <c r="O50" s="4">
        <v>16</v>
      </c>
      <c r="P50" s="4">
        <v>9</v>
      </c>
      <c r="Q50" s="4">
        <v>9</v>
      </c>
      <c r="R50" s="4">
        <v>5</v>
      </c>
      <c r="S50" s="4">
        <v>7</v>
      </c>
      <c r="T50" s="4">
        <v>7</v>
      </c>
      <c r="U50" s="4">
        <v>10</v>
      </c>
      <c r="V50" s="4">
        <v>14</v>
      </c>
      <c r="W50" s="4">
        <v>10</v>
      </c>
      <c r="X50" s="4">
        <v>8</v>
      </c>
      <c r="Y50" s="4">
        <v>10</v>
      </c>
    </row>
    <row r="51" spans="1:25" x14ac:dyDescent="0.35">
      <c r="A51" s="1" t="s">
        <v>483</v>
      </c>
      <c r="B51" s="4">
        <v>1</v>
      </c>
      <c r="C51" s="4">
        <v>4</v>
      </c>
      <c r="D51" s="4">
        <v>3</v>
      </c>
      <c r="E51" s="4">
        <v>3</v>
      </c>
      <c r="F51" s="4">
        <v>6</v>
      </c>
      <c r="G51" s="4">
        <v>4</v>
      </c>
      <c r="H51" s="4">
        <v>4</v>
      </c>
      <c r="I51" s="4">
        <v>8</v>
      </c>
      <c r="J51" s="4">
        <v>7</v>
      </c>
      <c r="K51" s="4">
        <v>3</v>
      </c>
      <c r="L51" s="4">
        <v>8</v>
      </c>
      <c r="M51" s="4">
        <v>6</v>
      </c>
      <c r="N51" s="4">
        <v>4</v>
      </c>
      <c r="O51" s="4">
        <v>9</v>
      </c>
      <c r="P51" s="4">
        <v>3</v>
      </c>
      <c r="Q51" s="4">
        <v>5</v>
      </c>
      <c r="R51" s="4">
        <v>5</v>
      </c>
      <c r="S51" s="4">
        <v>2</v>
      </c>
      <c r="T51" s="4">
        <v>3</v>
      </c>
      <c r="U51" s="4">
        <v>3</v>
      </c>
      <c r="V51" s="4">
        <v>3</v>
      </c>
      <c r="W51" s="4">
        <v>3</v>
      </c>
      <c r="X51" s="4">
        <v>4</v>
      </c>
      <c r="Y51" s="4">
        <v>2</v>
      </c>
    </row>
    <row r="52" spans="1:25" x14ac:dyDescent="0.35">
      <c r="A52" s="1" t="s">
        <v>484</v>
      </c>
      <c r="B52" s="4">
        <v>3</v>
      </c>
      <c r="C52" s="4">
        <v>4</v>
      </c>
      <c r="D52" s="4">
        <v>9</v>
      </c>
      <c r="E52" s="4">
        <v>5</v>
      </c>
      <c r="F52" s="4">
        <v>12</v>
      </c>
      <c r="G52" s="4">
        <v>10</v>
      </c>
      <c r="H52" s="4">
        <v>7</v>
      </c>
      <c r="I52" s="4">
        <v>3</v>
      </c>
      <c r="J52" s="4">
        <v>15</v>
      </c>
      <c r="K52" s="4">
        <v>10</v>
      </c>
      <c r="L52" s="4">
        <v>11</v>
      </c>
      <c r="M52" s="4">
        <v>8</v>
      </c>
      <c r="N52" s="4">
        <v>6</v>
      </c>
      <c r="O52" s="4">
        <v>7</v>
      </c>
      <c r="P52" s="4">
        <v>11</v>
      </c>
      <c r="Q52" s="4">
        <v>6</v>
      </c>
      <c r="R52" s="4">
        <v>9</v>
      </c>
      <c r="S52" s="4">
        <v>3</v>
      </c>
      <c r="T52" s="4">
        <v>6</v>
      </c>
      <c r="U52" s="4">
        <v>5</v>
      </c>
      <c r="V52" s="4">
        <v>8</v>
      </c>
      <c r="W52" s="4">
        <v>7</v>
      </c>
      <c r="X52" s="4">
        <v>12</v>
      </c>
      <c r="Y52" s="4">
        <v>12</v>
      </c>
    </row>
    <row r="53" spans="1:25" x14ac:dyDescent="0.35">
      <c r="A53" s="1" t="s">
        <v>485</v>
      </c>
      <c r="B53" s="4">
        <v>0</v>
      </c>
      <c r="C53" s="4">
        <v>1</v>
      </c>
      <c r="D53" s="4">
        <v>5</v>
      </c>
      <c r="E53" s="4">
        <v>6</v>
      </c>
      <c r="F53" s="4">
        <v>5</v>
      </c>
      <c r="G53" s="4">
        <v>12</v>
      </c>
      <c r="H53" s="4">
        <v>5</v>
      </c>
      <c r="I53" s="4">
        <v>8</v>
      </c>
      <c r="J53" s="4">
        <v>6</v>
      </c>
      <c r="K53" s="4">
        <v>8</v>
      </c>
      <c r="L53" s="4">
        <v>6</v>
      </c>
      <c r="M53" s="4">
        <v>5</v>
      </c>
      <c r="N53" s="4">
        <v>4</v>
      </c>
      <c r="O53" s="4">
        <v>6</v>
      </c>
      <c r="P53" s="4">
        <v>7</v>
      </c>
      <c r="Q53" s="4">
        <v>3</v>
      </c>
      <c r="R53" s="4">
        <v>5</v>
      </c>
      <c r="S53" s="4">
        <v>2</v>
      </c>
      <c r="T53" s="4">
        <v>5</v>
      </c>
      <c r="U53" s="4">
        <v>2</v>
      </c>
      <c r="V53" s="4">
        <v>6</v>
      </c>
      <c r="W53" s="4">
        <v>9</v>
      </c>
      <c r="X53" s="4">
        <v>3</v>
      </c>
      <c r="Y53" s="4">
        <v>2</v>
      </c>
    </row>
    <row r="54" spans="1:25" x14ac:dyDescent="0.35">
      <c r="A54" s="1" t="s">
        <v>486</v>
      </c>
      <c r="B54" s="4">
        <v>0</v>
      </c>
      <c r="C54" s="4">
        <v>0</v>
      </c>
      <c r="D54" s="4">
        <v>4</v>
      </c>
      <c r="E54" s="4">
        <v>4</v>
      </c>
      <c r="F54" s="4">
        <v>4</v>
      </c>
      <c r="G54" s="4">
        <v>1</v>
      </c>
      <c r="H54" s="4">
        <v>0</v>
      </c>
      <c r="I54" s="4">
        <v>3</v>
      </c>
      <c r="J54" s="4">
        <v>2</v>
      </c>
      <c r="K54" s="4">
        <v>4</v>
      </c>
      <c r="L54" s="4">
        <v>1</v>
      </c>
      <c r="M54" s="4">
        <v>2</v>
      </c>
      <c r="N54" s="4">
        <v>0</v>
      </c>
      <c r="O54" s="4">
        <v>2</v>
      </c>
      <c r="P54" s="4">
        <v>3</v>
      </c>
      <c r="Q54" s="4">
        <v>2</v>
      </c>
      <c r="R54" s="4">
        <v>5</v>
      </c>
      <c r="S54" s="4">
        <v>2</v>
      </c>
      <c r="T54" s="4">
        <v>2</v>
      </c>
      <c r="U54" s="4">
        <v>2</v>
      </c>
      <c r="V54" s="4">
        <v>5</v>
      </c>
      <c r="W54" s="4">
        <v>3</v>
      </c>
      <c r="X54" s="4">
        <v>2</v>
      </c>
      <c r="Y54" s="4">
        <v>0</v>
      </c>
    </row>
    <row r="55" spans="1:25" x14ac:dyDescent="0.35">
      <c r="A55" s="1" t="s">
        <v>487</v>
      </c>
      <c r="B55" s="4">
        <v>2</v>
      </c>
      <c r="C55" s="4">
        <v>3</v>
      </c>
      <c r="D55" s="4">
        <v>4</v>
      </c>
      <c r="E55" s="4">
        <v>6</v>
      </c>
      <c r="F55" s="4">
        <v>5</v>
      </c>
      <c r="G55" s="4">
        <v>4</v>
      </c>
      <c r="H55" s="4">
        <v>4</v>
      </c>
      <c r="I55" s="4">
        <v>1</v>
      </c>
      <c r="J55" s="4">
        <v>3</v>
      </c>
      <c r="K55" s="4">
        <v>2</v>
      </c>
      <c r="L55" s="4">
        <v>10</v>
      </c>
      <c r="M55" s="4">
        <v>11</v>
      </c>
      <c r="N55" s="4">
        <v>0</v>
      </c>
      <c r="O55" s="4">
        <v>3</v>
      </c>
      <c r="P55" s="4">
        <v>3</v>
      </c>
      <c r="Q55" s="4">
        <v>6</v>
      </c>
      <c r="R55" s="4">
        <v>6</v>
      </c>
      <c r="S55" s="4">
        <v>3</v>
      </c>
      <c r="T55" s="4">
        <v>0</v>
      </c>
      <c r="U55" s="4">
        <v>5</v>
      </c>
      <c r="V55" s="4">
        <v>2</v>
      </c>
      <c r="W55" s="4">
        <v>4</v>
      </c>
      <c r="X55" s="4">
        <v>3</v>
      </c>
      <c r="Y55" s="4">
        <v>4</v>
      </c>
    </row>
    <row r="56" spans="1:25" x14ac:dyDescent="0.35">
      <c r="A56" s="1" t="s">
        <v>488</v>
      </c>
      <c r="B56" s="4">
        <v>7</v>
      </c>
      <c r="C56" s="4">
        <v>5</v>
      </c>
      <c r="D56" s="4">
        <v>6</v>
      </c>
      <c r="E56" s="4">
        <v>12</v>
      </c>
      <c r="F56" s="4">
        <v>15</v>
      </c>
      <c r="G56" s="4">
        <v>15</v>
      </c>
      <c r="H56" s="4">
        <v>6</v>
      </c>
      <c r="I56" s="4">
        <v>17</v>
      </c>
      <c r="J56" s="4">
        <v>20</v>
      </c>
      <c r="K56" s="4">
        <v>19</v>
      </c>
      <c r="L56" s="4">
        <v>24</v>
      </c>
      <c r="M56" s="4">
        <v>17</v>
      </c>
      <c r="N56" s="4">
        <v>16</v>
      </c>
      <c r="O56" s="4">
        <v>14</v>
      </c>
      <c r="P56" s="4">
        <v>8</v>
      </c>
      <c r="Q56" s="4">
        <v>11</v>
      </c>
      <c r="R56" s="4">
        <v>12</v>
      </c>
      <c r="S56" s="4">
        <v>7</v>
      </c>
      <c r="T56" s="4">
        <v>4</v>
      </c>
      <c r="U56" s="4">
        <v>7</v>
      </c>
      <c r="V56" s="4">
        <v>11</v>
      </c>
      <c r="W56" s="4">
        <v>4</v>
      </c>
      <c r="X56" s="4">
        <v>8</v>
      </c>
      <c r="Y56" s="4">
        <v>6</v>
      </c>
    </row>
    <row r="57" spans="1:25" x14ac:dyDescent="0.35">
      <c r="A57" s="1" t="s">
        <v>177</v>
      </c>
      <c r="B57" s="4">
        <v>5</v>
      </c>
      <c r="C57" s="4">
        <v>8</v>
      </c>
      <c r="D57" s="4">
        <v>4</v>
      </c>
      <c r="E57" s="4">
        <v>9</v>
      </c>
      <c r="F57" s="4">
        <v>11</v>
      </c>
      <c r="G57" s="4">
        <v>3</v>
      </c>
      <c r="H57" s="4">
        <v>10</v>
      </c>
      <c r="I57" s="4">
        <v>5</v>
      </c>
      <c r="J57" s="4">
        <v>11</v>
      </c>
      <c r="K57" s="4">
        <v>7</v>
      </c>
      <c r="L57" s="4">
        <v>6</v>
      </c>
      <c r="M57" s="4">
        <v>9</v>
      </c>
      <c r="N57" s="4">
        <v>11</v>
      </c>
      <c r="O57" s="4">
        <v>7</v>
      </c>
      <c r="P57" s="4">
        <v>5</v>
      </c>
      <c r="Q57" s="4">
        <v>6</v>
      </c>
      <c r="R57" s="4">
        <v>8</v>
      </c>
      <c r="S57" s="4">
        <v>6</v>
      </c>
      <c r="T57" s="4">
        <v>5</v>
      </c>
      <c r="U57" s="4">
        <v>9</v>
      </c>
      <c r="V57" s="4">
        <v>5</v>
      </c>
      <c r="W57" s="4">
        <v>4</v>
      </c>
      <c r="X57" s="4">
        <v>6</v>
      </c>
      <c r="Y57" s="4">
        <v>4</v>
      </c>
    </row>
    <row r="58" spans="1:25" x14ac:dyDescent="0.35">
      <c r="A58" s="1" t="s">
        <v>489</v>
      </c>
      <c r="B58" s="4">
        <v>3</v>
      </c>
      <c r="C58" s="4">
        <v>2</v>
      </c>
      <c r="D58" s="4">
        <v>6</v>
      </c>
      <c r="E58" s="4">
        <v>1</v>
      </c>
      <c r="F58" s="4">
        <v>0</v>
      </c>
      <c r="G58" s="4">
        <v>0</v>
      </c>
      <c r="H58" s="4">
        <v>1</v>
      </c>
      <c r="I58" s="4">
        <v>2</v>
      </c>
      <c r="J58" s="4">
        <v>5</v>
      </c>
      <c r="K58" s="4">
        <v>2</v>
      </c>
      <c r="L58" s="4">
        <v>2</v>
      </c>
      <c r="M58" s="4">
        <v>3</v>
      </c>
      <c r="N58" s="4">
        <v>2</v>
      </c>
      <c r="O58" s="4">
        <v>0</v>
      </c>
      <c r="P58" s="4">
        <v>0</v>
      </c>
      <c r="Q58" s="4">
        <v>0</v>
      </c>
      <c r="R58" s="4">
        <v>4</v>
      </c>
      <c r="S58" s="4">
        <v>3</v>
      </c>
      <c r="T58" s="4">
        <v>1</v>
      </c>
      <c r="U58" s="4">
        <v>1</v>
      </c>
      <c r="V58" s="4">
        <v>0</v>
      </c>
      <c r="W58" s="4">
        <v>1</v>
      </c>
      <c r="X58" s="4">
        <v>0</v>
      </c>
      <c r="Y58" s="4">
        <v>3</v>
      </c>
    </row>
    <row r="59" spans="1:25" x14ac:dyDescent="0.35">
      <c r="A59" s="1" t="s">
        <v>490</v>
      </c>
      <c r="B59" s="4">
        <v>1</v>
      </c>
      <c r="C59" s="4">
        <v>6</v>
      </c>
      <c r="D59" s="4">
        <v>4</v>
      </c>
      <c r="E59" s="4">
        <v>5</v>
      </c>
      <c r="F59" s="4">
        <v>6</v>
      </c>
      <c r="G59" s="4">
        <v>11</v>
      </c>
      <c r="H59" s="4">
        <v>4</v>
      </c>
      <c r="I59" s="4">
        <v>2</v>
      </c>
      <c r="J59" s="4">
        <v>4</v>
      </c>
      <c r="K59" s="4">
        <v>7</v>
      </c>
      <c r="L59" s="4">
        <v>8</v>
      </c>
      <c r="M59" s="4">
        <v>5</v>
      </c>
      <c r="N59" s="4">
        <v>10</v>
      </c>
      <c r="O59" s="4">
        <v>7</v>
      </c>
      <c r="P59" s="4">
        <v>7</v>
      </c>
      <c r="Q59" s="4">
        <v>4</v>
      </c>
      <c r="R59" s="4">
        <v>3</v>
      </c>
      <c r="S59" s="4">
        <v>5</v>
      </c>
      <c r="T59" s="4">
        <v>3</v>
      </c>
      <c r="U59" s="4">
        <v>1</v>
      </c>
      <c r="V59" s="4">
        <v>5</v>
      </c>
      <c r="W59" s="4">
        <v>1</v>
      </c>
      <c r="X59" s="4">
        <v>3</v>
      </c>
      <c r="Y59" s="4">
        <v>5</v>
      </c>
    </row>
    <row r="60" spans="1:25" x14ac:dyDescent="0.35">
      <c r="A60" s="1" t="s">
        <v>491</v>
      </c>
      <c r="B60" s="4">
        <v>0</v>
      </c>
      <c r="C60" s="4">
        <v>1</v>
      </c>
      <c r="D60" s="4">
        <v>0</v>
      </c>
      <c r="E60" s="4">
        <v>4</v>
      </c>
      <c r="F60" s="4">
        <v>5</v>
      </c>
      <c r="G60" s="4">
        <v>11</v>
      </c>
      <c r="H60" s="4">
        <v>3</v>
      </c>
      <c r="I60" s="4">
        <v>3</v>
      </c>
      <c r="J60" s="4">
        <v>3</v>
      </c>
      <c r="K60" s="4">
        <v>9</v>
      </c>
      <c r="L60" s="4">
        <v>4</v>
      </c>
      <c r="M60" s="4">
        <v>6</v>
      </c>
      <c r="N60" s="4">
        <v>0</v>
      </c>
      <c r="O60" s="4">
        <v>8</v>
      </c>
      <c r="P60" s="4">
        <v>4</v>
      </c>
      <c r="Q60" s="4">
        <v>3</v>
      </c>
      <c r="R60" s="4">
        <v>2</v>
      </c>
      <c r="S60" s="4">
        <v>1</v>
      </c>
      <c r="T60" s="4">
        <v>5</v>
      </c>
      <c r="U60" s="4">
        <v>1</v>
      </c>
      <c r="V60" s="4">
        <v>5</v>
      </c>
      <c r="W60" s="4">
        <v>1</v>
      </c>
      <c r="X60" s="4">
        <v>1</v>
      </c>
      <c r="Y60" s="4">
        <v>4</v>
      </c>
    </row>
    <row r="61" spans="1:25" x14ac:dyDescent="0.35">
      <c r="A61" s="1" t="s">
        <v>492</v>
      </c>
      <c r="B61" s="4">
        <v>26</v>
      </c>
      <c r="C61" s="4">
        <v>23</v>
      </c>
      <c r="D61" s="4">
        <v>13</v>
      </c>
      <c r="E61" s="4">
        <v>23</v>
      </c>
      <c r="F61" s="4">
        <v>20</v>
      </c>
      <c r="G61" s="4">
        <v>25</v>
      </c>
      <c r="H61" s="4">
        <v>22</v>
      </c>
      <c r="I61" s="4">
        <v>17</v>
      </c>
      <c r="J61" s="4">
        <v>15</v>
      </c>
      <c r="K61" s="4">
        <v>21</v>
      </c>
      <c r="L61" s="4">
        <v>29</v>
      </c>
      <c r="M61" s="4">
        <v>16</v>
      </c>
      <c r="N61" s="4">
        <v>32</v>
      </c>
      <c r="O61" s="4">
        <v>16</v>
      </c>
      <c r="P61" s="4">
        <v>15</v>
      </c>
      <c r="Q61" s="4">
        <v>23</v>
      </c>
      <c r="R61" s="4">
        <v>14</v>
      </c>
      <c r="S61" s="4">
        <v>10</v>
      </c>
      <c r="T61" s="4">
        <v>15</v>
      </c>
      <c r="U61" s="4">
        <v>15</v>
      </c>
      <c r="V61" s="4">
        <v>15</v>
      </c>
      <c r="W61" s="4">
        <v>26</v>
      </c>
      <c r="X61" s="4">
        <v>18</v>
      </c>
      <c r="Y61" s="4">
        <v>25</v>
      </c>
    </row>
    <row r="62" spans="1:25" x14ac:dyDescent="0.35">
      <c r="A62" s="1" t="s">
        <v>493</v>
      </c>
      <c r="B62" s="4">
        <v>1</v>
      </c>
      <c r="C62" s="4">
        <v>1</v>
      </c>
      <c r="D62" s="4">
        <v>7</v>
      </c>
      <c r="E62" s="4">
        <v>3</v>
      </c>
      <c r="F62" s="4">
        <v>2</v>
      </c>
      <c r="G62" s="4">
        <v>3</v>
      </c>
      <c r="H62" s="4">
        <v>8</v>
      </c>
      <c r="I62" s="4">
        <v>4</v>
      </c>
      <c r="J62" s="4">
        <v>1</v>
      </c>
      <c r="K62" s="4">
        <v>1</v>
      </c>
      <c r="L62" s="4">
        <v>5</v>
      </c>
      <c r="M62" s="4">
        <v>4</v>
      </c>
      <c r="N62" s="4">
        <v>7</v>
      </c>
      <c r="O62" s="4">
        <v>3</v>
      </c>
      <c r="P62" s="4">
        <v>2</v>
      </c>
      <c r="Q62" s="4">
        <v>3</v>
      </c>
      <c r="R62" s="4">
        <v>3</v>
      </c>
      <c r="S62" s="4">
        <v>3</v>
      </c>
      <c r="T62" s="4">
        <v>2</v>
      </c>
      <c r="U62" s="4">
        <v>5</v>
      </c>
      <c r="V62" s="4">
        <v>3</v>
      </c>
      <c r="W62" s="4">
        <v>2</v>
      </c>
      <c r="X62" s="4">
        <v>1</v>
      </c>
      <c r="Y62" s="4">
        <v>5</v>
      </c>
    </row>
    <row r="63" spans="1:25" x14ac:dyDescent="0.35">
      <c r="A63" s="1" t="s">
        <v>494</v>
      </c>
      <c r="B63" s="4">
        <v>3</v>
      </c>
      <c r="C63" s="4">
        <v>5</v>
      </c>
      <c r="D63" s="4">
        <v>5</v>
      </c>
      <c r="E63" s="4">
        <v>6</v>
      </c>
      <c r="F63" s="4">
        <v>4</v>
      </c>
      <c r="G63" s="4">
        <v>7</v>
      </c>
      <c r="H63" s="4">
        <v>10</v>
      </c>
      <c r="I63" s="4">
        <v>4</v>
      </c>
      <c r="J63" s="4">
        <v>9</v>
      </c>
      <c r="K63" s="4">
        <v>6</v>
      </c>
      <c r="L63" s="4">
        <v>19</v>
      </c>
      <c r="M63" s="4">
        <v>4</v>
      </c>
      <c r="N63" s="4">
        <v>9</v>
      </c>
      <c r="O63" s="4">
        <v>4</v>
      </c>
      <c r="P63" s="4">
        <v>5</v>
      </c>
      <c r="Q63" s="4">
        <v>3</v>
      </c>
      <c r="R63" s="4">
        <v>4</v>
      </c>
      <c r="S63" s="4">
        <v>3</v>
      </c>
      <c r="T63" s="4">
        <v>2</v>
      </c>
      <c r="U63" s="4">
        <v>4</v>
      </c>
      <c r="V63" s="4">
        <v>4</v>
      </c>
      <c r="W63" s="4">
        <v>3</v>
      </c>
      <c r="X63" s="4">
        <v>9</v>
      </c>
      <c r="Y63" s="4">
        <v>5</v>
      </c>
    </row>
    <row r="64" spans="1:25" x14ac:dyDescent="0.35">
      <c r="A64" s="1" t="s">
        <v>495</v>
      </c>
      <c r="B64" s="4">
        <v>0</v>
      </c>
      <c r="C64" s="4">
        <v>1</v>
      </c>
      <c r="D64" s="4">
        <v>9</v>
      </c>
      <c r="E64" s="4">
        <v>10</v>
      </c>
      <c r="F64" s="4">
        <v>1</v>
      </c>
      <c r="G64" s="4">
        <v>6</v>
      </c>
      <c r="H64" s="4">
        <v>10</v>
      </c>
      <c r="I64" s="4">
        <v>6</v>
      </c>
      <c r="J64" s="4">
        <v>12</v>
      </c>
      <c r="K64" s="4">
        <v>5</v>
      </c>
      <c r="L64" s="4">
        <v>10</v>
      </c>
      <c r="M64" s="4">
        <v>8</v>
      </c>
      <c r="N64" s="4">
        <v>6</v>
      </c>
      <c r="O64" s="4">
        <v>3</v>
      </c>
      <c r="P64" s="4">
        <v>5</v>
      </c>
      <c r="Q64" s="4">
        <v>6</v>
      </c>
      <c r="R64" s="4">
        <v>3</v>
      </c>
      <c r="S64" s="4">
        <v>5</v>
      </c>
      <c r="T64" s="4">
        <v>5</v>
      </c>
      <c r="U64" s="4">
        <v>4</v>
      </c>
      <c r="V64" s="4">
        <v>7</v>
      </c>
      <c r="W64" s="4">
        <v>3</v>
      </c>
      <c r="X64" s="4">
        <v>3</v>
      </c>
      <c r="Y64" s="4">
        <v>2</v>
      </c>
    </row>
    <row r="65" spans="1:25" x14ac:dyDescent="0.35">
      <c r="A65" s="1" t="s">
        <v>179</v>
      </c>
      <c r="B65" s="4">
        <v>12</v>
      </c>
      <c r="C65" s="4">
        <v>11</v>
      </c>
      <c r="D65" s="4">
        <v>15</v>
      </c>
      <c r="E65" s="4">
        <v>8</v>
      </c>
      <c r="F65" s="4">
        <v>17</v>
      </c>
      <c r="G65" s="4">
        <v>8</v>
      </c>
      <c r="H65" s="4">
        <v>9</v>
      </c>
      <c r="I65" s="4">
        <v>11</v>
      </c>
      <c r="J65" s="4">
        <v>13</v>
      </c>
      <c r="K65" s="4">
        <v>9</v>
      </c>
      <c r="L65" s="4">
        <v>10</v>
      </c>
      <c r="M65" s="4">
        <v>12</v>
      </c>
      <c r="N65" s="4">
        <v>9</v>
      </c>
      <c r="O65" s="4">
        <v>21</v>
      </c>
      <c r="P65" s="4">
        <v>7</v>
      </c>
      <c r="Q65" s="4">
        <v>10</v>
      </c>
      <c r="R65" s="4">
        <v>14</v>
      </c>
      <c r="S65" s="4">
        <v>12</v>
      </c>
      <c r="T65" s="4">
        <v>10</v>
      </c>
      <c r="U65" s="4">
        <v>7</v>
      </c>
      <c r="V65" s="4">
        <v>11</v>
      </c>
      <c r="W65" s="4">
        <v>6</v>
      </c>
      <c r="X65" s="4">
        <v>9</v>
      </c>
      <c r="Y65" s="4">
        <v>13</v>
      </c>
    </row>
    <row r="66" spans="1:25" x14ac:dyDescent="0.35">
      <c r="A66" s="1" t="s">
        <v>180</v>
      </c>
      <c r="B66" s="4">
        <v>4</v>
      </c>
      <c r="C66" s="4">
        <v>9</v>
      </c>
      <c r="D66" s="4">
        <v>13</v>
      </c>
      <c r="E66" s="4">
        <v>11</v>
      </c>
      <c r="F66" s="4">
        <v>9</v>
      </c>
      <c r="G66" s="4">
        <v>15</v>
      </c>
      <c r="H66" s="4">
        <v>12</v>
      </c>
      <c r="I66" s="4">
        <v>9</v>
      </c>
      <c r="J66" s="4">
        <v>10</v>
      </c>
      <c r="K66" s="4">
        <v>16</v>
      </c>
      <c r="L66" s="4">
        <v>10</v>
      </c>
      <c r="M66" s="4">
        <v>14</v>
      </c>
      <c r="N66" s="4">
        <v>12</v>
      </c>
      <c r="O66" s="4">
        <v>19</v>
      </c>
      <c r="P66" s="4">
        <v>17</v>
      </c>
      <c r="Q66" s="4">
        <v>16</v>
      </c>
      <c r="R66" s="4">
        <v>7</v>
      </c>
      <c r="S66" s="4">
        <v>7</v>
      </c>
      <c r="T66" s="4">
        <v>3</v>
      </c>
      <c r="U66" s="4">
        <v>2</v>
      </c>
      <c r="V66" s="4">
        <v>14</v>
      </c>
      <c r="W66" s="4">
        <v>11</v>
      </c>
      <c r="X66" s="4">
        <v>12</v>
      </c>
      <c r="Y66" s="4">
        <v>10</v>
      </c>
    </row>
  </sheetData>
  <pageMargins left="0.7" right="0.7" top="0.75" bottom="0.75" header="0.3" footer="0.3"/>
  <pageSetup paperSize="9" orientation="portrait" horizontalDpi="300" verticalDpi="300"/>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X100"/>
  <sheetViews>
    <sheetView workbookViewId="0"/>
  </sheetViews>
  <sheetFormatPr defaultColWidth="11.07421875" defaultRowHeight="15.5" x14ac:dyDescent="0.35"/>
  <cols>
    <col min="1" max="1" width="25.3828125" customWidth="1"/>
    <col min="2" max="2" width="10.07421875" customWidth="1"/>
    <col min="3" max="3" width="10.3046875" customWidth="1"/>
    <col min="4" max="4" width="9.765625" customWidth="1"/>
    <col min="5" max="6" width="10.61328125" customWidth="1"/>
    <col min="7" max="7" width="10.3046875" customWidth="1"/>
    <col min="8" max="8" width="10.15234375" customWidth="1"/>
    <col min="9" max="9" width="10.07421875" customWidth="1"/>
    <col min="10" max="10" width="10.53515625" customWidth="1"/>
    <col min="11" max="11" width="10.84375" customWidth="1"/>
    <col min="12" max="12" width="11.61328125" customWidth="1"/>
    <col min="13" max="13" width="9.84375" customWidth="1"/>
    <col min="14" max="14" width="11.07421875" customWidth="1"/>
    <col min="15" max="15" width="10.4609375" customWidth="1"/>
    <col min="16" max="16" width="10" customWidth="1"/>
    <col min="17" max="17" width="10.765625" customWidth="1"/>
    <col min="18" max="18" width="10.61328125" customWidth="1"/>
    <col min="19" max="19" width="10.3046875" customWidth="1"/>
    <col min="20" max="20" width="9.4609375" customWidth="1"/>
    <col min="21" max="21" width="10.23046875" customWidth="1"/>
    <col min="22" max="22" width="11" customWidth="1"/>
    <col min="23" max="23" width="11.07421875" customWidth="1"/>
    <col min="24" max="24" width="10.07421875" customWidth="1"/>
    <col min="25" max="25" width="10.3828125" customWidth="1"/>
  </cols>
  <sheetData>
    <row r="1" spans="1:50" ht="20" x14ac:dyDescent="0.4">
      <c r="A1" s="23" t="s">
        <v>81</v>
      </c>
    </row>
    <row r="2" spans="1:50" x14ac:dyDescent="0.35">
      <c r="A2" t="s">
        <v>8</v>
      </c>
    </row>
    <row r="3" spans="1:50" ht="30.5" customHeight="1" x14ac:dyDescent="0.35">
      <c r="A3" s="6" t="s">
        <v>444</v>
      </c>
      <c r="B3" s="5" t="s">
        <v>109</v>
      </c>
      <c r="C3" s="5" t="s">
        <v>110</v>
      </c>
      <c r="D3" s="5" t="s">
        <v>111</v>
      </c>
      <c r="E3" s="5" t="s">
        <v>112</v>
      </c>
      <c r="F3" s="5" t="s">
        <v>113</v>
      </c>
      <c r="G3" s="5" t="s">
        <v>114</v>
      </c>
      <c r="H3" s="5" t="s">
        <v>115</v>
      </c>
      <c r="I3" s="5" t="s">
        <v>116</v>
      </c>
      <c r="J3" s="5" t="s">
        <v>117</v>
      </c>
      <c r="K3" s="5" t="s">
        <v>118</v>
      </c>
      <c r="L3" s="5" t="s">
        <v>119</v>
      </c>
      <c r="M3" s="5" t="s">
        <v>120</v>
      </c>
      <c r="N3" s="5" t="s">
        <v>121</v>
      </c>
      <c r="O3" s="5" t="s">
        <v>122</v>
      </c>
      <c r="P3" s="5" t="s">
        <v>123</v>
      </c>
      <c r="Q3" s="5" t="s">
        <v>124</v>
      </c>
      <c r="R3" s="5" t="s">
        <v>125</v>
      </c>
      <c r="S3" s="5" t="s">
        <v>126</v>
      </c>
      <c r="T3" s="5" t="s">
        <v>127</v>
      </c>
      <c r="U3" s="5" t="s">
        <v>128</v>
      </c>
      <c r="V3" s="5" t="s">
        <v>129</v>
      </c>
      <c r="W3" s="5" t="s">
        <v>130</v>
      </c>
      <c r="X3" s="5" t="s">
        <v>131</v>
      </c>
      <c r="Y3" s="5" t="s">
        <v>132</v>
      </c>
    </row>
    <row r="4" spans="1:50" x14ac:dyDescent="0.35">
      <c r="A4" s="1" t="s">
        <v>163</v>
      </c>
      <c r="B4" s="11">
        <v>3.6</v>
      </c>
      <c r="C4" s="11">
        <v>3.7</v>
      </c>
      <c r="D4" s="11">
        <v>5.5</v>
      </c>
      <c r="E4" s="11">
        <v>3.7</v>
      </c>
      <c r="F4" s="11">
        <v>8.1999999999999993</v>
      </c>
      <c r="G4" s="11">
        <v>3.6</v>
      </c>
      <c r="H4" s="11">
        <v>5.4</v>
      </c>
      <c r="I4" s="11">
        <v>6.3</v>
      </c>
      <c r="J4" s="11">
        <v>8</v>
      </c>
      <c r="K4" s="11">
        <v>10.6</v>
      </c>
      <c r="L4" s="11">
        <v>8.8000000000000007</v>
      </c>
      <c r="M4" s="11">
        <v>8.6999999999999993</v>
      </c>
      <c r="N4" s="11">
        <v>5.0999999999999996</v>
      </c>
      <c r="O4" s="11">
        <v>11.9</v>
      </c>
      <c r="P4" s="11">
        <v>5.9</v>
      </c>
      <c r="Q4" s="11">
        <v>2.5</v>
      </c>
      <c r="R4" s="11">
        <v>4.2</v>
      </c>
      <c r="S4" s="11">
        <v>5.8</v>
      </c>
      <c r="T4" s="11">
        <v>5.8</v>
      </c>
      <c r="U4" s="11">
        <v>4.0999999999999996</v>
      </c>
      <c r="V4" s="11">
        <v>10.4</v>
      </c>
      <c r="W4" s="11">
        <v>3.9</v>
      </c>
      <c r="X4" s="11">
        <v>8.5</v>
      </c>
      <c r="Y4" s="11">
        <v>4.5999999999999996</v>
      </c>
      <c r="Z4" s="11"/>
      <c r="AA4" s="11"/>
      <c r="AB4" s="11"/>
      <c r="AC4" s="11"/>
      <c r="AD4" s="11"/>
      <c r="AE4" s="11"/>
      <c r="AF4" s="11"/>
      <c r="AG4" s="11"/>
      <c r="AH4" s="11"/>
      <c r="AI4" s="11"/>
      <c r="AJ4" s="11"/>
      <c r="AK4" s="11"/>
      <c r="AL4" s="11"/>
      <c r="AM4" s="11"/>
      <c r="AN4" s="11"/>
      <c r="AO4" s="11"/>
      <c r="AP4" s="11"/>
      <c r="AQ4" s="11"/>
      <c r="AR4" s="11"/>
      <c r="AS4" s="11"/>
      <c r="AT4" s="11"/>
      <c r="AU4" s="11"/>
      <c r="AV4" s="11"/>
      <c r="AW4" s="11"/>
      <c r="AX4" s="11"/>
    </row>
    <row r="5" spans="1:50" x14ac:dyDescent="0.35">
      <c r="A5" s="1" t="s">
        <v>164</v>
      </c>
      <c r="B5" s="11">
        <v>9.6</v>
      </c>
      <c r="C5" s="11">
        <v>2.4</v>
      </c>
      <c r="D5" s="11">
        <v>1.2</v>
      </c>
      <c r="E5" s="11">
        <v>5.6</v>
      </c>
      <c r="F5" s="11">
        <v>5.9</v>
      </c>
      <c r="G5" s="11">
        <v>5.9</v>
      </c>
      <c r="H5" s="11">
        <v>11.6</v>
      </c>
      <c r="I5" s="11">
        <v>10.7</v>
      </c>
      <c r="J5" s="11">
        <v>13.2</v>
      </c>
      <c r="K5" s="11">
        <v>8.1999999999999993</v>
      </c>
      <c r="L5" s="11">
        <v>8.4</v>
      </c>
      <c r="M5" s="11">
        <v>11.3</v>
      </c>
      <c r="N5" s="11">
        <v>5.4</v>
      </c>
      <c r="O5" s="11">
        <v>8</v>
      </c>
      <c r="P5" s="11">
        <v>8.6999999999999993</v>
      </c>
      <c r="Q5" s="11">
        <v>6.8</v>
      </c>
      <c r="R5" s="11">
        <v>5.4</v>
      </c>
      <c r="S5" s="11">
        <v>6.8</v>
      </c>
      <c r="T5" s="11">
        <v>3.6</v>
      </c>
      <c r="U5" s="11">
        <v>4.3</v>
      </c>
      <c r="V5" s="11">
        <v>5.4</v>
      </c>
      <c r="W5" s="11">
        <v>3.6</v>
      </c>
      <c r="X5" s="11">
        <v>4.5999999999999996</v>
      </c>
      <c r="Y5" s="11">
        <v>4.5999999999999996</v>
      </c>
      <c r="Z5" s="11"/>
      <c r="AA5" s="11"/>
      <c r="AB5" s="11"/>
      <c r="AC5" s="11"/>
      <c r="AD5" s="11"/>
      <c r="AE5" s="11"/>
      <c r="AF5" s="11"/>
      <c r="AG5" s="11"/>
      <c r="AH5" s="11"/>
      <c r="AI5" s="11"/>
      <c r="AJ5" s="11"/>
      <c r="AK5" s="11"/>
      <c r="AL5" s="11"/>
      <c r="AM5" s="11"/>
      <c r="AN5" s="11"/>
      <c r="AO5" s="11"/>
      <c r="AP5" s="11"/>
      <c r="AQ5" s="11"/>
      <c r="AR5" s="11"/>
      <c r="AS5" s="11"/>
      <c r="AT5" s="11"/>
      <c r="AU5" s="11"/>
      <c r="AV5" s="11"/>
      <c r="AW5" s="11"/>
      <c r="AX5" s="11"/>
    </row>
    <row r="6" spans="1:50" x14ac:dyDescent="0.35">
      <c r="A6" s="1" t="s">
        <v>165</v>
      </c>
      <c r="B6" s="11">
        <v>7.9</v>
      </c>
      <c r="C6" s="11">
        <v>10.4</v>
      </c>
      <c r="D6" s="11">
        <v>9.8000000000000007</v>
      </c>
      <c r="E6" s="11">
        <v>6.6</v>
      </c>
      <c r="F6" s="11">
        <v>8.1999999999999993</v>
      </c>
      <c r="G6" s="11">
        <v>8.4</v>
      </c>
      <c r="H6" s="11">
        <v>7.5</v>
      </c>
      <c r="I6" s="11">
        <v>6.8</v>
      </c>
      <c r="J6" s="11">
        <v>6</v>
      </c>
      <c r="K6" s="11">
        <v>9.5</v>
      </c>
      <c r="L6" s="11">
        <v>10.3</v>
      </c>
      <c r="M6" s="11">
        <v>10.5</v>
      </c>
      <c r="N6" s="11">
        <v>8.5</v>
      </c>
      <c r="O6" s="11">
        <v>7.4</v>
      </c>
      <c r="P6" s="11">
        <v>7.9</v>
      </c>
      <c r="Q6" s="11">
        <v>9.9</v>
      </c>
      <c r="R6" s="11">
        <v>8</v>
      </c>
      <c r="S6" s="11">
        <v>8.9</v>
      </c>
      <c r="T6" s="11">
        <v>8.6</v>
      </c>
      <c r="U6" s="11">
        <v>6.4</v>
      </c>
      <c r="V6" s="11">
        <v>5</v>
      </c>
      <c r="W6" s="11">
        <v>5.3</v>
      </c>
      <c r="X6" s="11">
        <v>6.8</v>
      </c>
      <c r="Y6" s="11">
        <v>7.4</v>
      </c>
      <c r="Z6" s="11"/>
      <c r="AA6" s="11"/>
      <c r="AB6" s="11"/>
      <c r="AC6" s="11"/>
      <c r="AD6" s="11"/>
      <c r="AE6" s="11"/>
      <c r="AF6" s="11"/>
      <c r="AG6" s="11"/>
      <c r="AH6" s="11"/>
      <c r="AI6" s="11"/>
      <c r="AJ6" s="11"/>
      <c r="AK6" s="11"/>
      <c r="AL6" s="11"/>
      <c r="AM6" s="11"/>
      <c r="AN6" s="11"/>
      <c r="AO6" s="11"/>
      <c r="AP6" s="11"/>
      <c r="AQ6" s="11"/>
      <c r="AR6" s="11"/>
      <c r="AS6" s="11"/>
      <c r="AT6" s="11"/>
      <c r="AU6" s="11"/>
      <c r="AV6" s="11"/>
      <c r="AW6" s="11"/>
      <c r="AX6" s="11"/>
    </row>
    <row r="7" spans="1:50" x14ac:dyDescent="0.35">
      <c r="A7" s="1" t="s">
        <v>445</v>
      </c>
      <c r="B7" s="11">
        <v>12.2</v>
      </c>
      <c r="C7" s="11">
        <v>9.9</v>
      </c>
      <c r="D7" s="11">
        <v>7.6</v>
      </c>
      <c r="E7" s="11">
        <v>9.6</v>
      </c>
      <c r="F7" s="11">
        <v>7.3</v>
      </c>
      <c r="G7" s="11">
        <v>4.0999999999999996</v>
      </c>
      <c r="H7" s="11">
        <v>5.0999999999999996</v>
      </c>
      <c r="I7" s="11">
        <v>9.1</v>
      </c>
      <c r="J7" s="11">
        <v>10.199999999999999</v>
      </c>
      <c r="K7" s="11">
        <v>7.1</v>
      </c>
      <c r="L7" s="11">
        <v>5</v>
      </c>
      <c r="M7" s="11">
        <v>6</v>
      </c>
      <c r="N7" s="11">
        <v>5</v>
      </c>
      <c r="O7" s="11">
        <v>5.9</v>
      </c>
      <c r="P7" s="11">
        <v>7.8</v>
      </c>
      <c r="Q7" s="11">
        <v>5.8</v>
      </c>
      <c r="R7" s="11">
        <v>3.9</v>
      </c>
      <c r="S7" s="11">
        <v>2</v>
      </c>
      <c r="T7" s="11">
        <v>3.9</v>
      </c>
      <c r="U7" s="11">
        <v>4.9000000000000004</v>
      </c>
      <c r="V7" s="11">
        <v>3</v>
      </c>
      <c r="W7" s="11">
        <v>2.9</v>
      </c>
      <c r="X7" s="11">
        <v>5.8</v>
      </c>
      <c r="Y7" s="11">
        <v>10.6</v>
      </c>
      <c r="Z7" s="11"/>
      <c r="AA7" s="11"/>
      <c r="AB7" s="11"/>
      <c r="AC7" s="11"/>
      <c r="AD7" s="11"/>
      <c r="AE7" s="11"/>
      <c r="AF7" s="11"/>
      <c r="AG7" s="11"/>
      <c r="AH7" s="11"/>
      <c r="AI7" s="11"/>
      <c r="AJ7" s="11"/>
      <c r="AK7" s="11"/>
      <c r="AL7" s="11"/>
      <c r="AM7" s="11"/>
      <c r="AN7" s="11"/>
      <c r="AO7" s="11"/>
      <c r="AP7" s="11"/>
      <c r="AQ7" s="11"/>
      <c r="AR7" s="11"/>
      <c r="AS7" s="11"/>
      <c r="AT7" s="11"/>
      <c r="AU7" s="11"/>
      <c r="AV7" s="11"/>
      <c r="AW7" s="11"/>
      <c r="AX7" s="11"/>
    </row>
    <row r="8" spans="1:50" x14ac:dyDescent="0.35">
      <c r="A8" s="1" t="s">
        <v>446</v>
      </c>
      <c r="B8" s="11">
        <v>9.4</v>
      </c>
      <c r="C8" s="11">
        <v>7</v>
      </c>
      <c r="D8" s="11">
        <v>2.2999999999999998</v>
      </c>
      <c r="E8" s="11">
        <v>3.5</v>
      </c>
      <c r="F8" s="11">
        <v>4.5999999999999996</v>
      </c>
      <c r="G8" s="11">
        <v>3.4</v>
      </c>
      <c r="H8" s="11">
        <v>1.1000000000000001</v>
      </c>
      <c r="I8" s="11">
        <v>0</v>
      </c>
      <c r="J8" s="11">
        <v>3.4</v>
      </c>
      <c r="K8" s="11">
        <v>2.2000000000000002</v>
      </c>
      <c r="L8" s="11">
        <v>12.2</v>
      </c>
      <c r="M8" s="11">
        <v>11.1</v>
      </c>
      <c r="N8" s="11">
        <v>4.4000000000000004</v>
      </c>
      <c r="O8" s="11">
        <v>12</v>
      </c>
      <c r="P8" s="11">
        <v>5.4</v>
      </c>
      <c r="Q8" s="11">
        <v>6.5</v>
      </c>
      <c r="R8" s="11">
        <v>2.2000000000000002</v>
      </c>
      <c r="S8" s="11">
        <v>3.3</v>
      </c>
      <c r="T8" s="11">
        <v>3.3</v>
      </c>
      <c r="U8" s="11">
        <v>1.1000000000000001</v>
      </c>
      <c r="V8" s="11">
        <v>1.1000000000000001</v>
      </c>
      <c r="W8" s="11">
        <v>2.2000000000000002</v>
      </c>
      <c r="X8" s="11">
        <v>3.3</v>
      </c>
      <c r="Y8" s="11">
        <v>8.8000000000000007</v>
      </c>
      <c r="Z8" s="11"/>
      <c r="AA8" s="11"/>
      <c r="AB8" s="11"/>
      <c r="AC8" s="11"/>
      <c r="AD8" s="11"/>
      <c r="AE8" s="11"/>
      <c r="AF8" s="11"/>
      <c r="AG8" s="11"/>
      <c r="AH8" s="11"/>
      <c r="AI8" s="11"/>
      <c r="AJ8" s="11"/>
      <c r="AK8" s="11"/>
      <c r="AL8" s="11"/>
      <c r="AM8" s="11"/>
      <c r="AN8" s="11"/>
      <c r="AO8" s="11"/>
      <c r="AP8" s="11"/>
      <c r="AQ8" s="11"/>
      <c r="AR8" s="11"/>
      <c r="AS8" s="11"/>
      <c r="AT8" s="11"/>
      <c r="AU8" s="11"/>
      <c r="AV8" s="11"/>
      <c r="AW8" s="11"/>
      <c r="AX8" s="11"/>
    </row>
    <row r="9" spans="1:50" x14ac:dyDescent="0.35">
      <c r="A9" s="1" t="s">
        <v>447</v>
      </c>
      <c r="B9" s="11">
        <v>4.3</v>
      </c>
      <c r="C9" s="11">
        <v>3.2</v>
      </c>
      <c r="D9" s="11">
        <v>2.1</v>
      </c>
      <c r="E9" s="11">
        <v>1.1000000000000001</v>
      </c>
      <c r="F9" s="11">
        <v>1.1000000000000001</v>
      </c>
      <c r="G9" s="11">
        <v>2.1</v>
      </c>
      <c r="H9" s="11">
        <v>2.1</v>
      </c>
      <c r="I9" s="11">
        <v>4.2</v>
      </c>
      <c r="J9" s="11">
        <v>5.2</v>
      </c>
      <c r="K9" s="11">
        <v>9.3000000000000007</v>
      </c>
      <c r="L9" s="11">
        <v>2</v>
      </c>
      <c r="M9" s="11">
        <v>8.1</v>
      </c>
      <c r="N9" s="11">
        <v>5</v>
      </c>
      <c r="O9" s="11">
        <v>0</v>
      </c>
      <c r="P9" s="11">
        <v>5</v>
      </c>
      <c r="Q9" s="11">
        <v>4</v>
      </c>
      <c r="R9" s="11">
        <v>1</v>
      </c>
      <c r="S9" s="11">
        <v>2</v>
      </c>
      <c r="T9" s="11">
        <v>5</v>
      </c>
      <c r="U9" s="11">
        <v>4</v>
      </c>
      <c r="V9" s="11">
        <v>1</v>
      </c>
      <c r="W9" s="11">
        <v>2</v>
      </c>
      <c r="X9" s="11">
        <v>2</v>
      </c>
      <c r="Y9" s="11">
        <v>2</v>
      </c>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x14ac:dyDescent="0.35">
      <c r="A10" s="1" t="s">
        <v>448</v>
      </c>
      <c r="B10" s="11">
        <v>2.2999999999999998</v>
      </c>
      <c r="C10" s="11">
        <v>2.2999999999999998</v>
      </c>
      <c r="D10" s="11">
        <v>1.2</v>
      </c>
      <c r="E10" s="11">
        <v>3.4</v>
      </c>
      <c r="F10" s="11">
        <v>1.1000000000000001</v>
      </c>
      <c r="G10" s="11">
        <v>4.5</v>
      </c>
      <c r="H10" s="11">
        <v>1.1000000000000001</v>
      </c>
      <c r="I10" s="11">
        <v>0</v>
      </c>
      <c r="J10" s="11">
        <v>3.3</v>
      </c>
      <c r="K10" s="11">
        <v>1.1000000000000001</v>
      </c>
      <c r="L10" s="11">
        <v>2.2000000000000002</v>
      </c>
      <c r="M10" s="11">
        <v>2.2000000000000002</v>
      </c>
      <c r="N10" s="11">
        <v>2.2000000000000002</v>
      </c>
      <c r="O10" s="11">
        <v>6.6</v>
      </c>
      <c r="P10" s="11">
        <v>2.2000000000000002</v>
      </c>
      <c r="Q10" s="11">
        <v>2.2000000000000002</v>
      </c>
      <c r="R10" s="11">
        <v>1.1000000000000001</v>
      </c>
      <c r="S10" s="11">
        <v>1.1000000000000001</v>
      </c>
      <c r="T10" s="11">
        <v>1.1000000000000001</v>
      </c>
      <c r="U10" s="11">
        <v>1.1000000000000001</v>
      </c>
      <c r="V10" s="11">
        <v>1.1000000000000001</v>
      </c>
      <c r="W10" s="11">
        <v>1.1000000000000001</v>
      </c>
      <c r="X10" s="11">
        <v>1.1000000000000001</v>
      </c>
      <c r="Y10" s="11">
        <v>3.1</v>
      </c>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x14ac:dyDescent="0.35">
      <c r="A11" s="1" t="s">
        <v>449</v>
      </c>
      <c r="B11" s="11">
        <v>2.1</v>
      </c>
      <c r="C11" s="11">
        <v>3.5</v>
      </c>
      <c r="D11" s="11">
        <v>0.7</v>
      </c>
      <c r="E11" s="11">
        <v>2.8</v>
      </c>
      <c r="F11" s="11">
        <v>1.4</v>
      </c>
      <c r="G11" s="11">
        <v>2.1</v>
      </c>
      <c r="H11" s="11">
        <v>1.4</v>
      </c>
      <c r="I11" s="11">
        <v>2.7</v>
      </c>
      <c r="J11" s="11">
        <v>4.0999999999999996</v>
      </c>
      <c r="K11" s="11">
        <v>1.4</v>
      </c>
      <c r="L11" s="11">
        <v>3.3</v>
      </c>
      <c r="M11" s="11">
        <v>5.3</v>
      </c>
      <c r="N11" s="11">
        <v>2.6</v>
      </c>
      <c r="O11" s="11">
        <v>1.3</v>
      </c>
      <c r="P11" s="11">
        <v>1.9</v>
      </c>
      <c r="Q11" s="11">
        <v>1.3</v>
      </c>
      <c r="R11" s="11">
        <v>4.5</v>
      </c>
      <c r="S11" s="11">
        <v>1.9</v>
      </c>
      <c r="T11" s="11">
        <v>0.6</v>
      </c>
      <c r="U11" s="11">
        <v>3.8</v>
      </c>
      <c r="V11" s="11">
        <v>1.2</v>
      </c>
      <c r="W11" s="11">
        <v>1.8</v>
      </c>
      <c r="X11" s="11">
        <v>2.4</v>
      </c>
      <c r="Y11" s="11">
        <v>0.6</v>
      </c>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row>
    <row r="12" spans="1:50" x14ac:dyDescent="0.35">
      <c r="A12" s="1" t="s">
        <v>450</v>
      </c>
      <c r="B12" s="11">
        <v>2</v>
      </c>
      <c r="C12" s="11">
        <v>3.9</v>
      </c>
      <c r="D12" s="11">
        <v>1.9</v>
      </c>
      <c r="E12" s="11">
        <v>9</v>
      </c>
      <c r="F12" s="11">
        <v>2.5</v>
      </c>
      <c r="G12" s="11">
        <v>4.4000000000000004</v>
      </c>
      <c r="H12" s="11">
        <v>4.4000000000000004</v>
      </c>
      <c r="I12" s="11">
        <v>3.7</v>
      </c>
      <c r="J12" s="11">
        <v>6.7</v>
      </c>
      <c r="K12" s="11">
        <v>6.6</v>
      </c>
      <c r="L12" s="11">
        <v>8.9</v>
      </c>
      <c r="M12" s="11">
        <v>5.3</v>
      </c>
      <c r="N12" s="11">
        <v>4.5999999999999996</v>
      </c>
      <c r="O12" s="11">
        <v>6.3</v>
      </c>
      <c r="P12" s="11">
        <v>6.8</v>
      </c>
      <c r="Q12" s="11">
        <v>7.3</v>
      </c>
      <c r="R12" s="11">
        <v>3.4</v>
      </c>
      <c r="S12" s="11">
        <v>5.6</v>
      </c>
      <c r="T12" s="11">
        <v>6.1</v>
      </c>
      <c r="U12" s="11">
        <v>4.4000000000000004</v>
      </c>
      <c r="V12" s="11">
        <v>3.2</v>
      </c>
      <c r="W12" s="11">
        <v>4.3</v>
      </c>
      <c r="X12" s="11">
        <v>3.7</v>
      </c>
      <c r="Y12" s="11">
        <v>5.7</v>
      </c>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row>
    <row r="13" spans="1:50" x14ac:dyDescent="0.35">
      <c r="A13" s="1" t="s">
        <v>451</v>
      </c>
      <c r="B13" s="11">
        <v>3.7</v>
      </c>
      <c r="C13" s="11">
        <v>4.5999999999999996</v>
      </c>
      <c r="D13" s="11">
        <v>1.8</v>
      </c>
      <c r="E13" s="11">
        <v>6.4</v>
      </c>
      <c r="F13" s="11">
        <v>4.5</v>
      </c>
      <c r="G13" s="11">
        <v>3.6</v>
      </c>
      <c r="H13" s="11">
        <v>2.7</v>
      </c>
      <c r="I13" s="11">
        <v>0.9</v>
      </c>
      <c r="J13" s="11">
        <v>4.4000000000000004</v>
      </c>
      <c r="K13" s="11">
        <v>3.5</v>
      </c>
      <c r="L13" s="11">
        <v>2.6</v>
      </c>
      <c r="M13" s="11">
        <v>2.6</v>
      </c>
      <c r="N13" s="11">
        <v>0.9</v>
      </c>
      <c r="O13" s="11">
        <v>0.8</v>
      </c>
      <c r="P13" s="11">
        <v>2.5</v>
      </c>
      <c r="Q13" s="11">
        <v>1.7</v>
      </c>
      <c r="R13" s="11">
        <v>3.3</v>
      </c>
      <c r="S13" s="11">
        <v>4.0999999999999996</v>
      </c>
      <c r="T13" s="11">
        <v>2.5</v>
      </c>
      <c r="U13" s="11">
        <v>2.4</v>
      </c>
      <c r="V13" s="11">
        <v>4</v>
      </c>
      <c r="W13" s="11">
        <v>0</v>
      </c>
      <c r="X13" s="11">
        <v>0.8</v>
      </c>
      <c r="Y13" s="11">
        <v>3.8</v>
      </c>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row>
    <row r="14" spans="1:50" x14ac:dyDescent="0.35">
      <c r="A14" s="1" t="s">
        <v>452</v>
      </c>
      <c r="B14" s="11">
        <v>1.7</v>
      </c>
      <c r="C14" s="11">
        <v>3.4</v>
      </c>
      <c r="D14" s="11">
        <v>2.6</v>
      </c>
      <c r="E14" s="11">
        <v>1.7</v>
      </c>
      <c r="F14" s="11">
        <v>4.2</v>
      </c>
      <c r="G14" s="11">
        <v>5</v>
      </c>
      <c r="H14" s="11">
        <v>1.7</v>
      </c>
      <c r="I14" s="11">
        <v>3.3</v>
      </c>
      <c r="J14" s="11">
        <v>5.7</v>
      </c>
      <c r="K14" s="11">
        <v>6.4</v>
      </c>
      <c r="L14" s="11">
        <v>3.2</v>
      </c>
      <c r="M14" s="11">
        <v>4</v>
      </c>
      <c r="N14" s="11">
        <v>3.1</v>
      </c>
      <c r="O14" s="11">
        <v>2.2999999999999998</v>
      </c>
      <c r="P14" s="11">
        <v>3.1</v>
      </c>
      <c r="Q14" s="11">
        <v>0.8</v>
      </c>
      <c r="R14" s="11">
        <v>4.5999999999999996</v>
      </c>
      <c r="S14" s="11">
        <v>4.5999999999999996</v>
      </c>
      <c r="T14" s="11">
        <v>6.1</v>
      </c>
      <c r="U14" s="11">
        <v>1.5</v>
      </c>
      <c r="V14" s="11">
        <v>1.5</v>
      </c>
      <c r="W14" s="11">
        <v>2.2000000000000002</v>
      </c>
      <c r="X14" s="11">
        <v>2.1</v>
      </c>
      <c r="Y14" s="11">
        <v>6.3</v>
      </c>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row>
    <row r="15" spans="1:50" x14ac:dyDescent="0.35">
      <c r="A15" s="1" t="s">
        <v>453</v>
      </c>
      <c r="B15" s="11">
        <v>1.8</v>
      </c>
      <c r="C15" s="11">
        <v>0.9</v>
      </c>
      <c r="D15" s="11">
        <v>3.7</v>
      </c>
      <c r="E15" s="11">
        <v>2.8</v>
      </c>
      <c r="F15" s="11">
        <v>0.9</v>
      </c>
      <c r="G15" s="11">
        <v>1.8</v>
      </c>
      <c r="H15" s="11">
        <v>2.7</v>
      </c>
      <c r="I15" s="11">
        <v>1.8</v>
      </c>
      <c r="J15" s="11">
        <v>2.7</v>
      </c>
      <c r="K15" s="11">
        <v>0.9</v>
      </c>
      <c r="L15" s="11">
        <v>2.7</v>
      </c>
      <c r="M15" s="11">
        <v>5.3</v>
      </c>
      <c r="N15" s="11">
        <v>7.1</v>
      </c>
      <c r="O15" s="11">
        <v>3.5</v>
      </c>
      <c r="P15" s="11">
        <v>1.7</v>
      </c>
      <c r="Q15" s="11">
        <v>0.9</v>
      </c>
      <c r="R15" s="11">
        <v>2.6</v>
      </c>
      <c r="S15" s="11">
        <v>2.6</v>
      </c>
      <c r="T15" s="11">
        <v>1.7</v>
      </c>
      <c r="U15" s="11">
        <v>5.2</v>
      </c>
      <c r="V15" s="11">
        <v>0.9</v>
      </c>
      <c r="W15" s="11">
        <v>2.6</v>
      </c>
      <c r="X15" s="11">
        <v>0.9</v>
      </c>
      <c r="Y15" s="11">
        <v>2.6</v>
      </c>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row>
    <row r="16" spans="1:50" x14ac:dyDescent="0.35">
      <c r="A16" s="1" t="s">
        <v>454</v>
      </c>
      <c r="B16" s="11">
        <v>2.6</v>
      </c>
      <c r="C16" s="11">
        <v>3.9</v>
      </c>
      <c r="D16" s="11">
        <v>6.4</v>
      </c>
      <c r="E16" s="11">
        <v>1.3</v>
      </c>
      <c r="F16" s="11">
        <v>3.8</v>
      </c>
      <c r="G16" s="11">
        <v>3.8</v>
      </c>
      <c r="H16" s="11">
        <v>2.5</v>
      </c>
      <c r="I16" s="11">
        <v>3.7</v>
      </c>
      <c r="J16" s="11">
        <v>2.4</v>
      </c>
      <c r="K16" s="11">
        <v>8.5</v>
      </c>
      <c r="L16" s="11">
        <v>8.5</v>
      </c>
      <c r="M16" s="11">
        <v>2.4</v>
      </c>
      <c r="N16" s="11">
        <v>1.2</v>
      </c>
      <c r="O16" s="11">
        <v>0</v>
      </c>
      <c r="P16" s="11">
        <v>2.4</v>
      </c>
      <c r="Q16" s="11">
        <v>0</v>
      </c>
      <c r="R16" s="11">
        <v>1.2</v>
      </c>
      <c r="S16" s="11">
        <v>3.6</v>
      </c>
      <c r="T16" s="11">
        <v>0</v>
      </c>
      <c r="U16" s="11">
        <v>2.4</v>
      </c>
      <c r="V16" s="11">
        <v>1.2</v>
      </c>
      <c r="W16" s="11">
        <v>0</v>
      </c>
      <c r="X16" s="11">
        <v>2.4</v>
      </c>
      <c r="Y16" s="11">
        <v>0</v>
      </c>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row>
    <row r="17" spans="1:50" x14ac:dyDescent="0.35">
      <c r="A17" s="1" t="s">
        <v>455</v>
      </c>
      <c r="B17" s="11">
        <v>2.4</v>
      </c>
      <c r="C17" s="11">
        <v>0</v>
      </c>
      <c r="D17" s="11">
        <v>0</v>
      </c>
      <c r="E17" s="11">
        <v>5.8</v>
      </c>
      <c r="F17" s="11">
        <v>2.2999999999999998</v>
      </c>
      <c r="G17" s="11">
        <v>3.4</v>
      </c>
      <c r="H17" s="11">
        <v>4.5</v>
      </c>
      <c r="I17" s="11">
        <v>1.1000000000000001</v>
      </c>
      <c r="J17" s="11">
        <v>4.4000000000000004</v>
      </c>
      <c r="K17" s="11">
        <v>1.1000000000000001</v>
      </c>
      <c r="L17" s="11">
        <v>3.3</v>
      </c>
      <c r="M17" s="11">
        <v>2.2000000000000002</v>
      </c>
      <c r="N17" s="11">
        <v>2.2000000000000002</v>
      </c>
      <c r="O17" s="11">
        <v>4.3</v>
      </c>
      <c r="P17" s="11">
        <v>0</v>
      </c>
      <c r="Q17" s="11">
        <v>2.1</v>
      </c>
      <c r="R17" s="11">
        <v>0</v>
      </c>
      <c r="S17" s="11">
        <v>4.0999999999999996</v>
      </c>
      <c r="T17" s="11">
        <v>0</v>
      </c>
      <c r="U17" s="11">
        <v>2</v>
      </c>
      <c r="V17" s="11">
        <v>4</v>
      </c>
      <c r="W17" s="11">
        <v>0</v>
      </c>
      <c r="X17" s="11">
        <v>2.9</v>
      </c>
      <c r="Y17" s="11">
        <v>1.9</v>
      </c>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row>
    <row r="18" spans="1:50" x14ac:dyDescent="0.35">
      <c r="A18" s="1" t="s">
        <v>456</v>
      </c>
      <c r="B18" s="11">
        <v>2.6</v>
      </c>
      <c r="C18" s="11">
        <v>4.3</v>
      </c>
      <c r="D18" s="11">
        <v>1.7</v>
      </c>
      <c r="E18" s="11">
        <v>2.6</v>
      </c>
      <c r="F18" s="11">
        <v>4.3</v>
      </c>
      <c r="G18" s="11">
        <v>1.7</v>
      </c>
      <c r="H18" s="11">
        <v>3.4</v>
      </c>
      <c r="I18" s="11">
        <v>4.2</v>
      </c>
      <c r="J18" s="11">
        <v>0.8</v>
      </c>
      <c r="K18" s="11">
        <v>0.8</v>
      </c>
      <c r="L18" s="11">
        <v>0.8</v>
      </c>
      <c r="M18" s="11">
        <v>2.5</v>
      </c>
      <c r="N18" s="11">
        <v>0.8</v>
      </c>
      <c r="O18" s="11">
        <v>1.6</v>
      </c>
      <c r="P18" s="11">
        <v>4.0999999999999996</v>
      </c>
      <c r="Q18" s="11">
        <v>1.6</v>
      </c>
      <c r="R18" s="11">
        <v>1.6</v>
      </c>
      <c r="S18" s="11">
        <v>3.2</v>
      </c>
      <c r="T18" s="11">
        <v>6.4</v>
      </c>
      <c r="U18" s="11">
        <v>0</v>
      </c>
      <c r="V18" s="11">
        <v>1.6</v>
      </c>
      <c r="W18" s="11">
        <v>0.8</v>
      </c>
      <c r="X18" s="11">
        <v>0.8</v>
      </c>
      <c r="Y18" s="11">
        <v>0</v>
      </c>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x14ac:dyDescent="0.35">
      <c r="A19" s="1" t="s">
        <v>457</v>
      </c>
      <c r="B19" s="11">
        <v>5.3</v>
      </c>
      <c r="C19" s="11">
        <v>5.3</v>
      </c>
      <c r="D19" s="11">
        <v>3.5</v>
      </c>
      <c r="E19" s="11">
        <v>5.8</v>
      </c>
      <c r="F19" s="11">
        <v>2.2999999999999998</v>
      </c>
      <c r="G19" s="11">
        <v>5.8</v>
      </c>
      <c r="H19" s="11">
        <v>3.4</v>
      </c>
      <c r="I19" s="11">
        <v>2.2999999999999998</v>
      </c>
      <c r="J19" s="11">
        <v>2.2999999999999998</v>
      </c>
      <c r="K19" s="11">
        <v>1.1000000000000001</v>
      </c>
      <c r="L19" s="11">
        <v>3.4</v>
      </c>
      <c r="M19" s="11">
        <v>1.1000000000000001</v>
      </c>
      <c r="N19" s="11">
        <v>0.6</v>
      </c>
      <c r="O19" s="11">
        <v>1.1000000000000001</v>
      </c>
      <c r="P19" s="11">
        <v>2.2000000000000002</v>
      </c>
      <c r="Q19" s="11">
        <v>2.2000000000000002</v>
      </c>
      <c r="R19" s="11">
        <v>1.7</v>
      </c>
      <c r="S19" s="11">
        <v>1.1000000000000001</v>
      </c>
      <c r="T19" s="11">
        <v>3.4</v>
      </c>
      <c r="U19" s="11">
        <v>1.7</v>
      </c>
      <c r="V19" s="11">
        <v>2.8</v>
      </c>
      <c r="W19" s="11">
        <v>1.1000000000000001</v>
      </c>
      <c r="X19" s="11">
        <v>1.1000000000000001</v>
      </c>
      <c r="Y19" s="11">
        <v>2.8</v>
      </c>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x14ac:dyDescent="0.35">
      <c r="A20" s="1" t="s">
        <v>458</v>
      </c>
      <c r="B20" s="11">
        <v>1.1000000000000001</v>
      </c>
      <c r="C20" s="11">
        <v>3.3</v>
      </c>
      <c r="D20" s="11">
        <v>7.8</v>
      </c>
      <c r="E20" s="11">
        <v>3.4</v>
      </c>
      <c r="F20" s="11">
        <v>4.4000000000000004</v>
      </c>
      <c r="G20" s="11">
        <v>7.7</v>
      </c>
      <c r="H20" s="11">
        <v>16.3</v>
      </c>
      <c r="I20" s="11">
        <v>8.6</v>
      </c>
      <c r="J20" s="11">
        <v>19.399999999999999</v>
      </c>
      <c r="K20" s="11">
        <v>20.3</v>
      </c>
      <c r="L20" s="11">
        <v>29.7</v>
      </c>
      <c r="M20" s="11">
        <v>34.5</v>
      </c>
      <c r="N20" s="11">
        <v>20.8</v>
      </c>
      <c r="O20" s="11">
        <v>15.5</v>
      </c>
      <c r="P20" s="11">
        <v>20.5</v>
      </c>
      <c r="Q20" s="11">
        <v>24.1</v>
      </c>
      <c r="R20" s="11">
        <v>21.1</v>
      </c>
      <c r="S20" s="11">
        <v>19.100000000000001</v>
      </c>
      <c r="T20" s="11">
        <v>17</v>
      </c>
      <c r="U20" s="11">
        <v>16</v>
      </c>
      <c r="V20" s="11">
        <v>23</v>
      </c>
      <c r="W20" s="11">
        <v>12.9</v>
      </c>
      <c r="X20" s="11">
        <v>13.5</v>
      </c>
      <c r="Y20" s="11">
        <v>14.2</v>
      </c>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row>
    <row r="21" spans="1:50" x14ac:dyDescent="0.35">
      <c r="A21" s="1" t="s">
        <v>459</v>
      </c>
      <c r="B21" s="11">
        <v>0.9</v>
      </c>
      <c r="C21" s="11">
        <v>1.8</v>
      </c>
      <c r="D21" s="11">
        <v>6.3</v>
      </c>
      <c r="E21" s="11">
        <v>1.8</v>
      </c>
      <c r="F21" s="11">
        <v>2.7</v>
      </c>
      <c r="G21" s="11">
        <v>1.8</v>
      </c>
      <c r="H21" s="11">
        <v>6.1</v>
      </c>
      <c r="I21" s="11">
        <v>1.7</v>
      </c>
      <c r="J21" s="11">
        <v>6.9</v>
      </c>
      <c r="K21" s="11">
        <v>6.9</v>
      </c>
      <c r="L21" s="11">
        <v>4.3</v>
      </c>
      <c r="M21" s="11">
        <v>0.9</v>
      </c>
      <c r="N21" s="11">
        <v>1.7</v>
      </c>
      <c r="O21" s="11">
        <v>0.8</v>
      </c>
      <c r="P21" s="11">
        <v>2.5</v>
      </c>
      <c r="Q21" s="11">
        <v>4.8</v>
      </c>
      <c r="R21" s="11">
        <v>4.8</v>
      </c>
      <c r="S21" s="11">
        <v>4.7</v>
      </c>
      <c r="T21" s="11">
        <v>3.1</v>
      </c>
      <c r="U21" s="11">
        <v>3.1</v>
      </c>
      <c r="V21" s="11">
        <v>3</v>
      </c>
      <c r="W21" s="11">
        <v>2.2999999999999998</v>
      </c>
      <c r="X21" s="11">
        <v>1.5</v>
      </c>
      <c r="Y21" s="11">
        <v>2.2000000000000002</v>
      </c>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row>
    <row r="22" spans="1:50" x14ac:dyDescent="0.35">
      <c r="A22" s="1" t="s">
        <v>460</v>
      </c>
      <c r="B22" s="11">
        <v>0.9</v>
      </c>
      <c r="C22" s="11">
        <v>2.8</v>
      </c>
      <c r="D22" s="11">
        <v>2.8</v>
      </c>
      <c r="E22" s="11">
        <v>0.9</v>
      </c>
      <c r="F22" s="11">
        <v>1.8</v>
      </c>
      <c r="G22" s="11">
        <v>0.9</v>
      </c>
      <c r="H22" s="11">
        <v>0.9</v>
      </c>
      <c r="I22" s="11">
        <v>0.9</v>
      </c>
      <c r="J22" s="11">
        <v>2.6</v>
      </c>
      <c r="K22" s="11">
        <v>4.3</v>
      </c>
      <c r="L22" s="11">
        <v>3.4</v>
      </c>
      <c r="M22" s="11">
        <v>0.8</v>
      </c>
      <c r="N22" s="11">
        <v>4.2</v>
      </c>
      <c r="O22" s="11">
        <v>0.8</v>
      </c>
      <c r="P22" s="11">
        <v>2.5</v>
      </c>
      <c r="Q22" s="11">
        <v>3.3</v>
      </c>
      <c r="R22" s="11">
        <v>4.8</v>
      </c>
      <c r="S22" s="11">
        <v>0.8</v>
      </c>
      <c r="T22" s="11">
        <v>4</v>
      </c>
      <c r="U22" s="11">
        <v>3.2</v>
      </c>
      <c r="V22" s="11">
        <v>3.9</v>
      </c>
      <c r="W22" s="11">
        <v>2.2999999999999998</v>
      </c>
      <c r="X22" s="11">
        <v>3</v>
      </c>
      <c r="Y22" s="11">
        <v>3.7</v>
      </c>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row>
    <row r="23" spans="1:50" x14ac:dyDescent="0.35">
      <c r="A23" s="1" t="s">
        <v>168</v>
      </c>
      <c r="B23" s="11">
        <v>5.3</v>
      </c>
      <c r="C23" s="11">
        <v>2.2000000000000002</v>
      </c>
      <c r="D23" s="11">
        <v>0.7</v>
      </c>
      <c r="E23" s="11">
        <v>0.7</v>
      </c>
      <c r="F23" s="11">
        <v>2.2000000000000002</v>
      </c>
      <c r="G23" s="11">
        <v>0</v>
      </c>
      <c r="H23" s="11">
        <v>5.0999999999999996</v>
      </c>
      <c r="I23" s="11">
        <v>0.7</v>
      </c>
      <c r="J23" s="11">
        <v>2.2000000000000002</v>
      </c>
      <c r="K23" s="11">
        <v>2.2000000000000002</v>
      </c>
      <c r="L23" s="11">
        <v>4.3</v>
      </c>
      <c r="M23" s="11">
        <v>5</v>
      </c>
      <c r="N23" s="11">
        <v>1.4</v>
      </c>
      <c r="O23" s="11">
        <v>2.2000000000000002</v>
      </c>
      <c r="P23" s="11">
        <v>0.7</v>
      </c>
      <c r="Q23" s="11">
        <v>2.1</v>
      </c>
      <c r="R23" s="11">
        <v>0.7</v>
      </c>
      <c r="S23" s="11">
        <v>1.4</v>
      </c>
      <c r="T23" s="11">
        <v>1.4</v>
      </c>
      <c r="U23" s="11">
        <v>0.7</v>
      </c>
      <c r="V23" s="11">
        <v>0.7</v>
      </c>
      <c r="W23" s="11">
        <v>0</v>
      </c>
      <c r="X23" s="11">
        <v>0</v>
      </c>
      <c r="Y23" s="11">
        <v>0.7</v>
      </c>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row>
    <row r="24" spans="1:50" x14ac:dyDescent="0.35">
      <c r="A24" s="1" t="s">
        <v>461</v>
      </c>
      <c r="B24" s="11">
        <v>3.9</v>
      </c>
      <c r="C24" s="11">
        <v>3.8</v>
      </c>
      <c r="D24" s="11">
        <v>6.6</v>
      </c>
      <c r="E24" s="11">
        <v>4.7</v>
      </c>
      <c r="F24" s="11">
        <v>4.5999999999999996</v>
      </c>
      <c r="G24" s="11">
        <v>7.2</v>
      </c>
      <c r="H24" s="11">
        <v>8.8000000000000007</v>
      </c>
      <c r="I24" s="11">
        <v>8.6999999999999993</v>
      </c>
      <c r="J24" s="11">
        <v>11.2</v>
      </c>
      <c r="K24" s="11">
        <v>7.7</v>
      </c>
      <c r="L24" s="11">
        <v>11.8</v>
      </c>
      <c r="M24" s="11">
        <v>8.3000000000000007</v>
      </c>
      <c r="N24" s="11">
        <v>5.7</v>
      </c>
      <c r="O24" s="11">
        <v>10.5</v>
      </c>
      <c r="P24" s="11">
        <v>9.6</v>
      </c>
      <c r="Q24" s="11">
        <v>11.9</v>
      </c>
      <c r="R24" s="11">
        <v>4.7</v>
      </c>
      <c r="S24" s="11">
        <v>6.9</v>
      </c>
      <c r="T24" s="11">
        <v>3.8</v>
      </c>
      <c r="U24" s="11">
        <v>4.5999999999999996</v>
      </c>
      <c r="V24" s="11">
        <v>9</v>
      </c>
      <c r="W24" s="11">
        <v>5.2</v>
      </c>
      <c r="X24" s="11">
        <v>8.6</v>
      </c>
      <c r="Y24" s="11">
        <v>7.8</v>
      </c>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row>
    <row r="25" spans="1:50" x14ac:dyDescent="0.35">
      <c r="A25" s="1" t="s">
        <v>462</v>
      </c>
      <c r="B25" s="11">
        <v>1.5</v>
      </c>
      <c r="C25" s="11">
        <v>9.5</v>
      </c>
      <c r="D25" s="11">
        <v>2.9</v>
      </c>
      <c r="E25" s="11">
        <v>2.8</v>
      </c>
      <c r="F25" s="11">
        <v>2.1</v>
      </c>
      <c r="G25" s="11">
        <v>9.1</v>
      </c>
      <c r="H25" s="11">
        <v>2.1</v>
      </c>
      <c r="I25" s="11">
        <v>7.5</v>
      </c>
      <c r="J25" s="11">
        <v>9.6</v>
      </c>
      <c r="K25" s="11">
        <v>6.1</v>
      </c>
      <c r="L25" s="11">
        <v>11.3</v>
      </c>
      <c r="M25" s="11">
        <v>8.6</v>
      </c>
      <c r="N25" s="11">
        <v>3.9</v>
      </c>
      <c r="O25" s="11">
        <v>6.4</v>
      </c>
      <c r="P25" s="11">
        <v>5.0999999999999996</v>
      </c>
      <c r="Q25" s="11">
        <v>4.5</v>
      </c>
      <c r="R25" s="11">
        <v>6.3</v>
      </c>
      <c r="S25" s="11">
        <v>4.5</v>
      </c>
      <c r="T25" s="11">
        <v>3.8</v>
      </c>
      <c r="U25" s="11">
        <v>1.9</v>
      </c>
      <c r="V25" s="11">
        <v>3.2</v>
      </c>
      <c r="W25" s="11">
        <v>4.4000000000000004</v>
      </c>
      <c r="X25" s="11">
        <v>2.5</v>
      </c>
      <c r="Y25" s="11">
        <v>8</v>
      </c>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row>
    <row r="26" spans="1:50" x14ac:dyDescent="0.35">
      <c r="A26" s="1" t="s">
        <v>463</v>
      </c>
      <c r="B26" s="11">
        <v>1.2</v>
      </c>
      <c r="C26" s="11">
        <v>9.3000000000000007</v>
      </c>
      <c r="D26" s="11">
        <v>5.7</v>
      </c>
      <c r="E26" s="11">
        <v>4.5</v>
      </c>
      <c r="F26" s="11">
        <v>8.9</v>
      </c>
      <c r="G26" s="11">
        <v>5.5</v>
      </c>
      <c r="H26" s="11">
        <v>8.6999999999999993</v>
      </c>
      <c r="I26" s="11">
        <v>10.6</v>
      </c>
      <c r="J26" s="11">
        <v>6.3</v>
      </c>
      <c r="K26" s="11">
        <v>9.3000000000000007</v>
      </c>
      <c r="L26" s="11">
        <v>15.4</v>
      </c>
      <c r="M26" s="11">
        <v>10.1</v>
      </c>
      <c r="N26" s="11">
        <v>10.9</v>
      </c>
      <c r="O26" s="11">
        <v>8.8000000000000007</v>
      </c>
      <c r="P26" s="11">
        <v>8.6</v>
      </c>
      <c r="Q26" s="11">
        <v>7.6</v>
      </c>
      <c r="R26" s="11">
        <v>9.1999999999999993</v>
      </c>
      <c r="S26" s="11">
        <v>11.7</v>
      </c>
      <c r="T26" s="11">
        <v>9.6999999999999993</v>
      </c>
      <c r="U26" s="11">
        <v>5.2</v>
      </c>
      <c r="V26" s="11">
        <v>8.6</v>
      </c>
      <c r="W26" s="11">
        <v>5</v>
      </c>
      <c r="X26" s="11">
        <v>9.8000000000000007</v>
      </c>
      <c r="Y26" s="11">
        <v>8</v>
      </c>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row>
    <row r="27" spans="1:50" x14ac:dyDescent="0.35">
      <c r="A27" s="1" t="s">
        <v>464</v>
      </c>
      <c r="B27" s="11">
        <v>2.9</v>
      </c>
      <c r="C27" s="11">
        <v>4.8</v>
      </c>
      <c r="D27" s="11">
        <v>11.3</v>
      </c>
      <c r="E27" s="11">
        <v>4.7</v>
      </c>
      <c r="F27" s="11">
        <v>3.7</v>
      </c>
      <c r="G27" s="11">
        <v>5.6</v>
      </c>
      <c r="H27" s="11">
        <v>7.3</v>
      </c>
      <c r="I27" s="11">
        <v>5.5</v>
      </c>
      <c r="J27" s="11">
        <v>3.6</v>
      </c>
      <c r="K27" s="11">
        <v>8.1</v>
      </c>
      <c r="L27" s="11">
        <v>7.2</v>
      </c>
      <c r="M27" s="11">
        <v>2.7</v>
      </c>
      <c r="N27" s="11">
        <v>7.1</v>
      </c>
      <c r="O27" s="11">
        <v>0.9</v>
      </c>
      <c r="P27" s="11">
        <v>2.7</v>
      </c>
      <c r="Q27" s="11">
        <v>3.5</v>
      </c>
      <c r="R27" s="11">
        <v>7.9</v>
      </c>
      <c r="S27" s="11">
        <v>3.5</v>
      </c>
      <c r="T27" s="11">
        <v>2.6</v>
      </c>
      <c r="U27" s="11">
        <v>2.6</v>
      </c>
      <c r="V27" s="11">
        <v>3.4</v>
      </c>
      <c r="W27" s="11">
        <v>6.8</v>
      </c>
      <c r="X27" s="11">
        <v>3.4</v>
      </c>
      <c r="Y27" s="11">
        <v>6.7</v>
      </c>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row>
    <row r="28" spans="1:50" x14ac:dyDescent="0.35">
      <c r="A28" s="1" t="s">
        <v>465</v>
      </c>
      <c r="B28" s="11">
        <v>5.2</v>
      </c>
      <c r="C28" s="11">
        <v>6.2</v>
      </c>
      <c r="D28" s="11">
        <v>5.0999999999999996</v>
      </c>
      <c r="E28" s="11">
        <v>5</v>
      </c>
      <c r="F28" s="11">
        <v>3</v>
      </c>
      <c r="G28" s="11">
        <v>8.8000000000000007</v>
      </c>
      <c r="H28" s="11">
        <v>6.7</v>
      </c>
      <c r="I28" s="11">
        <v>17.2</v>
      </c>
      <c r="J28" s="11">
        <v>7.6</v>
      </c>
      <c r="K28" s="11">
        <v>15</v>
      </c>
      <c r="L28" s="11">
        <v>7.4</v>
      </c>
      <c r="M28" s="11">
        <v>14.8</v>
      </c>
      <c r="N28" s="11">
        <v>5.6</v>
      </c>
      <c r="O28" s="11">
        <v>9.1999999999999993</v>
      </c>
      <c r="P28" s="11">
        <v>1.8</v>
      </c>
      <c r="Q28" s="11">
        <v>2.7</v>
      </c>
      <c r="R28" s="11">
        <v>6.4</v>
      </c>
      <c r="S28" s="11">
        <v>9.1</v>
      </c>
      <c r="T28" s="11">
        <v>3.6</v>
      </c>
      <c r="U28" s="11">
        <v>1.8</v>
      </c>
      <c r="V28" s="11">
        <v>2.7</v>
      </c>
      <c r="W28" s="11">
        <v>5.4</v>
      </c>
      <c r="X28" s="11">
        <v>3.6</v>
      </c>
      <c r="Y28" s="11">
        <v>2.7</v>
      </c>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x14ac:dyDescent="0.35">
      <c r="A29" s="1" t="s">
        <v>466</v>
      </c>
      <c r="B29" s="11">
        <v>1</v>
      </c>
      <c r="C29" s="11">
        <v>4.2</v>
      </c>
      <c r="D29" s="11">
        <v>8.4</v>
      </c>
      <c r="E29" s="11">
        <v>9.4</v>
      </c>
      <c r="F29" s="11">
        <v>9.3000000000000007</v>
      </c>
      <c r="G29" s="11">
        <v>11.3</v>
      </c>
      <c r="H29" s="11">
        <v>9.1</v>
      </c>
      <c r="I29" s="11">
        <v>20.100000000000001</v>
      </c>
      <c r="J29" s="11">
        <v>21</v>
      </c>
      <c r="K29" s="11">
        <v>18.8</v>
      </c>
      <c r="L29" s="11">
        <v>17.7</v>
      </c>
      <c r="M29" s="11">
        <v>22.3</v>
      </c>
      <c r="N29" s="11">
        <v>21.2</v>
      </c>
      <c r="O29" s="11">
        <v>15.2</v>
      </c>
      <c r="P29" s="11">
        <v>12.2</v>
      </c>
      <c r="Q29" s="11">
        <v>21.5</v>
      </c>
      <c r="R29" s="11">
        <v>13.1</v>
      </c>
      <c r="S29" s="11">
        <v>11.2</v>
      </c>
      <c r="T29" s="11">
        <v>13</v>
      </c>
      <c r="U29" s="11">
        <v>8.4</v>
      </c>
      <c r="V29" s="11">
        <v>12.2</v>
      </c>
      <c r="W29" s="11">
        <v>15.9</v>
      </c>
      <c r="X29" s="11">
        <v>17.399999999999999</v>
      </c>
      <c r="Y29" s="11">
        <v>11.7</v>
      </c>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x14ac:dyDescent="0.35">
      <c r="A30" s="1" t="s">
        <v>467</v>
      </c>
      <c r="B30" s="11">
        <v>1.4</v>
      </c>
      <c r="C30" s="11">
        <v>3.6</v>
      </c>
      <c r="D30" s="11">
        <v>2.1</v>
      </c>
      <c r="E30" s="11">
        <v>4.2</v>
      </c>
      <c r="F30" s="11">
        <v>7</v>
      </c>
      <c r="G30" s="11">
        <v>8.9</v>
      </c>
      <c r="H30" s="11">
        <v>4.0999999999999996</v>
      </c>
      <c r="I30" s="11">
        <v>12.7</v>
      </c>
      <c r="J30" s="11">
        <v>7.9</v>
      </c>
      <c r="K30" s="11">
        <v>3.9</v>
      </c>
      <c r="L30" s="11">
        <v>1.9</v>
      </c>
      <c r="M30" s="11">
        <v>5.7</v>
      </c>
      <c r="N30" s="11">
        <v>8.8000000000000007</v>
      </c>
      <c r="O30" s="11">
        <v>6.2</v>
      </c>
      <c r="P30" s="11">
        <v>7.9</v>
      </c>
      <c r="Q30" s="11">
        <v>6.6</v>
      </c>
      <c r="R30" s="11">
        <v>10.1</v>
      </c>
      <c r="S30" s="11">
        <v>11.2</v>
      </c>
      <c r="T30" s="11">
        <v>8.6999999999999993</v>
      </c>
      <c r="U30" s="11">
        <v>6.3</v>
      </c>
      <c r="V30" s="11">
        <v>3.4</v>
      </c>
      <c r="W30" s="11">
        <v>3.9</v>
      </c>
      <c r="X30" s="11">
        <v>6</v>
      </c>
      <c r="Y30" s="11">
        <v>6.4</v>
      </c>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x14ac:dyDescent="0.35">
      <c r="A31" s="1" t="s">
        <v>468</v>
      </c>
      <c r="B31" s="11">
        <v>3.7</v>
      </c>
      <c r="C31" s="11">
        <v>1.8</v>
      </c>
      <c r="D31" s="11">
        <v>0.9</v>
      </c>
      <c r="E31" s="11">
        <v>0.9</v>
      </c>
      <c r="F31" s="11">
        <v>4.5</v>
      </c>
      <c r="G31" s="11">
        <v>2.7</v>
      </c>
      <c r="H31" s="11">
        <v>1.8</v>
      </c>
      <c r="I31" s="11">
        <v>7.9</v>
      </c>
      <c r="J31" s="11">
        <v>6.2</v>
      </c>
      <c r="K31" s="11">
        <v>2.6</v>
      </c>
      <c r="L31" s="11">
        <v>5.2</v>
      </c>
      <c r="M31" s="11">
        <v>6.9</v>
      </c>
      <c r="N31" s="11">
        <v>6</v>
      </c>
      <c r="O31" s="11">
        <v>5.0999999999999996</v>
      </c>
      <c r="P31" s="11">
        <v>2.5</v>
      </c>
      <c r="Q31" s="11">
        <v>2.5</v>
      </c>
      <c r="R31" s="11">
        <v>5.0999999999999996</v>
      </c>
      <c r="S31" s="11">
        <v>2.5</v>
      </c>
      <c r="T31" s="11">
        <v>5</v>
      </c>
      <c r="U31" s="11">
        <v>3.3</v>
      </c>
      <c r="V31" s="11">
        <v>0.8</v>
      </c>
      <c r="W31" s="11">
        <v>0.8</v>
      </c>
      <c r="X31" s="11">
        <v>1.6</v>
      </c>
      <c r="Y31" s="11">
        <v>1.6</v>
      </c>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row>
    <row r="32" spans="1:50" x14ac:dyDescent="0.35">
      <c r="A32" s="1" t="s">
        <v>469</v>
      </c>
      <c r="B32" s="11">
        <v>4.9000000000000004</v>
      </c>
      <c r="C32" s="11">
        <v>3.2</v>
      </c>
      <c r="D32" s="11">
        <v>3.2</v>
      </c>
      <c r="E32" s="11">
        <v>6.4</v>
      </c>
      <c r="F32" s="11">
        <v>4</v>
      </c>
      <c r="G32" s="11">
        <v>4.7</v>
      </c>
      <c r="H32" s="11">
        <v>11.6</v>
      </c>
      <c r="I32" s="11">
        <v>5.3</v>
      </c>
      <c r="J32" s="11">
        <v>5.3</v>
      </c>
      <c r="K32" s="11">
        <v>6.7</v>
      </c>
      <c r="L32" s="11">
        <v>2.2000000000000002</v>
      </c>
      <c r="M32" s="11">
        <v>0.7</v>
      </c>
      <c r="N32" s="11">
        <v>2.9</v>
      </c>
      <c r="O32" s="11">
        <v>4.3</v>
      </c>
      <c r="P32" s="11">
        <v>3.5</v>
      </c>
      <c r="Q32" s="11">
        <v>2.1</v>
      </c>
      <c r="R32" s="11">
        <v>4.8</v>
      </c>
      <c r="S32" s="11">
        <v>4</v>
      </c>
      <c r="T32" s="11">
        <v>3.3</v>
      </c>
      <c r="U32" s="11">
        <v>2.7</v>
      </c>
      <c r="V32" s="11">
        <v>3.9</v>
      </c>
      <c r="W32" s="11">
        <v>2.6</v>
      </c>
      <c r="X32" s="11">
        <v>3.8</v>
      </c>
      <c r="Y32" s="11">
        <v>2.5</v>
      </c>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row>
    <row r="33" spans="1:50" x14ac:dyDescent="0.35">
      <c r="A33" s="1" t="s">
        <v>470</v>
      </c>
      <c r="B33" s="11">
        <v>1.6</v>
      </c>
      <c r="C33" s="11">
        <v>6.3</v>
      </c>
      <c r="D33" s="11">
        <v>8.6</v>
      </c>
      <c r="E33" s="11">
        <v>7</v>
      </c>
      <c r="F33" s="11">
        <v>4.5999999999999996</v>
      </c>
      <c r="G33" s="11">
        <v>3.9</v>
      </c>
      <c r="H33" s="11">
        <v>6.9</v>
      </c>
      <c r="I33" s="11">
        <v>6.8</v>
      </c>
      <c r="J33" s="11">
        <v>4.5</v>
      </c>
      <c r="K33" s="11">
        <v>3.7</v>
      </c>
      <c r="L33" s="11">
        <v>5.2</v>
      </c>
      <c r="M33" s="11">
        <v>7.4</v>
      </c>
      <c r="N33" s="11">
        <v>11</v>
      </c>
      <c r="O33" s="11">
        <v>5.8</v>
      </c>
      <c r="P33" s="11">
        <v>7.2</v>
      </c>
      <c r="Q33" s="11">
        <v>7.8</v>
      </c>
      <c r="R33" s="11">
        <v>1.4</v>
      </c>
      <c r="S33" s="11">
        <v>3.5</v>
      </c>
      <c r="T33" s="11">
        <v>1.4</v>
      </c>
      <c r="U33" s="11">
        <v>8.6</v>
      </c>
      <c r="V33" s="11">
        <v>3.6</v>
      </c>
      <c r="W33" s="11">
        <v>4.3</v>
      </c>
      <c r="X33" s="11">
        <v>4.3</v>
      </c>
      <c r="Y33" s="11">
        <v>4.2</v>
      </c>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row>
    <row r="34" spans="1:50" x14ac:dyDescent="0.35">
      <c r="A34" s="1" t="s">
        <v>471</v>
      </c>
      <c r="B34" s="11">
        <v>1.9</v>
      </c>
      <c r="C34" s="11">
        <v>1.8</v>
      </c>
      <c r="D34" s="11">
        <v>2.7</v>
      </c>
      <c r="E34" s="11">
        <v>0.9</v>
      </c>
      <c r="F34" s="11">
        <v>3.6</v>
      </c>
      <c r="G34" s="11">
        <v>1.8</v>
      </c>
      <c r="H34" s="11">
        <v>3.5</v>
      </c>
      <c r="I34" s="11">
        <v>5.0999999999999996</v>
      </c>
      <c r="J34" s="11">
        <v>5.0999999999999996</v>
      </c>
      <c r="K34" s="11">
        <v>5</v>
      </c>
      <c r="L34" s="11">
        <v>5</v>
      </c>
      <c r="M34" s="11">
        <v>4.9000000000000004</v>
      </c>
      <c r="N34" s="11">
        <v>0.8</v>
      </c>
      <c r="O34" s="11">
        <v>2.4</v>
      </c>
      <c r="P34" s="11">
        <v>5.6</v>
      </c>
      <c r="Q34" s="11">
        <v>0.8</v>
      </c>
      <c r="R34" s="11">
        <v>2.2999999999999998</v>
      </c>
      <c r="S34" s="11">
        <v>1.5</v>
      </c>
      <c r="T34" s="11">
        <v>0.8</v>
      </c>
      <c r="U34" s="11">
        <v>0.8</v>
      </c>
      <c r="V34" s="11">
        <v>2.2999999999999998</v>
      </c>
      <c r="W34" s="11">
        <v>0.7</v>
      </c>
      <c r="X34" s="11">
        <v>0.7</v>
      </c>
      <c r="Y34" s="11">
        <v>1.5</v>
      </c>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row>
    <row r="35" spans="1:50" x14ac:dyDescent="0.35">
      <c r="A35" s="1" t="s">
        <v>472</v>
      </c>
      <c r="B35" s="11">
        <v>4.8</v>
      </c>
      <c r="C35" s="11">
        <v>4.8</v>
      </c>
      <c r="D35" s="11">
        <v>1.9</v>
      </c>
      <c r="E35" s="11">
        <v>2.9</v>
      </c>
      <c r="F35" s="11">
        <v>2.8</v>
      </c>
      <c r="G35" s="11">
        <v>4.7</v>
      </c>
      <c r="H35" s="11">
        <v>4.5999999999999996</v>
      </c>
      <c r="I35" s="11">
        <v>3.6</v>
      </c>
      <c r="J35" s="11">
        <v>6.2</v>
      </c>
      <c r="K35" s="11">
        <v>3.5</v>
      </c>
      <c r="L35" s="11">
        <v>6.1</v>
      </c>
      <c r="M35" s="11">
        <v>5.2</v>
      </c>
      <c r="N35" s="11">
        <v>5.2</v>
      </c>
      <c r="O35" s="11">
        <v>7.8</v>
      </c>
      <c r="P35" s="11">
        <v>4.4000000000000004</v>
      </c>
      <c r="Q35" s="11">
        <v>2.6</v>
      </c>
      <c r="R35" s="11">
        <v>3.5</v>
      </c>
      <c r="S35" s="11">
        <v>0.9</v>
      </c>
      <c r="T35" s="11">
        <v>0.9</v>
      </c>
      <c r="U35" s="11">
        <v>1.7</v>
      </c>
      <c r="V35" s="11">
        <v>1.7</v>
      </c>
      <c r="W35" s="11">
        <v>5.2</v>
      </c>
      <c r="X35" s="11">
        <v>2.5</v>
      </c>
      <c r="Y35" s="11">
        <v>4.2</v>
      </c>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row>
    <row r="36" spans="1:50" x14ac:dyDescent="0.35">
      <c r="A36" s="1" t="s">
        <v>170</v>
      </c>
      <c r="B36" s="11">
        <v>8.4</v>
      </c>
      <c r="C36" s="11">
        <v>5.2</v>
      </c>
      <c r="D36" s="11">
        <v>8</v>
      </c>
      <c r="E36" s="11">
        <v>3.2</v>
      </c>
      <c r="F36" s="11">
        <v>5.6</v>
      </c>
      <c r="G36" s="11">
        <v>6.3</v>
      </c>
      <c r="H36" s="11">
        <v>7</v>
      </c>
      <c r="I36" s="11">
        <v>8.5</v>
      </c>
      <c r="J36" s="11">
        <v>7.7</v>
      </c>
      <c r="K36" s="11">
        <v>7.6</v>
      </c>
      <c r="L36" s="11">
        <v>10.6</v>
      </c>
      <c r="M36" s="11">
        <v>7.5</v>
      </c>
      <c r="N36" s="11">
        <v>5.9</v>
      </c>
      <c r="O36" s="11">
        <v>5.8</v>
      </c>
      <c r="P36" s="11">
        <v>5.0999999999999996</v>
      </c>
      <c r="Q36" s="11">
        <v>4.3</v>
      </c>
      <c r="R36" s="11">
        <v>4.3</v>
      </c>
      <c r="S36" s="11">
        <v>6.5</v>
      </c>
      <c r="T36" s="11">
        <v>8.6</v>
      </c>
      <c r="U36" s="11">
        <v>6.1</v>
      </c>
      <c r="V36" s="11">
        <v>6.1</v>
      </c>
      <c r="W36" s="11">
        <v>6.4</v>
      </c>
      <c r="X36" s="11">
        <v>7.6</v>
      </c>
      <c r="Y36" s="11">
        <v>6.8</v>
      </c>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x14ac:dyDescent="0.35">
      <c r="A37" s="1" t="s">
        <v>473</v>
      </c>
      <c r="B37" s="11">
        <v>1.5</v>
      </c>
      <c r="C37" s="11">
        <v>0.8</v>
      </c>
      <c r="D37" s="11">
        <v>2.2000000000000002</v>
      </c>
      <c r="E37" s="11">
        <v>7.4</v>
      </c>
      <c r="F37" s="11">
        <v>5.2</v>
      </c>
      <c r="G37" s="11">
        <v>8.6999999999999993</v>
      </c>
      <c r="H37" s="11">
        <v>18.100000000000001</v>
      </c>
      <c r="I37" s="11">
        <v>8.6</v>
      </c>
      <c r="J37" s="11">
        <v>5</v>
      </c>
      <c r="K37" s="11">
        <v>9.9</v>
      </c>
      <c r="L37" s="11">
        <v>10.5</v>
      </c>
      <c r="M37" s="11">
        <v>10.5</v>
      </c>
      <c r="N37" s="11">
        <v>11.7</v>
      </c>
      <c r="O37" s="11">
        <v>13</v>
      </c>
      <c r="P37" s="11">
        <v>10.1</v>
      </c>
      <c r="Q37" s="11">
        <v>5.3</v>
      </c>
      <c r="R37" s="11">
        <v>5.9</v>
      </c>
      <c r="S37" s="11">
        <v>8.4</v>
      </c>
      <c r="T37" s="11">
        <v>6.4</v>
      </c>
      <c r="U37" s="11">
        <v>8.1999999999999993</v>
      </c>
      <c r="V37" s="11">
        <v>5.6</v>
      </c>
      <c r="W37" s="11">
        <v>9.6999999999999993</v>
      </c>
      <c r="X37" s="11">
        <v>6.6</v>
      </c>
      <c r="Y37" s="11">
        <v>8.8000000000000007</v>
      </c>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x14ac:dyDescent="0.35">
      <c r="A38" s="1" t="s">
        <v>474</v>
      </c>
      <c r="B38" s="11">
        <v>12.5</v>
      </c>
      <c r="C38" s="11">
        <v>12.4</v>
      </c>
      <c r="D38" s="11">
        <v>25</v>
      </c>
      <c r="E38" s="11">
        <v>29.7</v>
      </c>
      <c r="F38" s="11">
        <v>26.8</v>
      </c>
      <c r="G38" s="11">
        <v>18</v>
      </c>
      <c r="H38" s="11">
        <v>28.4</v>
      </c>
      <c r="I38" s="11">
        <v>20.100000000000001</v>
      </c>
      <c r="J38" s="11">
        <v>24.7</v>
      </c>
      <c r="K38" s="11">
        <v>20.3</v>
      </c>
      <c r="L38" s="11">
        <v>28.6</v>
      </c>
      <c r="M38" s="11">
        <v>26.9</v>
      </c>
      <c r="N38" s="11">
        <v>21.9</v>
      </c>
      <c r="O38" s="11">
        <v>21.6</v>
      </c>
      <c r="P38" s="11">
        <v>15.8</v>
      </c>
      <c r="Q38" s="11">
        <v>15</v>
      </c>
      <c r="R38" s="11">
        <v>12.4</v>
      </c>
      <c r="S38" s="11">
        <v>13.6</v>
      </c>
      <c r="T38" s="11">
        <v>16.8</v>
      </c>
      <c r="U38" s="11">
        <v>11.9</v>
      </c>
      <c r="V38" s="11">
        <v>20</v>
      </c>
      <c r="W38" s="11">
        <v>15.3</v>
      </c>
      <c r="X38" s="11">
        <v>16.899999999999999</v>
      </c>
      <c r="Y38" s="11">
        <v>13.9</v>
      </c>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row>
    <row r="39" spans="1:50" x14ac:dyDescent="0.35">
      <c r="A39" s="1" t="s">
        <v>475</v>
      </c>
      <c r="B39" s="11">
        <v>6.2</v>
      </c>
      <c r="C39" s="11">
        <v>3.1</v>
      </c>
      <c r="D39" s="11">
        <v>1.6</v>
      </c>
      <c r="E39" s="11">
        <v>2.2999999999999998</v>
      </c>
      <c r="F39" s="11">
        <v>3.8</v>
      </c>
      <c r="G39" s="11">
        <v>3.1</v>
      </c>
      <c r="H39" s="11">
        <v>3</v>
      </c>
      <c r="I39" s="11">
        <v>3</v>
      </c>
      <c r="J39" s="11">
        <v>5.2</v>
      </c>
      <c r="K39" s="11">
        <v>3</v>
      </c>
      <c r="L39" s="11">
        <v>3</v>
      </c>
      <c r="M39" s="11">
        <v>2.9</v>
      </c>
      <c r="N39" s="11">
        <v>2.9</v>
      </c>
      <c r="O39" s="11">
        <v>5.7</v>
      </c>
      <c r="P39" s="11">
        <v>1.4</v>
      </c>
      <c r="Q39" s="11">
        <v>0.7</v>
      </c>
      <c r="R39" s="11">
        <v>2.8</v>
      </c>
      <c r="S39" s="11">
        <v>2.1</v>
      </c>
      <c r="T39" s="11">
        <v>1.4</v>
      </c>
      <c r="U39" s="11">
        <v>1.4</v>
      </c>
      <c r="V39" s="11">
        <v>2</v>
      </c>
      <c r="W39" s="11">
        <v>4.5999999999999996</v>
      </c>
      <c r="X39" s="11">
        <v>5.8</v>
      </c>
      <c r="Y39" s="11">
        <v>3.8</v>
      </c>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row r="40" spans="1:50" x14ac:dyDescent="0.35">
      <c r="A40" s="1" t="s">
        <v>476</v>
      </c>
      <c r="B40" s="11">
        <v>3.5</v>
      </c>
      <c r="C40" s="11">
        <v>1.7</v>
      </c>
      <c r="D40" s="11">
        <v>0.9</v>
      </c>
      <c r="E40" s="11">
        <v>6</v>
      </c>
      <c r="F40" s="11">
        <v>6</v>
      </c>
      <c r="G40" s="11">
        <v>5.9</v>
      </c>
      <c r="H40" s="11">
        <v>3.4</v>
      </c>
      <c r="I40" s="11">
        <v>4.2</v>
      </c>
      <c r="J40" s="11">
        <v>4.2</v>
      </c>
      <c r="K40" s="11">
        <v>6.6</v>
      </c>
      <c r="L40" s="11">
        <v>4.9000000000000004</v>
      </c>
      <c r="M40" s="11">
        <v>6.5</v>
      </c>
      <c r="N40" s="11">
        <v>3.2</v>
      </c>
      <c r="O40" s="11">
        <v>4</v>
      </c>
      <c r="P40" s="11">
        <v>4</v>
      </c>
      <c r="Q40" s="11">
        <v>1.6</v>
      </c>
      <c r="R40" s="11">
        <v>2.2999999999999998</v>
      </c>
      <c r="S40" s="11">
        <v>1.5</v>
      </c>
      <c r="T40" s="11">
        <v>3.7</v>
      </c>
      <c r="U40" s="11">
        <v>5.0999999999999996</v>
      </c>
      <c r="V40" s="11">
        <v>5</v>
      </c>
      <c r="W40" s="11">
        <v>2.8</v>
      </c>
      <c r="X40" s="11">
        <v>3.4</v>
      </c>
      <c r="Y40" s="11">
        <v>4</v>
      </c>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row>
    <row r="41" spans="1:50" x14ac:dyDescent="0.35">
      <c r="A41" s="1" t="s">
        <v>477</v>
      </c>
      <c r="B41" s="11">
        <v>2.1</v>
      </c>
      <c r="C41" s="11">
        <v>2.1</v>
      </c>
      <c r="D41" s="11">
        <v>2.1</v>
      </c>
      <c r="E41" s="11">
        <v>1</v>
      </c>
      <c r="F41" s="11">
        <v>3</v>
      </c>
      <c r="G41" s="11">
        <v>2</v>
      </c>
      <c r="H41" s="11">
        <v>2</v>
      </c>
      <c r="I41" s="11">
        <v>2.9</v>
      </c>
      <c r="J41" s="11">
        <v>1</v>
      </c>
      <c r="K41" s="11">
        <v>3.8</v>
      </c>
      <c r="L41" s="11">
        <v>2.8</v>
      </c>
      <c r="M41" s="11">
        <v>2.8</v>
      </c>
      <c r="N41" s="11">
        <v>4.5999999999999996</v>
      </c>
      <c r="O41" s="11">
        <v>7.4</v>
      </c>
      <c r="P41" s="11">
        <v>2.7</v>
      </c>
      <c r="Q41" s="11">
        <v>2.7</v>
      </c>
      <c r="R41" s="11">
        <v>3.6</v>
      </c>
      <c r="S41" s="11">
        <v>0</v>
      </c>
      <c r="T41" s="11">
        <v>3.6</v>
      </c>
      <c r="U41" s="11">
        <v>0</v>
      </c>
      <c r="V41" s="11">
        <v>1.7</v>
      </c>
      <c r="W41" s="11">
        <v>1.7</v>
      </c>
      <c r="X41" s="11">
        <v>2.5</v>
      </c>
      <c r="Y41" s="11">
        <v>2.5</v>
      </c>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x14ac:dyDescent="0.35">
      <c r="A42" s="1" t="s">
        <v>172</v>
      </c>
      <c r="B42" s="11">
        <v>5.8</v>
      </c>
      <c r="C42" s="11">
        <v>8</v>
      </c>
      <c r="D42" s="11">
        <v>8.4</v>
      </c>
      <c r="E42" s="11">
        <v>11.9</v>
      </c>
      <c r="F42" s="11">
        <v>10.199999999999999</v>
      </c>
      <c r="G42" s="11">
        <v>11.2</v>
      </c>
      <c r="H42" s="11">
        <v>11.8</v>
      </c>
      <c r="I42" s="11">
        <v>11.7</v>
      </c>
      <c r="J42" s="11">
        <v>15.1</v>
      </c>
      <c r="K42" s="11">
        <v>11.8</v>
      </c>
      <c r="L42" s="11">
        <v>7.8</v>
      </c>
      <c r="M42" s="11">
        <v>11.2</v>
      </c>
      <c r="N42" s="11">
        <v>9.1999999999999993</v>
      </c>
      <c r="O42" s="11">
        <v>4.8</v>
      </c>
      <c r="P42" s="11">
        <v>8.1999999999999993</v>
      </c>
      <c r="Q42" s="11">
        <v>5.2</v>
      </c>
      <c r="R42" s="11">
        <v>5.7</v>
      </c>
      <c r="S42" s="11">
        <v>5.7</v>
      </c>
      <c r="T42" s="11">
        <v>6.2</v>
      </c>
      <c r="U42" s="11">
        <v>5.7</v>
      </c>
      <c r="V42" s="11">
        <v>4.8</v>
      </c>
      <c r="W42" s="11">
        <v>8.6</v>
      </c>
      <c r="X42" s="11">
        <v>8.4</v>
      </c>
      <c r="Y42" s="11">
        <v>7.5</v>
      </c>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x14ac:dyDescent="0.35">
      <c r="A43" s="1" t="s">
        <v>173</v>
      </c>
      <c r="B43" s="11">
        <v>21.4</v>
      </c>
      <c r="C43" s="11">
        <v>28.5</v>
      </c>
      <c r="D43" s="11">
        <v>27.1</v>
      </c>
      <c r="E43" s="11">
        <v>23.5</v>
      </c>
      <c r="F43" s="11">
        <v>40.200000000000003</v>
      </c>
      <c r="G43" s="11">
        <v>29.7</v>
      </c>
      <c r="H43" s="11">
        <v>36.700000000000003</v>
      </c>
      <c r="I43" s="11">
        <v>39.6</v>
      </c>
      <c r="J43" s="11">
        <v>37.4</v>
      </c>
      <c r="K43" s="11">
        <v>38.200000000000003</v>
      </c>
      <c r="L43" s="11">
        <v>33.5</v>
      </c>
      <c r="M43" s="11">
        <v>27</v>
      </c>
      <c r="N43" s="11">
        <v>40.5</v>
      </c>
      <c r="O43" s="11">
        <v>38.5</v>
      </c>
      <c r="P43" s="11">
        <v>21.9</v>
      </c>
      <c r="Q43" s="11">
        <v>15.7</v>
      </c>
      <c r="R43" s="11">
        <v>22</v>
      </c>
      <c r="S43" s="11">
        <v>12.6</v>
      </c>
      <c r="T43" s="11">
        <v>14.3</v>
      </c>
      <c r="U43" s="11">
        <v>16.7</v>
      </c>
      <c r="V43" s="11">
        <v>20.2</v>
      </c>
      <c r="W43" s="11">
        <v>17</v>
      </c>
      <c r="X43" s="11">
        <v>21.7</v>
      </c>
      <c r="Y43" s="11">
        <v>20.2</v>
      </c>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x14ac:dyDescent="0.35">
      <c r="A44" s="1" t="s">
        <v>174</v>
      </c>
      <c r="B44" s="11">
        <v>53.1</v>
      </c>
      <c r="C44" s="11">
        <v>56.2</v>
      </c>
      <c r="D44" s="11">
        <v>60.4</v>
      </c>
      <c r="E44" s="11">
        <v>57.9</v>
      </c>
      <c r="F44" s="11">
        <v>61.9</v>
      </c>
      <c r="G44" s="11">
        <v>48.7</v>
      </c>
      <c r="H44" s="11">
        <v>42.2</v>
      </c>
      <c r="I44" s="11">
        <v>44.9</v>
      </c>
      <c r="J44" s="11">
        <v>45.3</v>
      </c>
      <c r="K44" s="11">
        <v>52.2</v>
      </c>
      <c r="L44" s="11">
        <v>60.4</v>
      </c>
      <c r="M44" s="11">
        <v>58.7</v>
      </c>
      <c r="N44" s="11">
        <v>53.8</v>
      </c>
      <c r="O44" s="11">
        <v>39.4</v>
      </c>
      <c r="P44" s="11">
        <v>47.3</v>
      </c>
      <c r="Q44" s="11">
        <v>34.700000000000003</v>
      </c>
      <c r="R44" s="11">
        <v>27.8</v>
      </c>
      <c r="S44" s="11">
        <v>23.1</v>
      </c>
      <c r="T44" s="11">
        <v>32.4</v>
      </c>
      <c r="U44" s="11">
        <v>29.1</v>
      </c>
      <c r="V44" s="11">
        <v>27.8</v>
      </c>
      <c r="W44" s="11">
        <v>31.3</v>
      </c>
      <c r="X44" s="11">
        <v>33.5</v>
      </c>
      <c r="Y44" s="11">
        <v>33.5</v>
      </c>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row>
    <row r="45" spans="1:50" x14ac:dyDescent="0.35">
      <c r="A45" s="1" t="s">
        <v>175</v>
      </c>
      <c r="B45" s="11">
        <v>6.4</v>
      </c>
      <c r="C45" s="11">
        <v>11.8</v>
      </c>
      <c r="D45" s="11">
        <v>15.3</v>
      </c>
      <c r="E45" s="11">
        <v>14.8</v>
      </c>
      <c r="F45" s="11">
        <v>13.2</v>
      </c>
      <c r="G45" s="11">
        <v>14.6</v>
      </c>
      <c r="H45" s="11">
        <v>10.6</v>
      </c>
      <c r="I45" s="11">
        <v>10.5</v>
      </c>
      <c r="J45" s="11">
        <v>15.7</v>
      </c>
      <c r="K45" s="11">
        <v>11.6</v>
      </c>
      <c r="L45" s="11">
        <v>21.6</v>
      </c>
      <c r="M45" s="11">
        <v>17.2</v>
      </c>
      <c r="N45" s="11">
        <v>16.3</v>
      </c>
      <c r="O45" s="11">
        <v>12</v>
      </c>
      <c r="P45" s="11">
        <v>9.4</v>
      </c>
      <c r="Q45" s="11">
        <v>13.7</v>
      </c>
      <c r="R45" s="11">
        <v>13.6</v>
      </c>
      <c r="S45" s="11">
        <v>11.6</v>
      </c>
      <c r="T45" s="11">
        <v>9.1999999999999993</v>
      </c>
      <c r="U45" s="11">
        <v>8.4</v>
      </c>
      <c r="V45" s="11">
        <v>7.3</v>
      </c>
      <c r="W45" s="11">
        <v>10.7</v>
      </c>
      <c r="X45" s="11">
        <v>8.1999999999999993</v>
      </c>
      <c r="Y45" s="11">
        <v>12.3</v>
      </c>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row>
    <row r="46" spans="1:50" x14ac:dyDescent="0.35">
      <c r="A46" s="1" t="s">
        <v>478</v>
      </c>
      <c r="B46" s="11">
        <v>4.0999999999999996</v>
      </c>
      <c r="C46" s="11">
        <v>0.8</v>
      </c>
      <c r="D46" s="11">
        <v>6.4</v>
      </c>
      <c r="E46" s="11">
        <v>4.8</v>
      </c>
      <c r="F46" s="11">
        <v>2.4</v>
      </c>
      <c r="G46" s="11">
        <v>8.5</v>
      </c>
      <c r="H46" s="11">
        <v>3.1</v>
      </c>
      <c r="I46" s="11">
        <v>4.5999999999999996</v>
      </c>
      <c r="J46" s="11">
        <v>8.5</v>
      </c>
      <c r="K46" s="11">
        <v>6.9</v>
      </c>
      <c r="L46" s="11">
        <v>5.3</v>
      </c>
      <c r="M46" s="11">
        <v>4.5</v>
      </c>
      <c r="N46" s="11">
        <v>2.2000000000000002</v>
      </c>
      <c r="O46" s="11">
        <v>4.4000000000000004</v>
      </c>
      <c r="P46" s="11">
        <v>4.4000000000000004</v>
      </c>
      <c r="Q46" s="11">
        <v>3.7</v>
      </c>
      <c r="R46" s="11">
        <v>1.5</v>
      </c>
      <c r="S46" s="11">
        <v>3.7</v>
      </c>
      <c r="T46" s="11">
        <v>4.4000000000000004</v>
      </c>
      <c r="U46" s="11">
        <v>2.2000000000000002</v>
      </c>
      <c r="V46" s="11">
        <v>5.7</v>
      </c>
      <c r="W46" s="11">
        <v>4.3</v>
      </c>
      <c r="X46" s="11">
        <v>4.2</v>
      </c>
      <c r="Y46" s="11">
        <v>4.2</v>
      </c>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row>
    <row r="47" spans="1:50" x14ac:dyDescent="0.35">
      <c r="A47" s="1" t="s">
        <v>479</v>
      </c>
      <c r="B47" s="11">
        <v>10.4</v>
      </c>
      <c r="C47" s="11">
        <v>0</v>
      </c>
      <c r="D47" s="11">
        <v>5.9</v>
      </c>
      <c r="E47" s="11">
        <v>7.3</v>
      </c>
      <c r="F47" s="11">
        <v>5.8</v>
      </c>
      <c r="G47" s="11">
        <v>8.6</v>
      </c>
      <c r="H47" s="11">
        <v>8.4</v>
      </c>
      <c r="I47" s="11">
        <v>9.6999999999999993</v>
      </c>
      <c r="J47" s="11">
        <v>1.4</v>
      </c>
      <c r="K47" s="11">
        <v>10.8</v>
      </c>
      <c r="L47" s="11">
        <v>14.6</v>
      </c>
      <c r="M47" s="11">
        <v>13.1</v>
      </c>
      <c r="N47" s="11">
        <v>7.8</v>
      </c>
      <c r="O47" s="11">
        <v>7.6</v>
      </c>
      <c r="P47" s="11">
        <v>8.9</v>
      </c>
      <c r="Q47" s="11">
        <v>7.6</v>
      </c>
      <c r="R47" s="11">
        <v>7.5</v>
      </c>
      <c r="S47" s="11">
        <v>6.2</v>
      </c>
      <c r="T47" s="11">
        <v>5</v>
      </c>
      <c r="U47" s="11">
        <v>2.5</v>
      </c>
      <c r="V47" s="11">
        <v>3.7</v>
      </c>
      <c r="W47" s="11">
        <v>4.9000000000000004</v>
      </c>
      <c r="X47" s="11">
        <v>2.4</v>
      </c>
      <c r="Y47" s="11">
        <v>7.2</v>
      </c>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row>
    <row r="48" spans="1:50" x14ac:dyDescent="0.35">
      <c r="A48" s="1" t="s">
        <v>480</v>
      </c>
      <c r="B48" s="11">
        <v>1.5</v>
      </c>
      <c r="C48" s="11">
        <v>4.5999999999999996</v>
      </c>
      <c r="D48" s="11">
        <v>5.4</v>
      </c>
      <c r="E48" s="11">
        <v>5.4</v>
      </c>
      <c r="F48" s="11">
        <v>1.5</v>
      </c>
      <c r="G48" s="11">
        <v>3.1</v>
      </c>
      <c r="H48" s="11">
        <v>6.8</v>
      </c>
      <c r="I48" s="11">
        <v>4.5</v>
      </c>
      <c r="J48" s="11">
        <v>5.2</v>
      </c>
      <c r="K48" s="11">
        <v>5.9</v>
      </c>
      <c r="L48" s="11">
        <v>9.4</v>
      </c>
      <c r="M48" s="11">
        <v>5.8</v>
      </c>
      <c r="N48" s="11">
        <v>2.2000000000000002</v>
      </c>
      <c r="O48" s="11">
        <v>5</v>
      </c>
      <c r="P48" s="11">
        <v>7.1</v>
      </c>
      <c r="Q48" s="11">
        <v>3.5</v>
      </c>
      <c r="R48" s="11">
        <v>3.5</v>
      </c>
      <c r="S48" s="11">
        <v>2.8</v>
      </c>
      <c r="T48" s="11">
        <v>6.3</v>
      </c>
      <c r="U48" s="11">
        <v>4.2</v>
      </c>
      <c r="V48" s="11">
        <v>2.8</v>
      </c>
      <c r="W48" s="11">
        <v>3.4</v>
      </c>
      <c r="X48" s="11">
        <v>2.7</v>
      </c>
      <c r="Y48" s="11">
        <v>7.9</v>
      </c>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row>
    <row r="49" spans="1:50" x14ac:dyDescent="0.35">
      <c r="A49" s="1" t="s">
        <v>481</v>
      </c>
      <c r="B49" s="11">
        <v>0</v>
      </c>
      <c r="C49" s="11">
        <v>1.2</v>
      </c>
      <c r="D49" s="11">
        <v>4.9000000000000004</v>
      </c>
      <c r="E49" s="11">
        <v>2.5</v>
      </c>
      <c r="F49" s="11">
        <v>1.2</v>
      </c>
      <c r="G49" s="11">
        <v>4.9000000000000004</v>
      </c>
      <c r="H49" s="11">
        <v>4.8</v>
      </c>
      <c r="I49" s="11">
        <v>4.7</v>
      </c>
      <c r="J49" s="11">
        <v>4.7</v>
      </c>
      <c r="K49" s="11">
        <v>3.5</v>
      </c>
      <c r="L49" s="11">
        <v>1.2</v>
      </c>
      <c r="M49" s="11">
        <v>3.5</v>
      </c>
      <c r="N49" s="11">
        <v>2.2999999999999998</v>
      </c>
      <c r="O49" s="11">
        <v>1.1000000000000001</v>
      </c>
      <c r="P49" s="11">
        <v>1.1000000000000001</v>
      </c>
      <c r="Q49" s="11">
        <v>4.5999999999999996</v>
      </c>
      <c r="R49" s="11">
        <v>1.1000000000000001</v>
      </c>
      <c r="S49" s="11">
        <v>3.4</v>
      </c>
      <c r="T49" s="11">
        <v>1.2</v>
      </c>
      <c r="U49" s="11">
        <v>0</v>
      </c>
      <c r="V49" s="11">
        <v>1.1000000000000001</v>
      </c>
      <c r="W49" s="11">
        <v>2.2999999999999998</v>
      </c>
      <c r="X49" s="11">
        <v>5.6</v>
      </c>
      <c r="Y49" s="11">
        <v>2.2999999999999998</v>
      </c>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row>
    <row r="50" spans="1:50" x14ac:dyDescent="0.35">
      <c r="A50" s="1" t="s">
        <v>482</v>
      </c>
      <c r="B50" s="11">
        <v>3.2</v>
      </c>
      <c r="C50" s="11">
        <v>2.4</v>
      </c>
      <c r="D50" s="11">
        <v>4.7</v>
      </c>
      <c r="E50" s="11">
        <v>4.7</v>
      </c>
      <c r="F50" s="11">
        <v>5.5</v>
      </c>
      <c r="G50" s="11">
        <v>5.4</v>
      </c>
      <c r="H50" s="11">
        <v>6.1</v>
      </c>
      <c r="I50" s="11">
        <v>6.8</v>
      </c>
      <c r="J50" s="11">
        <v>8.9</v>
      </c>
      <c r="K50" s="11">
        <v>8.8000000000000007</v>
      </c>
      <c r="L50" s="11">
        <v>5.8</v>
      </c>
      <c r="M50" s="11">
        <v>15.7</v>
      </c>
      <c r="N50" s="11">
        <v>9.1999999999999993</v>
      </c>
      <c r="O50" s="11">
        <v>11.1</v>
      </c>
      <c r="P50" s="11">
        <v>6.2</v>
      </c>
      <c r="Q50" s="11">
        <v>6.2</v>
      </c>
      <c r="R50" s="11">
        <v>3.4</v>
      </c>
      <c r="S50" s="11">
        <v>4.7</v>
      </c>
      <c r="T50" s="11">
        <v>4.7</v>
      </c>
      <c r="U50" s="11">
        <v>6.7</v>
      </c>
      <c r="V50" s="11">
        <v>9.1999999999999993</v>
      </c>
      <c r="W50" s="11">
        <v>6.5</v>
      </c>
      <c r="X50" s="11">
        <v>5.0999999999999996</v>
      </c>
      <c r="Y50" s="11">
        <v>6.3</v>
      </c>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row>
    <row r="51" spans="1:50" x14ac:dyDescent="0.35">
      <c r="A51" s="1" t="s">
        <v>483</v>
      </c>
      <c r="B51" s="11">
        <v>1.3</v>
      </c>
      <c r="C51" s="11">
        <v>5.2</v>
      </c>
      <c r="D51" s="11">
        <v>3.9</v>
      </c>
      <c r="E51" s="11">
        <v>3.9</v>
      </c>
      <c r="F51" s="11">
        <v>7.8</v>
      </c>
      <c r="G51" s="11">
        <v>5.2</v>
      </c>
      <c r="H51" s="11">
        <v>5.0999999999999996</v>
      </c>
      <c r="I51" s="11">
        <v>10.199999999999999</v>
      </c>
      <c r="J51" s="11">
        <v>8.8000000000000007</v>
      </c>
      <c r="K51" s="11">
        <v>3.7</v>
      </c>
      <c r="L51" s="11">
        <v>9.9</v>
      </c>
      <c r="M51" s="11">
        <v>7.4</v>
      </c>
      <c r="N51" s="11">
        <v>4.9000000000000004</v>
      </c>
      <c r="O51" s="11">
        <v>10.9</v>
      </c>
      <c r="P51" s="11">
        <v>3.6</v>
      </c>
      <c r="Q51" s="11">
        <v>5.9</v>
      </c>
      <c r="R51" s="11">
        <v>5.9</v>
      </c>
      <c r="S51" s="11">
        <v>2.2999999999999998</v>
      </c>
      <c r="T51" s="11">
        <v>3.5</v>
      </c>
      <c r="U51" s="11">
        <v>3.4</v>
      </c>
      <c r="V51" s="11">
        <v>3.4</v>
      </c>
      <c r="W51" s="11">
        <v>3.4</v>
      </c>
      <c r="X51" s="11">
        <v>4.4000000000000004</v>
      </c>
      <c r="Y51" s="11">
        <v>2.2000000000000002</v>
      </c>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row>
    <row r="52" spans="1:50" x14ac:dyDescent="0.35">
      <c r="A52" s="1" t="s">
        <v>484</v>
      </c>
      <c r="B52" s="11">
        <v>3.3</v>
      </c>
      <c r="C52" s="11">
        <v>4.4000000000000004</v>
      </c>
      <c r="D52" s="11">
        <v>10</v>
      </c>
      <c r="E52" s="11">
        <v>5.5</v>
      </c>
      <c r="F52" s="11">
        <v>13.2</v>
      </c>
      <c r="G52" s="11">
        <v>10.9</v>
      </c>
      <c r="H52" s="11">
        <v>7.6</v>
      </c>
      <c r="I52" s="11">
        <v>3.2</v>
      </c>
      <c r="J52" s="11">
        <v>16</v>
      </c>
      <c r="K52" s="11">
        <v>10.5</v>
      </c>
      <c r="L52" s="11">
        <v>11.5</v>
      </c>
      <c r="M52" s="11">
        <v>8.1999999999999993</v>
      </c>
      <c r="N52" s="11">
        <v>6.1</v>
      </c>
      <c r="O52" s="11">
        <v>7.1</v>
      </c>
      <c r="P52" s="11">
        <v>11</v>
      </c>
      <c r="Q52" s="11">
        <v>6</v>
      </c>
      <c r="R52" s="11">
        <v>8.9</v>
      </c>
      <c r="S52" s="11">
        <v>3</v>
      </c>
      <c r="T52" s="11">
        <v>5.9</v>
      </c>
      <c r="U52" s="11">
        <v>4.9000000000000004</v>
      </c>
      <c r="V52" s="11">
        <v>7.8</v>
      </c>
      <c r="W52" s="11">
        <v>6.7</v>
      </c>
      <c r="X52" s="11">
        <v>11.4</v>
      </c>
      <c r="Y52" s="11">
        <v>11.2</v>
      </c>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row>
    <row r="53" spans="1:50" x14ac:dyDescent="0.35">
      <c r="A53" s="1" t="s">
        <v>485</v>
      </c>
      <c r="B53" s="11">
        <v>0</v>
      </c>
      <c r="C53" s="11">
        <v>1.2</v>
      </c>
      <c r="D53" s="11">
        <v>6.2</v>
      </c>
      <c r="E53" s="11">
        <v>7.4</v>
      </c>
      <c r="F53" s="11">
        <v>6.1</v>
      </c>
      <c r="G53" s="11">
        <v>14.4</v>
      </c>
      <c r="H53" s="11">
        <v>5.9</v>
      </c>
      <c r="I53" s="11">
        <v>9.5</v>
      </c>
      <c r="J53" s="11">
        <v>7</v>
      </c>
      <c r="K53" s="11">
        <v>9.3000000000000007</v>
      </c>
      <c r="L53" s="11">
        <v>6.9</v>
      </c>
      <c r="M53" s="11">
        <v>5.7</v>
      </c>
      <c r="N53" s="11">
        <v>4.5999999999999996</v>
      </c>
      <c r="O53" s="11">
        <v>6.8</v>
      </c>
      <c r="P53" s="11">
        <v>7.9</v>
      </c>
      <c r="Q53" s="11">
        <v>3.4</v>
      </c>
      <c r="R53" s="11">
        <v>5.6</v>
      </c>
      <c r="S53" s="11">
        <v>2.2000000000000002</v>
      </c>
      <c r="T53" s="11">
        <v>5.5</v>
      </c>
      <c r="U53" s="11">
        <v>2.2000000000000002</v>
      </c>
      <c r="V53" s="11">
        <v>6.6</v>
      </c>
      <c r="W53" s="11">
        <v>9.8000000000000007</v>
      </c>
      <c r="X53" s="11">
        <v>3.2</v>
      </c>
      <c r="Y53" s="11">
        <v>2.1</v>
      </c>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x14ac:dyDescent="0.35">
      <c r="A54" s="1" t="s">
        <v>486</v>
      </c>
      <c r="B54" s="11">
        <v>0</v>
      </c>
      <c r="C54" s="11">
        <v>0</v>
      </c>
      <c r="D54" s="11">
        <v>5.0999999999999996</v>
      </c>
      <c r="E54" s="11">
        <v>5.0999999999999996</v>
      </c>
      <c r="F54" s="11">
        <v>5</v>
      </c>
      <c r="G54" s="11">
        <v>1.2</v>
      </c>
      <c r="H54" s="11">
        <v>0</v>
      </c>
      <c r="I54" s="11">
        <v>3.7</v>
      </c>
      <c r="J54" s="11">
        <v>2.4</v>
      </c>
      <c r="K54" s="11">
        <v>4.8</v>
      </c>
      <c r="L54" s="11">
        <v>1.2</v>
      </c>
      <c r="M54" s="11">
        <v>2.4</v>
      </c>
      <c r="N54" s="11">
        <v>0</v>
      </c>
      <c r="O54" s="11">
        <v>2.2999999999999998</v>
      </c>
      <c r="P54" s="11">
        <v>3.5</v>
      </c>
      <c r="Q54" s="11">
        <v>2.2999999999999998</v>
      </c>
      <c r="R54" s="11">
        <v>5.8</v>
      </c>
      <c r="S54" s="11">
        <v>2.2999999999999998</v>
      </c>
      <c r="T54" s="11">
        <v>2.2999999999999998</v>
      </c>
      <c r="U54" s="11">
        <v>2.2999999999999998</v>
      </c>
      <c r="V54" s="11">
        <v>5.7</v>
      </c>
      <c r="W54" s="11">
        <v>3.4</v>
      </c>
      <c r="X54" s="11">
        <v>2.2000000000000002</v>
      </c>
      <c r="Y54" s="11">
        <v>0</v>
      </c>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35">
      <c r="A55" s="1" t="s">
        <v>487</v>
      </c>
      <c r="B55" s="11">
        <v>1.7</v>
      </c>
      <c r="C55" s="11">
        <v>2.6</v>
      </c>
      <c r="D55" s="11">
        <v>3.4</v>
      </c>
      <c r="E55" s="11">
        <v>5.2</v>
      </c>
      <c r="F55" s="11">
        <v>4.3</v>
      </c>
      <c r="G55" s="11">
        <v>3.4</v>
      </c>
      <c r="H55" s="11">
        <v>3.4</v>
      </c>
      <c r="I55" s="11">
        <v>0.8</v>
      </c>
      <c r="J55" s="11">
        <v>2.5</v>
      </c>
      <c r="K55" s="11">
        <v>1.7</v>
      </c>
      <c r="L55" s="11">
        <v>8.1999999999999993</v>
      </c>
      <c r="M55" s="11">
        <v>9</v>
      </c>
      <c r="N55" s="11">
        <v>0</v>
      </c>
      <c r="O55" s="11">
        <v>2.4</v>
      </c>
      <c r="P55" s="11">
        <v>2.4</v>
      </c>
      <c r="Q55" s="11">
        <v>4.8</v>
      </c>
      <c r="R55" s="11">
        <v>4.8</v>
      </c>
      <c r="S55" s="11">
        <v>2.4</v>
      </c>
      <c r="T55" s="11">
        <v>0</v>
      </c>
      <c r="U55" s="11">
        <v>4</v>
      </c>
      <c r="V55" s="11">
        <v>1.6</v>
      </c>
      <c r="W55" s="11">
        <v>3.1</v>
      </c>
      <c r="X55" s="11">
        <v>2.2999999999999998</v>
      </c>
      <c r="Y55" s="11">
        <v>3</v>
      </c>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35">
      <c r="A56" s="1" t="s">
        <v>488</v>
      </c>
      <c r="B56" s="11">
        <v>7.8</v>
      </c>
      <c r="C56" s="11">
        <v>5.6</v>
      </c>
      <c r="D56" s="11">
        <v>6.7</v>
      </c>
      <c r="E56" s="11">
        <v>13.4</v>
      </c>
      <c r="F56" s="11">
        <v>16.5</v>
      </c>
      <c r="G56" s="11">
        <v>16.2</v>
      </c>
      <c r="H56" s="11">
        <v>6.4</v>
      </c>
      <c r="I56" s="11">
        <v>17.8</v>
      </c>
      <c r="J56" s="11">
        <v>20.7</v>
      </c>
      <c r="K56" s="11">
        <v>19.3</v>
      </c>
      <c r="L56" s="11">
        <v>24.1</v>
      </c>
      <c r="M56" s="11">
        <v>16.899999999999999</v>
      </c>
      <c r="N56" s="11">
        <v>15.7</v>
      </c>
      <c r="O56" s="11">
        <v>13.6</v>
      </c>
      <c r="P56" s="11">
        <v>7.7</v>
      </c>
      <c r="Q56" s="11">
        <v>10.6</v>
      </c>
      <c r="R56" s="11">
        <v>11.5</v>
      </c>
      <c r="S56" s="11">
        <v>6.7</v>
      </c>
      <c r="T56" s="11">
        <v>3.8</v>
      </c>
      <c r="U56" s="11">
        <v>6.7</v>
      </c>
      <c r="V56" s="11">
        <v>10.6</v>
      </c>
      <c r="W56" s="11">
        <v>3.8</v>
      </c>
      <c r="X56" s="11">
        <v>7.6</v>
      </c>
      <c r="Y56" s="11">
        <v>5.7</v>
      </c>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x14ac:dyDescent="0.35">
      <c r="A57" s="1" t="s">
        <v>177</v>
      </c>
      <c r="B57" s="11">
        <v>3.5</v>
      </c>
      <c r="C57" s="11">
        <v>5.6</v>
      </c>
      <c r="D57" s="11">
        <v>2.8</v>
      </c>
      <c r="E57" s="11">
        <v>6.2</v>
      </c>
      <c r="F57" s="11">
        <v>7.5</v>
      </c>
      <c r="G57" s="11">
        <v>2</v>
      </c>
      <c r="H57" s="11">
        <v>6.7</v>
      </c>
      <c r="I57" s="11">
        <v>3.3</v>
      </c>
      <c r="J57" s="11">
        <v>7.2</v>
      </c>
      <c r="K57" s="11">
        <v>4.5</v>
      </c>
      <c r="L57" s="11">
        <v>3.9</v>
      </c>
      <c r="M57" s="11">
        <v>5.8</v>
      </c>
      <c r="N57" s="11">
        <v>7</v>
      </c>
      <c r="O57" s="11">
        <v>4.4000000000000004</v>
      </c>
      <c r="P57" s="11">
        <v>3.1</v>
      </c>
      <c r="Q57" s="11">
        <v>3.7</v>
      </c>
      <c r="R57" s="11">
        <v>5</v>
      </c>
      <c r="S57" s="11">
        <v>3.7</v>
      </c>
      <c r="T57" s="11">
        <v>3.1</v>
      </c>
      <c r="U57" s="11">
        <v>5.6</v>
      </c>
      <c r="V57" s="11">
        <v>3.1</v>
      </c>
      <c r="W57" s="11">
        <v>2.5</v>
      </c>
      <c r="X57" s="11">
        <v>3.7</v>
      </c>
      <c r="Y57" s="11">
        <v>2.4</v>
      </c>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row>
    <row r="58" spans="1:50" x14ac:dyDescent="0.35">
      <c r="A58" s="1" t="s">
        <v>489</v>
      </c>
      <c r="B58" s="11">
        <v>5</v>
      </c>
      <c r="C58" s="11">
        <v>3.3</v>
      </c>
      <c r="D58" s="11">
        <v>10</v>
      </c>
      <c r="E58" s="11">
        <v>1.7</v>
      </c>
      <c r="F58" s="11">
        <v>0</v>
      </c>
      <c r="G58" s="11">
        <v>0</v>
      </c>
      <c r="H58" s="11">
        <v>1.7</v>
      </c>
      <c r="I58" s="11">
        <v>3.3</v>
      </c>
      <c r="J58" s="11">
        <v>8.1999999999999993</v>
      </c>
      <c r="K58" s="11">
        <v>3.3</v>
      </c>
      <c r="L58" s="11">
        <v>3.3</v>
      </c>
      <c r="M58" s="11">
        <v>4.8</v>
      </c>
      <c r="N58" s="11">
        <v>3.2</v>
      </c>
      <c r="O58" s="11">
        <v>0</v>
      </c>
      <c r="P58" s="11">
        <v>0</v>
      </c>
      <c r="Q58" s="11">
        <v>0</v>
      </c>
      <c r="R58" s="11">
        <v>6.2</v>
      </c>
      <c r="S58" s="11">
        <v>4.7</v>
      </c>
      <c r="T58" s="11">
        <v>1.5</v>
      </c>
      <c r="U58" s="11">
        <v>1.5</v>
      </c>
      <c r="V58" s="11">
        <v>0</v>
      </c>
      <c r="W58" s="11">
        <v>1.5</v>
      </c>
      <c r="X58" s="11">
        <v>0</v>
      </c>
      <c r="Y58" s="11">
        <v>4.5999999999999996</v>
      </c>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x14ac:dyDescent="0.35">
      <c r="A59" s="1" t="s">
        <v>490</v>
      </c>
      <c r="B59" s="11">
        <v>0.7</v>
      </c>
      <c r="C59" s="11">
        <v>4.2</v>
      </c>
      <c r="D59" s="11">
        <v>2.8</v>
      </c>
      <c r="E59" s="11">
        <v>3.4</v>
      </c>
      <c r="F59" s="11">
        <v>4.0999999999999996</v>
      </c>
      <c r="G59" s="11">
        <v>7.5</v>
      </c>
      <c r="H59" s="11">
        <v>2.7</v>
      </c>
      <c r="I59" s="11">
        <v>1.3</v>
      </c>
      <c r="J59" s="11">
        <v>2.7</v>
      </c>
      <c r="K59" s="11">
        <v>4.7</v>
      </c>
      <c r="L59" s="11">
        <v>5.3</v>
      </c>
      <c r="M59" s="11">
        <v>3.3</v>
      </c>
      <c r="N59" s="11">
        <v>6.5</v>
      </c>
      <c r="O59" s="11">
        <v>4.5</v>
      </c>
      <c r="P59" s="11">
        <v>4.4000000000000004</v>
      </c>
      <c r="Q59" s="11">
        <v>2.5</v>
      </c>
      <c r="R59" s="11">
        <v>1.9</v>
      </c>
      <c r="S59" s="11">
        <v>3.1</v>
      </c>
      <c r="T59" s="11">
        <v>1.8</v>
      </c>
      <c r="U59" s="11">
        <v>0.6</v>
      </c>
      <c r="V59" s="11">
        <v>3</v>
      </c>
      <c r="W59" s="11">
        <v>0.6</v>
      </c>
      <c r="X59" s="11">
        <v>1.8</v>
      </c>
      <c r="Y59" s="11">
        <v>2.9</v>
      </c>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x14ac:dyDescent="0.35">
      <c r="A60" s="1" t="s">
        <v>491</v>
      </c>
      <c r="B60" s="11">
        <v>0</v>
      </c>
      <c r="C60" s="11">
        <v>0.9</v>
      </c>
      <c r="D60" s="11">
        <v>0</v>
      </c>
      <c r="E60" s="11">
        <v>3.7</v>
      </c>
      <c r="F60" s="11">
        <v>4.5999999999999996</v>
      </c>
      <c r="G60" s="11">
        <v>10</v>
      </c>
      <c r="H60" s="11">
        <v>2.7</v>
      </c>
      <c r="I60" s="11">
        <v>2.7</v>
      </c>
      <c r="J60" s="11">
        <v>2.7</v>
      </c>
      <c r="K60" s="11">
        <v>7.9</v>
      </c>
      <c r="L60" s="11">
        <v>3.5</v>
      </c>
      <c r="M60" s="11">
        <v>5.2</v>
      </c>
      <c r="N60" s="11">
        <v>0</v>
      </c>
      <c r="O60" s="11">
        <v>6.8</v>
      </c>
      <c r="P60" s="11">
        <v>3.4</v>
      </c>
      <c r="Q60" s="11">
        <v>2.5</v>
      </c>
      <c r="R60" s="11">
        <v>1.6</v>
      </c>
      <c r="S60" s="11">
        <v>0.8</v>
      </c>
      <c r="T60" s="11">
        <v>4.0999999999999996</v>
      </c>
      <c r="U60" s="11">
        <v>0.8</v>
      </c>
      <c r="V60" s="11">
        <v>4</v>
      </c>
      <c r="W60" s="11">
        <v>0.8</v>
      </c>
      <c r="X60" s="11">
        <v>0.8</v>
      </c>
      <c r="Y60" s="11">
        <v>3.1</v>
      </c>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35">
      <c r="A61" s="1" t="s">
        <v>492</v>
      </c>
      <c r="B61" s="11">
        <v>25.9</v>
      </c>
      <c r="C61" s="11">
        <v>23.2</v>
      </c>
      <c r="D61" s="11">
        <v>13.2</v>
      </c>
      <c r="E61" s="11">
        <v>23.3</v>
      </c>
      <c r="F61" s="11">
        <v>20.100000000000001</v>
      </c>
      <c r="G61" s="11">
        <v>24.8</v>
      </c>
      <c r="H61" s="11">
        <v>21.7</v>
      </c>
      <c r="I61" s="11">
        <v>16.5</v>
      </c>
      <c r="J61" s="11">
        <v>14.4</v>
      </c>
      <c r="K61" s="11">
        <v>19.899999999999999</v>
      </c>
      <c r="L61" s="11">
        <v>27.1</v>
      </c>
      <c r="M61" s="11">
        <v>14.7</v>
      </c>
      <c r="N61" s="11">
        <v>29</v>
      </c>
      <c r="O61" s="11">
        <v>14.3</v>
      </c>
      <c r="P61" s="11">
        <v>13.3</v>
      </c>
      <c r="Q61" s="11">
        <v>20.100000000000001</v>
      </c>
      <c r="R61" s="11">
        <v>12.2</v>
      </c>
      <c r="S61" s="11">
        <v>8.6</v>
      </c>
      <c r="T61" s="11">
        <v>12.8</v>
      </c>
      <c r="U61" s="11">
        <v>12.7</v>
      </c>
      <c r="V61" s="11">
        <v>12.6</v>
      </c>
      <c r="W61" s="11">
        <v>21.7</v>
      </c>
      <c r="X61" s="11">
        <v>14.7</v>
      </c>
      <c r="Y61" s="11">
        <v>20.2</v>
      </c>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row>
    <row r="62" spans="1:50" x14ac:dyDescent="0.35">
      <c r="A62" s="1" t="s">
        <v>493</v>
      </c>
      <c r="B62" s="11">
        <v>0.8</v>
      </c>
      <c r="C62" s="11">
        <v>0.8</v>
      </c>
      <c r="D62" s="11">
        <v>5.7</v>
      </c>
      <c r="E62" s="11">
        <v>2.4</v>
      </c>
      <c r="F62" s="11">
        <v>1.6</v>
      </c>
      <c r="G62" s="11">
        <v>2.4</v>
      </c>
      <c r="H62" s="11">
        <v>6.2</v>
      </c>
      <c r="I62" s="11">
        <v>3.1</v>
      </c>
      <c r="J62" s="11">
        <v>0.8</v>
      </c>
      <c r="K62" s="11">
        <v>0.8</v>
      </c>
      <c r="L62" s="11">
        <v>3.8</v>
      </c>
      <c r="M62" s="11">
        <v>3</v>
      </c>
      <c r="N62" s="11">
        <v>5.3</v>
      </c>
      <c r="O62" s="11">
        <v>2.2000000000000002</v>
      </c>
      <c r="P62" s="11">
        <v>1.5</v>
      </c>
      <c r="Q62" s="11">
        <v>2.2000000000000002</v>
      </c>
      <c r="R62" s="11">
        <v>2.1</v>
      </c>
      <c r="S62" s="11">
        <v>2.1</v>
      </c>
      <c r="T62" s="11">
        <v>1.4</v>
      </c>
      <c r="U62" s="11">
        <v>3.5</v>
      </c>
      <c r="V62" s="11">
        <v>2</v>
      </c>
      <c r="W62" s="11">
        <v>1.3</v>
      </c>
      <c r="X62" s="11">
        <v>0.7</v>
      </c>
      <c r="Y62" s="11">
        <v>3.3</v>
      </c>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row>
    <row r="63" spans="1:50" x14ac:dyDescent="0.35">
      <c r="A63" s="1" t="s">
        <v>494</v>
      </c>
      <c r="B63" s="11">
        <v>2.4</v>
      </c>
      <c r="C63" s="11">
        <v>3.9</v>
      </c>
      <c r="D63" s="11">
        <v>3.9</v>
      </c>
      <c r="E63" s="11">
        <v>4.5999999999999996</v>
      </c>
      <c r="F63" s="11">
        <v>3.1</v>
      </c>
      <c r="G63" s="11">
        <v>5.3</v>
      </c>
      <c r="H63" s="11">
        <v>7.5</v>
      </c>
      <c r="I63" s="11">
        <v>2.9</v>
      </c>
      <c r="J63" s="11">
        <v>6.6</v>
      </c>
      <c r="K63" s="11">
        <v>4.3</v>
      </c>
      <c r="L63" s="11">
        <v>13.6</v>
      </c>
      <c r="M63" s="11">
        <v>2.8</v>
      </c>
      <c r="N63" s="11">
        <v>6.3</v>
      </c>
      <c r="O63" s="11">
        <v>2.8</v>
      </c>
      <c r="P63" s="11">
        <v>3.4</v>
      </c>
      <c r="Q63" s="11">
        <v>2</v>
      </c>
      <c r="R63" s="11">
        <v>2.7</v>
      </c>
      <c r="S63" s="11">
        <v>2</v>
      </c>
      <c r="T63" s="11">
        <v>1.3</v>
      </c>
      <c r="U63" s="11">
        <v>2.7</v>
      </c>
      <c r="V63" s="11">
        <v>2.6</v>
      </c>
      <c r="W63" s="11">
        <v>1.9</v>
      </c>
      <c r="X63" s="11">
        <v>5.7</v>
      </c>
      <c r="Y63" s="11">
        <v>3.1</v>
      </c>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row>
    <row r="64" spans="1:50" x14ac:dyDescent="0.35">
      <c r="A64" s="1" t="s">
        <v>495</v>
      </c>
      <c r="B64" s="11">
        <v>0</v>
      </c>
      <c r="C64" s="11">
        <v>1</v>
      </c>
      <c r="D64" s="11">
        <v>9.1</v>
      </c>
      <c r="E64" s="11">
        <v>10.1</v>
      </c>
      <c r="F64" s="11">
        <v>1</v>
      </c>
      <c r="G64" s="11">
        <v>6</v>
      </c>
      <c r="H64" s="11">
        <v>9.9</v>
      </c>
      <c r="I64" s="11">
        <v>5.9</v>
      </c>
      <c r="J64" s="11">
        <v>11.7</v>
      </c>
      <c r="K64" s="11">
        <v>4.8</v>
      </c>
      <c r="L64" s="11">
        <v>9.5</v>
      </c>
      <c r="M64" s="11">
        <v>7.6</v>
      </c>
      <c r="N64" s="11">
        <v>5.6</v>
      </c>
      <c r="O64" s="11">
        <v>2.8</v>
      </c>
      <c r="P64" s="11">
        <v>4.5999999999999996</v>
      </c>
      <c r="Q64" s="11">
        <v>5.5</v>
      </c>
      <c r="R64" s="11">
        <v>2.7</v>
      </c>
      <c r="S64" s="11">
        <v>4.5</v>
      </c>
      <c r="T64" s="11">
        <v>4.5</v>
      </c>
      <c r="U64" s="11">
        <v>3.6</v>
      </c>
      <c r="V64" s="11">
        <v>6.3</v>
      </c>
      <c r="W64" s="11">
        <v>2.7</v>
      </c>
      <c r="X64" s="11">
        <v>2.7</v>
      </c>
      <c r="Y64" s="11">
        <v>1.8</v>
      </c>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row>
    <row r="65" spans="1:50" x14ac:dyDescent="0.35">
      <c r="A65" s="1" t="s">
        <v>179</v>
      </c>
      <c r="B65" s="11">
        <v>9</v>
      </c>
      <c r="C65" s="11">
        <v>8.1999999999999993</v>
      </c>
      <c r="D65" s="11">
        <v>11.2</v>
      </c>
      <c r="E65" s="11">
        <v>5.9</v>
      </c>
      <c r="F65" s="11">
        <v>12.5</v>
      </c>
      <c r="G65" s="11">
        <v>5.8</v>
      </c>
      <c r="H65" s="11">
        <v>6.4</v>
      </c>
      <c r="I65" s="11">
        <v>7.8</v>
      </c>
      <c r="J65" s="11">
        <v>9.1</v>
      </c>
      <c r="K65" s="11">
        <v>6.3</v>
      </c>
      <c r="L65" s="11">
        <v>6.9</v>
      </c>
      <c r="M65" s="11">
        <v>8.1999999999999993</v>
      </c>
      <c r="N65" s="11">
        <v>6.1</v>
      </c>
      <c r="O65" s="11">
        <v>14.1</v>
      </c>
      <c r="P65" s="11">
        <v>4.7</v>
      </c>
      <c r="Q65" s="11">
        <v>6.6</v>
      </c>
      <c r="R65" s="11">
        <v>9.1999999999999993</v>
      </c>
      <c r="S65" s="11">
        <v>7.8</v>
      </c>
      <c r="T65" s="11">
        <v>6.5</v>
      </c>
      <c r="U65" s="11">
        <v>4.5</v>
      </c>
      <c r="V65" s="11">
        <v>7.1</v>
      </c>
      <c r="W65" s="11">
        <v>3.9</v>
      </c>
      <c r="X65" s="11">
        <v>5.7</v>
      </c>
      <c r="Y65" s="11">
        <v>8.1999999999999993</v>
      </c>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row>
    <row r="66" spans="1:50" x14ac:dyDescent="0.35">
      <c r="A66" s="1" t="s">
        <v>180</v>
      </c>
      <c r="B66" s="11">
        <v>2.7</v>
      </c>
      <c r="C66" s="11">
        <v>6</v>
      </c>
      <c r="D66" s="11">
        <v>8.6999999999999993</v>
      </c>
      <c r="E66" s="11">
        <v>7.4</v>
      </c>
      <c r="F66" s="11">
        <v>6</v>
      </c>
      <c r="G66" s="11">
        <v>10</v>
      </c>
      <c r="H66" s="11">
        <v>7.9</v>
      </c>
      <c r="I66" s="11">
        <v>5.9</v>
      </c>
      <c r="J66" s="11">
        <v>6.5</v>
      </c>
      <c r="K66" s="11">
        <v>10.3</v>
      </c>
      <c r="L66" s="11">
        <v>6.5</v>
      </c>
      <c r="M66" s="11">
        <v>8.9</v>
      </c>
      <c r="N66" s="11">
        <v>7.6</v>
      </c>
      <c r="O66" s="11">
        <v>11.9</v>
      </c>
      <c r="P66" s="11">
        <v>10.5</v>
      </c>
      <c r="Q66" s="11">
        <v>9.8000000000000007</v>
      </c>
      <c r="R66" s="11">
        <v>4.2</v>
      </c>
      <c r="S66" s="11">
        <v>4.0999999999999996</v>
      </c>
      <c r="T66" s="11">
        <v>1.7</v>
      </c>
      <c r="U66" s="11">
        <v>1.1000000000000001</v>
      </c>
      <c r="V66" s="11">
        <v>7.9</v>
      </c>
      <c r="W66" s="11">
        <v>6.1</v>
      </c>
      <c r="X66" s="11">
        <v>6.5</v>
      </c>
      <c r="Y66" s="11">
        <v>5.3</v>
      </c>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row>
    <row r="67" spans="1:50" x14ac:dyDescent="0.35">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row>
    <row r="68" spans="1:50" x14ac:dyDescent="0.35">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row>
    <row r="69" spans="1:50" x14ac:dyDescent="0.35">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row>
    <row r="70" spans="1:50" x14ac:dyDescent="0.35">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row>
    <row r="71" spans="1:50" x14ac:dyDescent="0.35">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row>
    <row r="72" spans="1:50" x14ac:dyDescent="0.35">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row>
    <row r="73" spans="1:50" x14ac:dyDescent="0.35">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row>
    <row r="74" spans="1:50" x14ac:dyDescent="0.35">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row>
    <row r="75" spans="1:50" x14ac:dyDescent="0.35">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row>
    <row r="76" spans="1:50" x14ac:dyDescent="0.35">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row>
    <row r="77" spans="1:50" x14ac:dyDescent="0.35">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row>
    <row r="78" spans="1:50" x14ac:dyDescent="0.35">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x14ac:dyDescent="0.35">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x14ac:dyDescent="0.35">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2:50" x14ac:dyDescent="0.35">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row>
    <row r="82" spans="2:50" x14ac:dyDescent="0.35">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row>
    <row r="83" spans="2:50" x14ac:dyDescent="0.35">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row>
    <row r="84" spans="2:50" x14ac:dyDescent="0.35">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row>
    <row r="85" spans="2:50" x14ac:dyDescent="0.35">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row>
    <row r="86" spans="2:50" x14ac:dyDescent="0.35">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row>
    <row r="87" spans="2:50" x14ac:dyDescent="0.35">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row>
    <row r="88" spans="2:50" x14ac:dyDescent="0.35">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row>
    <row r="89" spans="2:50" x14ac:dyDescent="0.35">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row>
    <row r="90" spans="2:50" x14ac:dyDescent="0.35">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row>
    <row r="91" spans="2:50" x14ac:dyDescent="0.35">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row>
    <row r="92" spans="2:50" x14ac:dyDescent="0.35">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row>
    <row r="93" spans="2:50" x14ac:dyDescent="0.35">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row>
    <row r="94" spans="2:50" x14ac:dyDescent="0.35">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row>
    <row r="95" spans="2:50" x14ac:dyDescent="0.35">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row>
    <row r="96" spans="2:50" x14ac:dyDescent="0.35">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row>
    <row r="97" spans="2:50" x14ac:dyDescent="0.35">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row>
    <row r="98" spans="2:50" x14ac:dyDescent="0.35">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row>
    <row r="99" spans="2:50" x14ac:dyDescent="0.35">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row>
    <row r="100" spans="2:50" x14ac:dyDescent="0.35">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row>
  </sheetData>
  <pageMargins left="0.7" right="0.7" top="0.75" bottom="0.75" header="0.3" footer="0.3"/>
  <pageSetup paperSize="9" orientation="portrait" horizontalDpi="300" verticalDpi="300"/>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Y11"/>
  <sheetViews>
    <sheetView workbookViewId="0"/>
  </sheetViews>
  <sheetFormatPr defaultColWidth="11.07421875" defaultRowHeight="15.5" x14ac:dyDescent="0.35"/>
  <cols>
    <col min="1" max="1" width="51.4609375" style="25" customWidth="1"/>
    <col min="2" max="2" width="9.3828125" style="25" customWidth="1"/>
    <col min="3" max="3" width="10.61328125" style="25" customWidth="1"/>
    <col min="4" max="4" width="9.765625" style="25" customWidth="1"/>
    <col min="5" max="6" width="9.23046875" style="25" customWidth="1"/>
    <col min="7" max="7" width="10.3046875" style="25" customWidth="1"/>
    <col min="8" max="8" width="10.23046875" style="25" customWidth="1"/>
    <col min="9" max="9" width="10.61328125" style="25" customWidth="1"/>
    <col min="10" max="10" width="9.3828125" style="25" customWidth="1"/>
    <col min="11" max="11" width="10" style="25" customWidth="1"/>
    <col min="12" max="12" width="10.4609375" style="25" customWidth="1"/>
    <col min="13" max="13" width="9.921875" style="25" customWidth="1"/>
    <col min="14" max="14" width="9.765625" style="25" customWidth="1"/>
    <col min="15" max="15" width="9.84375" style="25" customWidth="1"/>
    <col min="16" max="16" width="10.23046875" style="25" customWidth="1"/>
    <col min="17" max="17" width="10.4609375" style="25" customWidth="1"/>
    <col min="18" max="18" width="10.15234375" style="25" customWidth="1"/>
    <col min="19" max="19" width="10.3828125" style="25" customWidth="1"/>
    <col min="20" max="20" width="10.921875" style="25" customWidth="1"/>
    <col min="21" max="21" width="9.84375" style="25" customWidth="1"/>
    <col min="22" max="24" width="10.23046875" style="25" customWidth="1"/>
    <col min="25" max="25" width="10.4609375" style="25" customWidth="1"/>
    <col min="26" max="16384" width="11.07421875" style="25"/>
  </cols>
  <sheetData>
    <row r="1" spans="1:25" ht="20" x14ac:dyDescent="0.35">
      <c r="A1" s="24" t="s">
        <v>517</v>
      </c>
    </row>
    <row r="2" spans="1:25" x14ac:dyDescent="0.35">
      <c r="A2" s="25" t="s">
        <v>8</v>
      </c>
    </row>
    <row r="3" spans="1:25" s="29" customFormat="1" ht="26" customHeight="1" x14ac:dyDescent="0.35">
      <c r="A3" s="6" t="s">
        <v>496</v>
      </c>
      <c r="B3" s="5" t="s">
        <v>109</v>
      </c>
      <c r="C3" s="5" t="s">
        <v>110</v>
      </c>
      <c r="D3" s="5" t="s">
        <v>111</v>
      </c>
      <c r="E3" s="5" t="s">
        <v>112</v>
      </c>
      <c r="F3" s="5" t="s">
        <v>113</v>
      </c>
      <c r="G3" s="5" t="s">
        <v>114</v>
      </c>
      <c r="H3" s="5" t="s">
        <v>115</v>
      </c>
      <c r="I3" s="5" t="s">
        <v>116</v>
      </c>
      <c r="J3" s="5" t="s">
        <v>117</v>
      </c>
      <c r="K3" s="5" t="s">
        <v>118</v>
      </c>
      <c r="L3" s="5" t="s">
        <v>119</v>
      </c>
      <c r="M3" s="5" t="s">
        <v>120</v>
      </c>
      <c r="N3" s="5" t="s">
        <v>121</v>
      </c>
      <c r="O3" s="5" t="s">
        <v>122</v>
      </c>
      <c r="P3" s="5" t="s">
        <v>123</v>
      </c>
      <c r="Q3" s="5" t="s">
        <v>124</v>
      </c>
      <c r="R3" s="5" t="s">
        <v>125</v>
      </c>
      <c r="S3" s="5" t="s">
        <v>126</v>
      </c>
      <c r="T3" s="5" t="s">
        <v>127</v>
      </c>
      <c r="U3" s="5" t="s">
        <v>128</v>
      </c>
      <c r="V3" s="5" t="s">
        <v>129</v>
      </c>
      <c r="W3" s="5" t="s">
        <v>130</v>
      </c>
      <c r="X3" s="5" t="s">
        <v>131</v>
      </c>
      <c r="Y3" s="5" t="s">
        <v>132</v>
      </c>
    </row>
    <row r="4" spans="1:25" ht="31" x14ac:dyDescent="0.35">
      <c r="A4" s="35" t="s">
        <v>497</v>
      </c>
      <c r="B4" s="36">
        <v>111</v>
      </c>
      <c r="C4" s="36">
        <v>134</v>
      </c>
      <c r="D4" s="36">
        <v>146</v>
      </c>
      <c r="E4" s="36">
        <v>149</v>
      </c>
      <c r="F4" s="36">
        <v>180</v>
      </c>
      <c r="G4" s="36">
        <v>154</v>
      </c>
      <c r="H4" s="36">
        <v>190</v>
      </c>
      <c r="I4" s="36">
        <v>161</v>
      </c>
      <c r="J4" s="36">
        <v>163</v>
      </c>
      <c r="K4" s="36">
        <v>190</v>
      </c>
      <c r="L4" s="36">
        <v>382</v>
      </c>
      <c r="M4" s="36">
        <v>382</v>
      </c>
      <c r="N4" s="36">
        <v>394</v>
      </c>
      <c r="O4" s="36">
        <v>406</v>
      </c>
      <c r="P4" s="36">
        <v>302</v>
      </c>
      <c r="Q4" s="36">
        <v>280</v>
      </c>
      <c r="R4" s="36">
        <v>270</v>
      </c>
      <c r="S4" s="36">
        <v>246</v>
      </c>
      <c r="T4" s="36">
        <v>256</v>
      </c>
      <c r="U4" s="36">
        <v>230</v>
      </c>
      <c r="V4" s="36">
        <v>135</v>
      </c>
      <c r="W4" s="36">
        <v>128</v>
      </c>
      <c r="X4" s="36">
        <v>152</v>
      </c>
      <c r="Y4" s="36">
        <v>147</v>
      </c>
    </row>
    <row r="5" spans="1:25" x14ac:dyDescent="0.35">
      <c r="A5" s="35" t="s">
        <v>498</v>
      </c>
      <c r="B5" s="36">
        <v>82</v>
      </c>
      <c r="C5" s="36">
        <v>86</v>
      </c>
      <c r="D5" s="36">
        <v>107</v>
      </c>
      <c r="E5" s="36">
        <v>101</v>
      </c>
      <c r="F5" s="36">
        <v>111</v>
      </c>
      <c r="G5" s="36">
        <v>94</v>
      </c>
      <c r="H5" s="36">
        <v>93</v>
      </c>
      <c r="I5" s="36">
        <v>96</v>
      </c>
      <c r="J5" s="36">
        <v>113</v>
      </c>
      <c r="K5" s="36">
        <v>124</v>
      </c>
      <c r="L5" s="36">
        <v>292</v>
      </c>
      <c r="M5" s="36">
        <v>298</v>
      </c>
      <c r="N5" s="36">
        <v>236</v>
      </c>
      <c r="O5" s="36">
        <v>238</v>
      </c>
      <c r="P5" s="36">
        <v>230</v>
      </c>
      <c r="Q5" s="36">
        <v>194</v>
      </c>
      <c r="R5" s="36">
        <v>182</v>
      </c>
      <c r="S5" s="36">
        <v>162</v>
      </c>
      <c r="T5" s="36">
        <v>184</v>
      </c>
      <c r="U5" s="36">
        <v>164</v>
      </c>
      <c r="V5" s="36">
        <v>103</v>
      </c>
      <c r="W5" s="36">
        <v>86</v>
      </c>
      <c r="X5" s="36">
        <v>96</v>
      </c>
      <c r="Y5" s="36">
        <v>94</v>
      </c>
    </row>
    <row r="6" spans="1:25" x14ac:dyDescent="0.35">
      <c r="A6" s="35" t="s">
        <v>499</v>
      </c>
      <c r="B6" s="36">
        <v>60</v>
      </c>
      <c r="C6" s="36">
        <v>82</v>
      </c>
      <c r="D6" s="36">
        <v>86</v>
      </c>
      <c r="E6" s="36">
        <v>101</v>
      </c>
      <c r="F6" s="36">
        <v>85</v>
      </c>
      <c r="G6" s="36">
        <v>92</v>
      </c>
      <c r="H6" s="36">
        <v>90</v>
      </c>
      <c r="I6" s="36">
        <v>76</v>
      </c>
      <c r="J6" s="36">
        <v>114</v>
      </c>
      <c r="K6" s="36">
        <v>101</v>
      </c>
      <c r="L6" s="36">
        <v>244</v>
      </c>
      <c r="M6" s="36">
        <v>208</v>
      </c>
      <c r="N6" s="36">
        <v>184</v>
      </c>
      <c r="O6" s="36">
        <v>136</v>
      </c>
      <c r="P6" s="36">
        <v>158</v>
      </c>
      <c r="Q6" s="36">
        <v>162</v>
      </c>
      <c r="R6" s="36">
        <v>168</v>
      </c>
      <c r="S6" s="36">
        <v>168</v>
      </c>
      <c r="T6" s="36">
        <v>170</v>
      </c>
      <c r="U6" s="36">
        <v>132</v>
      </c>
      <c r="V6" s="36">
        <v>60</v>
      </c>
      <c r="W6" s="36">
        <v>68</v>
      </c>
      <c r="X6" s="36">
        <v>63</v>
      </c>
      <c r="Y6" s="36">
        <v>90</v>
      </c>
    </row>
    <row r="7" spans="1:25" x14ac:dyDescent="0.35">
      <c r="A7" s="35" t="s">
        <v>500</v>
      </c>
      <c r="B7" s="36">
        <v>58</v>
      </c>
      <c r="C7" s="36">
        <v>79</v>
      </c>
      <c r="D7" s="36">
        <v>85</v>
      </c>
      <c r="E7" s="36">
        <v>68</v>
      </c>
      <c r="F7" s="36">
        <v>79</v>
      </c>
      <c r="G7" s="36">
        <v>102</v>
      </c>
      <c r="H7" s="36">
        <v>104</v>
      </c>
      <c r="I7" s="36">
        <v>151</v>
      </c>
      <c r="J7" s="36">
        <v>131</v>
      </c>
      <c r="K7" s="36">
        <v>124</v>
      </c>
      <c r="L7" s="36">
        <v>280</v>
      </c>
      <c r="M7" s="36">
        <v>270</v>
      </c>
      <c r="N7" s="36">
        <v>246</v>
      </c>
      <c r="O7" s="36">
        <v>234</v>
      </c>
      <c r="P7" s="36">
        <v>208</v>
      </c>
      <c r="Q7" s="36">
        <v>208</v>
      </c>
      <c r="R7" s="36">
        <v>214</v>
      </c>
      <c r="S7" s="36">
        <v>218</v>
      </c>
      <c r="T7" s="36">
        <v>194</v>
      </c>
      <c r="U7" s="36">
        <v>160</v>
      </c>
      <c r="V7" s="36">
        <v>87</v>
      </c>
      <c r="W7" s="36">
        <v>94</v>
      </c>
      <c r="X7" s="36">
        <v>106</v>
      </c>
      <c r="Y7" s="36">
        <v>109</v>
      </c>
    </row>
    <row r="8" spans="1:25" x14ac:dyDescent="0.35">
      <c r="A8" s="35" t="s">
        <v>501</v>
      </c>
      <c r="B8" s="36">
        <v>31</v>
      </c>
      <c r="C8" s="36">
        <v>28</v>
      </c>
      <c r="D8" s="36">
        <v>54</v>
      </c>
      <c r="E8" s="36">
        <v>50</v>
      </c>
      <c r="F8" s="36">
        <v>61</v>
      </c>
      <c r="G8" s="36">
        <v>67</v>
      </c>
      <c r="H8" s="36">
        <v>51</v>
      </c>
      <c r="I8" s="36">
        <v>62</v>
      </c>
      <c r="J8" s="36">
        <v>79</v>
      </c>
      <c r="K8" s="36">
        <v>75</v>
      </c>
      <c r="L8" s="36">
        <v>178</v>
      </c>
      <c r="M8" s="36">
        <v>178</v>
      </c>
      <c r="N8" s="36">
        <v>106</v>
      </c>
      <c r="O8" s="36">
        <v>138</v>
      </c>
      <c r="P8" s="36">
        <v>116</v>
      </c>
      <c r="Q8" s="36">
        <v>114</v>
      </c>
      <c r="R8" s="36">
        <v>106</v>
      </c>
      <c r="S8" s="36">
        <v>78</v>
      </c>
      <c r="T8" s="36">
        <v>80</v>
      </c>
      <c r="U8" s="36">
        <v>78</v>
      </c>
      <c r="V8" s="36">
        <v>57</v>
      </c>
      <c r="W8" s="36">
        <v>45</v>
      </c>
      <c r="X8" s="36">
        <v>52</v>
      </c>
      <c r="Y8" s="36">
        <v>60</v>
      </c>
    </row>
    <row r="9" spans="1:25" x14ac:dyDescent="0.35">
      <c r="A9" s="35" t="s">
        <v>502</v>
      </c>
      <c r="B9" s="36">
        <v>86</v>
      </c>
      <c r="C9" s="36">
        <v>70</v>
      </c>
      <c r="D9" s="36">
        <v>60</v>
      </c>
      <c r="E9" s="36">
        <v>86</v>
      </c>
      <c r="F9" s="36">
        <v>68</v>
      </c>
      <c r="G9" s="36">
        <v>94</v>
      </c>
      <c r="H9" s="36">
        <v>99</v>
      </c>
      <c r="I9" s="36">
        <v>83</v>
      </c>
      <c r="J9" s="36">
        <v>111</v>
      </c>
      <c r="K9" s="36">
        <v>94</v>
      </c>
      <c r="L9" s="36">
        <v>250</v>
      </c>
      <c r="M9" s="36">
        <v>222</v>
      </c>
      <c r="N9" s="36">
        <v>202</v>
      </c>
      <c r="O9" s="36">
        <v>176</v>
      </c>
      <c r="P9" s="36">
        <v>170</v>
      </c>
      <c r="Q9" s="36">
        <v>162</v>
      </c>
      <c r="R9" s="36">
        <v>126</v>
      </c>
      <c r="S9" s="36">
        <v>120</v>
      </c>
      <c r="T9" s="36">
        <v>114</v>
      </c>
      <c r="U9" s="36">
        <v>120</v>
      </c>
      <c r="V9" s="36">
        <v>62</v>
      </c>
      <c r="W9" s="36">
        <v>58</v>
      </c>
      <c r="X9" s="36">
        <v>64</v>
      </c>
      <c r="Y9" s="36">
        <v>87</v>
      </c>
    </row>
    <row r="10" spans="1:25" ht="31" x14ac:dyDescent="0.35">
      <c r="A10" s="35" t="s">
        <v>503</v>
      </c>
      <c r="B10" s="36">
        <v>0</v>
      </c>
      <c r="C10" s="36">
        <v>0</v>
      </c>
      <c r="D10" s="36">
        <v>0</v>
      </c>
      <c r="E10" s="36">
        <v>0</v>
      </c>
      <c r="F10" s="36">
        <v>0</v>
      </c>
      <c r="G10" s="36">
        <v>0</v>
      </c>
      <c r="H10" s="36">
        <v>0</v>
      </c>
      <c r="I10" s="36">
        <v>0</v>
      </c>
      <c r="J10" s="36">
        <v>1</v>
      </c>
      <c r="K10" s="36">
        <v>0</v>
      </c>
      <c r="L10" s="36">
        <v>0</v>
      </c>
      <c r="M10" s="36">
        <v>0</v>
      </c>
      <c r="N10" s="36">
        <v>0</v>
      </c>
      <c r="O10" s="36">
        <v>0</v>
      </c>
      <c r="P10" s="36">
        <v>0</v>
      </c>
      <c r="Q10" s="36">
        <v>0</v>
      </c>
      <c r="R10" s="36">
        <v>0</v>
      </c>
      <c r="S10" s="36">
        <v>0</v>
      </c>
      <c r="T10" s="36">
        <v>0</v>
      </c>
      <c r="U10" s="36">
        <v>2</v>
      </c>
      <c r="V10" s="36">
        <v>0</v>
      </c>
      <c r="W10" s="36">
        <v>0</v>
      </c>
      <c r="X10" s="36">
        <v>0</v>
      </c>
      <c r="Y10" s="36">
        <v>0</v>
      </c>
    </row>
    <row r="11" spans="1:25" ht="31" x14ac:dyDescent="0.35">
      <c r="A11" s="35" t="s">
        <v>504</v>
      </c>
      <c r="B11" s="36">
        <v>0</v>
      </c>
      <c r="C11" s="36">
        <v>0</v>
      </c>
      <c r="D11" s="36">
        <v>0</v>
      </c>
      <c r="E11" s="36">
        <v>0</v>
      </c>
      <c r="F11" s="36">
        <v>0</v>
      </c>
      <c r="G11" s="36">
        <v>0</v>
      </c>
      <c r="H11" s="36">
        <v>0</v>
      </c>
      <c r="I11" s="36">
        <v>0</v>
      </c>
      <c r="J11" s="36">
        <v>0</v>
      </c>
      <c r="K11" s="36">
        <v>0</v>
      </c>
      <c r="L11" s="36">
        <v>0</v>
      </c>
      <c r="M11" s="36">
        <v>0</v>
      </c>
      <c r="N11" s="36">
        <v>0</v>
      </c>
      <c r="O11" s="36">
        <v>0</v>
      </c>
      <c r="P11" s="36">
        <v>0</v>
      </c>
      <c r="Q11" s="36">
        <v>0</v>
      </c>
      <c r="R11" s="36">
        <v>2</v>
      </c>
      <c r="S11" s="36">
        <v>0</v>
      </c>
      <c r="T11" s="36">
        <v>0</v>
      </c>
      <c r="U11" s="36">
        <v>0</v>
      </c>
      <c r="V11" s="36">
        <v>0</v>
      </c>
      <c r="W11" s="36">
        <v>1</v>
      </c>
      <c r="X11" s="36">
        <v>0</v>
      </c>
      <c r="Y11" s="36">
        <v>0</v>
      </c>
    </row>
  </sheetData>
  <pageMargins left="0.7" right="0.7" top="0.75" bottom="0.75" header="0.3" footer="0.3"/>
  <pageSetup paperSize="9" orientation="portrait" horizontalDpi="300" verticalDpi="300"/>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X100"/>
  <sheetViews>
    <sheetView workbookViewId="0"/>
  </sheetViews>
  <sheetFormatPr defaultColWidth="11.07421875" defaultRowHeight="15.5" x14ac:dyDescent="0.35"/>
  <cols>
    <col min="1" max="1" width="47.07421875" style="25" customWidth="1"/>
    <col min="2" max="2" width="9.84375" style="25" customWidth="1"/>
    <col min="3" max="3" width="10.3828125" style="25" customWidth="1"/>
    <col min="4" max="4" width="10.07421875" style="25" customWidth="1"/>
    <col min="5" max="5" width="9.921875" style="25" customWidth="1"/>
    <col min="6" max="6" width="10.921875" style="25" customWidth="1"/>
    <col min="7" max="7" width="10.3828125" style="25" customWidth="1"/>
    <col min="8" max="8" width="9.69140625" style="25" customWidth="1"/>
    <col min="9" max="9" width="10" style="25" customWidth="1"/>
    <col min="10" max="10" width="9.921875" style="25" customWidth="1"/>
    <col min="11" max="11" width="9.3046875" style="25" customWidth="1"/>
    <col min="12" max="12" width="10.3046875" style="25" customWidth="1"/>
    <col min="13" max="13" width="10.53515625" style="25" customWidth="1"/>
    <col min="14" max="14" width="9.921875" style="25" customWidth="1"/>
    <col min="15" max="16" width="9.53515625" style="25" customWidth="1"/>
    <col min="17" max="17" width="9.07421875" style="25" customWidth="1"/>
    <col min="18" max="18" width="9.3828125" style="25" customWidth="1"/>
    <col min="19" max="19" width="9.15234375" style="25" customWidth="1"/>
    <col min="20" max="20" width="9.4609375" style="25" customWidth="1"/>
    <col min="21" max="21" width="10" style="25" customWidth="1"/>
    <col min="22" max="22" width="10.07421875" style="25" customWidth="1"/>
    <col min="23" max="23" width="9" style="25" customWidth="1"/>
    <col min="24" max="24" width="9.07421875" style="25" customWidth="1"/>
    <col min="25" max="25" width="9.3828125" style="25" customWidth="1"/>
    <col min="26" max="16384" width="11.07421875" style="25"/>
  </cols>
  <sheetData>
    <row r="1" spans="1:50" ht="20" x14ac:dyDescent="0.35">
      <c r="A1" s="24" t="s">
        <v>518</v>
      </c>
    </row>
    <row r="2" spans="1:50" x14ac:dyDescent="0.35">
      <c r="A2" s="25" t="s">
        <v>8</v>
      </c>
    </row>
    <row r="3" spans="1:50" s="29" customFormat="1" ht="28" customHeight="1" x14ac:dyDescent="0.35">
      <c r="A3" s="6" t="s">
        <v>496</v>
      </c>
      <c r="B3" s="5" t="s">
        <v>109</v>
      </c>
      <c r="C3" s="5" t="s">
        <v>110</v>
      </c>
      <c r="D3" s="5" t="s">
        <v>111</v>
      </c>
      <c r="E3" s="5" t="s">
        <v>112</v>
      </c>
      <c r="F3" s="5" t="s">
        <v>113</v>
      </c>
      <c r="G3" s="5" t="s">
        <v>114</v>
      </c>
      <c r="H3" s="5" t="s">
        <v>115</v>
      </c>
      <c r="I3" s="5" t="s">
        <v>116</v>
      </c>
      <c r="J3" s="5" t="s">
        <v>117</v>
      </c>
      <c r="K3" s="5" t="s">
        <v>118</v>
      </c>
      <c r="L3" s="5" t="s">
        <v>119</v>
      </c>
      <c r="M3" s="5" t="s">
        <v>120</v>
      </c>
      <c r="N3" s="5" t="s">
        <v>121</v>
      </c>
      <c r="O3" s="5" t="s">
        <v>122</v>
      </c>
      <c r="P3" s="5" t="s">
        <v>123</v>
      </c>
      <c r="Q3" s="5" t="s">
        <v>124</v>
      </c>
      <c r="R3" s="5" t="s">
        <v>125</v>
      </c>
      <c r="S3" s="5" t="s">
        <v>126</v>
      </c>
      <c r="T3" s="5" t="s">
        <v>127</v>
      </c>
      <c r="U3" s="5" t="s">
        <v>128</v>
      </c>
      <c r="V3" s="5" t="s">
        <v>129</v>
      </c>
      <c r="W3" s="5" t="s">
        <v>130</v>
      </c>
      <c r="X3" s="5" t="s">
        <v>131</v>
      </c>
      <c r="Y3" s="5" t="s">
        <v>132</v>
      </c>
    </row>
    <row r="4" spans="1:50" ht="31" x14ac:dyDescent="0.35">
      <c r="A4" s="35" t="s">
        <v>497</v>
      </c>
      <c r="B4" s="37">
        <v>7.3</v>
      </c>
      <c r="C4" s="37">
        <v>8.8000000000000007</v>
      </c>
      <c r="D4" s="37">
        <v>9.6</v>
      </c>
      <c r="E4" s="37">
        <v>9.6999999999999993</v>
      </c>
      <c r="F4" s="37">
        <v>11.6</v>
      </c>
      <c r="G4" s="37">
        <v>9.9</v>
      </c>
      <c r="H4" s="37">
        <v>12.1</v>
      </c>
      <c r="I4" s="37">
        <v>10.199999999999999</v>
      </c>
      <c r="J4" s="37">
        <v>10.199999999999999</v>
      </c>
      <c r="K4" s="37">
        <v>11.8</v>
      </c>
      <c r="L4" s="37">
        <v>11.8</v>
      </c>
      <c r="M4" s="37">
        <v>11.7</v>
      </c>
      <c r="N4" s="37">
        <v>12</v>
      </c>
      <c r="O4" s="37">
        <v>12.2</v>
      </c>
      <c r="P4" s="37">
        <v>9</v>
      </c>
      <c r="Q4" s="37">
        <v>8.1999999999999993</v>
      </c>
      <c r="R4" s="37">
        <v>7.9</v>
      </c>
      <c r="S4" s="37">
        <v>7.1</v>
      </c>
      <c r="T4" s="37">
        <v>7.4</v>
      </c>
      <c r="U4" s="37">
        <v>6.6</v>
      </c>
      <c r="V4" s="37">
        <v>7.6</v>
      </c>
      <c r="W4" s="37">
        <v>7.1</v>
      </c>
      <c r="X4" s="37">
        <v>8.4</v>
      </c>
      <c r="Y4" s="37">
        <v>8.1</v>
      </c>
      <c r="Z4" s="37"/>
      <c r="AA4" s="37"/>
      <c r="AB4" s="37"/>
      <c r="AC4" s="37"/>
      <c r="AD4" s="37"/>
      <c r="AE4" s="37"/>
      <c r="AF4" s="37"/>
      <c r="AG4" s="37"/>
      <c r="AH4" s="37"/>
      <c r="AI4" s="37"/>
      <c r="AJ4" s="37"/>
      <c r="AK4" s="37"/>
      <c r="AL4" s="37"/>
      <c r="AM4" s="37"/>
      <c r="AN4" s="37"/>
      <c r="AO4" s="37"/>
      <c r="AP4" s="37"/>
      <c r="AQ4" s="37"/>
      <c r="AR4" s="37"/>
      <c r="AS4" s="37"/>
      <c r="AT4" s="37"/>
      <c r="AU4" s="37"/>
      <c r="AV4" s="37"/>
      <c r="AW4" s="37"/>
      <c r="AX4" s="37"/>
    </row>
    <row r="5" spans="1:50" x14ac:dyDescent="0.35">
      <c r="A5" s="35" t="s">
        <v>498</v>
      </c>
      <c r="B5" s="37">
        <v>12.5</v>
      </c>
      <c r="C5" s="37">
        <v>13.1</v>
      </c>
      <c r="D5" s="37">
        <v>16.2</v>
      </c>
      <c r="E5" s="37">
        <v>15.3</v>
      </c>
      <c r="F5" s="37">
        <v>16.7</v>
      </c>
      <c r="G5" s="37">
        <v>14</v>
      </c>
      <c r="H5" s="37">
        <v>13.7</v>
      </c>
      <c r="I5" s="37">
        <v>13.9</v>
      </c>
      <c r="J5" s="37">
        <v>16.3</v>
      </c>
      <c r="K5" s="37">
        <v>17.600000000000001</v>
      </c>
      <c r="L5" s="37">
        <v>20.6</v>
      </c>
      <c r="M5" s="37">
        <v>20.8</v>
      </c>
      <c r="N5" s="37">
        <v>16.3</v>
      </c>
      <c r="O5" s="37">
        <v>16.3</v>
      </c>
      <c r="P5" s="37">
        <v>15.6</v>
      </c>
      <c r="Q5" s="37">
        <v>13.1</v>
      </c>
      <c r="R5" s="37">
        <v>12.2</v>
      </c>
      <c r="S5" s="37">
        <v>10.8</v>
      </c>
      <c r="T5" s="37">
        <v>12.2</v>
      </c>
      <c r="U5" s="37">
        <v>10.9</v>
      </c>
      <c r="V5" s="37">
        <v>13.4</v>
      </c>
      <c r="W5" s="37">
        <v>11.1</v>
      </c>
      <c r="X5" s="37">
        <v>12.4</v>
      </c>
      <c r="Y5" s="37">
        <v>12.1</v>
      </c>
      <c r="Z5" s="37"/>
      <c r="AA5" s="37"/>
      <c r="AB5" s="37"/>
      <c r="AC5" s="37"/>
      <c r="AD5" s="37"/>
      <c r="AE5" s="37"/>
      <c r="AF5" s="37"/>
      <c r="AG5" s="37"/>
      <c r="AH5" s="37"/>
      <c r="AI5" s="37"/>
      <c r="AJ5" s="37"/>
      <c r="AK5" s="37"/>
      <c r="AL5" s="37"/>
      <c r="AM5" s="37"/>
      <c r="AN5" s="37"/>
      <c r="AO5" s="37"/>
      <c r="AP5" s="37"/>
      <c r="AQ5" s="37"/>
      <c r="AR5" s="37"/>
      <c r="AS5" s="37"/>
      <c r="AT5" s="37"/>
      <c r="AU5" s="37"/>
      <c r="AV5" s="37"/>
      <c r="AW5" s="37"/>
      <c r="AX5" s="37"/>
    </row>
    <row r="6" spans="1:50" ht="31" x14ac:dyDescent="0.35">
      <c r="A6" s="35" t="s">
        <v>499</v>
      </c>
      <c r="B6" s="37">
        <v>3.7</v>
      </c>
      <c r="C6" s="37">
        <v>5</v>
      </c>
      <c r="D6" s="37">
        <v>5.2</v>
      </c>
      <c r="E6" s="37">
        <v>6.1</v>
      </c>
      <c r="F6" s="37">
        <v>5.0999999999999996</v>
      </c>
      <c r="G6" s="37">
        <v>5.5</v>
      </c>
      <c r="H6" s="37">
        <v>5.3</v>
      </c>
      <c r="I6" s="37">
        <v>4.5</v>
      </c>
      <c r="J6" s="37">
        <v>6.7</v>
      </c>
      <c r="K6" s="37">
        <v>5.9</v>
      </c>
      <c r="L6" s="37">
        <v>7</v>
      </c>
      <c r="M6" s="37">
        <v>5.9</v>
      </c>
      <c r="N6" s="37">
        <v>5.2</v>
      </c>
      <c r="O6" s="37">
        <v>3.8</v>
      </c>
      <c r="P6" s="37">
        <v>4.4000000000000004</v>
      </c>
      <c r="Q6" s="37">
        <v>4.5</v>
      </c>
      <c r="R6" s="37">
        <v>4.5999999999999996</v>
      </c>
      <c r="S6" s="37">
        <v>4.5999999999999996</v>
      </c>
      <c r="T6" s="37">
        <v>4.7</v>
      </c>
      <c r="U6" s="37">
        <v>3.6</v>
      </c>
      <c r="V6" s="37">
        <v>3.3</v>
      </c>
      <c r="W6" s="37">
        <v>3.7</v>
      </c>
      <c r="X6" s="37">
        <v>3.4</v>
      </c>
      <c r="Y6" s="37">
        <v>4.9000000000000004</v>
      </c>
      <c r="Z6" s="37"/>
      <c r="AA6" s="37"/>
      <c r="AB6" s="37"/>
      <c r="AC6" s="37"/>
      <c r="AD6" s="37"/>
      <c r="AE6" s="37"/>
      <c r="AF6" s="37"/>
      <c r="AG6" s="37"/>
      <c r="AH6" s="37"/>
      <c r="AI6" s="37"/>
      <c r="AJ6" s="37"/>
      <c r="AK6" s="37"/>
      <c r="AL6" s="37"/>
      <c r="AM6" s="37"/>
      <c r="AN6" s="37"/>
      <c r="AO6" s="37"/>
      <c r="AP6" s="37"/>
      <c r="AQ6" s="37"/>
      <c r="AR6" s="37"/>
      <c r="AS6" s="37"/>
      <c r="AT6" s="37"/>
      <c r="AU6" s="37"/>
      <c r="AV6" s="37"/>
      <c r="AW6" s="37"/>
      <c r="AX6" s="37"/>
    </row>
    <row r="7" spans="1:50" x14ac:dyDescent="0.35">
      <c r="A7" s="35" t="s">
        <v>500</v>
      </c>
      <c r="B7" s="37">
        <v>3.7</v>
      </c>
      <c r="C7" s="37">
        <v>5</v>
      </c>
      <c r="D7" s="37">
        <v>5.3</v>
      </c>
      <c r="E7" s="37">
        <v>4.2</v>
      </c>
      <c r="F7" s="37">
        <v>4.9000000000000004</v>
      </c>
      <c r="G7" s="37">
        <v>6.2</v>
      </c>
      <c r="H7" s="37">
        <v>6.3</v>
      </c>
      <c r="I7" s="37">
        <v>9</v>
      </c>
      <c r="J7" s="37">
        <v>7.7</v>
      </c>
      <c r="K7" s="37">
        <v>7.2</v>
      </c>
      <c r="L7" s="37">
        <v>8.1</v>
      </c>
      <c r="M7" s="37">
        <v>7.7</v>
      </c>
      <c r="N7" s="37">
        <v>7</v>
      </c>
      <c r="O7" s="37">
        <v>6.6</v>
      </c>
      <c r="P7" s="37">
        <v>5.8</v>
      </c>
      <c r="Q7" s="37">
        <v>5.7</v>
      </c>
      <c r="R7" s="37">
        <v>5.9</v>
      </c>
      <c r="S7" s="37">
        <v>5.9</v>
      </c>
      <c r="T7" s="37">
        <v>5.2</v>
      </c>
      <c r="U7" s="37">
        <v>4.3</v>
      </c>
      <c r="V7" s="37">
        <v>4.7</v>
      </c>
      <c r="W7" s="37">
        <v>5</v>
      </c>
      <c r="X7" s="37">
        <v>5.6</v>
      </c>
      <c r="Y7" s="37">
        <v>5.8</v>
      </c>
      <c r="Z7" s="37"/>
      <c r="AA7" s="37"/>
      <c r="AB7" s="37"/>
      <c r="AC7" s="37"/>
      <c r="AD7" s="37"/>
      <c r="AE7" s="37"/>
      <c r="AF7" s="37"/>
      <c r="AG7" s="37"/>
      <c r="AH7" s="37"/>
      <c r="AI7" s="37"/>
      <c r="AJ7" s="37"/>
      <c r="AK7" s="37"/>
      <c r="AL7" s="37"/>
      <c r="AM7" s="37"/>
      <c r="AN7" s="37"/>
      <c r="AO7" s="37"/>
      <c r="AP7" s="37"/>
      <c r="AQ7" s="37"/>
      <c r="AR7" s="37"/>
      <c r="AS7" s="37"/>
      <c r="AT7" s="37"/>
      <c r="AU7" s="37"/>
      <c r="AV7" s="37"/>
      <c r="AW7" s="37"/>
      <c r="AX7" s="37"/>
    </row>
    <row r="8" spans="1:50" x14ac:dyDescent="0.35">
      <c r="A8" s="35" t="s">
        <v>501</v>
      </c>
      <c r="B8" s="37">
        <v>3.3</v>
      </c>
      <c r="C8" s="37">
        <v>3</v>
      </c>
      <c r="D8" s="37">
        <v>5.8</v>
      </c>
      <c r="E8" s="37">
        <v>5.4</v>
      </c>
      <c r="F8" s="37">
        <v>6.5</v>
      </c>
      <c r="G8" s="37">
        <v>7.1</v>
      </c>
      <c r="H8" s="37">
        <v>5.3</v>
      </c>
      <c r="I8" s="37">
        <v>6.4</v>
      </c>
      <c r="J8" s="37">
        <v>8.1</v>
      </c>
      <c r="K8" s="37">
        <v>7.6</v>
      </c>
      <c r="L8" s="37">
        <v>9</v>
      </c>
      <c r="M8" s="37">
        <v>8.9</v>
      </c>
      <c r="N8" s="37">
        <v>5.2</v>
      </c>
      <c r="O8" s="37">
        <v>6.8</v>
      </c>
      <c r="P8" s="37">
        <v>5.7</v>
      </c>
      <c r="Q8" s="37">
        <v>5.5</v>
      </c>
      <c r="R8" s="37">
        <v>5.0999999999999996</v>
      </c>
      <c r="S8" s="37">
        <v>3.8</v>
      </c>
      <c r="T8" s="37">
        <v>3.8</v>
      </c>
      <c r="U8" s="37">
        <v>3.7</v>
      </c>
      <c r="V8" s="37">
        <v>5.4</v>
      </c>
      <c r="W8" s="37">
        <v>4.2</v>
      </c>
      <c r="X8" s="37">
        <v>4.9000000000000004</v>
      </c>
      <c r="Y8" s="37">
        <v>5.7</v>
      </c>
      <c r="Z8" s="37"/>
      <c r="AA8" s="37"/>
      <c r="AB8" s="37"/>
      <c r="AC8" s="37"/>
      <c r="AD8" s="37"/>
      <c r="AE8" s="37"/>
      <c r="AF8" s="37"/>
      <c r="AG8" s="37"/>
      <c r="AH8" s="37"/>
      <c r="AI8" s="37"/>
      <c r="AJ8" s="37"/>
      <c r="AK8" s="37"/>
      <c r="AL8" s="37"/>
      <c r="AM8" s="37"/>
      <c r="AN8" s="37"/>
      <c r="AO8" s="37"/>
      <c r="AP8" s="37"/>
      <c r="AQ8" s="37"/>
      <c r="AR8" s="37"/>
      <c r="AS8" s="37"/>
      <c r="AT8" s="37"/>
      <c r="AU8" s="37"/>
      <c r="AV8" s="37"/>
      <c r="AW8" s="37"/>
      <c r="AX8" s="37"/>
    </row>
    <row r="9" spans="1:50" x14ac:dyDescent="0.35">
      <c r="A9" s="35" t="s">
        <v>502</v>
      </c>
      <c r="B9" s="37">
        <v>5.8</v>
      </c>
      <c r="C9" s="37">
        <v>4.7</v>
      </c>
      <c r="D9" s="37">
        <v>4</v>
      </c>
      <c r="E9" s="37">
        <v>5.7</v>
      </c>
      <c r="F9" s="37">
        <v>4.5</v>
      </c>
      <c r="G9" s="37">
        <v>6.1</v>
      </c>
      <c r="H9" s="37">
        <v>6.4</v>
      </c>
      <c r="I9" s="37">
        <v>5.3</v>
      </c>
      <c r="J9" s="37">
        <v>7</v>
      </c>
      <c r="K9" s="37">
        <v>5.9</v>
      </c>
      <c r="L9" s="37">
        <v>7.8</v>
      </c>
      <c r="M9" s="37">
        <v>6.9</v>
      </c>
      <c r="N9" s="37">
        <v>6.2</v>
      </c>
      <c r="O9" s="37">
        <v>5.3</v>
      </c>
      <c r="P9" s="37">
        <v>5.0999999999999996</v>
      </c>
      <c r="Q9" s="37">
        <v>4.8</v>
      </c>
      <c r="R9" s="37">
        <v>3.7</v>
      </c>
      <c r="S9" s="37">
        <v>3.5</v>
      </c>
      <c r="T9" s="37">
        <v>3.4</v>
      </c>
      <c r="U9" s="37">
        <v>3.5</v>
      </c>
      <c r="V9" s="37">
        <v>3.6</v>
      </c>
      <c r="W9" s="37">
        <v>3.4</v>
      </c>
      <c r="X9" s="37">
        <v>3.7</v>
      </c>
      <c r="Y9" s="37">
        <v>5.0999999999999996</v>
      </c>
      <c r="Z9" s="37"/>
      <c r="AA9" s="37"/>
      <c r="AB9" s="37"/>
      <c r="AC9" s="37"/>
      <c r="AD9" s="37"/>
      <c r="AE9" s="37"/>
      <c r="AF9" s="37"/>
      <c r="AG9" s="37"/>
      <c r="AH9" s="37"/>
      <c r="AI9" s="37"/>
      <c r="AJ9" s="37"/>
      <c r="AK9" s="37"/>
      <c r="AL9" s="37"/>
      <c r="AM9" s="37"/>
      <c r="AN9" s="37"/>
      <c r="AO9" s="37"/>
      <c r="AP9" s="37"/>
      <c r="AQ9" s="37"/>
      <c r="AR9" s="37"/>
      <c r="AS9" s="37"/>
      <c r="AT9" s="37"/>
      <c r="AU9" s="37"/>
      <c r="AV9" s="37"/>
      <c r="AW9" s="37"/>
      <c r="AX9" s="37"/>
    </row>
    <row r="10" spans="1:50" ht="31" x14ac:dyDescent="0.35">
      <c r="A10" s="35" t="s">
        <v>503</v>
      </c>
      <c r="B10" s="37">
        <v>0</v>
      </c>
      <c r="C10" s="37">
        <v>0</v>
      </c>
      <c r="D10" s="37">
        <v>0</v>
      </c>
      <c r="E10" s="37">
        <v>0</v>
      </c>
      <c r="F10" s="37">
        <v>0</v>
      </c>
      <c r="G10" s="37">
        <v>0</v>
      </c>
      <c r="H10" s="37">
        <v>0</v>
      </c>
      <c r="I10" s="37">
        <v>0</v>
      </c>
      <c r="J10" s="37">
        <v>0.1</v>
      </c>
      <c r="K10" s="37">
        <v>0</v>
      </c>
      <c r="L10" s="37">
        <v>0</v>
      </c>
      <c r="M10" s="37">
        <v>0</v>
      </c>
      <c r="N10" s="37">
        <v>0</v>
      </c>
      <c r="O10" s="37">
        <v>0</v>
      </c>
      <c r="P10" s="37">
        <v>0</v>
      </c>
      <c r="Q10" s="37">
        <v>0</v>
      </c>
      <c r="R10" s="37">
        <v>0</v>
      </c>
      <c r="S10" s="37">
        <v>0</v>
      </c>
      <c r="T10" s="37">
        <v>0</v>
      </c>
      <c r="U10" s="37">
        <v>0.1</v>
      </c>
      <c r="V10" s="37">
        <v>0</v>
      </c>
      <c r="W10" s="37">
        <v>0</v>
      </c>
      <c r="X10" s="37">
        <v>0</v>
      </c>
      <c r="Y10" s="37">
        <v>0</v>
      </c>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row>
    <row r="11" spans="1:50" ht="31" x14ac:dyDescent="0.35">
      <c r="A11" s="35" t="s">
        <v>504</v>
      </c>
      <c r="B11" s="37">
        <v>0</v>
      </c>
      <c r="C11" s="37">
        <v>0</v>
      </c>
      <c r="D11" s="37">
        <v>0</v>
      </c>
      <c r="E11" s="37">
        <v>0</v>
      </c>
      <c r="F11" s="37">
        <v>0</v>
      </c>
      <c r="G11" s="37">
        <v>0</v>
      </c>
      <c r="H11" s="37">
        <v>0</v>
      </c>
      <c r="I11" s="37">
        <v>0</v>
      </c>
      <c r="J11" s="37">
        <v>0</v>
      </c>
      <c r="K11" s="37">
        <v>0</v>
      </c>
      <c r="L11" s="37">
        <v>0</v>
      </c>
      <c r="M11" s="37">
        <v>0</v>
      </c>
      <c r="N11" s="37">
        <v>0</v>
      </c>
      <c r="O11" s="37">
        <v>0</v>
      </c>
      <c r="P11" s="37">
        <v>0</v>
      </c>
      <c r="Q11" s="37">
        <v>0</v>
      </c>
      <c r="R11" s="37">
        <v>0.1</v>
      </c>
      <c r="S11" s="37">
        <v>0</v>
      </c>
      <c r="T11" s="37">
        <v>0</v>
      </c>
      <c r="U11" s="37">
        <v>0</v>
      </c>
      <c r="V11" s="37">
        <v>0</v>
      </c>
      <c r="W11" s="37">
        <v>0.1</v>
      </c>
      <c r="X11" s="37">
        <v>0</v>
      </c>
      <c r="Y11" s="37">
        <v>0</v>
      </c>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row>
    <row r="12" spans="1:50" x14ac:dyDescent="0.35">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row>
    <row r="13" spans="1:50" x14ac:dyDescent="0.35">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row>
    <row r="14" spans="1:50" x14ac:dyDescent="0.35">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row>
    <row r="15" spans="1:50" x14ac:dyDescent="0.3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row>
    <row r="16" spans="1:50" x14ac:dyDescent="0.35">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row>
    <row r="17" spans="2:50" x14ac:dyDescent="0.35">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row>
    <row r="18" spans="2:50" x14ac:dyDescent="0.35">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row>
    <row r="19" spans="2:50" x14ac:dyDescent="0.35">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row>
    <row r="20" spans="2:50" x14ac:dyDescent="0.35">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row>
    <row r="21" spans="2:50" x14ac:dyDescent="0.35">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row>
    <row r="22" spans="2:50" x14ac:dyDescent="0.35">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row>
    <row r="23" spans="2:50" x14ac:dyDescent="0.35">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row>
    <row r="24" spans="2:50" x14ac:dyDescent="0.35">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row>
    <row r="25" spans="2:50" x14ac:dyDescent="0.35">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row>
    <row r="26" spans="2:50" x14ac:dyDescent="0.35">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row>
    <row r="27" spans="2:50" x14ac:dyDescent="0.35">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row>
    <row r="28" spans="2:50" x14ac:dyDescent="0.35">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row>
    <row r="29" spans="2:50" x14ac:dyDescent="0.35">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row>
    <row r="30" spans="2:50" x14ac:dyDescent="0.35">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row>
    <row r="31" spans="2:50" x14ac:dyDescent="0.35">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row>
    <row r="32" spans="2:50" x14ac:dyDescent="0.35">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row>
    <row r="33" spans="2:50" x14ac:dyDescent="0.35">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row>
    <row r="34" spans="2:50" x14ac:dyDescent="0.35">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row>
    <row r="35" spans="2:50" x14ac:dyDescent="0.35">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row>
    <row r="36" spans="2:50" x14ac:dyDescent="0.35">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row>
    <row r="37" spans="2:50" x14ac:dyDescent="0.35">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row>
    <row r="38" spans="2:50" x14ac:dyDescent="0.35">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row>
    <row r="39" spans="2:50" x14ac:dyDescent="0.35">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row>
    <row r="40" spans="2:50" x14ac:dyDescent="0.35">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row>
    <row r="41" spans="2:50" x14ac:dyDescent="0.35">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row>
    <row r="42" spans="2:50" x14ac:dyDescent="0.35">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row>
    <row r="43" spans="2:50" x14ac:dyDescent="0.35">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row>
    <row r="44" spans="2:50" x14ac:dyDescent="0.35">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row>
    <row r="45" spans="2:50" x14ac:dyDescent="0.35">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row>
    <row r="46" spans="2:50" x14ac:dyDescent="0.35">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row>
    <row r="47" spans="2:50" x14ac:dyDescent="0.35">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row>
    <row r="48" spans="2:50" x14ac:dyDescent="0.35">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row>
    <row r="49" spans="2:50" x14ac:dyDescent="0.35">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row>
    <row r="50" spans="2:50" x14ac:dyDescent="0.35">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row>
    <row r="51" spans="2:50" x14ac:dyDescent="0.35">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row>
    <row r="52" spans="2:50" x14ac:dyDescent="0.35">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row>
    <row r="53" spans="2:50" x14ac:dyDescent="0.35">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row>
    <row r="54" spans="2:50" x14ac:dyDescent="0.35">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row>
    <row r="55" spans="2:50" x14ac:dyDescent="0.35">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row>
    <row r="56" spans="2:50" x14ac:dyDescent="0.35">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row>
    <row r="57" spans="2:50" x14ac:dyDescent="0.35">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row>
    <row r="58" spans="2:50" x14ac:dyDescent="0.35">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row>
    <row r="59" spans="2:50" x14ac:dyDescent="0.35">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row>
    <row r="60" spans="2:50" x14ac:dyDescent="0.35">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row>
    <row r="61" spans="2:50" x14ac:dyDescent="0.35">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row>
    <row r="62" spans="2:50" x14ac:dyDescent="0.35">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row>
    <row r="63" spans="2:50" x14ac:dyDescent="0.35">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row>
    <row r="64" spans="2:50" x14ac:dyDescent="0.35">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row>
    <row r="65" spans="2:50" x14ac:dyDescent="0.35">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row>
    <row r="66" spans="2:50" x14ac:dyDescent="0.35">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row>
    <row r="67" spans="2:50" x14ac:dyDescent="0.35">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row>
    <row r="68" spans="2:50" x14ac:dyDescent="0.35">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row>
    <row r="69" spans="2:50" x14ac:dyDescent="0.35">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row>
    <row r="70" spans="2:50" x14ac:dyDescent="0.35">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row>
    <row r="71" spans="2:50" x14ac:dyDescent="0.35">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row>
    <row r="72" spans="2:50" x14ac:dyDescent="0.35">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row>
    <row r="73" spans="2:50" x14ac:dyDescent="0.35">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row>
    <row r="74" spans="2:50" x14ac:dyDescent="0.35">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row>
    <row r="75" spans="2:50" x14ac:dyDescent="0.35">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row>
    <row r="76" spans="2:50" x14ac:dyDescent="0.35">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row>
    <row r="77" spans="2:50" x14ac:dyDescent="0.35">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row>
    <row r="78" spans="2:50" x14ac:dyDescent="0.35">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row>
    <row r="79" spans="2:50" x14ac:dyDescent="0.35">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row>
    <row r="80" spans="2:50" x14ac:dyDescent="0.35">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row>
    <row r="81" spans="2:50" x14ac:dyDescent="0.35">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row>
    <row r="82" spans="2:50" x14ac:dyDescent="0.35">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row>
    <row r="83" spans="2:50" x14ac:dyDescent="0.35">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row>
    <row r="84" spans="2:50" x14ac:dyDescent="0.35">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row>
    <row r="85" spans="2:50" x14ac:dyDescent="0.35">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row>
    <row r="86" spans="2:50" x14ac:dyDescent="0.35">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row>
    <row r="87" spans="2:50" x14ac:dyDescent="0.35">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row>
    <row r="88" spans="2:50" x14ac:dyDescent="0.35">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row>
    <row r="89" spans="2:50" x14ac:dyDescent="0.35">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row>
    <row r="90" spans="2:50" x14ac:dyDescent="0.35">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row>
    <row r="91" spans="2:50" x14ac:dyDescent="0.35">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row>
    <row r="92" spans="2:50" x14ac:dyDescent="0.35">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row>
    <row r="93" spans="2:50" x14ac:dyDescent="0.35">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row>
    <row r="94" spans="2:50" x14ac:dyDescent="0.35">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row>
    <row r="95" spans="2:50" x14ac:dyDescent="0.35">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row>
    <row r="96" spans="2:50" x14ac:dyDescent="0.35">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row>
    <row r="97" spans="2:50" x14ac:dyDescent="0.35">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row>
    <row r="98" spans="2:50" x14ac:dyDescent="0.35">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row>
    <row r="99" spans="2:50" x14ac:dyDescent="0.35">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row>
    <row r="100" spans="2:50" x14ac:dyDescent="0.35">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row>
  </sheetData>
  <pageMargins left="0.7" right="0.7" top="0.75" bottom="0.75" header="0.3" footer="0.3"/>
  <pageSetup paperSize="9" orientation="portrait" horizontalDpi="300" verticalDpi="300"/>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Y21"/>
  <sheetViews>
    <sheetView workbookViewId="0"/>
  </sheetViews>
  <sheetFormatPr defaultColWidth="11.07421875" defaultRowHeight="15.5" x14ac:dyDescent="0.35"/>
  <cols>
    <col min="1" max="1" width="24.921875" customWidth="1"/>
    <col min="2" max="2" width="10.23046875" customWidth="1"/>
    <col min="3" max="3" width="8.69140625" customWidth="1"/>
    <col min="4" max="4" width="9.3828125" customWidth="1"/>
    <col min="5" max="5" width="9.3046875" customWidth="1"/>
    <col min="6" max="6" width="9.69140625" customWidth="1"/>
    <col min="7" max="7" width="9.765625" customWidth="1"/>
    <col min="8" max="8" width="9.921875" customWidth="1"/>
    <col min="9" max="9" width="9.3046875" customWidth="1"/>
    <col min="10" max="10" width="10.23046875" customWidth="1"/>
    <col min="11" max="11" width="10.07421875" customWidth="1"/>
    <col min="12" max="12" width="10.3046875" customWidth="1"/>
    <col min="13" max="13" width="9.84375" customWidth="1"/>
    <col min="14" max="14" width="9.3828125" customWidth="1"/>
    <col min="15" max="15" width="9.84375" customWidth="1"/>
    <col min="16" max="16" width="10" customWidth="1"/>
    <col min="17" max="17" width="9.15234375" customWidth="1"/>
    <col min="18" max="18" width="9.53515625" customWidth="1"/>
    <col min="19" max="19" width="9.23046875" customWidth="1"/>
    <col min="20" max="20" width="9.69140625" customWidth="1"/>
    <col min="21" max="21" width="10.4609375" customWidth="1"/>
    <col min="22" max="22" width="10.07421875" customWidth="1"/>
    <col min="23" max="23" width="9.921875" customWidth="1"/>
    <col min="24" max="25" width="9.69140625" customWidth="1"/>
  </cols>
  <sheetData>
    <row r="1" spans="1:25" ht="20" x14ac:dyDescent="0.4">
      <c r="A1" s="23" t="s">
        <v>84</v>
      </c>
    </row>
    <row r="2" spans="1:25" x14ac:dyDescent="0.35">
      <c r="A2" t="s">
        <v>8</v>
      </c>
    </row>
    <row r="3" spans="1:25" ht="26.5" customHeight="1" x14ac:dyDescent="0.35">
      <c r="A3" s="6" t="s">
        <v>162</v>
      </c>
      <c r="B3" s="5" t="s">
        <v>109</v>
      </c>
      <c r="C3" s="5" t="s">
        <v>110</v>
      </c>
      <c r="D3" s="5" t="s">
        <v>111</v>
      </c>
      <c r="E3" s="5" t="s">
        <v>112</v>
      </c>
      <c r="F3" s="5" t="s">
        <v>113</v>
      </c>
      <c r="G3" s="5" t="s">
        <v>114</v>
      </c>
      <c r="H3" s="5" t="s">
        <v>115</v>
      </c>
      <c r="I3" s="5" t="s">
        <v>116</v>
      </c>
      <c r="J3" s="5" t="s">
        <v>117</v>
      </c>
      <c r="K3" s="5" t="s">
        <v>118</v>
      </c>
      <c r="L3" s="5" t="s">
        <v>119</v>
      </c>
      <c r="M3" s="5" t="s">
        <v>120</v>
      </c>
      <c r="N3" s="5" t="s">
        <v>121</v>
      </c>
      <c r="O3" s="5" t="s">
        <v>122</v>
      </c>
      <c r="P3" s="5" t="s">
        <v>123</v>
      </c>
      <c r="Q3" s="5" t="s">
        <v>124</v>
      </c>
      <c r="R3" s="5" t="s">
        <v>125</v>
      </c>
      <c r="S3" s="5" t="s">
        <v>126</v>
      </c>
      <c r="T3" s="5" t="s">
        <v>127</v>
      </c>
      <c r="U3" s="5" t="s">
        <v>128</v>
      </c>
      <c r="V3" s="5" t="s">
        <v>129</v>
      </c>
      <c r="W3" s="5" t="s">
        <v>130</v>
      </c>
      <c r="X3" s="5" t="s">
        <v>131</v>
      </c>
      <c r="Y3" s="5" t="s">
        <v>132</v>
      </c>
    </row>
    <row r="4" spans="1:25" x14ac:dyDescent="0.35">
      <c r="A4" s="1" t="s">
        <v>163</v>
      </c>
      <c r="B4" s="4">
        <v>4</v>
      </c>
      <c r="C4" s="4">
        <v>4</v>
      </c>
      <c r="D4" s="4">
        <v>6</v>
      </c>
      <c r="E4" s="4">
        <v>4</v>
      </c>
      <c r="F4" s="4">
        <v>9</v>
      </c>
      <c r="G4" s="4">
        <v>4</v>
      </c>
      <c r="H4" s="4">
        <v>6</v>
      </c>
      <c r="I4" s="4">
        <v>7</v>
      </c>
      <c r="J4" s="4">
        <v>9</v>
      </c>
      <c r="K4" s="4">
        <v>12</v>
      </c>
      <c r="L4" s="4">
        <v>10</v>
      </c>
      <c r="M4" s="4">
        <v>10</v>
      </c>
      <c r="N4" s="4">
        <v>6</v>
      </c>
      <c r="O4" s="4">
        <v>14</v>
      </c>
      <c r="P4" s="4">
        <v>7</v>
      </c>
      <c r="Q4" s="4">
        <v>3</v>
      </c>
      <c r="R4" s="4">
        <v>5</v>
      </c>
      <c r="S4" s="4">
        <v>7</v>
      </c>
      <c r="T4" s="4">
        <v>7</v>
      </c>
      <c r="U4" s="4">
        <v>5</v>
      </c>
      <c r="V4" s="4">
        <v>13</v>
      </c>
      <c r="W4" s="4">
        <v>5</v>
      </c>
      <c r="X4" s="4">
        <v>11</v>
      </c>
      <c r="Y4" s="4">
        <v>6</v>
      </c>
    </row>
    <row r="5" spans="1:25" x14ac:dyDescent="0.35">
      <c r="A5" s="1" t="s">
        <v>164</v>
      </c>
      <c r="B5" s="4">
        <v>24</v>
      </c>
      <c r="C5" s="4">
        <v>6</v>
      </c>
      <c r="D5" s="4">
        <v>3</v>
      </c>
      <c r="E5" s="4">
        <v>14</v>
      </c>
      <c r="F5" s="4">
        <v>15</v>
      </c>
      <c r="G5" s="4">
        <v>15</v>
      </c>
      <c r="H5" s="4">
        <v>30</v>
      </c>
      <c r="I5" s="4">
        <v>28</v>
      </c>
      <c r="J5" s="4">
        <v>35</v>
      </c>
      <c r="K5" s="4">
        <v>22</v>
      </c>
      <c r="L5" s="4">
        <v>23</v>
      </c>
      <c r="M5" s="4">
        <v>31</v>
      </c>
      <c r="N5" s="4">
        <v>15</v>
      </c>
      <c r="O5" s="4">
        <v>22</v>
      </c>
      <c r="P5" s="4">
        <v>24</v>
      </c>
      <c r="Q5" s="4">
        <v>19</v>
      </c>
      <c r="R5" s="4">
        <v>15</v>
      </c>
      <c r="S5" s="4">
        <v>19</v>
      </c>
      <c r="T5" s="4">
        <v>10</v>
      </c>
      <c r="U5" s="4">
        <v>12</v>
      </c>
      <c r="V5" s="4">
        <v>15</v>
      </c>
      <c r="W5" s="4">
        <v>10</v>
      </c>
      <c r="X5" s="4">
        <v>13</v>
      </c>
      <c r="Y5" s="4">
        <v>13</v>
      </c>
    </row>
    <row r="6" spans="1:25" x14ac:dyDescent="0.35">
      <c r="A6" s="1" t="s">
        <v>165</v>
      </c>
      <c r="B6" s="4">
        <v>38</v>
      </c>
      <c r="C6" s="4">
        <v>50</v>
      </c>
      <c r="D6" s="4">
        <v>47</v>
      </c>
      <c r="E6" s="4">
        <v>32</v>
      </c>
      <c r="F6" s="4">
        <v>40</v>
      </c>
      <c r="G6" s="4">
        <v>41</v>
      </c>
      <c r="H6" s="4">
        <v>37</v>
      </c>
      <c r="I6" s="4">
        <v>34</v>
      </c>
      <c r="J6" s="4">
        <v>30</v>
      </c>
      <c r="K6" s="4">
        <v>48</v>
      </c>
      <c r="L6" s="4">
        <v>52</v>
      </c>
      <c r="M6" s="4">
        <v>54</v>
      </c>
      <c r="N6" s="4">
        <v>44</v>
      </c>
      <c r="O6" s="4">
        <v>39</v>
      </c>
      <c r="P6" s="4">
        <v>42</v>
      </c>
      <c r="Q6" s="4">
        <v>53</v>
      </c>
      <c r="R6" s="4">
        <v>43</v>
      </c>
      <c r="S6" s="4">
        <v>48</v>
      </c>
      <c r="T6" s="4">
        <v>47</v>
      </c>
      <c r="U6" s="4">
        <v>35</v>
      </c>
      <c r="V6" s="4">
        <v>28</v>
      </c>
      <c r="W6" s="4">
        <v>30</v>
      </c>
      <c r="X6" s="4">
        <v>39</v>
      </c>
      <c r="Y6" s="4">
        <v>43</v>
      </c>
    </row>
    <row r="7" spans="1:25" x14ac:dyDescent="0.35">
      <c r="A7" s="1" t="s">
        <v>166</v>
      </c>
      <c r="B7" s="4">
        <v>28</v>
      </c>
      <c r="C7" s="4">
        <v>25</v>
      </c>
      <c r="D7" s="4">
        <v>13</v>
      </c>
      <c r="E7" s="4">
        <v>20</v>
      </c>
      <c r="F7" s="4">
        <v>15</v>
      </c>
      <c r="G7" s="4">
        <v>16</v>
      </c>
      <c r="H7" s="4">
        <v>11</v>
      </c>
      <c r="I7" s="4">
        <v>17</v>
      </c>
      <c r="J7" s="4">
        <v>27</v>
      </c>
      <c r="K7" s="4">
        <v>21</v>
      </c>
      <c r="L7" s="4">
        <v>25</v>
      </c>
      <c r="M7" s="4">
        <v>34</v>
      </c>
      <c r="N7" s="4">
        <v>20</v>
      </c>
      <c r="O7" s="4">
        <v>25</v>
      </c>
      <c r="P7" s="4">
        <v>23</v>
      </c>
      <c r="Q7" s="4">
        <v>20</v>
      </c>
      <c r="R7" s="4">
        <v>15</v>
      </c>
      <c r="S7" s="4">
        <v>11</v>
      </c>
      <c r="T7" s="4">
        <v>14</v>
      </c>
      <c r="U7" s="4">
        <v>17</v>
      </c>
      <c r="V7" s="4">
        <v>8</v>
      </c>
      <c r="W7" s="4">
        <v>11</v>
      </c>
      <c r="X7" s="4">
        <v>16</v>
      </c>
      <c r="Y7" s="4">
        <v>25</v>
      </c>
    </row>
    <row r="8" spans="1:25" x14ac:dyDescent="0.35">
      <c r="A8" s="1" t="s">
        <v>167</v>
      </c>
      <c r="B8" s="4">
        <v>30</v>
      </c>
      <c r="C8" s="4">
        <v>41</v>
      </c>
      <c r="D8" s="4">
        <v>42</v>
      </c>
      <c r="E8" s="4">
        <v>51</v>
      </c>
      <c r="F8" s="4">
        <v>38</v>
      </c>
      <c r="G8" s="4">
        <v>47</v>
      </c>
      <c r="H8" s="4">
        <v>54</v>
      </c>
      <c r="I8" s="4">
        <v>37</v>
      </c>
      <c r="J8" s="4">
        <v>66</v>
      </c>
      <c r="K8" s="4">
        <v>67</v>
      </c>
      <c r="L8" s="4">
        <v>79</v>
      </c>
      <c r="M8" s="4">
        <v>67</v>
      </c>
      <c r="N8" s="4">
        <v>53</v>
      </c>
      <c r="O8" s="4">
        <v>44</v>
      </c>
      <c r="P8" s="4">
        <v>58</v>
      </c>
      <c r="Q8" s="4">
        <v>59</v>
      </c>
      <c r="R8" s="4">
        <v>58</v>
      </c>
      <c r="S8" s="4">
        <v>63</v>
      </c>
      <c r="T8" s="4">
        <v>64</v>
      </c>
      <c r="U8" s="4">
        <v>50</v>
      </c>
      <c r="V8" s="4">
        <v>58</v>
      </c>
      <c r="W8" s="4">
        <v>36</v>
      </c>
      <c r="X8" s="4">
        <v>40</v>
      </c>
      <c r="Y8" s="4">
        <v>58</v>
      </c>
    </row>
    <row r="9" spans="1:25" x14ac:dyDescent="0.35">
      <c r="A9" s="1" t="s">
        <v>168</v>
      </c>
      <c r="B9" s="4">
        <v>7</v>
      </c>
      <c r="C9" s="4">
        <v>3</v>
      </c>
      <c r="D9" s="4">
        <v>1</v>
      </c>
      <c r="E9" s="4">
        <v>1</v>
      </c>
      <c r="F9" s="4">
        <v>3</v>
      </c>
      <c r="G9" s="4">
        <v>0</v>
      </c>
      <c r="H9" s="4">
        <v>7</v>
      </c>
      <c r="I9" s="4">
        <v>1</v>
      </c>
      <c r="J9" s="4">
        <v>3</v>
      </c>
      <c r="K9" s="4">
        <v>3</v>
      </c>
      <c r="L9" s="4">
        <v>6</v>
      </c>
      <c r="M9" s="4">
        <v>7</v>
      </c>
      <c r="N9" s="4">
        <v>2</v>
      </c>
      <c r="O9" s="4">
        <v>3</v>
      </c>
      <c r="P9" s="4">
        <v>1</v>
      </c>
      <c r="Q9" s="4">
        <v>3</v>
      </c>
      <c r="R9" s="4">
        <v>1</v>
      </c>
      <c r="S9" s="4">
        <v>2</v>
      </c>
      <c r="T9" s="4">
        <v>2</v>
      </c>
      <c r="U9" s="4">
        <v>1</v>
      </c>
      <c r="V9" s="4">
        <v>1</v>
      </c>
      <c r="W9" s="4">
        <v>0</v>
      </c>
      <c r="X9" s="4">
        <v>0</v>
      </c>
      <c r="Y9" s="4">
        <v>1</v>
      </c>
    </row>
    <row r="10" spans="1:25" x14ac:dyDescent="0.35">
      <c r="A10" s="1" t="s">
        <v>169</v>
      </c>
      <c r="B10" s="4">
        <v>37</v>
      </c>
      <c r="C10" s="4">
        <v>66</v>
      </c>
      <c r="D10" s="4">
        <v>65</v>
      </c>
      <c r="E10" s="4">
        <v>60</v>
      </c>
      <c r="F10" s="4">
        <v>65</v>
      </c>
      <c r="G10" s="4">
        <v>86</v>
      </c>
      <c r="H10" s="4">
        <v>86</v>
      </c>
      <c r="I10" s="4">
        <v>129</v>
      </c>
      <c r="J10" s="4">
        <v>111</v>
      </c>
      <c r="K10" s="4">
        <v>104</v>
      </c>
      <c r="L10" s="4">
        <v>112</v>
      </c>
      <c r="M10" s="4">
        <v>115</v>
      </c>
      <c r="N10" s="4">
        <v>107</v>
      </c>
      <c r="O10" s="4">
        <v>101</v>
      </c>
      <c r="P10" s="4">
        <v>90</v>
      </c>
      <c r="Q10" s="4">
        <v>92</v>
      </c>
      <c r="R10" s="4">
        <v>95</v>
      </c>
      <c r="S10" s="4">
        <v>91</v>
      </c>
      <c r="T10" s="4">
        <v>73</v>
      </c>
      <c r="U10" s="4">
        <v>63</v>
      </c>
      <c r="V10" s="4">
        <v>70</v>
      </c>
      <c r="W10" s="4">
        <v>76</v>
      </c>
      <c r="X10" s="4">
        <v>84</v>
      </c>
      <c r="Y10" s="4">
        <v>89</v>
      </c>
    </row>
    <row r="11" spans="1:25" x14ac:dyDescent="0.35">
      <c r="A11" s="1" t="s">
        <v>170</v>
      </c>
      <c r="B11" s="4">
        <v>21</v>
      </c>
      <c r="C11" s="4">
        <v>13</v>
      </c>
      <c r="D11" s="4">
        <v>20</v>
      </c>
      <c r="E11" s="4">
        <v>8</v>
      </c>
      <c r="F11" s="4">
        <v>14</v>
      </c>
      <c r="G11" s="4">
        <v>16</v>
      </c>
      <c r="H11" s="4">
        <v>18</v>
      </c>
      <c r="I11" s="4">
        <v>22</v>
      </c>
      <c r="J11" s="4">
        <v>20</v>
      </c>
      <c r="K11" s="4">
        <v>20</v>
      </c>
      <c r="L11" s="4">
        <v>28</v>
      </c>
      <c r="M11" s="4">
        <v>20</v>
      </c>
      <c r="N11" s="4">
        <v>16</v>
      </c>
      <c r="O11" s="4">
        <v>16</v>
      </c>
      <c r="P11" s="4">
        <v>14</v>
      </c>
      <c r="Q11" s="4">
        <v>12</v>
      </c>
      <c r="R11" s="4">
        <v>12</v>
      </c>
      <c r="S11" s="4">
        <v>18</v>
      </c>
      <c r="T11" s="4">
        <v>24</v>
      </c>
      <c r="U11" s="4">
        <v>17</v>
      </c>
      <c r="V11" s="4">
        <v>17</v>
      </c>
      <c r="W11" s="4">
        <v>18</v>
      </c>
      <c r="X11" s="4">
        <v>22</v>
      </c>
      <c r="Y11" s="4">
        <v>20</v>
      </c>
    </row>
    <row r="12" spans="1:25" x14ac:dyDescent="0.35">
      <c r="A12" s="1" t="s">
        <v>171</v>
      </c>
      <c r="B12" s="4">
        <v>33</v>
      </c>
      <c r="C12" s="4">
        <v>26</v>
      </c>
      <c r="D12" s="4">
        <v>43</v>
      </c>
      <c r="E12" s="4">
        <v>63</v>
      </c>
      <c r="F12" s="4">
        <v>61</v>
      </c>
      <c r="G12" s="4">
        <v>51</v>
      </c>
      <c r="H12" s="4">
        <v>76</v>
      </c>
      <c r="I12" s="4">
        <v>53</v>
      </c>
      <c r="J12" s="4">
        <v>56</v>
      </c>
      <c r="K12" s="4">
        <v>60</v>
      </c>
      <c r="L12" s="4">
        <v>71</v>
      </c>
      <c r="M12" s="4">
        <v>71</v>
      </c>
      <c r="N12" s="4">
        <v>64</v>
      </c>
      <c r="O12" s="4">
        <v>74</v>
      </c>
      <c r="P12" s="4">
        <v>50</v>
      </c>
      <c r="Q12" s="4">
        <v>38</v>
      </c>
      <c r="R12" s="4">
        <v>40</v>
      </c>
      <c r="S12" s="4">
        <v>40</v>
      </c>
      <c r="T12" s="4">
        <v>48</v>
      </c>
      <c r="U12" s="4">
        <v>41</v>
      </c>
      <c r="V12" s="4">
        <v>53</v>
      </c>
      <c r="W12" s="4">
        <v>54</v>
      </c>
      <c r="X12" s="4">
        <v>56</v>
      </c>
      <c r="Y12" s="4">
        <v>53</v>
      </c>
    </row>
    <row r="13" spans="1:25" x14ac:dyDescent="0.35">
      <c r="A13" s="1" t="s">
        <v>172</v>
      </c>
      <c r="B13" s="4">
        <v>11</v>
      </c>
      <c r="C13" s="4">
        <v>15</v>
      </c>
      <c r="D13" s="4">
        <v>16</v>
      </c>
      <c r="E13" s="4">
        <v>23</v>
      </c>
      <c r="F13" s="4">
        <v>20</v>
      </c>
      <c r="G13" s="4">
        <v>22</v>
      </c>
      <c r="H13" s="4">
        <v>23</v>
      </c>
      <c r="I13" s="4">
        <v>23</v>
      </c>
      <c r="J13" s="4">
        <v>30</v>
      </c>
      <c r="K13" s="4">
        <v>24</v>
      </c>
      <c r="L13" s="4">
        <v>16</v>
      </c>
      <c r="M13" s="4">
        <v>23</v>
      </c>
      <c r="N13" s="4">
        <v>19</v>
      </c>
      <c r="O13" s="4">
        <v>10</v>
      </c>
      <c r="P13" s="4">
        <v>17</v>
      </c>
      <c r="Q13" s="4">
        <v>11</v>
      </c>
      <c r="R13" s="4">
        <v>12</v>
      </c>
      <c r="S13" s="4">
        <v>12</v>
      </c>
      <c r="T13" s="4">
        <v>13</v>
      </c>
      <c r="U13" s="4">
        <v>12</v>
      </c>
      <c r="V13" s="4">
        <v>10</v>
      </c>
      <c r="W13" s="4">
        <v>18</v>
      </c>
      <c r="X13" s="4">
        <v>18</v>
      </c>
      <c r="Y13" s="4">
        <v>16</v>
      </c>
    </row>
    <row r="14" spans="1:25" x14ac:dyDescent="0.35">
      <c r="A14" s="1" t="s">
        <v>173</v>
      </c>
      <c r="B14" s="4">
        <v>31</v>
      </c>
      <c r="C14" s="4">
        <v>41</v>
      </c>
      <c r="D14" s="4">
        <v>39</v>
      </c>
      <c r="E14" s="4">
        <v>34</v>
      </c>
      <c r="F14" s="4">
        <v>59</v>
      </c>
      <c r="G14" s="4">
        <v>44</v>
      </c>
      <c r="H14" s="4">
        <v>55</v>
      </c>
      <c r="I14" s="4">
        <v>60</v>
      </c>
      <c r="J14" s="4">
        <v>57</v>
      </c>
      <c r="K14" s="4">
        <v>59</v>
      </c>
      <c r="L14" s="4">
        <v>52</v>
      </c>
      <c r="M14" s="4">
        <v>43</v>
      </c>
      <c r="N14" s="4">
        <v>66</v>
      </c>
      <c r="O14" s="4">
        <v>64</v>
      </c>
      <c r="P14" s="4">
        <v>37</v>
      </c>
      <c r="Q14" s="4">
        <v>27</v>
      </c>
      <c r="R14" s="4">
        <v>38</v>
      </c>
      <c r="S14" s="4">
        <v>22</v>
      </c>
      <c r="T14" s="4">
        <v>25</v>
      </c>
      <c r="U14" s="4">
        <v>29</v>
      </c>
      <c r="V14" s="4">
        <v>35</v>
      </c>
      <c r="W14" s="4">
        <v>30</v>
      </c>
      <c r="X14" s="4">
        <v>39</v>
      </c>
      <c r="Y14" s="4">
        <v>37</v>
      </c>
    </row>
    <row r="15" spans="1:25" x14ac:dyDescent="0.35">
      <c r="A15" s="1" t="s">
        <v>174</v>
      </c>
      <c r="B15" s="4">
        <v>64</v>
      </c>
      <c r="C15" s="4">
        <v>68</v>
      </c>
      <c r="D15" s="4">
        <v>73</v>
      </c>
      <c r="E15" s="4">
        <v>70</v>
      </c>
      <c r="F15" s="4">
        <v>76</v>
      </c>
      <c r="G15" s="4">
        <v>61</v>
      </c>
      <c r="H15" s="4">
        <v>54</v>
      </c>
      <c r="I15" s="4">
        <v>59</v>
      </c>
      <c r="J15" s="4">
        <v>61</v>
      </c>
      <c r="K15" s="4">
        <v>72</v>
      </c>
      <c r="L15" s="4">
        <v>85</v>
      </c>
      <c r="M15" s="4">
        <v>84</v>
      </c>
      <c r="N15" s="4">
        <v>78</v>
      </c>
      <c r="O15" s="4">
        <v>58</v>
      </c>
      <c r="P15" s="4">
        <v>71</v>
      </c>
      <c r="Q15" s="4">
        <v>53</v>
      </c>
      <c r="R15" s="4">
        <v>43</v>
      </c>
      <c r="S15" s="4">
        <v>36</v>
      </c>
      <c r="T15" s="4">
        <v>51</v>
      </c>
      <c r="U15" s="4">
        <v>46</v>
      </c>
      <c r="V15" s="4">
        <v>44</v>
      </c>
      <c r="W15" s="4">
        <v>50</v>
      </c>
      <c r="X15" s="4">
        <v>55</v>
      </c>
      <c r="Y15" s="4">
        <v>56</v>
      </c>
    </row>
    <row r="16" spans="1:25" x14ac:dyDescent="0.35">
      <c r="A16" s="1" t="s">
        <v>175</v>
      </c>
      <c r="B16" s="4">
        <v>14</v>
      </c>
      <c r="C16" s="4">
        <v>26</v>
      </c>
      <c r="D16" s="4">
        <v>34</v>
      </c>
      <c r="E16" s="4">
        <v>33</v>
      </c>
      <c r="F16" s="4">
        <v>30</v>
      </c>
      <c r="G16" s="4">
        <v>33</v>
      </c>
      <c r="H16" s="4">
        <v>24</v>
      </c>
      <c r="I16" s="4">
        <v>24</v>
      </c>
      <c r="J16" s="4">
        <v>36</v>
      </c>
      <c r="K16" s="4">
        <v>27</v>
      </c>
      <c r="L16" s="4">
        <v>51</v>
      </c>
      <c r="M16" s="4">
        <v>41</v>
      </c>
      <c r="N16" s="4">
        <v>39</v>
      </c>
      <c r="O16" s="4">
        <v>29</v>
      </c>
      <c r="P16" s="4">
        <v>23</v>
      </c>
      <c r="Q16" s="4">
        <v>34</v>
      </c>
      <c r="R16" s="4">
        <v>34</v>
      </c>
      <c r="S16" s="4">
        <v>29</v>
      </c>
      <c r="T16" s="4">
        <v>23</v>
      </c>
      <c r="U16" s="4">
        <v>21</v>
      </c>
      <c r="V16" s="4">
        <v>18</v>
      </c>
      <c r="W16" s="4">
        <v>27</v>
      </c>
      <c r="X16" s="4">
        <v>21</v>
      </c>
      <c r="Y16" s="4">
        <v>32</v>
      </c>
    </row>
    <row r="17" spans="1:25" x14ac:dyDescent="0.35">
      <c r="A17" s="1" t="s">
        <v>176</v>
      </c>
      <c r="B17" s="4">
        <v>31</v>
      </c>
      <c r="C17" s="4">
        <v>28</v>
      </c>
      <c r="D17" s="4">
        <v>60</v>
      </c>
      <c r="E17" s="4">
        <v>62</v>
      </c>
      <c r="F17" s="4">
        <v>64</v>
      </c>
      <c r="G17" s="4">
        <v>78</v>
      </c>
      <c r="H17" s="4">
        <v>57</v>
      </c>
      <c r="I17" s="4">
        <v>72</v>
      </c>
      <c r="J17" s="4">
        <v>88</v>
      </c>
      <c r="K17" s="4">
        <v>86</v>
      </c>
      <c r="L17" s="4">
        <v>100</v>
      </c>
      <c r="M17" s="4">
        <v>98</v>
      </c>
      <c r="N17" s="4">
        <v>57</v>
      </c>
      <c r="O17" s="4">
        <v>77</v>
      </c>
      <c r="P17" s="4">
        <v>68</v>
      </c>
      <c r="Q17" s="4">
        <v>62</v>
      </c>
      <c r="R17" s="4">
        <v>61</v>
      </c>
      <c r="S17" s="4">
        <v>43</v>
      </c>
      <c r="T17" s="4">
        <v>47</v>
      </c>
      <c r="U17" s="4">
        <v>45</v>
      </c>
      <c r="V17" s="4">
        <v>65</v>
      </c>
      <c r="W17" s="4">
        <v>57</v>
      </c>
      <c r="X17" s="4">
        <v>57</v>
      </c>
      <c r="Y17" s="4">
        <v>62</v>
      </c>
    </row>
    <row r="18" spans="1:25" x14ac:dyDescent="0.35">
      <c r="A18" s="1" t="s">
        <v>177</v>
      </c>
      <c r="B18" s="4">
        <v>5</v>
      </c>
      <c r="C18" s="4">
        <v>8</v>
      </c>
      <c r="D18" s="4">
        <v>4</v>
      </c>
      <c r="E18" s="4">
        <v>9</v>
      </c>
      <c r="F18" s="4">
        <v>11</v>
      </c>
      <c r="G18" s="4">
        <v>3</v>
      </c>
      <c r="H18" s="4">
        <v>10</v>
      </c>
      <c r="I18" s="4">
        <v>5</v>
      </c>
      <c r="J18" s="4">
        <v>11</v>
      </c>
      <c r="K18" s="4">
        <v>7</v>
      </c>
      <c r="L18" s="4">
        <v>6</v>
      </c>
      <c r="M18" s="4">
        <v>9</v>
      </c>
      <c r="N18" s="4">
        <v>11</v>
      </c>
      <c r="O18" s="4">
        <v>7</v>
      </c>
      <c r="P18" s="4">
        <v>5</v>
      </c>
      <c r="Q18" s="4">
        <v>6</v>
      </c>
      <c r="R18" s="4">
        <v>8</v>
      </c>
      <c r="S18" s="4">
        <v>6</v>
      </c>
      <c r="T18" s="4">
        <v>5</v>
      </c>
      <c r="U18" s="4">
        <v>9</v>
      </c>
      <c r="V18" s="4">
        <v>5</v>
      </c>
      <c r="W18" s="4">
        <v>4</v>
      </c>
      <c r="X18" s="4">
        <v>6</v>
      </c>
      <c r="Y18" s="4">
        <v>4</v>
      </c>
    </row>
    <row r="19" spans="1:25" x14ac:dyDescent="0.35">
      <c r="A19" s="1" t="s">
        <v>178</v>
      </c>
      <c r="B19" s="4">
        <v>34</v>
      </c>
      <c r="C19" s="4">
        <v>39</v>
      </c>
      <c r="D19" s="4">
        <v>44</v>
      </c>
      <c r="E19" s="4">
        <v>52</v>
      </c>
      <c r="F19" s="4">
        <v>38</v>
      </c>
      <c r="G19" s="4">
        <v>63</v>
      </c>
      <c r="H19" s="4">
        <v>58</v>
      </c>
      <c r="I19" s="4">
        <v>38</v>
      </c>
      <c r="J19" s="4">
        <v>49</v>
      </c>
      <c r="K19" s="4">
        <v>51</v>
      </c>
      <c r="L19" s="4">
        <v>77</v>
      </c>
      <c r="M19" s="4">
        <v>46</v>
      </c>
      <c r="N19" s="4">
        <v>66</v>
      </c>
      <c r="O19" s="4">
        <v>41</v>
      </c>
      <c r="P19" s="4">
        <v>38</v>
      </c>
      <c r="Q19" s="4">
        <v>42</v>
      </c>
      <c r="R19" s="4">
        <v>33</v>
      </c>
      <c r="S19" s="4">
        <v>30</v>
      </c>
      <c r="T19" s="4">
        <v>33</v>
      </c>
      <c r="U19" s="4">
        <v>31</v>
      </c>
      <c r="V19" s="4">
        <v>39</v>
      </c>
      <c r="W19" s="4">
        <v>37</v>
      </c>
      <c r="X19" s="4">
        <v>35</v>
      </c>
      <c r="Y19" s="4">
        <v>49</v>
      </c>
    </row>
    <row r="20" spans="1:25" x14ac:dyDescent="0.35">
      <c r="A20" s="1" t="s">
        <v>179</v>
      </c>
      <c r="B20" s="4">
        <v>12</v>
      </c>
      <c r="C20" s="4">
        <v>11</v>
      </c>
      <c r="D20" s="4">
        <v>15</v>
      </c>
      <c r="E20" s="4">
        <v>8</v>
      </c>
      <c r="F20" s="4">
        <v>17</v>
      </c>
      <c r="G20" s="4">
        <v>8</v>
      </c>
      <c r="H20" s="4">
        <v>9</v>
      </c>
      <c r="I20" s="4">
        <v>11</v>
      </c>
      <c r="J20" s="4">
        <v>13</v>
      </c>
      <c r="K20" s="4">
        <v>9</v>
      </c>
      <c r="L20" s="4">
        <v>10</v>
      </c>
      <c r="M20" s="4">
        <v>12</v>
      </c>
      <c r="N20" s="4">
        <v>9</v>
      </c>
      <c r="O20" s="4">
        <v>21</v>
      </c>
      <c r="P20" s="4">
        <v>7</v>
      </c>
      <c r="Q20" s="4">
        <v>10</v>
      </c>
      <c r="R20" s="4">
        <v>14</v>
      </c>
      <c r="S20" s="4">
        <v>12</v>
      </c>
      <c r="T20" s="4">
        <v>10</v>
      </c>
      <c r="U20" s="4">
        <v>7</v>
      </c>
      <c r="V20" s="4">
        <v>11</v>
      </c>
      <c r="W20" s="4">
        <v>6</v>
      </c>
      <c r="X20" s="4">
        <v>9</v>
      </c>
      <c r="Y20" s="4">
        <v>13</v>
      </c>
    </row>
    <row r="21" spans="1:25" x14ac:dyDescent="0.35">
      <c r="A21" s="1" t="s">
        <v>180</v>
      </c>
      <c r="B21" s="4">
        <v>4</v>
      </c>
      <c r="C21" s="4">
        <v>9</v>
      </c>
      <c r="D21" s="4">
        <v>13</v>
      </c>
      <c r="E21" s="4">
        <v>11</v>
      </c>
      <c r="F21" s="4">
        <v>9</v>
      </c>
      <c r="G21" s="4">
        <v>15</v>
      </c>
      <c r="H21" s="4">
        <v>12</v>
      </c>
      <c r="I21" s="4">
        <v>9</v>
      </c>
      <c r="J21" s="4">
        <v>10</v>
      </c>
      <c r="K21" s="4">
        <v>16</v>
      </c>
      <c r="L21" s="4">
        <v>10</v>
      </c>
      <c r="M21" s="4">
        <v>14</v>
      </c>
      <c r="N21" s="4">
        <v>12</v>
      </c>
      <c r="O21" s="4">
        <v>19</v>
      </c>
      <c r="P21" s="4">
        <v>17</v>
      </c>
      <c r="Q21" s="4">
        <v>16</v>
      </c>
      <c r="R21" s="4">
        <v>7</v>
      </c>
      <c r="S21" s="4">
        <v>7</v>
      </c>
      <c r="T21" s="4">
        <v>3</v>
      </c>
      <c r="U21" s="4">
        <v>2</v>
      </c>
      <c r="V21" s="4">
        <v>14</v>
      </c>
      <c r="W21" s="4">
        <v>11</v>
      </c>
      <c r="X21" s="4">
        <v>12</v>
      </c>
      <c r="Y21" s="4">
        <v>10</v>
      </c>
    </row>
  </sheetData>
  <pageMargins left="0.7" right="0.7" top="0.75" bottom="0.75" header="0.3" footer="0.3"/>
  <pageSetup paperSize="9" orientation="portrait" horizontalDpi="300" verticalDpi="3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59d659-e0a4-4864-be6f-64004e4296ac">
      <Terms xmlns="http://schemas.microsoft.com/office/infopath/2007/PartnerControls"/>
    </lcf76f155ced4ddcb4097134ff3c332f>
    <TaxCatchAll xmlns="f65ad3d8-3c7c-46b3-9125-5bfb0d01077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DBD0462B5A2B0419358144C4E4DAF2A" ma:contentTypeVersion="18" ma:contentTypeDescription="Create a new document." ma:contentTypeScope="" ma:versionID="477b16980932f953fdef5ca3a2e2e58d">
  <xsd:schema xmlns:xsd="http://www.w3.org/2001/XMLSchema" xmlns:xs="http://www.w3.org/2001/XMLSchema" xmlns:p="http://schemas.microsoft.com/office/2006/metadata/properties" xmlns:ns2="6159d659-e0a4-4864-be6f-64004e4296ac" xmlns:ns3="afe32d71-a79a-4eb7-b0d1-0d5e8c612873" xmlns:ns4="f65ad3d8-3c7c-46b3-9125-5bfb0d010774" targetNamespace="http://schemas.microsoft.com/office/2006/metadata/properties" ma:root="true" ma:fieldsID="5ba4545b2d1fda712767bdcc6b1703a6" ns2:_="" ns3:_="" ns4:_="">
    <xsd:import namespace="6159d659-e0a4-4864-be6f-64004e4296ac"/>
    <xsd:import namespace="afe32d71-a79a-4eb7-b0d1-0d5e8c612873"/>
    <xsd:import namespace="f65ad3d8-3c7c-46b3-9125-5bfb0d01077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59d659-e0a4-4864-be6f-64004e4296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289f538-edf0-4bde-b084-18e01efd0e8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e32d71-a79a-4eb7-b0d1-0d5e8c61287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5ad3d8-3c7c-46b3-9125-5bfb0d01077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af1de84-fa50-4cd1-a0f1-19a3aa699d43}" ma:internalName="TaxCatchAll" ma:showField="CatchAllData" ma:web="afe32d71-a79a-4eb7-b0d1-0d5e8c6128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487E52-6787-4A84-B265-A0EB6D744D72}">
  <ds:schemaRefs>
    <ds:schemaRef ds:uri="http://purl.org/dc/terms/"/>
    <ds:schemaRef ds:uri="http://purl.org/dc/elements/1.1/"/>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6159d659-e0a4-4864-be6f-64004e4296ac"/>
    <ds:schemaRef ds:uri="http://www.w3.org/XML/1998/namespace"/>
    <ds:schemaRef ds:uri="f65ad3d8-3c7c-46b3-9125-5bfb0d010774"/>
    <ds:schemaRef ds:uri="afe32d71-a79a-4eb7-b0d1-0d5e8c612873"/>
    <ds:schemaRef ds:uri="http://schemas.microsoft.com/office/2006/metadata/properties"/>
  </ds:schemaRefs>
</ds:datastoreItem>
</file>

<file path=customXml/itemProps2.xml><?xml version="1.0" encoding="utf-8"?>
<ds:datastoreItem xmlns:ds="http://schemas.openxmlformats.org/officeDocument/2006/customXml" ds:itemID="{BDBBD9A4-478E-4564-8A98-91CDC14AA091}">
  <ds:schemaRefs>
    <ds:schemaRef ds:uri="http://schemas.microsoft.com/sharepoint/v3/contenttype/forms"/>
  </ds:schemaRefs>
</ds:datastoreItem>
</file>

<file path=customXml/itemProps3.xml><?xml version="1.0" encoding="utf-8"?>
<ds:datastoreItem xmlns:ds="http://schemas.openxmlformats.org/officeDocument/2006/customXml" ds:itemID="{411600C6-1B0D-4F55-A205-CF3EDDCE45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59d659-e0a4-4864-be6f-64004e4296ac"/>
    <ds:schemaRef ds:uri="afe32d71-a79a-4eb7-b0d1-0d5e8c612873"/>
    <ds:schemaRef ds:uri="f65ad3d8-3c7c-46b3-9125-5bfb0d0107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Cover</vt:lpstr>
      <vt:lpstr>Contents</vt:lpstr>
      <vt:lpstr>Notes</vt:lpstr>
      <vt:lpstr>Supplementary_table_1</vt:lpstr>
      <vt:lpstr>Supplementary_table_2</vt:lpstr>
      <vt:lpstr>Supplementary_table_3</vt:lpstr>
      <vt:lpstr>Supplementary_table_4</vt:lpstr>
      <vt:lpstr>Supplementary_table_5</vt:lpstr>
      <vt:lpstr>Supplementary_table_6</vt:lpstr>
      <vt:lpstr>Supplementary_table_7</vt:lpstr>
      <vt:lpstr>Supplementary_table_8</vt:lpstr>
      <vt:lpstr>Supplementary_table_9</vt:lpstr>
      <vt:lpstr>Supplementary_table_10</vt:lpstr>
      <vt:lpstr>Supplementary_table_11</vt:lpstr>
      <vt:lpstr>Supplementary_table_12</vt:lpstr>
      <vt:lpstr>Supplementary_table_13</vt:lpstr>
      <vt:lpstr>Supplementary_table_14</vt:lpstr>
      <vt:lpstr>Supplementary_table_15</vt:lpstr>
      <vt:lpstr>Supplementary_table_16</vt:lpstr>
      <vt:lpstr>Supplementary_table_17</vt:lpstr>
      <vt:lpstr>Supplementary_table_18</vt:lpstr>
      <vt:lpstr>Supplementary_table_19</vt:lpstr>
      <vt:lpstr>Supplementary_table_20</vt:lpstr>
      <vt:lpstr>Supplementary_table_21</vt:lpstr>
      <vt:lpstr>Supplementary_table_22</vt:lpstr>
      <vt:lpstr>Supplementary_table_23</vt:lpstr>
      <vt:lpstr>Supplementary_table_24</vt:lpstr>
      <vt:lpstr>Supplementary_table_25</vt:lpstr>
      <vt:lpstr>Supplementary_table_26</vt:lpstr>
      <vt:lpstr>Supplementary_table_27</vt:lpstr>
      <vt:lpstr>Supplementary_table_28</vt:lpstr>
      <vt:lpstr>Supplementary_table_29</vt:lpstr>
      <vt:lpstr>Supplementary_table_30</vt:lpstr>
      <vt:lpstr>Supplementary_table_31</vt:lpstr>
      <vt:lpstr>Supplementary_table_32</vt:lpstr>
      <vt:lpstr>Supplementary_table_33</vt:lpstr>
      <vt:lpstr>Supplementary_table_34</vt:lpstr>
      <vt:lpstr>Supplementary_table_35</vt:lpstr>
      <vt:lpstr>Supplementary_table_36</vt:lpstr>
      <vt:lpstr>Supplementary_table_37</vt:lpstr>
      <vt:lpstr>Supplementary_table_38</vt:lpstr>
      <vt:lpstr>Supplementary_table_39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South East TB report 2024: supplementary data tables</dc:title>
  <dc:subject/>
  <dc:creator>UK Health Security Agency</dc:creator>
  <cp:keywords/>
  <dc:description/>
  <cp:lastModifiedBy>Simon Port</cp:lastModifiedBy>
  <cp:revision/>
  <dcterms:created xsi:type="dcterms:W3CDTF">2025-12-19T18:05:33Z</dcterms:created>
  <dcterms:modified xsi:type="dcterms:W3CDTF">2026-03-18T10:13:53Z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0x0101007DBD0462B5A2B0419358144C4E4DAF2A</vt:lpwstr>
  </property>
  <property fmtid="{D5CDD505-2E9C-101B-9397-08002B2CF9AE}" pid="3" name="Classification2024">
    <vt:lpwstr/>
  </property>
  <property fmtid="{D5CDD505-2E9C-101B-9397-08002B2CF9AE}" pid="4" name="h707ac684273481ab17a4145391185ff">
    <vt:lpwstr/>
  </property>
  <property fmtid="{D5CDD505-2E9C-101B-9397-08002B2CF9AE}" pid="5" name="be86b2e15de0403d9878a56edadc83ea">
    <vt:lpwstr/>
  </property>
  <property fmtid="{D5CDD505-2E9C-101B-9397-08002B2CF9AE}" pid="6" name="MediaServiceImageTags">
    <vt:lpwstr/>
  </property>
  <property fmtid="{D5CDD505-2E9C-101B-9397-08002B2CF9AE}" pid="7" name="j0a14c434938430488a3bcd6843b2e00">
    <vt:lpwstr/>
  </property>
  <property fmtid="{D5CDD505-2E9C-101B-9397-08002B2CF9AE}" pid="8" name="DocumentType">
    <vt:lpwstr/>
  </property>
  <property fmtid="{D5CDD505-2E9C-101B-9397-08002B2CF9AE}" pid="9" name="FlagAsARecord">
    <vt:lpwstr/>
  </property>
  <property fmtid="{D5CDD505-2E9C-101B-9397-08002B2CF9AE}" pid="10" name="o7797b121af44a7a95ab65e596bbbf2b">
    <vt:lpwstr/>
  </property>
  <property fmtid="{D5CDD505-2E9C-101B-9397-08002B2CF9AE}" pid="11" name="DocumentStatus">
    <vt:lpwstr/>
  </property>
</Properties>
</file>