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8684E0CE-96F5-48E4-8776-04DC8406E978}" xr6:coauthVersionLast="47" xr6:coauthVersionMax="47" xr10:uidLastSave="{00000000-0000-0000-0000-000000000000}"/>
  <bookViews>
    <workbookView xWindow="-110" yWindow="-110" windowWidth="19420" windowHeight="115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6" i="14" l="1"/>
  <c r="N376" i="14"/>
  <c r="O376" i="14"/>
  <c r="P376" i="14"/>
  <c r="Q376" i="14"/>
  <c r="R376" i="14"/>
  <c r="S376" i="14"/>
  <c r="L130" i="12"/>
  <c r="M130" i="12"/>
  <c r="N130" i="12"/>
  <c r="O130" i="12"/>
  <c r="P130" i="12"/>
  <c r="Q130" i="12"/>
  <c r="K130" i="12"/>
  <c r="C130" i="12"/>
  <c r="D130" i="12"/>
  <c r="E130" i="12"/>
  <c r="F130" i="12"/>
  <c r="G130" i="12"/>
  <c r="H130" i="12"/>
  <c r="I130" i="12"/>
  <c r="B378" i="13"/>
  <c r="J378" i="13"/>
  <c r="J130" i="12" l="1"/>
  <c r="M375" i="14"/>
  <c r="N375" i="14"/>
  <c r="O375" i="14"/>
  <c r="P375" i="14"/>
  <c r="Q375" i="14"/>
  <c r="R375" i="14"/>
  <c r="S375" i="14"/>
  <c r="B377" i="13"/>
  <c r="J377" i="13"/>
  <c r="M374" i="14"/>
  <c r="N374" i="14"/>
  <c r="O374" i="14"/>
  <c r="P374" i="14"/>
  <c r="Q374" i="14"/>
  <c r="R374" i="14"/>
  <c r="S374" i="14"/>
  <c r="B376" i="13"/>
  <c r="J376" i="13"/>
  <c r="M373" i="14"/>
  <c r="N373" i="14"/>
  <c r="O373" i="14"/>
  <c r="P373" i="14"/>
  <c r="Q373" i="14"/>
  <c r="R373" i="14"/>
  <c r="S373" i="14"/>
  <c r="B130" i="12" l="1"/>
  <c r="L129" i="12"/>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L36" i="11" s="1"/>
  <c r="M127" i="12"/>
  <c r="M36" i="11" s="1"/>
  <c r="N127" i="12"/>
  <c r="N36" i="11" s="1"/>
  <c r="O127" i="12"/>
  <c r="O36" i="11" s="1"/>
  <c r="P127" i="12"/>
  <c r="P36" i="11" s="1"/>
  <c r="Q127" i="12"/>
  <c r="Q36" i="11" s="1"/>
  <c r="K127" i="12"/>
  <c r="K36" i="11" s="1"/>
  <c r="C127" i="12"/>
  <c r="C36" i="11" s="1"/>
  <c r="D127" i="12"/>
  <c r="D36" i="11" s="1"/>
  <c r="E127" i="12"/>
  <c r="E36" i="11" s="1"/>
  <c r="F127" i="12"/>
  <c r="F36" i="11" s="1"/>
  <c r="G127" i="12"/>
  <c r="G36" i="11" s="1"/>
  <c r="H127" i="12"/>
  <c r="H36" i="11" s="1"/>
  <c r="I127" i="12"/>
  <c r="I36" i="11" s="1"/>
  <c r="J36" i="11" l="1"/>
  <c r="B36" i="11"/>
  <c r="J127" i="12"/>
  <c r="B369" i="13"/>
  <c r="J369" i="13"/>
  <c r="B368" i="13" l="1"/>
  <c r="J368" i="13"/>
  <c r="J365" i="14" l="1"/>
  <c r="J366" i="14" s="1"/>
  <c r="J367" i="14" s="1"/>
  <c r="J368" i="14" s="1"/>
  <c r="J369" i="14" s="1"/>
  <c r="J370" i="14" s="1"/>
  <c r="J371" i="14" s="1"/>
  <c r="J372" i="14" s="1"/>
  <c r="J373" i="14" s="1"/>
  <c r="J374" i="14" s="1"/>
  <c r="J375" i="14" s="1"/>
  <c r="J376" i="14" s="1"/>
  <c r="I365" i="14"/>
  <c r="I366" i="14" s="1"/>
  <c r="I367" i="14" s="1"/>
  <c r="I368" i="14" s="1"/>
  <c r="I369" i="14" s="1"/>
  <c r="I370" i="14" s="1"/>
  <c r="I371" i="14" s="1"/>
  <c r="I372" i="14" s="1"/>
  <c r="I373" i="14" s="1"/>
  <c r="I374" i="14" s="1"/>
  <c r="I375" i="14" s="1"/>
  <c r="I376" i="14" s="1"/>
  <c r="H365" i="14"/>
  <c r="H366" i="14" s="1"/>
  <c r="H367" i="14" s="1"/>
  <c r="H368" i="14" s="1"/>
  <c r="H369" i="14" s="1"/>
  <c r="H370" i="14" s="1"/>
  <c r="H371" i="14" s="1"/>
  <c r="H372" i="14" s="1"/>
  <c r="H373" i="14" s="1"/>
  <c r="H374" i="14" s="1"/>
  <c r="H375" i="14" s="1"/>
  <c r="H376" i="14" s="1"/>
  <c r="G365" i="14"/>
  <c r="G366" i="14" s="1"/>
  <c r="G367" i="14" s="1"/>
  <c r="G368" i="14" s="1"/>
  <c r="G369" i="14" s="1"/>
  <c r="G370" i="14" s="1"/>
  <c r="G371" i="14" s="1"/>
  <c r="G372" i="14" s="1"/>
  <c r="G373" i="14" s="1"/>
  <c r="G374" i="14" s="1"/>
  <c r="G375" i="14" s="1"/>
  <c r="G376" i="14" s="1"/>
  <c r="F365" i="14"/>
  <c r="F366" i="14" s="1"/>
  <c r="F367" i="14" s="1"/>
  <c r="F368" i="14" s="1"/>
  <c r="F369" i="14" s="1"/>
  <c r="F370" i="14" s="1"/>
  <c r="F371" i="14" s="1"/>
  <c r="F372" i="14" s="1"/>
  <c r="F373" i="14" s="1"/>
  <c r="F374" i="14" s="1"/>
  <c r="F375" i="14" s="1"/>
  <c r="F376" i="14" s="1"/>
  <c r="E365" i="14"/>
  <c r="E366" i="14" s="1"/>
  <c r="E367" i="14" s="1"/>
  <c r="E368" i="14" s="1"/>
  <c r="E369" i="14" s="1"/>
  <c r="E370" i="14" s="1"/>
  <c r="E371" i="14" s="1"/>
  <c r="E372" i="14" s="1"/>
  <c r="E373" i="14" s="1"/>
  <c r="E374" i="14" s="1"/>
  <c r="E375" i="14" s="1"/>
  <c r="E376" i="14" s="1"/>
  <c r="D365" i="14"/>
  <c r="D366" i="14" s="1"/>
  <c r="D367" i="14" s="1"/>
  <c r="D368" i="14" s="1"/>
  <c r="D369" i="14" s="1"/>
  <c r="D370" i="14" s="1"/>
  <c r="D371" i="14" s="1"/>
  <c r="D372" i="14" s="1"/>
  <c r="D373" i="14" s="1"/>
  <c r="D374" i="14" s="1"/>
  <c r="D375" i="14" s="1"/>
  <c r="D376" i="14" s="1"/>
  <c r="B367" i="13"/>
  <c r="J367" i="13"/>
  <c r="L376" i="14" s="1"/>
  <c r="C376" i="14" l="1"/>
  <c r="L374" i="14"/>
  <c r="L375" i="14"/>
  <c r="C375" i="14"/>
  <c r="C374" i="14"/>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H14" i="9"/>
  <c r="E14" i="9"/>
  <c r="L14" i="9"/>
  <c r="K14" i="9"/>
  <c r="B14" i="9"/>
  <c r="O14" i="9"/>
  <c r="I11" i="15"/>
  <c r="N14" i="9"/>
  <c r="I14" i="9"/>
  <c r="P14" i="9"/>
  <c r="F11" i="15"/>
  <c r="L11" i="15"/>
  <c r="L15" i="9"/>
  <c r="M11" i="15"/>
  <c r="K11" i="15"/>
  <c r="C11" i="15"/>
  <c r="M14" i="9"/>
  <c r="J14" i="9"/>
  <c r="G11" i="15"/>
  <c r="E11" i="15"/>
  <c r="D11" i="15"/>
  <c r="H11" i="15"/>
  <c r="A14" i="9"/>
  <c r="A5" i="15"/>
  <c r="G14" i="9"/>
  <c r="F14" i="9"/>
  <c r="A11" i="15"/>
  <c r="N11" i="15"/>
  <c r="C14" i="9"/>
  <c r="Q11" i="15"/>
  <c r="P11" i="15"/>
  <c r="O11" i="15"/>
  <c r="D14" i="9"/>
  <c r="Q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J11" i="15"/>
  <c r="K5" i="15"/>
  <c r="C15" i="9"/>
  <c r="D5" i="9"/>
  <c r="E5" i="15"/>
  <c r="D15" i="9"/>
  <c r="A13" i="15"/>
  <c r="H5" i="15"/>
  <c r="A12" i="15"/>
  <c r="M5" i="9"/>
  <c r="M14" i="15"/>
  <c r="L5" i="9"/>
  <c r="G14" i="15"/>
  <c r="N12" i="15"/>
  <c r="H5" i="9"/>
  <c r="B14" i="15"/>
  <c r="I12" i="15"/>
  <c r="N15" i="9"/>
  <c r="L5" i="15"/>
  <c r="P5" i="15"/>
  <c r="B11" i="15"/>
  <c r="O12" i="15"/>
  <c r="H14" i="15"/>
  <c r="F5" i="15"/>
  <c r="C6" i="15"/>
  <c r="C5" i="9"/>
  <c r="G12" i="15"/>
  <c r="Q13" i="15"/>
  <c r="K15" i="9"/>
  <c r="M6" i="15"/>
  <c r="J14" i="15"/>
  <c r="H15" i="9"/>
  <c r="N5" i="9"/>
  <c r="L13" i="15"/>
  <c r="K13" i="15"/>
  <c r="H12" i="15"/>
  <c r="K5" i="9"/>
  <c r="E5" i="9"/>
  <c r="O5" i="15"/>
  <c r="N5" i="15"/>
  <c r="B12" i="15"/>
  <c r="F15" i="9"/>
  <c r="P13" i="15"/>
  <c r="G15" i="9"/>
  <c r="G5" i="9"/>
  <c r="C5" i="15"/>
  <c r="P15" i="9"/>
  <c r="M13" i="15"/>
  <c r="A15" i="9"/>
  <c r="C14" i="15"/>
  <c r="F12" i="15"/>
  <c r="I5" i="15"/>
  <c r="P5" i="9"/>
  <c r="E13" i="15"/>
  <c r="L12" i="15"/>
  <c r="I5" i="9"/>
  <c r="I15" i="9"/>
  <c r="O5" i="9"/>
  <c r="Q15" i="9"/>
  <c r="O15" i="9"/>
  <c r="F5" i="9"/>
  <c r="A5" i="9"/>
  <c r="C13" i="15"/>
  <c r="E15" i="9"/>
  <c r="D5" i="15"/>
  <c r="Q5" i="9"/>
  <c r="O14" i="15"/>
  <c r="O13" i="15"/>
  <c r="Q12" i="15"/>
  <c r="L14" i="15"/>
  <c r="H13" i="15"/>
  <c r="M5" i="15"/>
  <c r="Q14" i="15"/>
  <c r="P14" i="15"/>
  <c r="F14" i="15"/>
  <c r="B15" i="9"/>
  <c r="D13" i="15"/>
  <c r="E14" i="15"/>
  <c r="G5" i="15"/>
  <c r="N14" i="15"/>
  <c r="L6" i="15"/>
  <c r="M15" i="9"/>
  <c r="J12" i="15"/>
  <c r="P12" i="15"/>
  <c r="J15" i="9"/>
  <c r="C6" i="9"/>
  <c r="D12" i="15"/>
  <c r="A6" i="15"/>
  <c r="G13" i="15"/>
  <c r="Q5" i="15"/>
  <c r="I13" i="15"/>
  <c r="D14" i="15"/>
  <c r="I14" i="15"/>
  <c r="F13" i="15"/>
  <c r="N13" i="15"/>
  <c r="M12" i="15"/>
  <c r="K12" i="15"/>
  <c r="K14" i="15"/>
  <c r="J13" i="15"/>
  <c r="B13" i="15"/>
  <c r="C12" i="15"/>
  <c r="A14" i="15"/>
  <c r="E12"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O6" i="15"/>
  <c r="B5" i="9"/>
  <c r="B15" i="15"/>
  <c r="L6" i="9"/>
  <c r="C15" i="15"/>
  <c r="M6" i="9"/>
  <c r="J5" i="9"/>
  <c r="O6" i="9"/>
  <c r="E6" i="9"/>
  <c r="F15" i="15"/>
  <c r="F6" i="15"/>
  <c r="I6" i="9"/>
  <c r="H6" i="9"/>
  <c r="D15" i="15"/>
  <c r="K6" i="15"/>
  <c r="D16" i="9"/>
  <c r="B6" i="9"/>
  <c r="E16" i="9"/>
  <c r="B6" i="15"/>
  <c r="L15" i="15"/>
  <c r="K16" i="9"/>
  <c r="E6" i="15"/>
  <c r="O16" i="9"/>
  <c r="J6" i="9"/>
  <c r="Q7" i="9"/>
  <c r="D6" i="15"/>
  <c r="Q7" i="15"/>
  <c r="J16" i="9"/>
  <c r="Q6" i="9"/>
  <c r="E15" i="15"/>
  <c r="L16" i="9"/>
  <c r="G6" i="15"/>
  <c r="F6" i="9"/>
  <c r="N6" i="15"/>
  <c r="N16" i="9"/>
  <c r="K6" i="9"/>
  <c r="M16" i="9"/>
  <c r="H15" i="15"/>
  <c r="I6" i="15"/>
  <c r="O15" i="15"/>
  <c r="P6" i="15"/>
  <c r="B16" i="9"/>
  <c r="N6" i="9"/>
  <c r="J5" i="15"/>
  <c r="P15" i="15"/>
  <c r="Q15" i="15"/>
  <c r="F16" i="9"/>
  <c r="G6" i="9"/>
  <c r="G16" i="9"/>
  <c r="A6" i="9"/>
  <c r="Q6" i="15"/>
  <c r="P6" i="9"/>
  <c r="B5" i="15"/>
  <c r="D6" i="9"/>
  <c r="H6" i="15"/>
  <c r="J15" i="15"/>
  <c r="N15" i="15"/>
  <c r="J6" i="15"/>
  <c r="Q16" i="9"/>
  <c r="C16" i="9"/>
  <c r="K15" i="15"/>
  <c r="A15" i="15"/>
  <c r="A16" i="9"/>
  <c r="H16" i="9"/>
  <c r="I16" i="9"/>
  <c r="P16" i="9"/>
  <c r="G15" i="15"/>
  <c r="M15" i="15"/>
  <c r="I15" i="15"/>
  <c r="A7"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M7" i="15"/>
  <c r="L7" i="15"/>
  <c r="D7" i="9"/>
  <c r="B7" i="9"/>
  <c r="N7" i="15"/>
  <c r="C7" i="9"/>
  <c r="J7" i="9"/>
  <c r="C7" i="15"/>
  <c r="H7" i="9"/>
  <c r="G7" i="15"/>
  <c r="L7" i="9"/>
  <c r="K7" i="15"/>
  <c r="J7" i="15"/>
  <c r="M7" i="9"/>
  <c r="D7" i="15"/>
  <c r="A8" i="15"/>
  <c r="Q8" i="15"/>
  <c r="A7" i="9"/>
  <c r="E7" i="15"/>
  <c r="P7" i="9"/>
  <c r="K7" i="9"/>
  <c r="N7" i="9"/>
  <c r="F7" i="9"/>
  <c r="I7" i="9"/>
  <c r="E7" i="9"/>
  <c r="I7" i="15"/>
  <c r="O7" i="9"/>
  <c r="H7" i="15"/>
  <c r="P7" i="15"/>
  <c r="O7" i="15"/>
  <c r="F7" i="15"/>
  <c r="G7" i="9"/>
  <c r="B7"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M8" i="9"/>
  <c r="E8" i="15"/>
  <c r="F11" i="9"/>
  <c r="K12" i="9"/>
  <c r="L8" i="9"/>
  <c r="A8" i="9"/>
  <c r="Q8" i="9"/>
  <c r="C8" i="15"/>
  <c r="J12" i="9"/>
  <c r="L12" i="9"/>
  <c r="I8" i="9"/>
  <c r="Q9" i="15"/>
  <c r="J8" i="9"/>
  <c r="L11" i="9"/>
  <c r="O11" i="9"/>
  <c r="O8" i="9"/>
  <c r="Q11" i="9"/>
  <c r="H8" i="15"/>
  <c r="H11" i="9"/>
  <c r="N8" i="9"/>
  <c r="G12" i="9"/>
  <c r="I8" i="15"/>
  <c r="H12" i="9"/>
  <c r="M12" i="9"/>
  <c r="O8" i="15"/>
  <c r="K11" i="9"/>
  <c r="I11" i="9"/>
  <c r="G8" i="9"/>
  <c r="F12" i="9"/>
  <c r="J8" i="15"/>
  <c r="Q12" i="9"/>
  <c r="G11" i="9"/>
  <c r="G8" i="15"/>
  <c r="M8" i="15"/>
  <c r="P8" i="9"/>
  <c r="P12" i="9"/>
  <c r="O12" i="9"/>
  <c r="J11" i="9"/>
  <c r="K8" i="15"/>
  <c r="H8" i="9"/>
  <c r="D8" i="9"/>
  <c r="D11" i="9"/>
  <c r="B8" i="15"/>
  <c r="L8" i="15"/>
  <c r="A11" i="9"/>
  <c r="D8" i="15"/>
  <c r="N11" i="9"/>
  <c r="E11" i="9"/>
  <c r="N12" i="9"/>
  <c r="A12" i="9"/>
  <c r="P8" i="15"/>
  <c r="F8" i="15"/>
  <c r="K8" i="9"/>
  <c r="C8" i="9"/>
  <c r="M11" i="9"/>
  <c r="E12" i="9"/>
  <c r="N8" i="15"/>
  <c r="E8" i="9"/>
  <c r="F8" i="9"/>
  <c r="P11" i="9"/>
  <c r="B8" i="9"/>
  <c r="D12" i="9"/>
  <c r="I12"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G9" i="9"/>
  <c r="A9" i="15"/>
  <c r="G9" i="15"/>
  <c r="D9" i="15"/>
  <c r="A9" i="9"/>
  <c r="P9" i="15"/>
  <c r="D9" i="9"/>
  <c r="O9" i="9"/>
  <c r="K9" i="15"/>
  <c r="K9" i="9"/>
  <c r="B9" i="9"/>
  <c r="C9" i="15"/>
  <c r="J9" i="9"/>
  <c r="E9" i="15"/>
  <c r="O9" i="15"/>
  <c r="N9" i="9"/>
  <c r="L9" i="9"/>
  <c r="F9" i="9"/>
  <c r="H9" i="9"/>
  <c r="C9" i="9"/>
  <c r="I9" i="15"/>
  <c r="B9" i="15"/>
  <c r="L9" i="15"/>
  <c r="E9" i="9"/>
  <c r="F9" i="15"/>
  <c r="H9" i="15"/>
  <c r="M9" i="9"/>
  <c r="M9" i="15"/>
  <c r="Q9" i="9"/>
  <c r="I9" i="9"/>
  <c r="N9" i="15"/>
  <c r="J9" i="15"/>
  <c r="P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L18" i="9"/>
  <c r="C18" i="9"/>
  <c r="D18" i="9"/>
  <c r="F18" i="9"/>
  <c r="E18" i="9"/>
  <c r="M18" i="9"/>
  <c r="N18" i="9"/>
  <c r="J18" i="9"/>
  <c r="K18" i="9"/>
  <c r="G18" i="9"/>
  <c r="P18" i="9"/>
  <c r="O18" i="9"/>
  <c r="B18" i="9"/>
  <c r="Q18" i="9"/>
  <c r="A18" i="9"/>
  <c r="H18" i="9"/>
  <c r="I18" i="9"/>
  <c r="AJ24" i="14" l="1"/>
  <c r="AB24" i="14"/>
  <c r="AI24" i="14"/>
  <c r="AA24" i="14"/>
  <c r="AH24" i="14"/>
  <c r="Z24" i="14"/>
  <c r="AO24" i="14"/>
  <c r="AG24" i="14"/>
  <c r="Y24" i="14"/>
  <c r="X25" i="14"/>
  <c r="AN24" i="14"/>
  <c r="AF24" i="14"/>
  <c r="AM24" i="14"/>
  <c r="AE24" i="14"/>
  <c r="AL24" i="14"/>
  <c r="AD24" i="14"/>
  <c r="AK24" i="14"/>
  <c r="AC24" i="14"/>
  <c r="M19" i="9"/>
  <c r="N19" i="9"/>
  <c r="C19" i="9"/>
  <c r="E19" i="9"/>
  <c r="K19" i="9"/>
  <c r="F19" i="9"/>
  <c r="J19" i="9"/>
  <c r="O19" i="9"/>
  <c r="D19" i="9"/>
  <c r="L19" i="9"/>
  <c r="B19" i="9"/>
  <c r="A19" i="9"/>
  <c r="P19" i="9"/>
  <c r="H19" i="9"/>
  <c r="Q19" i="9"/>
  <c r="I19" i="9"/>
  <c r="G19" i="9"/>
  <c r="AJ25" i="14" l="1"/>
  <c r="AB25" i="14"/>
  <c r="AI25" i="14"/>
  <c r="AA25" i="14"/>
  <c r="AH25" i="14"/>
  <c r="Z25" i="14"/>
  <c r="AO25" i="14"/>
  <c r="AG25" i="14"/>
  <c r="Y25" i="14"/>
  <c r="AN25" i="14"/>
  <c r="AF25" i="14"/>
  <c r="AM25" i="14"/>
  <c r="AE25" i="14"/>
  <c r="AL25" i="14"/>
  <c r="AD25" i="14"/>
  <c r="AC25" i="14"/>
  <c r="AK25" i="14"/>
  <c r="K20" i="9"/>
  <c r="D20" i="9"/>
  <c r="E20" i="9"/>
  <c r="L20" i="9"/>
  <c r="J20" i="9"/>
  <c r="F20" i="9"/>
  <c r="B20" i="9"/>
  <c r="Q20" i="9"/>
  <c r="M20" i="9"/>
  <c r="C20" i="9"/>
  <c r="I20" i="9"/>
  <c r="A20" i="9"/>
  <c r="P20" i="9"/>
  <c r="H20" i="9"/>
  <c r="G20" i="9"/>
  <c r="N20" i="9"/>
  <c r="O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<sst xmlns="http://schemas.openxmlformats.org/spreadsheetml/2006/main" count="1343" uniqueCount="755">
  <si>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</si>
  <si>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</si>
  <si>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</si>
  <si>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</si>
  <si>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</si>
  <si>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</si>
  <si>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</si>
  <si>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</si>
  <si>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</si>
  <si>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</si>
  <si>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</si>
  <si>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</si>
  <si>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</si>
  <si>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</si>
  <si>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</si>
  <si>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</si>
  <si>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</si>
  <si>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</si>
  <si>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</si>
  <si>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</si>
  <si>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</si>
  <si>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</si>
  <si>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</si>
  <si>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</si>
  <si>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</si>
  <si>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</si>
  <si>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</si>
  <si>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</si>
  <si>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</si>
  <si>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</si>
  <si>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</si>
  <si>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</si>
  <si>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</si>
  <si>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</si>
  <si>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</si>
  <si>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</si>
  <si>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</si>
  <si>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</si>
  <si>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</si>
  <si>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</si>
  <si>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</si>
  <si>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</si>
  <si>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</si>
  <si>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</si>
  <si>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</si>
  <si>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</si>
  <si>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</si>
  <si>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</si>
  <si>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</si>
  <si>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</si>
  <si>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</si>
  <si>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</si>
  <si>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</si>
  <si>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</si>
  <si>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</si>
  <si>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</si>
  <si>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</si>
  <si>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</si>
  <si>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</si>
  <si>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</si>
  <si>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</si>
  <si>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</si>
  <si>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</si>
  <si>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</si>
  <si>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</si>
  <si>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</si>
  <si>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</si>
  <si>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</si>
  <si>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</si>
  <si>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</si>
  <si>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</si>
  <si>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</si>
  <si>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</si>
  <si>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</si>
  <si>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</si>
  <si>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</si>
  <si>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</si>
  <si>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</si>
  <si>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</si>
  <si>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</si>
  <si>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</si>
  <si>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</si>
  <si>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</si>
  <si>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</si>
  <si>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</si>
  <si>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</si>
  <si>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</si>
  <si>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</si>
  <si>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</si>
  <si>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</si>
  <si>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</si>
  <si>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</si>
  <si>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</si>
  <si>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</si>
  <si>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</si>
  <si>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</si>
  <si>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</si>
  <si>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</si>
  <si>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</si>
  <si>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</si>
  <si>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</si>
  <si>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</si>
  <si>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</si>
  <si>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</si>
  <si>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</si>
  <si>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</si>
  <si>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</si>
  <si>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</si>
  <si>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</si>
  <si>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</si>
  <si>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</si>
  <si>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</si>
  <si>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</si>
  <si>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</si>
  <si>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</si>
  <si>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</si>
  <si>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</si>
  <si>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</si>
  <si>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</si>
  <si>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</si>
  <si>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</si>
  <si>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</si>
  <si>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</si>
  <si>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</si>
  <si>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</si>
  <si>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</si>
  <si>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</si>
  <si>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</si>
  <si>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</si>
  <si>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</si>
  <si>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</si>
  <si>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</si>
  <si>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</si>
  <si>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</si>
  <si>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</si>
  <si>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</si>
  <si>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</si>
  <si>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</si>
  <si>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</si>
  <si>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</si>
  <si>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</si>
  <si>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</si>
  <si>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</si>
  <si>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</si>
  <si>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</si>
  <si>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</si>
  <si>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</si>
  <si>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</si>
  <si>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</si>
  <si>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</si>
  <si>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</si>
  <si>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</si>
  <si>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</si>
  <si>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</si>
  <si>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</si>
  <si>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</si>
  <si>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</si>
  <si>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</si>
  <si>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</si>
  <si>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</si>
  <si>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</si>
  <si>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</si>
  <si>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</si>
  <si>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</si>
  <si>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</si>
  <si>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</si>
  <si>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</si>
  <si>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</si>
  <si>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</si>
  <si>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</si>
  <si>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</si>
  <si>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</si>
  <si>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</si>
  <si>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</si>
  <si>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</si>
  <si>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</si>
  <si>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</si>
  <si>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</si>
  <si>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</si>
  <si>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</si>
  <si>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</si>
  <si>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</si>
  <si>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</si>
  <si>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</si>
  <si>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</si>
  <si>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</si>
  <si>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</si>
  <si>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</si>
  <si>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</si>
  <si>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</si>
  <si>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</si>
  <si>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</si>
  <si>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</si>
  <si>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</si>
  <si>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</si>
  <si>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</si>
  <si>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</si>
  <si>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</si>
  <si>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</si>
  <si>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</si>
  <si>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</si>
  <si>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</si>
  <si>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</si>
  <si>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</si>
  <si>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</si>
  <si>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</si>
  <si>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</si>
  <si>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</si>
  <si>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</si>
  <si>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</si>
  <si>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</si>
  <si>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</si>
  <si>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</si>
  <si>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</si>
  <si>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</si>
  <si>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</si>
  <si>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</si>
  <si>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</si>
  <si>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</si>
  <si>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</si>
  <si>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</si>
  <si>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</si>
  <si>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</si>
  <si>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</si>
  <si>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</si>
  <si>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</si>
  <si>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</si>
  <si>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</si>
  <si>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</si>
  <si>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</si>
  <si>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</si>
  <si>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</si>
  <si>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</si>
  <si>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</si>
  <si>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</si>
  <si>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</si>
  <si>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</si>
  <si>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</si>
  <si>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</si>
  <si>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</si>
  <si>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</si>
  <si>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</si>
  <si>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</si>
  <si>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</si>
  <si>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</si>
  <si>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</si>
  <si>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</si>
  <si>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</si>
  <si>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</si>
  <si>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</si>
  <si>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</si>
  <si>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</si>
  <si>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</si>
  <si>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</si>
  <si>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</si>
  <si>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</si>
  <si>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</si>
  <si>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</si>
  <si>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</si>
  <si>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</si>
  <si>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</si>
  <si>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</si>
  <si>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</si>
  <si>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</si>
  <si>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</si>
  <si>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</si>
  <si>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</si>
  <si>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</si>
  <si>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</si>
  <si>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</si>
  <si>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</si>
  <si>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</si>
  <si>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</si>
  <si>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</si>
  <si>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</si>
  <si>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</si>
  <si>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</si>
  <si>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</si>
  <si>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</si>
  <si>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</si>
  <si>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</si>
  <si>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</si>
  <si>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</si>
  <si>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</si>
  <si>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</si>
  <si>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</si>
  <si>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</si>
  <si>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</si>
  <si>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</si>
  <si>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</si>
  <si>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</si>
  <si>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</si>
  <si>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</si>
  <si>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</si>
  <si>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</si>
  <si>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</si>
  <si>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</si>
  <si>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</si>
  <si>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</si>
  <si>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</si>
  <si>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</si>
  <si>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</si>
  <si>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</si>
  <si>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</si>
  <si>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</si>
  <si>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</si>
  <si>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</si>
  <si>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</si>
  <si>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</si>
  <si>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</si>
  <si>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</si>
  <si>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</si>
  <si>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</si>
  <si>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</si>
  <si>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</si>
  <si>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</si>
  <si>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</si>
  <si>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</si>
  <si>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</si>
  <si>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</si>
  <si>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</si>
  <si>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</si>
  <si>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</si>
  <si>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</si>
  <si>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</si>
  <si>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</si>
  <si>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</si>
  <si>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</si>
  <si>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</si>
  <si>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</si>
  <si>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</si>
  <si>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</si>
  <si>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</si>
  <si>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</si>
  <si>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</si>
  <si>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</si>
  <si>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</si>
  <si>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</si>
  <si>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</si>
  <si>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</si>
  <si>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</si>
  <si>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</si>
  <si>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</si>
  <si>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</si>
  <si>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</si>
  <si>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</si>
  <si>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</si>
  <si>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</si>
  <si>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</si>
  <si>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</si>
  <si>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</si>
  <si>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</si>
  <si>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</si>
  <si>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</si>
  <si>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</si>
  <si>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</si>
  <si>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</si>
  <si>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</si>
  <si>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</si>
  <si>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</si>
  <si>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</si>
  <si>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</si>
  <si>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</si>
  <si>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</si>
  <si>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</si>
  <si>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</si>
  <si>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</si>
  <si>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</si>
  <si>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</si>
  <si>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</si>
  <si>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</si>
  <si>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</si>
  <si>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</si>
  <si>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</si>
  <si>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</si>
  <si>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</si>
  <si>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</si>
  <si>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</si>
  <si>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</si>
  <si>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</si>
  <si>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</si>
  <si>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</si>
  <si>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</si>
  <si>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</si>
  <si>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</si>
  <si>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</si>
  <si>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</si>
  <si>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</si>
  <si>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</si>
  <si>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</si>
  <si>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</si>
  <si>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</si>
  <si>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</si>
  <si>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</si>
  <si>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</si>
  <si>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</si>
  <si>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</si>
  <si>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</si>
  <si>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</si>
  <si>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</si>
  <si>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</si>
  <si>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</si>
  <si>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</si>
  <si>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</si>
  <si>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</si>
  <si>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</si>
  <si>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</si>
  <si>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</si>
  <si>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</si>
  <si>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</si>
  <si>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</si>
  <si>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</si>
  <si>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</si>
  <si>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</si>
  <si>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</si>
  <si>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</si>
  <si>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</si>
  <si>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</si>
  <si>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</si>
  <si>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</si>
  <si>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</si>
  <si>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</si>
  <si>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</si>
  <si>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</si>
  <si>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</si>
  <si>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</si>
  <si>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</si>
  <si>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</si>
  <si>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</si>
  <si>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</si>
  <si>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</si>
  <si>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</si>
  <si>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</si>
  <si>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</si>
  <si>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</si>
  <si>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</si>
  <si>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</si>
  <si>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</si>
  <si>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</si>
  <si>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</si>
  <si>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</si>
  <si>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</si>
  <si>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</si>
  <si>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</si>
  <si>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</si>
  <si>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</si>
  <si>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</si>
  <si>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</si>
  <si>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</si>
  <si>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</si>
  <si>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</si>
  <si>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</si>
  <si>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</si>
  <si>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</si>
  <si>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</si>
  <si>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</si>
  <si>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</si>
  <si>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</si>
  <si>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</si>
  <si>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</si>
  <si>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</si>
  <si>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</si>
  <si>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</si>
  <si>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</si>
  <si>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</si>
  <si>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</si>
  <si>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</si>
  <si>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</si>
  <si>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</si>
  <si>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</si>
  <si>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</si>
  <si>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</si>
  <si>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</si>
  <si>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</si>
  <si>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</si>
  <si>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</si>
  <si>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</si>
  <si>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</si>
  <si>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</si>
  <si>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</si>
  <si>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</si>
  <si>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</si>
  <si>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</si>
  <si>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</si>
  <si>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</si>
  <si>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</si>
  <si>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</si>
  <si>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</si>
  <si>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</si>
  <si>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</si>
  <si>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</si>
  <si>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</si>
  <si>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</si>
  <si>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</si>
  <si>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</si>
  <si>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</si>
  <si>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</si>
  <si>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</si>
  <si>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</si>
  <si>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</si>
  <si>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</si>
  <si>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</si>
  <si>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</si>
  <si>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</si>
  <si>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</si>
  <si>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</si>
  <si>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</si>
  <si>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</si>
  <si>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</si>
  <si>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</si>
  <si>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</si>
  <si>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</si>
  <si>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</si>
  <si>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</si>
  <si>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</si>
  <si>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</si>
  <si>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</si>
  <si>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</si>
  <si>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</si>
  <si>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</si>
  <si>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</si>
  <si>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</si>
  <si>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</si>
  <si>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</si>
  <si>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</si>
  <si>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</si>
  <si>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</si>
  <si>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</si>
  <si>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</si>
  <si>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</si>
  <si>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</si>
  <si>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</si>
  <si>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</si>
  <si>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</si>
  <si>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</si>
  <si>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</si>
  <si>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</si>
  <si>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</si>
  <si>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</si>
  <si>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</si>
  <si>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</si>
  <si>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</si>
  <si>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</si>
  <si>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</si>
  <si>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</si>
  <si>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</si>
  <si>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</si>
  <si>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</si>
  <si>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</si>
  <si>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</si>
  <si>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</si>
  <si>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</si>
  <si>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</si>
  <si>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</si>
  <si>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</si>
  <si>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</si>
  <si>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</si>
  <si>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</si>
  <si>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</si>
  <si>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</si>
  <si>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</si>
  <si>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</si>
  <si>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</si>
  <si>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</si>
  <si>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</si>
  <si>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</si>
  <si>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</si>
  <si>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</si>
  <si>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</si>
  <si>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</si>
  <si>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</si>
  <si>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</si>
  <si>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</si>
  <si>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</si>
  <si>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</si>
  <si>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</si>
  <si>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</si>
  <si>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</si>
  <si>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</si>
  <si>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</si>
  <si>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</si>
  <si>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</si>
  <si>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</si>
  <si>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</si>
  <si>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</si>
  <si>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</si>
  <si>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</si>
  <si>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</si>
  <si>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</si>
  <si>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</si>
  <si>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</si>
  <si>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</si>
  <si>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</si>
  <si>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</si>
  <si>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</si>
  <si>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</si>
  <si>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</si>
  <si>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</si>
  <si>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</si>
  <si>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</si>
  <si>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</si>
  <si>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</si>
  <si>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</si>
  <si>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</si>
  <si>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</si>
  <si>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</si>
  <si>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</si>
  <si>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</si>
  <si>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</si>
  <si>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</si>
  <si>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</si>
  <si>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</si>
  <si>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</si>
  <si>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</si>
  <si>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</si>
  <si>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</si>
  <si>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</si>
  <si>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</si>
  <si>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</si>
  <si>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</si>
  <si>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</si>
  <si>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</si>
  <si>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</si>
  <si>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</si>
  <si>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</si>
  <si>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</si>
  <si>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</si>
  <si>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</si>
  <si>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</si>
  <si>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</si>
  <si>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</si>
  <si>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</si>
  <si>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</si>
  <si>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</si>
  <si>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</si>
  <si>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</si>
  <si>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</si>
  <si>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</si>
  <si>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</si>
  <si>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</si>
  <si>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</si>
  <si>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</si>
  <si>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</si>
  <si>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</si>
  <si>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</si>
  <si>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</si>
  <si>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</si>
  <si>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</si>
  <si>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</si>
  <si>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</si>
  <si>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</si>
  <si>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</si>
  <si>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</si>
  <si>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</si>
  <si>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</si>
  <si>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</si>
  <si>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</si>
  <si>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</si>
  <si>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</si>
  <si>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</si>
  <si>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</si>
  <si>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</si>
  <si>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</si>
  <si>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</si>
  <si>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</si>
  <si>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</si>
  <si>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</si>
  <si>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</si>
  <si>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</si>
  <si>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</si>
  <si>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</si>
  <si>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</si>
  <si>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</si>
  <si>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</si>
  <si>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</si>
  <si>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</si>
  <si>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</si>
  <si>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</si>
  <si>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</si>
  <si>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</si>
  <si>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</si>
  <si>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</si>
  <si>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</si>
  <si>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</si>
  <si>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</si>
  <si>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</si>
  <si>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</si>
  <si>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</si>
  <si>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</si>
  <si>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</si>
  <si>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</si>
  <si>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</si>
  <si>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</si>
  <si>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</si>
  <si>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</si>
  <si>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</si>
  <si>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</si>
  <si>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</si>
  <si>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</si>
  <si>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</si>
  <si>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</si>
  <si>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</si>
  <si>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</si>
  <si>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</si>
  <si>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</si>
  <si>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</si>
  <si>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</si>
  <si>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</si>
  <si>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</si>
  <si>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</si>
  <si>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</si>
  <si>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</si>
  <si>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</si>
  <si>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</si>
  <si>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</si>
  <si>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</si>
  <si>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</si>
  <si>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</si>
  <si>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</si>
  <si>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</si>
  <si>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</si>
  <si>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</si>
  <si>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</si>
  <si>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</si>
  <si>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</si>
  <si>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</si>
  <si>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</si>
  <si>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September 2025</t>
  </si>
  <si>
    <t>October 2025</t>
  </si>
  <si>
    <t>In the latest year (summary)</t>
  </si>
  <si>
    <t>Inland consumption fell to a record low level this century.</t>
  </si>
  <si>
    <t>In the latest year on a seasonally adjusted and temperature corrected (annualised rates) basis by fuel</t>
  </si>
  <si>
    <t>November 2025</t>
  </si>
  <si>
    <t>December 2025 [provisional]</t>
  </si>
  <si>
    <t>Quarter 3 2025</t>
  </si>
  <si>
    <t>Quarter 4 2025 [provisional]</t>
  </si>
  <si>
    <t>2025 [provisional]</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</si>
  <si>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</si>
  <si>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r>
      <t xml:space="preserve">This spreadsheet contains monthly and quarterly data including </t>
    </r>
    <r>
      <rPr>
        <b/>
        <sz val="12"/>
        <rFont val="Calibri"/>
        <family val="2"/>
        <scheme val="minor"/>
      </rPr>
      <t>new data for December 2025.</t>
    </r>
  </si>
  <si>
    <t>Consumption of petroleum fell by 0.9 per cent with consumption levels for petrol and aviation fuels now above or near pre-pandemic (2019) levels.</t>
  </si>
  <si>
    <t>Total inland consumption of primary fuels, which includes transformation and deliveries into consumption, was 43.6 million tonnes of oil equivalent during the three months to December 2025, 3.5 per cent lower compared to the same period a year earlier. Consumption levels for all primary fuels fell except for wind, solar and hydro. Consumption still remains muted compared with pre-pandemic levels, down 15 per cent on the three months to December 2019 due to reduced fossil fuel and nuclear consumption.</t>
  </si>
  <si>
    <t>Consumption of petroleum fell by 2.0 per cent; petrol consumption is up on last year whilst jet fuel and diesel demand has fallen.</t>
  </si>
  <si>
    <t xml:space="preserve">The revisions period is January to November 2025. Seasonally adjusted and temperature corrected series revised from January 2009 to November 2025.
Revisions are due to updates from data suppliers or the receipt of data replacing estimates unless otherwise stated.                                                                                                                                                                                                                                                                                                                                                                                              </t>
  </si>
  <si>
    <t>Consumption of coal and other solid fuels fell by 53 per cent to a record low level, due to there being no electricity generation from coal in 2025.</t>
  </si>
  <si>
    <t xml:space="preserve">On a seasonally adjusted and temperature corrected (annualised rates) basis, total inland consumption of primary fuels was 163.5 million tonnes of oil equivalent in 2025, down 2.4 per cent compared to 2024 and down 11 per cent on pre-pandemic (2019) levels. </t>
  </si>
  <si>
    <t>Consumption of natural gas fell by 2.6 per cent to a record low level, driven by a reduction in gas demand in the industrial and services sectors.</t>
  </si>
  <si>
    <t>Consumption of bioenergy and waste rose by 0.7 per cent.</t>
  </si>
  <si>
    <t>Consumption of primary electricity (including net imports) fell by 3.4 per cent overall. Nuclear consumption fell by 12 per cent to a record low level due to outages, whilst wind, solar and hydro rose by 7.2 per cent to a record high level due to increased wind capacity and increased solar capacity and sun hours. Net imports of electricity in 2025 fell by 11 per cent.</t>
  </si>
  <si>
    <t xml:space="preserve">On a seasonally adjusted and temperature corrected (annualised rates) basis, total inland consumption of primary fuels was 163.1 million tonnes of oil equivalent during the three months to December 2025, 3.2 per cent lower compared to the same period a year earlier. </t>
  </si>
  <si>
    <t>Consumption of coal and other solid fuels fell by 0.9 per cent; there has been no coal fired generation in the UK since the closure of the Ratcliffe-on-Soar power plant at the end of September 2024.</t>
  </si>
  <si>
    <t>Consumption of natural gas fell by 6.7 per cent with a fall in demand from electricity generators as a result of increased use of renewables, particularly wind and solar; domestic demand rose whilst demand in the industrial and services sectors fell.</t>
  </si>
  <si>
    <t>Consumption of bioenergy and waste fell by 1.0 per cent.</t>
  </si>
  <si>
    <t>Consumption of primary electricity rose by 2.9 per cent, with a fall of 13 per cent in nuclear due to outages and a fall in net imports of electricity of 8.7 per cent, offset by a rise of 23 per cent in wind, solar and hydro consumption due to more favourable weather conditions and increased capacity for renewable generation.</t>
  </si>
  <si>
    <t>Coal and natural gas are temperature corrected (from January 2009, the gas correction now includes gas used in generation); petroleum, bioenergy and waste, and primary electricity are not temperature corrected</t>
  </si>
  <si>
    <t>Total inland consumption of primary fuels, which includes deliveries into consumption, was 161.1 million tonnes of oil equivalent in 2025, down 2.0 per cent compared to 2024 and at a record low in these published data. Consumption levels for coal, gas and nuclear fell to record lows, whilst consumption from bioenergy &amp; waste and wind, solar and hydro rose to record highs. Compared to pre-pandemic (2019) levels, consumption is down 12 per cent, driven by falls in fossil fuel and nuclear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</si>
</sst>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 numFmtId="188" formatCode="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1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3" fontId="2" fillId="0" borderId="0" xfId="0" applyNumberFormat="1" applyFont="1" applyAlignment="1">
      <alignment horizontal="right"/>
    </xf>
    <xf numFmtId="0" fontId="3" fillId="0" borderId="0" xfId="0" applyFont="1"/>
    <xf numFmtId="0" fontId="7" fillId="0" borderId="0" xfId="0" applyFont="1"/>
    <xf numFmtId="0" fontId="9" fillId="0" borderId="0" xfId="0" applyFont="1" applyAlignment="1">
      <alignment vertical="center" wrapText="1"/>
    </xf>
    <xf numFmtId="9" fontId="2" fillId="0" borderId="0" xfId="13" applyFont="1" applyAlignment="1">
      <alignment vertical="center" wrapText="1"/>
    </xf>
    <xf numFmtId="188" fontId="17" fillId="2" borderId="0" xfId="13" applyNumberFormat="1" applyFont="1" applyFill="1"/>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6" totalsRowShown="0">
  <autoFilter ref="A5:Q36"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30" totalsRowShown="0" headerRowDxfId="39" headerRowBorderDxfId="38">
  <autoFilter ref="A6:Q130"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8" totalsRowShown="0" headerRowDxfId="20" dataDxfId="18" headerRowBorderDxfId="19" tableBorderDxfId="17" headerRowCellStyle="Normal 2">
  <autoFilter ref="A6:Q378"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737</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738</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742</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647</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604</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647</v>
      </c>
    </row>
    <row r="23" spans="1:257" s="3" customFormat="1" ht="20.25" customHeight="1" x14ac:dyDescent="0.35">
      <c r="A23" s="2" t="s">
        <v>590</v>
      </c>
    </row>
    <row r="24" spans="1:257" s="3" customFormat="1" ht="20.25" customHeight="1" x14ac:dyDescent="0.45">
      <c r="A24" s="8" t="s">
        <v>12</v>
      </c>
    </row>
    <row r="25" spans="1:257" s="3" customFormat="1" ht="20.25" customHeight="1" x14ac:dyDescent="0.35">
      <c r="A25" s="9" t="s">
        <v>645</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A364" zoomScale="90" zoomScaleNormal="90" workbookViewId="0">
      <selection activeCell="G381" sqref="G381"/>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11" t="s">
        <v>62</v>
      </c>
      <c r="I1" s="211"/>
      <c r="J1" s="211"/>
      <c r="K1" s="72"/>
      <c r="L1" s="72"/>
      <c r="M1" s="72"/>
      <c r="N1" s="72"/>
      <c r="O1" s="72"/>
      <c r="P1" s="72"/>
      <c r="Q1" s="211" t="s">
        <v>62</v>
      </c>
      <c r="R1" s="211"/>
      <c r="S1" s="211"/>
      <c r="U1" s="73" t="s">
        <v>75</v>
      </c>
      <c r="V1" s="74">
        <v>2014</v>
      </c>
      <c r="X1" s="71" t="s">
        <v>91</v>
      </c>
    </row>
    <row r="2" spans="1:42" x14ac:dyDescent="0.3">
      <c r="B2" s="75"/>
      <c r="C2" s="112"/>
      <c r="D2" s="112"/>
      <c r="E2" s="111"/>
      <c r="F2" s="111" t="s">
        <v>63</v>
      </c>
      <c r="G2" s="111" t="s">
        <v>64</v>
      </c>
      <c r="H2" s="111"/>
      <c r="I2" s="111" t="s">
        <v>65</v>
      </c>
      <c r="J2" s="111" t="s">
        <v>66</v>
      </c>
      <c r="K2" s="76"/>
      <c r="L2" s="112"/>
      <c r="M2" s="112"/>
      <c r="N2" s="111"/>
      <c r="O2" s="111" t="s">
        <v>63</v>
      </c>
      <c r="P2" s="111" t="s">
        <v>64</v>
      </c>
      <c r="Q2" s="111"/>
      <c r="R2" s="111" t="s">
        <v>65</v>
      </c>
      <c r="S2" s="111" t="s">
        <v>66</v>
      </c>
      <c r="U2" s="77" t="s">
        <v>37</v>
      </c>
      <c r="V2" s="78">
        <v>12</v>
      </c>
      <c r="Y2" s="71" t="s">
        <v>92</v>
      </c>
      <c r="Z2" s="71" t="s">
        <v>107</v>
      </c>
      <c r="AA2" s="71" t="s">
        <v>463</v>
      </c>
      <c r="AB2" s="71" t="s">
        <v>93</v>
      </c>
      <c r="AC2" s="71" t="s">
        <v>94</v>
      </c>
      <c r="AD2" s="71" t="s">
        <v>95</v>
      </c>
      <c r="AE2" s="71" t="s">
        <v>96</v>
      </c>
      <c r="AF2" s="71" t="s">
        <v>97</v>
      </c>
      <c r="AG2" s="71" t="s">
        <v>98</v>
      </c>
      <c r="AH2" s="71" t="s">
        <v>99</v>
      </c>
      <c r="AI2" s="71" t="s">
        <v>464</v>
      </c>
      <c r="AJ2" s="12" t="s">
        <v>100</v>
      </c>
      <c r="AK2" s="12" t="s">
        <v>101</v>
      </c>
      <c r="AL2" s="12" t="s">
        <v>102</v>
      </c>
      <c r="AM2" s="12" t="s">
        <v>103</v>
      </c>
      <c r="AN2" s="12" t="s">
        <v>104</v>
      </c>
      <c r="AO2" s="12" t="s">
        <v>105</v>
      </c>
    </row>
    <row r="3" spans="1:42" ht="13.5" thickBot="1" x14ac:dyDescent="0.35">
      <c r="C3" s="113" t="s">
        <v>67</v>
      </c>
      <c r="D3" s="114" t="s">
        <v>70</v>
      </c>
      <c r="E3" s="114" t="s">
        <v>71</v>
      </c>
      <c r="F3" s="114" t="s">
        <v>76</v>
      </c>
      <c r="G3" s="114" t="s">
        <v>72</v>
      </c>
      <c r="H3" s="113" t="s">
        <v>68</v>
      </c>
      <c r="I3" s="114" t="s">
        <v>73</v>
      </c>
      <c r="J3" s="113" t="s">
        <v>69</v>
      </c>
      <c r="K3" s="79"/>
      <c r="L3" s="113" t="s">
        <v>67</v>
      </c>
      <c r="M3" s="114" t="s">
        <v>70</v>
      </c>
      <c r="N3" s="114" t="s">
        <v>71</v>
      </c>
      <c r="O3" s="114" t="s">
        <v>76</v>
      </c>
      <c r="P3" s="114" t="s">
        <v>72</v>
      </c>
      <c r="Q3" s="113" t="s">
        <v>68</v>
      </c>
      <c r="R3" s="114" t="s">
        <v>73</v>
      </c>
      <c r="S3" s="113" t="s">
        <v>69</v>
      </c>
      <c r="U3" s="80" t="s">
        <v>36</v>
      </c>
      <c r="V3" s="81">
        <v>4</v>
      </c>
      <c r="X3" s="82">
        <v>32</v>
      </c>
      <c r="Y3" s="83" t="str">
        <f t="shared" ref="Y3:AO7" si="0">$X$1&amp;Y$2&amp;$X3</f>
        <v>Annual!A32</v>
      </c>
      <c r="Z3" s="83" t="str">
        <f t="shared" si="0"/>
        <v>Annual!B32</v>
      </c>
      <c r="AA3" s="83" t="str">
        <f t="shared" si="0"/>
        <v>Annual!C32</v>
      </c>
      <c r="AB3" s="83" t="str">
        <f t="shared" si="0"/>
        <v>Annual!D32</v>
      </c>
      <c r="AC3" s="83" t="str">
        <f t="shared" si="0"/>
        <v>Annual!E32</v>
      </c>
      <c r="AD3" s="83" t="str">
        <f t="shared" si="0"/>
        <v>Annual!F32</v>
      </c>
      <c r="AE3" s="83" t="str">
        <f t="shared" si="0"/>
        <v>Annual!G32</v>
      </c>
      <c r="AF3" s="83" t="str">
        <f t="shared" si="0"/>
        <v>Annual!H32</v>
      </c>
      <c r="AG3" s="83" t="str">
        <f t="shared" si="0"/>
        <v>Annual!I32</v>
      </c>
      <c r="AH3" s="83" t="str">
        <f t="shared" si="0"/>
        <v>Annual!J32</v>
      </c>
      <c r="AI3" s="83" t="str">
        <f t="shared" si="0"/>
        <v>Annual!K32</v>
      </c>
      <c r="AJ3" s="83" t="str">
        <f t="shared" si="0"/>
        <v>Annual!L32</v>
      </c>
      <c r="AK3" s="83" t="str">
        <f t="shared" si="0"/>
        <v>Annual!M32</v>
      </c>
      <c r="AL3" s="83" t="str">
        <f t="shared" si="0"/>
        <v>Annual!N32</v>
      </c>
      <c r="AM3" s="83" t="str">
        <f t="shared" si="0"/>
        <v>Annual!O32</v>
      </c>
      <c r="AN3" s="83" t="str">
        <f t="shared" si="0"/>
        <v>Annual!P32</v>
      </c>
      <c r="AO3" s="83" t="str">
        <f t="shared" si="0"/>
        <v>Annual!Q32</v>
      </c>
    </row>
    <row r="4" spans="1:42" x14ac:dyDescent="0.3">
      <c r="B4" s="75"/>
      <c r="C4" s="212" t="s">
        <v>77</v>
      </c>
      <c r="D4" s="212"/>
      <c r="E4" s="212"/>
      <c r="F4" s="212"/>
      <c r="G4" s="212"/>
      <c r="H4" s="212"/>
      <c r="I4" s="212"/>
      <c r="J4" s="212"/>
      <c r="K4" s="72"/>
      <c r="L4" s="85" t="s">
        <v>78</v>
      </c>
      <c r="M4" s="84"/>
      <c r="N4" s="84"/>
      <c r="O4" s="84"/>
      <c r="P4" s="84"/>
      <c r="Q4" s="84"/>
      <c r="R4" s="84"/>
      <c r="S4" s="84"/>
      <c r="X4" s="71">
        <f>X3+1</f>
        <v>33</v>
      </c>
      <c r="Y4" s="83" t="str">
        <f t="shared" si="0"/>
        <v>Annual!A33</v>
      </c>
      <c r="Z4" s="83" t="str">
        <f t="shared" si="0"/>
        <v>Annual!B33</v>
      </c>
      <c r="AA4" s="83" t="str">
        <f t="shared" si="0"/>
        <v>Annual!C33</v>
      </c>
      <c r="AB4" s="83" t="str">
        <f t="shared" si="0"/>
        <v>Annual!D33</v>
      </c>
      <c r="AC4" s="83" t="str">
        <f t="shared" si="0"/>
        <v>Annual!E33</v>
      </c>
      <c r="AD4" s="83" t="str">
        <f t="shared" si="0"/>
        <v>Annual!F33</v>
      </c>
      <c r="AE4" s="83" t="str">
        <f t="shared" si="0"/>
        <v>Annual!G33</v>
      </c>
      <c r="AF4" s="83" t="str">
        <f t="shared" si="0"/>
        <v>Annual!H33</v>
      </c>
      <c r="AG4" s="83" t="str">
        <f t="shared" si="0"/>
        <v>Annual!I33</v>
      </c>
      <c r="AH4" s="83" t="str">
        <f t="shared" si="0"/>
        <v>Annual!J33</v>
      </c>
      <c r="AI4" s="83" t="str">
        <f t="shared" si="0"/>
        <v>Annual!K33</v>
      </c>
      <c r="AJ4" s="83" t="str">
        <f t="shared" si="0"/>
        <v>Annual!L33</v>
      </c>
      <c r="AK4" s="83" t="str">
        <f t="shared" si="0"/>
        <v>Annual!M33</v>
      </c>
      <c r="AL4" s="83" t="str">
        <f t="shared" si="0"/>
        <v>Annual!N33</v>
      </c>
      <c r="AM4" s="83" t="str">
        <f t="shared" si="0"/>
        <v>Annual!O33</v>
      </c>
      <c r="AN4" s="83" t="str">
        <f t="shared" si="0"/>
        <v>Annual!P33</v>
      </c>
      <c r="AO4" s="83" t="str">
        <f t="shared" si="0"/>
        <v>Annual!Q33</v>
      </c>
    </row>
    <row r="5" spans="1:42" x14ac:dyDescent="0.3">
      <c r="A5" s="86">
        <v>1995</v>
      </c>
      <c r="B5" s="71" t="s">
        <v>79</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34</v>
      </c>
      <c r="Y5" s="83" t="str">
        <f t="shared" si="0"/>
        <v>Annual!A34</v>
      </c>
      <c r="Z5" s="83" t="str">
        <f t="shared" si="0"/>
        <v>Annual!B34</v>
      </c>
      <c r="AA5" s="83" t="str">
        <f t="shared" si="0"/>
        <v>Annual!C34</v>
      </c>
      <c r="AB5" s="83" t="str">
        <f t="shared" si="0"/>
        <v>Annual!D34</v>
      </c>
      <c r="AC5" s="83" t="str">
        <f t="shared" si="0"/>
        <v>Annual!E34</v>
      </c>
      <c r="AD5" s="83" t="str">
        <f t="shared" si="0"/>
        <v>Annual!F34</v>
      </c>
      <c r="AE5" s="83" t="str">
        <f t="shared" si="0"/>
        <v>Annual!G34</v>
      </c>
      <c r="AF5" s="83" t="str">
        <f t="shared" si="0"/>
        <v>Annual!H34</v>
      </c>
      <c r="AG5" s="83" t="str">
        <f t="shared" si="0"/>
        <v>Annual!I34</v>
      </c>
      <c r="AH5" s="83" t="str">
        <f t="shared" si="0"/>
        <v>Annual!J34</v>
      </c>
      <c r="AI5" s="83" t="str">
        <f t="shared" si="0"/>
        <v>Annual!K34</v>
      </c>
      <c r="AJ5" s="83" t="str">
        <f t="shared" si="0"/>
        <v>Annual!L34</v>
      </c>
      <c r="AK5" s="83" t="str">
        <f t="shared" si="0"/>
        <v>Annual!M34</v>
      </c>
      <c r="AL5" s="83" t="str">
        <f t="shared" si="0"/>
        <v>Annual!N34</v>
      </c>
      <c r="AM5" s="83" t="str">
        <f t="shared" si="0"/>
        <v>Annual!O34</v>
      </c>
      <c r="AN5" s="83" t="str">
        <f t="shared" si="0"/>
        <v>Annual!P34</v>
      </c>
      <c r="AO5" s="83" t="str">
        <f t="shared" si="0"/>
        <v>Annual!Q34</v>
      </c>
    </row>
    <row r="6" spans="1:42" x14ac:dyDescent="0.3">
      <c r="A6" s="86">
        <v>1995</v>
      </c>
      <c r="B6" s="71" t="s">
        <v>80</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35</v>
      </c>
      <c r="Y6" s="83" t="str">
        <f t="shared" si="0"/>
        <v>Annual!A35</v>
      </c>
      <c r="Z6" s="83" t="str">
        <f t="shared" si="0"/>
        <v>Annual!B35</v>
      </c>
      <c r="AA6" s="83" t="str">
        <f t="shared" si="0"/>
        <v>Annual!C35</v>
      </c>
      <c r="AB6" s="83" t="str">
        <f t="shared" si="0"/>
        <v>Annual!D35</v>
      </c>
      <c r="AC6" s="83" t="str">
        <f t="shared" si="0"/>
        <v>Annual!E35</v>
      </c>
      <c r="AD6" s="83" t="str">
        <f t="shared" si="0"/>
        <v>Annual!F35</v>
      </c>
      <c r="AE6" s="83" t="str">
        <f t="shared" si="0"/>
        <v>Annual!G35</v>
      </c>
      <c r="AF6" s="83" t="str">
        <f t="shared" si="0"/>
        <v>Annual!H35</v>
      </c>
      <c r="AG6" s="83" t="str">
        <f t="shared" si="0"/>
        <v>Annual!I35</v>
      </c>
      <c r="AH6" s="83" t="str">
        <f t="shared" si="0"/>
        <v>Annual!J35</v>
      </c>
      <c r="AI6" s="83" t="str">
        <f t="shared" si="0"/>
        <v>Annual!K35</v>
      </c>
      <c r="AJ6" s="83" t="str">
        <f t="shared" si="0"/>
        <v>Annual!L35</v>
      </c>
      <c r="AK6" s="83" t="str">
        <f t="shared" si="0"/>
        <v>Annual!M35</v>
      </c>
      <c r="AL6" s="83" t="str">
        <f t="shared" si="0"/>
        <v>Annual!N35</v>
      </c>
      <c r="AM6" s="83" t="str">
        <f t="shared" si="0"/>
        <v>Annual!O35</v>
      </c>
      <c r="AN6" s="83" t="str">
        <f t="shared" si="0"/>
        <v>Annual!P35</v>
      </c>
      <c r="AO6" s="83" t="str">
        <f t="shared" si="0"/>
        <v>Annual!Q35</v>
      </c>
    </row>
    <row r="7" spans="1:42" x14ac:dyDescent="0.3">
      <c r="A7" s="86">
        <v>1995</v>
      </c>
      <c r="B7" s="71" t="s">
        <v>81</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36</v>
      </c>
      <c r="Y7" s="83" t="str">
        <f t="shared" si="0"/>
        <v>Annual!A36</v>
      </c>
      <c r="Z7" s="83" t="str">
        <f t="shared" si="0"/>
        <v>Annual!B36</v>
      </c>
      <c r="AA7" s="83" t="str">
        <f t="shared" si="0"/>
        <v>Annual!C36</v>
      </c>
      <c r="AB7" s="83" t="str">
        <f t="shared" si="0"/>
        <v>Annual!D36</v>
      </c>
      <c r="AC7" s="83" t="str">
        <f t="shared" si="0"/>
        <v>Annual!E36</v>
      </c>
      <c r="AD7" s="83" t="str">
        <f t="shared" si="0"/>
        <v>Annual!F36</v>
      </c>
      <c r="AE7" s="83" t="str">
        <f t="shared" si="0"/>
        <v>Annual!G36</v>
      </c>
      <c r="AF7" s="83" t="str">
        <f t="shared" si="0"/>
        <v>Annual!H36</v>
      </c>
      <c r="AG7" s="83" t="str">
        <f t="shared" si="0"/>
        <v>Annual!I36</v>
      </c>
      <c r="AH7" s="83" t="str">
        <f t="shared" si="0"/>
        <v>Annual!J36</v>
      </c>
      <c r="AI7" s="83" t="str">
        <f t="shared" si="0"/>
        <v>Annual!K36</v>
      </c>
      <c r="AJ7" s="83" t="str">
        <f t="shared" si="0"/>
        <v>Annual!L36</v>
      </c>
      <c r="AK7" s="83" t="str">
        <f t="shared" si="0"/>
        <v>Annual!M36</v>
      </c>
      <c r="AL7" s="83" t="str">
        <f t="shared" si="0"/>
        <v>Annual!N36</v>
      </c>
      <c r="AM7" s="83" t="str">
        <f t="shared" si="0"/>
        <v>Annual!O36</v>
      </c>
      <c r="AN7" s="83" t="str">
        <f t="shared" si="0"/>
        <v>Annual!P36</v>
      </c>
      <c r="AO7" s="83" t="str">
        <f t="shared" si="0"/>
        <v>Annual!Q36</v>
      </c>
    </row>
    <row r="8" spans="1:42" x14ac:dyDescent="0.3">
      <c r="A8" s="86">
        <v>1995</v>
      </c>
      <c r="B8" s="71" t="s">
        <v>82</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83</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106</v>
      </c>
      <c r="AJ9" s="12"/>
      <c r="AK9" s="12"/>
      <c r="AL9" s="12"/>
      <c r="AM9" s="12"/>
      <c r="AN9" s="12"/>
      <c r="AO9" s="12"/>
    </row>
    <row r="10" spans="1:42" x14ac:dyDescent="0.3">
      <c r="A10" s="86">
        <v>1995</v>
      </c>
      <c r="B10" s="71" t="s">
        <v>84</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92</v>
      </c>
      <c r="Z10" s="71" t="s">
        <v>107</v>
      </c>
      <c r="AA10" s="71" t="s">
        <v>463</v>
      </c>
      <c r="AB10" s="71" t="s">
        <v>93</v>
      </c>
      <c r="AC10" s="71" t="s">
        <v>94</v>
      </c>
      <c r="AD10" s="71" t="s">
        <v>95</v>
      </c>
      <c r="AE10" s="71" t="s">
        <v>96</v>
      </c>
      <c r="AF10" s="71" t="s">
        <v>97</v>
      </c>
      <c r="AG10" s="71" t="s">
        <v>98</v>
      </c>
      <c r="AH10" s="71" t="s">
        <v>99</v>
      </c>
      <c r="AI10" s="71" t="s">
        <v>464</v>
      </c>
      <c r="AJ10" s="12" t="s">
        <v>100</v>
      </c>
      <c r="AK10" s="12" t="s">
        <v>101</v>
      </c>
      <c r="AL10" s="12" t="s">
        <v>102</v>
      </c>
      <c r="AM10" s="12" t="s">
        <v>103</v>
      </c>
      <c r="AN10" s="12" t="s">
        <v>104</v>
      </c>
      <c r="AO10" s="12" t="s">
        <v>105</v>
      </c>
    </row>
    <row r="11" spans="1:42" x14ac:dyDescent="0.3">
      <c r="A11" s="86">
        <v>1995</v>
      </c>
      <c r="B11" s="71" t="s">
        <v>85</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364</v>
      </c>
      <c r="Y11" s="83" t="str">
        <f t="shared" ref="Y11:AN25" si="1">$X$9&amp;Y$10&amp;$X11</f>
        <v>Month!A364</v>
      </c>
      <c r="Z11" s="83" t="str">
        <f t="shared" si="1"/>
        <v>Month!B364</v>
      </c>
      <c r="AA11" s="83" t="str">
        <f t="shared" si="1"/>
        <v>Month!C364</v>
      </c>
      <c r="AB11" s="83" t="str">
        <f t="shared" si="1"/>
        <v>Month!D364</v>
      </c>
      <c r="AC11" s="83" t="str">
        <f t="shared" si="1"/>
        <v>Month!E364</v>
      </c>
      <c r="AD11" s="83" t="str">
        <f t="shared" si="1"/>
        <v>Month!F364</v>
      </c>
      <c r="AE11" s="83" t="str">
        <f t="shared" si="1"/>
        <v>Month!G364</v>
      </c>
      <c r="AF11" s="83" t="str">
        <f t="shared" si="1"/>
        <v>Month!H364</v>
      </c>
      <c r="AG11" s="83" t="str">
        <f t="shared" si="1"/>
        <v>Month!I364</v>
      </c>
      <c r="AH11" s="83" t="str">
        <f t="shared" si="1"/>
        <v>Month!J364</v>
      </c>
      <c r="AI11" s="83" t="str">
        <f t="shared" si="1"/>
        <v>Month!K364</v>
      </c>
      <c r="AJ11" s="83" t="str">
        <f t="shared" si="1"/>
        <v>Month!L364</v>
      </c>
      <c r="AK11" s="83" t="str">
        <f t="shared" si="1"/>
        <v>Month!M364</v>
      </c>
      <c r="AL11" s="83" t="str">
        <f t="shared" si="1"/>
        <v>Month!N364</v>
      </c>
      <c r="AM11" s="83" t="str">
        <f t="shared" si="1"/>
        <v>Month!O364</v>
      </c>
      <c r="AN11" s="83" t="str">
        <f t="shared" si="1"/>
        <v>Month!P364</v>
      </c>
      <c r="AO11" s="83" t="str">
        <f t="shared" ref="AN11:AO25" si="2">$X$9&amp;AO$10&amp;$X11</f>
        <v>Month!Q364</v>
      </c>
    </row>
    <row r="12" spans="1:42" x14ac:dyDescent="0.3">
      <c r="A12" s="86">
        <v>1995</v>
      </c>
      <c r="B12" s="71" t="s">
        <v>86</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365</v>
      </c>
      <c r="Y12" s="83" t="str">
        <f t="shared" si="1"/>
        <v>Month!A365</v>
      </c>
      <c r="Z12" s="83" t="str">
        <f t="shared" si="1"/>
        <v>Month!B365</v>
      </c>
      <c r="AA12" s="83" t="str">
        <f t="shared" si="1"/>
        <v>Month!C365</v>
      </c>
      <c r="AB12" s="83" t="str">
        <f t="shared" si="1"/>
        <v>Month!D365</v>
      </c>
      <c r="AC12" s="83" t="str">
        <f t="shared" si="1"/>
        <v>Month!E365</v>
      </c>
      <c r="AD12" s="83" t="str">
        <f t="shared" si="1"/>
        <v>Month!F365</v>
      </c>
      <c r="AE12" s="83" t="str">
        <f t="shared" si="1"/>
        <v>Month!G365</v>
      </c>
      <c r="AF12" s="83" t="str">
        <f t="shared" si="1"/>
        <v>Month!H365</v>
      </c>
      <c r="AG12" s="83" t="str">
        <f t="shared" si="1"/>
        <v>Month!I365</v>
      </c>
      <c r="AH12" s="83" t="str">
        <f t="shared" si="1"/>
        <v>Month!J365</v>
      </c>
      <c r="AI12" s="83" t="str">
        <f t="shared" si="1"/>
        <v>Month!K365</v>
      </c>
      <c r="AJ12" s="83" t="str">
        <f t="shared" si="1"/>
        <v>Month!L365</v>
      </c>
      <c r="AK12" s="83" t="str">
        <f t="shared" si="1"/>
        <v>Month!M365</v>
      </c>
      <c r="AL12" s="83" t="str">
        <f t="shared" si="1"/>
        <v>Month!N365</v>
      </c>
      <c r="AM12" s="83" t="str">
        <f t="shared" si="1"/>
        <v>Month!O365</v>
      </c>
      <c r="AN12" s="83" t="str">
        <f t="shared" si="2"/>
        <v>Month!P365</v>
      </c>
      <c r="AO12" s="83" t="str">
        <f t="shared" si="2"/>
        <v>Month!Q365</v>
      </c>
    </row>
    <row r="13" spans="1:42" x14ac:dyDescent="0.3">
      <c r="A13" s="86">
        <v>1995</v>
      </c>
      <c r="B13" s="71" t="s">
        <v>87</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366</v>
      </c>
      <c r="Y13" s="83" t="str">
        <f t="shared" si="1"/>
        <v>Month!A366</v>
      </c>
      <c r="Z13" s="83" t="str">
        <f t="shared" si="1"/>
        <v>Month!B366</v>
      </c>
      <c r="AA13" s="83" t="str">
        <f t="shared" si="1"/>
        <v>Month!C366</v>
      </c>
      <c r="AB13" s="83" t="str">
        <f t="shared" si="1"/>
        <v>Month!D366</v>
      </c>
      <c r="AC13" s="83" t="str">
        <f t="shared" si="1"/>
        <v>Month!E366</v>
      </c>
      <c r="AD13" s="83" t="str">
        <f t="shared" si="1"/>
        <v>Month!F366</v>
      </c>
      <c r="AE13" s="83" t="str">
        <f t="shared" si="1"/>
        <v>Month!G366</v>
      </c>
      <c r="AF13" s="83" t="str">
        <f t="shared" si="1"/>
        <v>Month!H366</v>
      </c>
      <c r="AG13" s="83" t="str">
        <f t="shared" si="1"/>
        <v>Month!I366</v>
      </c>
      <c r="AH13" s="83" t="str">
        <f t="shared" si="1"/>
        <v>Month!J366</v>
      </c>
      <c r="AI13" s="83" t="str">
        <f t="shared" si="1"/>
        <v>Month!K366</v>
      </c>
      <c r="AJ13" s="83" t="str">
        <f t="shared" si="1"/>
        <v>Month!L366</v>
      </c>
      <c r="AK13" s="83" t="str">
        <f t="shared" si="1"/>
        <v>Month!M366</v>
      </c>
      <c r="AL13" s="83" t="str">
        <f t="shared" si="1"/>
        <v>Month!N366</v>
      </c>
      <c r="AM13" s="83" t="str">
        <f t="shared" si="1"/>
        <v>Month!O366</v>
      </c>
      <c r="AN13" s="83" t="str">
        <f t="shared" si="2"/>
        <v>Month!P366</v>
      </c>
      <c r="AO13" s="83" t="str">
        <f t="shared" si="2"/>
        <v>Month!Q366</v>
      </c>
    </row>
    <row r="14" spans="1:42" x14ac:dyDescent="0.3">
      <c r="A14" s="86">
        <v>1995</v>
      </c>
      <c r="B14" s="71" t="s">
        <v>88</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367</v>
      </c>
      <c r="Y14" s="83" t="str">
        <f t="shared" si="1"/>
        <v>Month!A367</v>
      </c>
      <c r="Z14" s="83" t="str">
        <f t="shared" si="1"/>
        <v>Month!B367</v>
      </c>
      <c r="AA14" s="83" t="str">
        <f t="shared" si="1"/>
        <v>Month!C367</v>
      </c>
      <c r="AB14" s="83" t="str">
        <f t="shared" si="1"/>
        <v>Month!D367</v>
      </c>
      <c r="AC14" s="83" t="str">
        <f t="shared" si="1"/>
        <v>Month!E367</v>
      </c>
      <c r="AD14" s="83" t="str">
        <f t="shared" si="1"/>
        <v>Month!F367</v>
      </c>
      <c r="AE14" s="83" t="str">
        <f t="shared" si="1"/>
        <v>Month!G367</v>
      </c>
      <c r="AF14" s="83" t="str">
        <f t="shared" si="1"/>
        <v>Month!H367</v>
      </c>
      <c r="AG14" s="83" t="str">
        <f t="shared" si="1"/>
        <v>Month!I367</v>
      </c>
      <c r="AH14" s="83" t="str">
        <f t="shared" si="1"/>
        <v>Month!J367</v>
      </c>
      <c r="AI14" s="83" t="str">
        <f t="shared" si="1"/>
        <v>Month!K367</v>
      </c>
      <c r="AJ14" s="83" t="str">
        <f t="shared" si="1"/>
        <v>Month!L367</v>
      </c>
      <c r="AK14" s="83" t="str">
        <f t="shared" si="1"/>
        <v>Month!M367</v>
      </c>
      <c r="AL14" s="83" t="str">
        <f t="shared" si="1"/>
        <v>Month!N367</v>
      </c>
      <c r="AM14" s="83" t="str">
        <f t="shared" si="1"/>
        <v>Month!O367</v>
      </c>
      <c r="AN14" s="83" t="str">
        <f t="shared" si="2"/>
        <v>Month!P367</v>
      </c>
      <c r="AO14" s="83" t="str">
        <f t="shared" si="2"/>
        <v>Month!Q367</v>
      </c>
    </row>
    <row r="15" spans="1:42" x14ac:dyDescent="0.3">
      <c r="A15" s="86">
        <v>1995</v>
      </c>
      <c r="B15" s="71" t="s">
        <v>89</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368</v>
      </c>
      <c r="Y15" s="83" t="str">
        <f t="shared" si="1"/>
        <v>Month!A368</v>
      </c>
      <c r="Z15" s="83" t="str">
        <f t="shared" si="1"/>
        <v>Month!B368</v>
      </c>
      <c r="AA15" s="83" t="str">
        <f t="shared" si="1"/>
        <v>Month!C368</v>
      </c>
      <c r="AB15" s="83" t="str">
        <f t="shared" si="1"/>
        <v>Month!D368</v>
      </c>
      <c r="AC15" s="83" t="str">
        <f t="shared" si="1"/>
        <v>Month!E368</v>
      </c>
      <c r="AD15" s="83" t="str">
        <f t="shared" si="1"/>
        <v>Month!F368</v>
      </c>
      <c r="AE15" s="83" t="str">
        <f t="shared" si="1"/>
        <v>Month!G368</v>
      </c>
      <c r="AF15" s="83" t="str">
        <f t="shared" si="1"/>
        <v>Month!H368</v>
      </c>
      <c r="AG15" s="83" t="str">
        <f t="shared" si="1"/>
        <v>Month!I368</v>
      </c>
      <c r="AH15" s="83" t="str">
        <f t="shared" si="1"/>
        <v>Month!J368</v>
      </c>
      <c r="AI15" s="83" t="str">
        <f t="shared" si="1"/>
        <v>Month!K368</v>
      </c>
      <c r="AJ15" s="83" t="str">
        <f t="shared" si="1"/>
        <v>Month!L368</v>
      </c>
      <c r="AK15" s="83" t="str">
        <f t="shared" si="1"/>
        <v>Month!M368</v>
      </c>
      <c r="AL15" s="83" t="str">
        <f t="shared" si="1"/>
        <v>Month!N368</v>
      </c>
      <c r="AM15" s="83" t="str">
        <f t="shared" si="1"/>
        <v>Month!O368</v>
      </c>
      <c r="AN15" s="83" t="str">
        <f t="shared" si="2"/>
        <v>Month!P368</v>
      </c>
      <c r="AO15" s="83" t="str">
        <f t="shared" si="2"/>
        <v>Month!Q368</v>
      </c>
      <c r="AP15" s="12"/>
    </row>
    <row r="16" spans="1:42" x14ac:dyDescent="0.3">
      <c r="A16" s="89">
        <v>1995</v>
      </c>
      <c r="B16" s="90" t="s">
        <v>90</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369</v>
      </c>
      <c r="Y16" s="83" t="str">
        <f t="shared" si="1"/>
        <v>Month!A369</v>
      </c>
      <c r="Z16" s="83" t="str">
        <f t="shared" si="1"/>
        <v>Month!B369</v>
      </c>
      <c r="AA16" s="83" t="str">
        <f t="shared" si="1"/>
        <v>Month!C369</v>
      </c>
      <c r="AB16" s="83" t="str">
        <f t="shared" si="1"/>
        <v>Month!D369</v>
      </c>
      <c r="AC16" s="83" t="str">
        <f t="shared" si="1"/>
        <v>Month!E369</v>
      </c>
      <c r="AD16" s="83" t="str">
        <f t="shared" si="1"/>
        <v>Month!F369</v>
      </c>
      <c r="AE16" s="83" t="str">
        <f t="shared" si="1"/>
        <v>Month!G369</v>
      </c>
      <c r="AF16" s="83" t="str">
        <f t="shared" si="1"/>
        <v>Month!H369</v>
      </c>
      <c r="AG16" s="83" t="str">
        <f t="shared" si="1"/>
        <v>Month!I369</v>
      </c>
      <c r="AH16" s="83" t="str">
        <f t="shared" si="1"/>
        <v>Month!J369</v>
      </c>
      <c r="AI16" s="83" t="str">
        <f t="shared" si="1"/>
        <v>Month!K369</v>
      </c>
      <c r="AJ16" s="83" t="str">
        <f t="shared" si="1"/>
        <v>Month!L369</v>
      </c>
      <c r="AK16" s="83" t="str">
        <f t="shared" si="1"/>
        <v>Month!M369</v>
      </c>
      <c r="AL16" s="83" t="str">
        <f t="shared" si="1"/>
        <v>Month!N369</v>
      </c>
      <c r="AM16" s="83" t="str">
        <f t="shared" si="1"/>
        <v>Month!O369</v>
      </c>
      <c r="AN16" s="83" t="str">
        <f t="shared" si="2"/>
        <v>Month!P369</v>
      </c>
      <c r="AO16" s="83" t="str">
        <f t="shared" si="2"/>
        <v>Month!Q369</v>
      </c>
      <c r="AP16" s="12"/>
    </row>
    <row r="17" spans="1:43" x14ac:dyDescent="0.3">
      <c r="A17" s="86">
        <v>1996</v>
      </c>
      <c r="B17" s="71" t="s">
        <v>79</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370</v>
      </c>
      <c r="Y17" s="83" t="str">
        <f t="shared" si="1"/>
        <v>Month!A370</v>
      </c>
      <c r="Z17" s="83" t="str">
        <f t="shared" si="1"/>
        <v>Month!B370</v>
      </c>
      <c r="AA17" s="83" t="str">
        <f t="shared" si="1"/>
        <v>Month!C370</v>
      </c>
      <c r="AB17" s="83" t="str">
        <f t="shared" si="1"/>
        <v>Month!D370</v>
      </c>
      <c r="AC17" s="83" t="str">
        <f t="shared" si="1"/>
        <v>Month!E370</v>
      </c>
      <c r="AD17" s="83" t="str">
        <f t="shared" si="1"/>
        <v>Month!F370</v>
      </c>
      <c r="AE17" s="83" t="str">
        <f t="shared" si="1"/>
        <v>Month!G370</v>
      </c>
      <c r="AF17" s="83" t="str">
        <f t="shared" si="1"/>
        <v>Month!H370</v>
      </c>
      <c r="AG17" s="83" t="str">
        <f t="shared" si="1"/>
        <v>Month!I370</v>
      </c>
      <c r="AH17" s="83" t="str">
        <f t="shared" si="1"/>
        <v>Month!J370</v>
      </c>
      <c r="AI17" s="83" t="str">
        <f t="shared" si="1"/>
        <v>Month!K370</v>
      </c>
      <c r="AJ17" s="83" t="str">
        <f t="shared" si="1"/>
        <v>Month!L370</v>
      </c>
      <c r="AK17" s="83" t="str">
        <f t="shared" si="1"/>
        <v>Month!M370</v>
      </c>
      <c r="AL17" s="83" t="str">
        <f t="shared" si="1"/>
        <v>Month!N370</v>
      </c>
      <c r="AM17" s="83" t="str">
        <f t="shared" si="1"/>
        <v>Month!O370</v>
      </c>
      <c r="AN17" s="83" t="str">
        <f t="shared" si="2"/>
        <v>Month!P370</v>
      </c>
      <c r="AO17" s="83" t="str">
        <f t="shared" si="2"/>
        <v>Month!Q370</v>
      </c>
      <c r="AP17" s="12"/>
    </row>
    <row r="18" spans="1:43" x14ac:dyDescent="0.3">
      <c r="A18" s="86">
        <v>1996</v>
      </c>
      <c r="B18" s="71" t="s">
        <v>80</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371</v>
      </c>
      <c r="Y18" s="83" t="str">
        <f t="shared" si="1"/>
        <v>Month!A371</v>
      </c>
      <c r="Z18" s="83" t="str">
        <f t="shared" si="1"/>
        <v>Month!B371</v>
      </c>
      <c r="AA18" s="83" t="str">
        <f t="shared" si="1"/>
        <v>Month!C371</v>
      </c>
      <c r="AB18" s="83" t="str">
        <f t="shared" si="1"/>
        <v>Month!D371</v>
      </c>
      <c r="AC18" s="83" t="str">
        <f t="shared" si="1"/>
        <v>Month!E371</v>
      </c>
      <c r="AD18" s="83" t="str">
        <f t="shared" si="1"/>
        <v>Month!F371</v>
      </c>
      <c r="AE18" s="83" t="str">
        <f t="shared" si="1"/>
        <v>Month!G371</v>
      </c>
      <c r="AF18" s="83" t="str">
        <f t="shared" si="1"/>
        <v>Month!H371</v>
      </c>
      <c r="AG18" s="83" t="str">
        <f t="shared" si="1"/>
        <v>Month!I371</v>
      </c>
      <c r="AH18" s="83" t="str">
        <f t="shared" si="1"/>
        <v>Month!J371</v>
      </c>
      <c r="AI18" s="83" t="str">
        <f t="shared" si="1"/>
        <v>Month!K371</v>
      </c>
      <c r="AJ18" s="83" t="str">
        <f t="shared" si="1"/>
        <v>Month!L371</v>
      </c>
      <c r="AK18" s="83" t="str">
        <f t="shared" si="1"/>
        <v>Month!M371</v>
      </c>
      <c r="AL18" s="83" t="str">
        <f t="shared" si="1"/>
        <v>Month!N371</v>
      </c>
      <c r="AM18" s="83" t="str">
        <f t="shared" si="1"/>
        <v>Month!O371</v>
      </c>
      <c r="AN18" s="83" t="str">
        <f t="shared" si="2"/>
        <v>Month!P371</v>
      </c>
      <c r="AO18" s="83" t="str">
        <f t="shared" si="2"/>
        <v>Month!Q371</v>
      </c>
      <c r="AP18" s="12"/>
    </row>
    <row r="19" spans="1:43" x14ac:dyDescent="0.3">
      <c r="A19" s="86">
        <v>1996</v>
      </c>
      <c r="B19" s="71" t="s">
        <v>81</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372</v>
      </c>
      <c r="Y19" s="83" t="str">
        <f t="shared" si="1"/>
        <v>Month!A372</v>
      </c>
      <c r="Z19" s="83" t="str">
        <f t="shared" si="1"/>
        <v>Month!B372</v>
      </c>
      <c r="AA19" s="83" t="str">
        <f t="shared" si="1"/>
        <v>Month!C372</v>
      </c>
      <c r="AB19" s="83" t="str">
        <f t="shared" si="1"/>
        <v>Month!D372</v>
      </c>
      <c r="AC19" s="83" t="str">
        <f t="shared" si="1"/>
        <v>Month!E372</v>
      </c>
      <c r="AD19" s="83" t="str">
        <f t="shared" si="1"/>
        <v>Month!F372</v>
      </c>
      <c r="AE19" s="83" t="str">
        <f t="shared" si="1"/>
        <v>Month!G372</v>
      </c>
      <c r="AF19" s="83" t="str">
        <f t="shared" si="1"/>
        <v>Month!H372</v>
      </c>
      <c r="AG19" s="83" t="str">
        <f t="shared" si="1"/>
        <v>Month!I372</v>
      </c>
      <c r="AH19" s="83" t="str">
        <f t="shared" si="1"/>
        <v>Month!J372</v>
      </c>
      <c r="AI19" s="83" t="str">
        <f t="shared" si="1"/>
        <v>Month!K372</v>
      </c>
      <c r="AJ19" s="83" t="str">
        <f t="shared" si="1"/>
        <v>Month!L372</v>
      </c>
      <c r="AK19" s="83" t="str">
        <f t="shared" si="1"/>
        <v>Month!M372</v>
      </c>
      <c r="AL19" s="83" t="str">
        <f t="shared" si="1"/>
        <v>Month!N372</v>
      </c>
      <c r="AM19" s="83" t="str">
        <f t="shared" si="1"/>
        <v>Month!O372</v>
      </c>
      <c r="AN19" s="83" t="str">
        <f t="shared" si="2"/>
        <v>Month!P372</v>
      </c>
      <c r="AO19" s="83" t="str">
        <f t="shared" si="2"/>
        <v>Month!Q372</v>
      </c>
      <c r="AP19" s="12"/>
    </row>
    <row r="20" spans="1:43" x14ac:dyDescent="0.3">
      <c r="A20" s="86">
        <v>1996</v>
      </c>
      <c r="B20" s="71" t="s">
        <v>82</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373</v>
      </c>
      <c r="Y20" s="83" t="str">
        <f t="shared" si="1"/>
        <v>Month!A373</v>
      </c>
      <c r="Z20" s="83" t="str">
        <f t="shared" si="1"/>
        <v>Month!B373</v>
      </c>
      <c r="AA20" s="83" t="str">
        <f t="shared" si="1"/>
        <v>Month!C373</v>
      </c>
      <c r="AB20" s="83" t="str">
        <f t="shared" si="1"/>
        <v>Month!D373</v>
      </c>
      <c r="AC20" s="83" t="str">
        <f t="shared" si="1"/>
        <v>Month!E373</v>
      </c>
      <c r="AD20" s="83" t="str">
        <f t="shared" si="1"/>
        <v>Month!F373</v>
      </c>
      <c r="AE20" s="83" t="str">
        <f t="shared" si="1"/>
        <v>Month!G373</v>
      </c>
      <c r="AF20" s="83" t="str">
        <f t="shared" si="1"/>
        <v>Month!H373</v>
      </c>
      <c r="AG20" s="83" t="str">
        <f t="shared" si="1"/>
        <v>Month!I373</v>
      </c>
      <c r="AH20" s="83" t="str">
        <f t="shared" si="1"/>
        <v>Month!J373</v>
      </c>
      <c r="AI20" s="83" t="str">
        <f t="shared" si="1"/>
        <v>Month!K373</v>
      </c>
      <c r="AJ20" s="83" t="str">
        <f t="shared" si="1"/>
        <v>Month!L373</v>
      </c>
      <c r="AK20" s="83" t="str">
        <f t="shared" si="1"/>
        <v>Month!M373</v>
      </c>
      <c r="AL20" s="83" t="str">
        <f t="shared" si="1"/>
        <v>Month!N373</v>
      </c>
      <c r="AM20" s="83" t="str">
        <f t="shared" si="1"/>
        <v>Month!O373</v>
      </c>
      <c r="AN20" s="83" t="str">
        <f t="shared" si="2"/>
        <v>Month!P373</v>
      </c>
      <c r="AO20" s="83" t="str">
        <f t="shared" si="2"/>
        <v>Month!Q373</v>
      </c>
      <c r="AP20" s="12"/>
    </row>
    <row r="21" spans="1:43" x14ac:dyDescent="0.3">
      <c r="A21" s="86">
        <v>1996</v>
      </c>
      <c r="B21" s="71" t="s">
        <v>83</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374</v>
      </c>
      <c r="Y21" s="83" t="str">
        <f t="shared" si="1"/>
        <v>Month!A374</v>
      </c>
      <c r="Z21" s="83" t="str">
        <f t="shared" si="1"/>
        <v>Month!B374</v>
      </c>
      <c r="AA21" s="83" t="str">
        <f t="shared" si="1"/>
        <v>Month!C374</v>
      </c>
      <c r="AB21" s="83" t="str">
        <f t="shared" si="1"/>
        <v>Month!D374</v>
      </c>
      <c r="AC21" s="83" t="str">
        <f t="shared" si="1"/>
        <v>Month!E374</v>
      </c>
      <c r="AD21" s="83" t="str">
        <f t="shared" si="1"/>
        <v>Month!F374</v>
      </c>
      <c r="AE21" s="83" t="str">
        <f t="shared" si="1"/>
        <v>Month!G374</v>
      </c>
      <c r="AF21" s="83" t="str">
        <f t="shared" si="1"/>
        <v>Month!H374</v>
      </c>
      <c r="AG21" s="83" t="str">
        <f t="shared" si="1"/>
        <v>Month!I374</v>
      </c>
      <c r="AH21" s="83" t="str">
        <f t="shared" si="1"/>
        <v>Month!J374</v>
      </c>
      <c r="AI21" s="83" t="str">
        <f t="shared" si="1"/>
        <v>Month!K374</v>
      </c>
      <c r="AJ21" s="83" t="str">
        <f t="shared" si="1"/>
        <v>Month!L374</v>
      </c>
      <c r="AK21" s="83" t="str">
        <f t="shared" si="1"/>
        <v>Month!M374</v>
      </c>
      <c r="AL21" s="83" t="str">
        <f t="shared" si="1"/>
        <v>Month!N374</v>
      </c>
      <c r="AM21" s="83" t="str">
        <f t="shared" si="1"/>
        <v>Month!O374</v>
      </c>
      <c r="AN21" s="83" t="str">
        <f t="shared" si="2"/>
        <v>Month!P374</v>
      </c>
      <c r="AO21" s="83" t="str">
        <f t="shared" si="2"/>
        <v>Month!Q374</v>
      </c>
      <c r="AP21" s="12"/>
    </row>
    <row r="22" spans="1:43" x14ac:dyDescent="0.3">
      <c r="A22" s="86">
        <v>1996</v>
      </c>
      <c r="B22" s="71" t="s">
        <v>84</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375</v>
      </c>
      <c r="Y22" s="83" t="str">
        <f t="shared" si="1"/>
        <v>Month!A375</v>
      </c>
      <c r="Z22" s="83" t="str">
        <f t="shared" si="1"/>
        <v>Month!B375</v>
      </c>
      <c r="AA22" s="83" t="str">
        <f t="shared" si="1"/>
        <v>Month!C375</v>
      </c>
      <c r="AB22" s="83" t="str">
        <f t="shared" si="1"/>
        <v>Month!D375</v>
      </c>
      <c r="AC22" s="83" t="str">
        <f t="shared" si="1"/>
        <v>Month!E375</v>
      </c>
      <c r="AD22" s="83" t="str">
        <f t="shared" si="1"/>
        <v>Month!F375</v>
      </c>
      <c r="AE22" s="83" t="str">
        <f t="shared" si="1"/>
        <v>Month!G375</v>
      </c>
      <c r="AF22" s="83" t="str">
        <f t="shared" si="1"/>
        <v>Month!H375</v>
      </c>
      <c r="AG22" s="83" t="str">
        <f t="shared" si="1"/>
        <v>Month!I375</v>
      </c>
      <c r="AH22" s="83" t="str">
        <f t="shared" si="1"/>
        <v>Month!J375</v>
      </c>
      <c r="AI22" s="83" t="str">
        <f t="shared" si="1"/>
        <v>Month!K375</v>
      </c>
      <c r="AJ22" s="83" t="str">
        <f t="shared" si="1"/>
        <v>Month!L375</v>
      </c>
      <c r="AK22" s="83" t="str">
        <f t="shared" si="1"/>
        <v>Month!M375</v>
      </c>
      <c r="AL22" s="83" t="str">
        <f t="shared" si="1"/>
        <v>Month!N375</v>
      </c>
      <c r="AM22" s="83" t="str">
        <f t="shared" si="1"/>
        <v>Month!O375</v>
      </c>
      <c r="AN22" s="83" t="str">
        <f t="shared" si="2"/>
        <v>Month!P375</v>
      </c>
      <c r="AO22" s="83" t="str">
        <f t="shared" si="2"/>
        <v>Month!Q375</v>
      </c>
      <c r="AP22" s="12"/>
    </row>
    <row r="23" spans="1:43" x14ac:dyDescent="0.3">
      <c r="A23" s="86">
        <v>1996</v>
      </c>
      <c r="B23" s="71" t="s">
        <v>85</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376</v>
      </c>
      <c r="Y23" s="83" t="str">
        <f t="shared" si="1"/>
        <v>Month!A376</v>
      </c>
      <c r="Z23" s="83" t="str">
        <f t="shared" si="1"/>
        <v>Month!B376</v>
      </c>
      <c r="AA23" s="83" t="str">
        <f t="shared" si="1"/>
        <v>Month!C376</v>
      </c>
      <c r="AB23" s="83" t="str">
        <f t="shared" si="1"/>
        <v>Month!D376</v>
      </c>
      <c r="AC23" s="83" t="str">
        <f t="shared" si="1"/>
        <v>Month!E376</v>
      </c>
      <c r="AD23" s="83" t="str">
        <f t="shared" si="1"/>
        <v>Month!F376</v>
      </c>
      <c r="AE23" s="83" t="str">
        <f t="shared" si="1"/>
        <v>Month!G376</v>
      </c>
      <c r="AF23" s="83" t="str">
        <f t="shared" si="1"/>
        <v>Month!H376</v>
      </c>
      <c r="AG23" s="83" t="str">
        <f t="shared" si="1"/>
        <v>Month!I376</v>
      </c>
      <c r="AH23" s="83" t="str">
        <f t="shared" si="1"/>
        <v>Month!J376</v>
      </c>
      <c r="AI23" s="83" t="str">
        <f t="shared" si="1"/>
        <v>Month!K376</v>
      </c>
      <c r="AJ23" s="83" t="str">
        <f t="shared" si="1"/>
        <v>Month!L376</v>
      </c>
      <c r="AK23" s="83" t="str">
        <f t="shared" si="1"/>
        <v>Month!M376</v>
      </c>
      <c r="AL23" s="83" t="str">
        <f t="shared" si="1"/>
        <v>Month!N376</v>
      </c>
      <c r="AM23" s="83" t="str">
        <f t="shared" si="1"/>
        <v>Month!O376</v>
      </c>
      <c r="AN23" s="83" t="str">
        <f t="shared" si="2"/>
        <v>Month!P376</v>
      </c>
      <c r="AO23" s="83" t="str">
        <f t="shared" si="2"/>
        <v>Month!Q376</v>
      </c>
      <c r="AP23" s="12"/>
    </row>
    <row r="24" spans="1:43" x14ac:dyDescent="0.3">
      <c r="A24" s="86">
        <v>1996</v>
      </c>
      <c r="B24" s="71" t="s">
        <v>86</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377</v>
      </c>
      <c r="Y24" s="83" t="str">
        <f t="shared" si="1"/>
        <v>Month!A377</v>
      </c>
      <c r="Z24" s="83" t="str">
        <f t="shared" si="1"/>
        <v>Month!B377</v>
      </c>
      <c r="AA24" s="83" t="str">
        <f t="shared" si="1"/>
        <v>Month!C377</v>
      </c>
      <c r="AB24" s="83" t="str">
        <f t="shared" si="1"/>
        <v>Month!D377</v>
      </c>
      <c r="AC24" s="83" t="str">
        <f t="shared" si="1"/>
        <v>Month!E377</v>
      </c>
      <c r="AD24" s="83" t="str">
        <f t="shared" si="1"/>
        <v>Month!F377</v>
      </c>
      <c r="AE24" s="83" t="str">
        <f t="shared" si="1"/>
        <v>Month!G377</v>
      </c>
      <c r="AF24" s="83" t="str">
        <f t="shared" si="1"/>
        <v>Month!H377</v>
      </c>
      <c r="AG24" s="83" t="str">
        <f t="shared" si="1"/>
        <v>Month!I377</v>
      </c>
      <c r="AH24" s="83" t="str">
        <f t="shared" si="1"/>
        <v>Month!J377</v>
      </c>
      <c r="AI24" s="83" t="str">
        <f t="shared" si="1"/>
        <v>Month!K377</v>
      </c>
      <c r="AJ24" s="83" t="str">
        <f t="shared" si="1"/>
        <v>Month!L377</v>
      </c>
      <c r="AK24" s="83" t="str">
        <f t="shared" si="1"/>
        <v>Month!M377</v>
      </c>
      <c r="AL24" s="83" t="str">
        <f t="shared" si="1"/>
        <v>Month!N377</v>
      </c>
      <c r="AM24" s="83" t="str">
        <f t="shared" si="1"/>
        <v>Month!O377</v>
      </c>
      <c r="AN24" s="83" t="str">
        <f t="shared" si="2"/>
        <v>Month!P377</v>
      </c>
      <c r="AO24" s="83" t="str">
        <f t="shared" si="2"/>
        <v>Month!Q377</v>
      </c>
      <c r="AP24" s="12"/>
    </row>
    <row r="25" spans="1:43" x14ac:dyDescent="0.3">
      <c r="A25" s="86">
        <v>1996</v>
      </c>
      <c r="B25" s="71" t="s">
        <v>87</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378</v>
      </c>
      <c r="Y25" s="83" t="str">
        <f t="shared" si="1"/>
        <v>Month!A378</v>
      </c>
      <c r="Z25" s="83" t="str">
        <f t="shared" si="1"/>
        <v>Month!B378</v>
      </c>
      <c r="AA25" s="83" t="str">
        <f t="shared" si="1"/>
        <v>Month!C378</v>
      </c>
      <c r="AB25" s="83" t="str">
        <f t="shared" si="1"/>
        <v>Month!D378</v>
      </c>
      <c r="AC25" s="83" t="str">
        <f t="shared" si="1"/>
        <v>Month!E378</v>
      </c>
      <c r="AD25" s="83" t="str">
        <f t="shared" si="1"/>
        <v>Month!F378</v>
      </c>
      <c r="AE25" s="83" t="str">
        <f t="shared" si="1"/>
        <v>Month!G378</v>
      </c>
      <c r="AF25" s="83" t="str">
        <f t="shared" si="1"/>
        <v>Month!H378</v>
      </c>
      <c r="AG25" s="83" t="str">
        <f t="shared" si="1"/>
        <v>Month!I378</v>
      </c>
      <c r="AH25" s="83" t="str">
        <f t="shared" si="1"/>
        <v>Month!J378</v>
      </c>
      <c r="AI25" s="83" t="str">
        <f t="shared" si="1"/>
        <v>Month!K378</v>
      </c>
      <c r="AJ25" s="83" t="str">
        <f t="shared" si="1"/>
        <v>Month!L378</v>
      </c>
      <c r="AK25" s="83" t="str">
        <f t="shared" si="1"/>
        <v>Month!M378</v>
      </c>
      <c r="AL25" s="83" t="str">
        <f t="shared" si="1"/>
        <v>Month!N378</v>
      </c>
      <c r="AM25" s="83" t="str">
        <f t="shared" si="1"/>
        <v>Month!O378</v>
      </c>
      <c r="AN25" s="83" t="str">
        <f t="shared" si="2"/>
        <v>Month!P378</v>
      </c>
      <c r="AO25" s="83" t="str">
        <f t="shared" si="2"/>
        <v>Month!Q378</v>
      </c>
      <c r="AP25" s="12"/>
    </row>
    <row r="26" spans="1:43" x14ac:dyDescent="0.3">
      <c r="A26" s="86">
        <v>1996</v>
      </c>
      <c r="B26" s="71" t="s">
        <v>88</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89</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108</v>
      </c>
      <c r="AJ27" s="12"/>
      <c r="AK27" s="12"/>
      <c r="AL27" s="12"/>
      <c r="AM27" s="12"/>
      <c r="AN27" s="12"/>
      <c r="AO27" s="12"/>
      <c r="AP27" s="12"/>
    </row>
    <row r="28" spans="1:43" x14ac:dyDescent="0.3">
      <c r="A28" s="89">
        <v>1996</v>
      </c>
      <c r="B28" s="90" t="s">
        <v>90</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614</v>
      </c>
      <c r="Z28" s="71" t="s">
        <v>615</v>
      </c>
      <c r="AA28" s="71" t="s">
        <v>616</v>
      </c>
      <c r="AB28" s="71" t="s">
        <v>617</v>
      </c>
      <c r="AC28" s="71" t="s">
        <v>618</v>
      </c>
      <c r="AD28" s="71" t="s">
        <v>619</v>
      </c>
      <c r="AE28" s="71" t="s">
        <v>620</v>
      </c>
      <c r="AF28" s="71" t="s">
        <v>621</v>
      </c>
      <c r="AG28" s="71" t="s">
        <v>622</v>
      </c>
      <c r="AH28" s="71" t="s">
        <v>623</v>
      </c>
      <c r="AI28" s="71" t="s">
        <v>624</v>
      </c>
      <c r="AJ28" s="71" t="s">
        <v>625</v>
      </c>
      <c r="AK28" s="71" t="s">
        <v>626</v>
      </c>
      <c r="AL28" s="71" t="s">
        <v>627</v>
      </c>
      <c r="AM28" s="71" t="s">
        <v>628</v>
      </c>
      <c r="AN28" s="71" t="s">
        <v>629</v>
      </c>
      <c r="AO28" s="71" t="s">
        <v>630</v>
      </c>
      <c r="AP28" s="12"/>
      <c r="AQ28" s="12"/>
    </row>
    <row r="29" spans="1:43" x14ac:dyDescent="0.3">
      <c r="A29" s="86">
        <v>1997</v>
      </c>
      <c r="B29" s="71" t="s">
        <v>79</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364</v>
      </c>
      <c r="Y29" s="83" t="str">
        <f>$X$27&amp;Y$28&amp;$X29</f>
        <v>calculation_hide!b364</v>
      </c>
      <c r="Z29" s="83" t="str">
        <f t="shared" ref="Z29:AO30" si="4">$X$27&amp;Z$28&amp;$X29</f>
        <v>calculation_hide!c364</v>
      </c>
      <c r="AA29" s="83" t="str">
        <f t="shared" si="4"/>
        <v>calculation_hide!d364</v>
      </c>
      <c r="AB29" s="83" t="str">
        <f t="shared" si="4"/>
        <v>calculation_hide!e364</v>
      </c>
      <c r="AC29" s="83" t="str">
        <f t="shared" si="4"/>
        <v>calculation_hide!f364</v>
      </c>
      <c r="AD29" s="83" t="str">
        <f t="shared" si="4"/>
        <v>calculation_hide!g364</v>
      </c>
      <c r="AE29" s="83" t="str">
        <f t="shared" si="4"/>
        <v>calculation_hide!h364</v>
      </c>
      <c r="AF29" s="83" t="str">
        <f t="shared" si="4"/>
        <v>calculation_hide!i364</v>
      </c>
      <c r="AG29" s="83" t="str">
        <f t="shared" si="4"/>
        <v>calculation_hide!j364</v>
      </c>
      <c r="AH29" s="83" t="str">
        <f t="shared" si="4"/>
        <v>calculation_hide!l364</v>
      </c>
      <c r="AI29" s="83" t="str">
        <f t="shared" si="4"/>
        <v>calculation_hide!m364</v>
      </c>
      <c r="AJ29" s="83" t="str">
        <f t="shared" si="4"/>
        <v>calculation_hide!n364</v>
      </c>
      <c r="AK29" s="83" t="str">
        <f t="shared" si="4"/>
        <v>calculation_hide!o364</v>
      </c>
      <c r="AL29" s="83" t="str">
        <f t="shared" si="4"/>
        <v>calculation_hide!p364</v>
      </c>
      <c r="AM29" s="83" t="str">
        <f t="shared" si="4"/>
        <v>calculation_hide!q364</v>
      </c>
      <c r="AN29" s="83" t="str">
        <f t="shared" si="4"/>
        <v>calculation_hide!r364</v>
      </c>
      <c r="AO29" s="83" t="str">
        <f t="shared" si="4"/>
        <v>calculation_hide!s364</v>
      </c>
      <c r="AP29" s="12"/>
      <c r="AQ29" s="12"/>
    </row>
    <row r="30" spans="1:43" x14ac:dyDescent="0.3">
      <c r="A30" s="86">
        <v>1997</v>
      </c>
      <c r="B30" s="71" t="s">
        <v>80</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376</v>
      </c>
      <c r="Y30" s="83" t="str">
        <f>$X$27&amp;Y$28&amp;$X30</f>
        <v>calculation_hide!b376</v>
      </c>
      <c r="Z30" s="83" t="str">
        <f t="shared" si="4"/>
        <v>calculation_hide!c376</v>
      </c>
      <c r="AA30" s="83" t="str">
        <f t="shared" si="4"/>
        <v>calculation_hide!d376</v>
      </c>
      <c r="AB30" s="83" t="str">
        <f t="shared" si="4"/>
        <v>calculation_hide!e376</v>
      </c>
      <c r="AC30" s="83" t="str">
        <f t="shared" si="4"/>
        <v>calculation_hide!f376</v>
      </c>
      <c r="AD30" s="83" t="str">
        <f t="shared" si="4"/>
        <v>calculation_hide!g376</v>
      </c>
      <c r="AE30" s="83" t="str">
        <f t="shared" si="4"/>
        <v>calculation_hide!h376</v>
      </c>
      <c r="AF30" s="83" t="str">
        <f t="shared" si="4"/>
        <v>calculation_hide!i376</v>
      </c>
      <c r="AG30" s="83" t="str">
        <f t="shared" si="4"/>
        <v>calculation_hide!j376</v>
      </c>
      <c r="AH30" s="83" t="str">
        <f t="shared" si="4"/>
        <v>calculation_hide!l376</v>
      </c>
      <c r="AI30" s="83" t="str">
        <f t="shared" si="4"/>
        <v>calculation_hide!m376</v>
      </c>
      <c r="AJ30" s="83" t="str">
        <f t="shared" si="4"/>
        <v>calculation_hide!n376</v>
      </c>
      <c r="AK30" s="83" t="str">
        <f t="shared" si="4"/>
        <v>calculation_hide!o376</v>
      </c>
      <c r="AL30" s="83" t="str">
        <f t="shared" si="4"/>
        <v>calculation_hide!p376</v>
      </c>
      <c r="AM30" s="83" t="str">
        <f t="shared" si="4"/>
        <v>calculation_hide!q376</v>
      </c>
      <c r="AN30" s="83" t="str">
        <f t="shared" si="4"/>
        <v>calculation_hide!r376</v>
      </c>
      <c r="AO30" s="83" t="str">
        <f t="shared" si="4"/>
        <v>calculation_hide!s376</v>
      </c>
      <c r="AP30" s="12"/>
      <c r="AQ30" s="12"/>
    </row>
    <row r="31" spans="1:43" x14ac:dyDescent="0.3">
      <c r="A31" s="86">
        <v>1997</v>
      </c>
      <c r="B31" s="71" t="s">
        <v>81</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82</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109</v>
      </c>
      <c r="AJ32" s="12"/>
      <c r="AK32" s="12"/>
      <c r="AL32" s="12"/>
      <c r="AM32" s="12"/>
      <c r="AN32" s="12"/>
      <c r="AO32" s="12"/>
      <c r="AP32" s="12"/>
    </row>
    <row r="33" spans="1:42" x14ac:dyDescent="0.3">
      <c r="A33" s="86">
        <v>1997</v>
      </c>
      <c r="B33" s="71" t="s">
        <v>83</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92</v>
      </c>
      <c r="Z33" s="71" t="s">
        <v>107</v>
      </c>
      <c r="AA33" s="71" t="s">
        <v>463</v>
      </c>
      <c r="AB33" s="71" t="s">
        <v>93</v>
      </c>
      <c r="AC33" s="71" t="s">
        <v>94</v>
      </c>
      <c r="AD33" s="71" t="s">
        <v>95</v>
      </c>
      <c r="AE33" s="71" t="s">
        <v>96</v>
      </c>
      <c r="AF33" s="71" t="s">
        <v>97</v>
      </c>
      <c r="AG33" s="71" t="s">
        <v>98</v>
      </c>
      <c r="AH33" s="71" t="s">
        <v>99</v>
      </c>
      <c r="AI33" s="71" t="s">
        <v>464</v>
      </c>
      <c r="AJ33" s="12" t="s">
        <v>100</v>
      </c>
      <c r="AK33" s="12" t="s">
        <v>101</v>
      </c>
      <c r="AL33" s="12" t="s">
        <v>102</v>
      </c>
      <c r="AM33" s="12" t="s">
        <v>103</v>
      </c>
      <c r="AN33" s="12" t="s">
        <v>104</v>
      </c>
      <c r="AO33" s="12" t="s">
        <v>105</v>
      </c>
      <c r="AP33" s="12"/>
    </row>
    <row r="34" spans="1:42" x14ac:dyDescent="0.3">
      <c r="A34" s="86">
        <v>1997</v>
      </c>
      <c r="B34" s="71" t="s">
        <v>84</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126</v>
      </c>
      <c r="Y34" s="83" t="str">
        <f t="shared" ref="Y34:AN38" si="5">$X$32&amp;Y$33&amp;$X34</f>
        <v>Quarter!A126</v>
      </c>
      <c r="Z34" s="83" t="str">
        <f t="shared" si="5"/>
        <v>Quarter!B126</v>
      </c>
      <c r="AA34" s="83" t="str">
        <f t="shared" si="5"/>
        <v>Quarter!C126</v>
      </c>
      <c r="AB34" s="83" t="str">
        <f t="shared" si="5"/>
        <v>Quarter!D126</v>
      </c>
      <c r="AC34" s="83" t="str">
        <f t="shared" si="5"/>
        <v>Quarter!E126</v>
      </c>
      <c r="AD34" s="83" t="str">
        <f t="shared" si="5"/>
        <v>Quarter!F126</v>
      </c>
      <c r="AE34" s="83" t="str">
        <f t="shared" si="5"/>
        <v>Quarter!G126</v>
      </c>
      <c r="AF34" s="83" t="str">
        <f t="shared" si="5"/>
        <v>Quarter!H126</v>
      </c>
      <c r="AG34" s="83" t="str">
        <f t="shared" si="5"/>
        <v>Quarter!I126</v>
      </c>
      <c r="AH34" s="83" t="str">
        <f t="shared" si="5"/>
        <v>Quarter!J126</v>
      </c>
      <c r="AI34" s="83" t="str">
        <f t="shared" si="5"/>
        <v>Quarter!K126</v>
      </c>
      <c r="AJ34" s="83" t="str">
        <f t="shared" si="5"/>
        <v>Quarter!L126</v>
      </c>
      <c r="AK34" s="83" t="str">
        <f t="shared" si="5"/>
        <v>Quarter!M126</v>
      </c>
      <c r="AL34" s="83" t="str">
        <f t="shared" si="5"/>
        <v>Quarter!N126</v>
      </c>
      <c r="AM34" s="83" t="str">
        <f t="shared" si="5"/>
        <v>Quarter!O126</v>
      </c>
      <c r="AN34" s="83" t="str">
        <f t="shared" si="5"/>
        <v>Quarter!P126</v>
      </c>
      <c r="AO34" s="83" t="str">
        <f t="shared" ref="AI34:AO38" si="6">$X$32&amp;AO$33&amp;$X34</f>
        <v>Quarter!Q126</v>
      </c>
      <c r="AP34" s="12"/>
    </row>
    <row r="35" spans="1:42" x14ac:dyDescent="0.3">
      <c r="A35" s="86">
        <v>1997</v>
      </c>
      <c r="B35" s="71" t="s">
        <v>85</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127</v>
      </c>
      <c r="Y35" s="83" t="str">
        <f t="shared" si="5"/>
        <v>Quarter!A127</v>
      </c>
      <c r="Z35" s="83" t="str">
        <f t="shared" si="5"/>
        <v>Quarter!B127</v>
      </c>
      <c r="AA35" s="83" t="str">
        <f t="shared" si="5"/>
        <v>Quarter!C127</v>
      </c>
      <c r="AB35" s="83" t="str">
        <f t="shared" si="5"/>
        <v>Quarter!D127</v>
      </c>
      <c r="AC35" s="83" t="str">
        <f t="shared" si="5"/>
        <v>Quarter!E127</v>
      </c>
      <c r="AD35" s="83" t="str">
        <f t="shared" si="5"/>
        <v>Quarter!F127</v>
      </c>
      <c r="AE35" s="83" t="str">
        <f t="shared" si="5"/>
        <v>Quarter!G127</v>
      </c>
      <c r="AF35" s="83" t="str">
        <f t="shared" si="5"/>
        <v>Quarter!H127</v>
      </c>
      <c r="AG35" s="83" t="str">
        <f t="shared" si="5"/>
        <v>Quarter!I127</v>
      </c>
      <c r="AH35" s="83" t="str">
        <f t="shared" si="5"/>
        <v>Quarter!J127</v>
      </c>
      <c r="AI35" s="83" t="str">
        <f t="shared" si="6"/>
        <v>Quarter!K127</v>
      </c>
      <c r="AJ35" s="83" t="str">
        <f t="shared" si="6"/>
        <v>Quarter!L127</v>
      </c>
      <c r="AK35" s="83" t="str">
        <f t="shared" si="6"/>
        <v>Quarter!M127</v>
      </c>
      <c r="AL35" s="83" t="str">
        <f t="shared" si="6"/>
        <v>Quarter!N127</v>
      </c>
      <c r="AM35" s="83" t="str">
        <f t="shared" si="6"/>
        <v>Quarter!O127</v>
      </c>
      <c r="AN35" s="83" t="str">
        <f t="shared" si="6"/>
        <v>Quarter!P127</v>
      </c>
      <c r="AO35" s="83" t="str">
        <f t="shared" si="6"/>
        <v>Quarter!Q127</v>
      </c>
      <c r="AP35" s="12"/>
    </row>
    <row r="36" spans="1:42" x14ac:dyDescent="0.3">
      <c r="A36" s="86">
        <v>1997</v>
      </c>
      <c r="B36" s="71" t="s">
        <v>86</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128</v>
      </c>
      <c r="Y36" s="83" t="str">
        <f t="shared" si="5"/>
        <v>Quarter!A128</v>
      </c>
      <c r="Z36" s="83" t="str">
        <f t="shared" si="5"/>
        <v>Quarter!B128</v>
      </c>
      <c r="AA36" s="83" t="str">
        <f t="shared" si="5"/>
        <v>Quarter!C128</v>
      </c>
      <c r="AB36" s="83" t="str">
        <f t="shared" si="5"/>
        <v>Quarter!D128</v>
      </c>
      <c r="AC36" s="83" t="str">
        <f t="shared" si="5"/>
        <v>Quarter!E128</v>
      </c>
      <c r="AD36" s="83" t="str">
        <f t="shared" si="5"/>
        <v>Quarter!F128</v>
      </c>
      <c r="AE36" s="83" t="str">
        <f t="shared" si="5"/>
        <v>Quarter!G128</v>
      </c>
      <c r="AF36" s="83" t="str">
        <f t="shared" si="5"/>
        <v>Quarter!H128</v>
      </c>
      <c r="AG36" s="83" t="str">
        <f t="shared" si="5"/>
        <v>Quarter!I128</v>
      </c>
      <c r="AH36" s="83" t="str">
        <f t="shared" si="5"/>
        <v>Quarter!J128</v>
      </c>
      <c r="AI36" s="83" t="str">
        <f t="shared" si="6"/>
        <v>Quarter!K128</v>
      </c>
      <c r="AJ36" s="83" t="str">
        <f t="shared" si="6"/>
        <v>Quarter!L128</v>
      </c>
      <c r="AK36" s="83" t="str">
        <f t="shared" si="6"/>
        <v>Quarter!M128</v>
      </c>
      <c r="AL36" s="83" t="str">
        <f t="shared" si="6"/>
        <v>Quarter!N128</v>
      </c>
      <c r="AM36" s="83" t="str">
        <f t="shared" si="6"/>
        <v>Quarter!O128</v>
      </c>
      <c r="AN36" s="83" t="str">
        <f t="shared" si="6"/>
        <v>Quarter!P128</v>
      </c>
      <c r="AO36" s="83" t="str">
        <f t="shared" si="6"/>
        <v>Quarter!Q128</v>
      </c>
      <c r="AP36" s="12"/>
    </row>
    <row r="37" spans="1:42" x14ac:dyDescent="0.3">
      <c r="A37" s="86">
        <v>1997</v>
      </c>
      <c r="B37" s="71" t="s">
        <v>87</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129</v>
      </c>
      <c r="Y37" s="83" t="str">
        <f t="shared" si="5"/>
        <v>Quarter!A129</v>
      </c>
      <c r="Z37" s="83" t="str">
        <f t="shared" si="5"/>
        <v>Quarter!B129</v>
      </c>
      <c r="AA37" s="83" t="str">
        <f t="shared" si="5"/>
        <v>Quarter!C129</v>
      </c>
      <c r="AB37" s="83" t="str">
        <f t="shared" si="5"/>
        <v>Quarter!D129</v>
      </c>
      <c r="AC37" s="83" t="str">
        <f t="shared" si="5"/>
        <v>Quarter!E129</v>
      </c>
      <c r="AD37" s="83" t="str">
        <f t="shared" si="5"/>
        <v>Quarter!F129</v>
      </c>
      <c r="AE37" s="83" t="str">
        <f t="shared" si="5"/>
        <v>Quarter!G129</v>
      </c>
      <c r="AF37" s="83" t="str">
        <f t="shared" si="5"/>
        <v>Quarter!H129</v>
      </c>
      <c r="AG37" s="83" t="str">
        <f t="shared" si="5"/>
        <v>Quarter!I129</v>
      </c>
      <c r="AH37" s="83" t="str">
        <f t="shared" si="5"/>
        <v>Quarter!J129</v>
      </c>
      <c r="AI37" s="83" t="str">
        <f t="shared" si="6"/>
        <v>Quarter!K129</v>
      </c>
      <c r="AJ37" s="83" t="str">
        <f t="shared" si="6"/>
        <v>Quarter!L129</v>
      </c>
      <c r="AK37" s="83" t="str">
        <f t="shared" si="6"/>
        <v>Quarter!M129</v>
      </c>
      <c r="AL37" s="83" t="str">
        <f t="shared" si="6"/>
        <v>Quarter!N129</v>
      </c>
      <c r="AM37" s="83" t="str">
        <f t="shared" si="6"/>
        <v>Quarter!O129</v>
      </c>
      <c r="AN37" s="83" t="str">
        <f t="shared" si="6"/>
        <v>Quarter!P129</v>
      </c>
      <c r="AO37" s="83" t="str">
        <f t="shared" si="6"/>
        <v>Quarter!Q129</v>
      </c>
      <c r="AP37" s="12"/>
    </row>
    <row r="38" spans="1:42" x14ac:dyDescent="0.3">
      <c r="A38" s="86">
        <v>1997</v>
      </c>
      <c r="B38" s="71" t="s">
        <v>88</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130</v>
      </c>
      <c r="Y38" s="83" t="str">
        <f t="shared" si="5"/>
        <v>Quarter!A130</v>
      </c>
      <c r="Z38" s="83" t="str">
        <f t="shared" si="5"/>
        <v>Quarter!B130</v>
      </c>
      <c r="AA38" s="83" t="str">
        <f t="shared" si="5"/>
        <v>Quarter!C130</v>
      </c>
      <c r="AB38" s="83" t="str">
        <f t="shared" si="5"/>
        <v>Quarter!D130</v>
      </c>
      <c r="AC38" s="83" t="str">
        <f t="shared" si="5"/>
        <v>Quarter!E130</v>
      </c>
      <c r="AD38" s="83" t="str">
        <f t="shared" si="5"/>
        <v>Quarter!F130</v>
      </c>
      <c r="AE38" s="83" t="str">
        <f t="shared" si="5"/>
        <v>Quarter!G130</v>
      </c>
      <c r="AF38" s="83" t="str">
        <f t="shared" si="5"/>
        <v>Quarter!H130</v>
      </c>
      <c r="AG38" s="83" t="str">
        <f t="shared" si="5"/>
        <v>Quarter!I130</v>
      </c>
      <c r="AH38" s="83" t="str">
        <f t="shared" si="5"/>
        <v>Quarter!J130</v>
      </c>
      <c r="AI38" s="83" t="str">
        <f t="shared" si="6"/>
        <v>Quarter!K130</v>
      </c>
      <c r="AJ38" s="83" t="str">
        <f t="shared" si="6"/>
        <v>Quarter!L130</v>
      </c>
      <c r="AK38" s="83" t="str">
        <f t="shared" si="6"/>
        <v>Quarter!M130</v>
      </c>
      <c r="AL38" s="83" t="str">
        <f t="shared" si="6"/>
        <v>Quarter!N130</v>
      </c>
      <c r="AM38" s="83" t="str">
        <f t="shared" si="6"/>
        <v>Quarter!O130</v>
      </c>
      <c r="AN38" s="83" t="str">
        <f t="shared" si="6"/>
        <v>Quarter!P130</v>
      </c>
      <c r="AO38" s="83" t="str">
        <f t="shared" si="6"/>
        <v>Quarter!Q130</v>
      </c>
      <c r="AP38" s="12"/>
    </row>
    <row r="39" spans="1:42" x14ac:dyDescent="0.3">
      <c r="A39" s="86">
        <v>1997</v>
      </c>
      <c r="B39" s="71" t="s">
        <v>89</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90</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79</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80</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81</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82</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83</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84</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85</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86</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87</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88</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89</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90</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79</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80</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81</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239.15666666666667</v>
      </c>
      <c r="M55" s="87">
        <f>SUM(Month!K$55:K57)/3</f>
        <v>35.533333333333331</v>
      </c>
      <c r="N55" s="87">
        <f>SUM(Month!L$55:L57)/3</f>
        <v>78.88666666666667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82</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238.25</v>
      </c>
      <c r="M56" s="87">
        <f>SUM(Month!K$55:K58)/4</f>
        <v>35.877499999999998</v>
      </c>
      <c r="N56" s="87">
        <f>SUM(Month!L$55:L58)/4</f>
        <v>79.027500000000003</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83</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237.548</v>
      </c>
      <c r="M57" s="87">
        <f>SUM(Month!K$55:K59)/5</f>
        <v>36.116</v>
      </c>
      <c r="N57" s="87">
        <f>SUM(Month!L$55:L59)/5</f>
        <v>78.634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84</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238.25166666666667</v>
      </c>
      <c r="M58" s="87">
        <f>SUM(Month!K$55:K60)/6</f>
        <v>35.823333333333331</v>
      </c>
      <c r="N58" s="87">
        <f>SUM(Month!L$55:L60)/6</f>
        <v>79.051666666666662</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85</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238.6442857142857</v>
      </c>
      <c r="M59" s="87">
        <f>SUM(Month!K$55:K61)/7</f>
        <v>35.907142857142858</v>
      </c>
      <c r="N59" s="87">
        <f>SUM(Month!L$55:L61)/7</f>
        <v>79.581428571428575</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86</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237.30500000000001</v>
      </c>
      <c r="M60" s="87">
        <f>SUM(Month!K$55:K62)/8</f>
        <v>36.075000000000003</v>
      </c>
      <c r="N60" s="87">
        <f>SUM(Month!L$55:L62)/8</f>
        <v>78.558750000000003</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87</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236.94222222222223</v>
      </c>
      <c r="M61" s="87">
        <f>SUM(Month!K$55:K63)/9</f>
        <v>36.475555555555559</v>
      </c>
      <c r="N61" s="87">
        <f>SUM(Month!L$55:L63)/9</f>
        <v>77.716666666666669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88</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237.27500000000001</v>
      </c>
      <c r="M62" s="87">
        <f>SUM(Month!K$55:K64)/10</f>
        <v>36.491</v>
      </c>
      <c r="N62" s="87">
        <f>SUM(Month!L$55:L64)/10</f>
        <v>77.951999999999998</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89</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237.20272727272729</v>
      </c>
      <c r="M63" s="87">
        <f>SUM(Month!K$55:K65)/11</f>
        <v>36.483636363636371</v>
      </c>
      <c r="N63" s="87">
        <f>SUM(Month!L$55:L65)/11</f>
        <v>77.709999999999994</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90</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237.89083333333335</v>
      </c>
      <c r="M64" s="91">
        <f>SUM(Month!K$55:K66)/12</f>
        <v>36.811666666666675</v>
      </c>
      <c r="N64" s="91">
        <f>SUM(Month!L$55:L66)/12</f>
        <v>77.493333333333325</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79</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80</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81</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82</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83</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84</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85</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86</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87</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88</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89</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90</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79</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110</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81</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82</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83</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84</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111</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86</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87</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88</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89</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90</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79</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233.71999999999997</v>
      </c>
      <c r="M89" s="87">
        <f>Month!K91</f>
        <v>40.54</v>
      </c>
      <c r="N89" s="87">
        <f>Month!L91</f>
        <v>76.19</v>
      </c>
      <c r="O89" s="87">
        <f>Month!M91</f>
        <v>93.3</v>
      </c>
      <c r="P89" s="87">
        <f>Month!N91</f>
        <v>2.75</v>
      </c>
      <c r="Q89" s="87">
        <f>Month!O91</f>
        <v>20.03</v>
      </c>
      <c r="R89" s="87">
        <f>Month!P91</f>
        <v>0.47</v>
      </c>
      <c r="S89" s="87">
        <f>Month!Q91</f>
        <v>0.44</v>
      </c>
      <c r="T89" s="75"/>
      <c r="U89" s="87"/>
    </row>
    <row r="90" spans="1:21" x14ac:dyDescent="0.3">
      <c r="A90" s="86">
        <v>2002</v>
      </c>
      <c r="B90" s="71" t="s">
        <v>80</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232.33499999999998</v>
      </c>
      <c r="M90" s="87">
        <f>SUM(Month!K$91:K92)/2</f>
        <v>40.534999999999997</v>
      </c>
      <c r="N90" s="87">
        <f>SUM(Month!L$91:L92)/2</f>
        <v>74.275000000000006</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81</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236.77999999999997</v>
      </c>
      <c r="M91" s="87">
        <f>SUM(Month!K$91:K93)/3</f>
        <v>40.406666666666666</v>
      </c>
      <c r="N91" s="87">
        <f>SUM(Month!L$91:L93)/3</f>
        <v>76.363333333333344</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82</v>
      </c>
      <c r="C92" s="87">
        <f t="shared" si="9"/>
        <v>85.160000000000011</v>
      </c>
      <c r="D92" s="87">
        <f>Month!C94+calculation_hide!D91</f>
        <v>13.3</v>
      </c>
      <c r="E92" s="87">
        <f>Month!D94+calculation_hide!E91</f>
        <v>25.46</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233.83999999999997</v>
      </c>
      <c r="M92" s="87">
        <f>SUM(Month!K$91:K94)/4</f>
        <v>38.197499999999998</v>
      </c>
      <c r="N92" s="87">
        <f>SUM(Month!L$91:L94)/4</f>
        <v>76.367500000000007</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83</v>
      </c>
      <c r="C93" s="87">
        <f t="shared" si="9"/>
        <v>102.47999999999999</v>
      </c>
      <c r="D93" s="87">
        <f>Month!C95+calculation_hide!D92</f>
        <v>15.850000000000001</v>
      </c>
      <c r="E93" s="87">
        <f>Month!D95+calculation_hide!E92</f>
        <v>31.37</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234.11599999999999</v>
      </c>
      <c r="M93" s="87">
        <f>SUM(Month!K$91:K95)/5</f>
        <v>38.706000000000003</v>
      </c>
      <c r="N93" s="87">
        <f>SUM(Month!L$91:L95)/5</f>
        <v>75.268000000000001</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84</v>
      </c>
      <c r="C94" s="87">
        <f t="shared" si="9"/>
        <v>119.22</v>
      </c>
      <c r="D94" s="87">
        <f>Month!C96+calculation_hide!D93</f>
        <v>18.440000000000001</v>
      </c>
      <c r="E94" s="87">
        <f>Month!D96+calculation_hide!E93</f>
        <v>37.81</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234.98333333333332</v>
      </c>
      <c r="M94" s="87">
        <f>SUM(Month!K$91:K96)/6</f>
        <v>39.03</v>
      </c>
      <c r="N94" s="87">
        <f>SUM(Month!L$91:L96)/6</f>
        <v>75.596666666666678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85</v>
      </c>
      <c r="C95" s="87">
        <f t="shared" si="9"/>
        <v>135.32</v>
      </c>
      <c r="D95" s="87">
        <f>Month!C97+calculation_hide!D94</f>
        <v>21.11</v>
      </c>
      <c r="E95" s="87">
        <f>Month!D97+calculation_hide!E94</f>
        <v>44.03</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235.99571428571426</v>
      </c>
      <c r="M95" s="87">
        <f>SUM(Month!K$91:K97)/7</f>
        <v>39.842857142857142</v>
      </c>
      <c r="N95" s="87">
        <f>SUM(Month!L$91:L97)/7</f>
        <v>75.464285714285708</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86</v>
      </c>
      <c r="C96" s="87">
        <f t="shared" si="9"/>
        <v>150.45000000000005</v>
      </c>
      <c r="D96" s="87">
        <f>Month!C98+calculation_hide!D95</f>
        <v>23.28</v>
      </c>
      <c r="E96" s="87">
        <f>Month!D98+calculation_hide!E95</f>
        <v>49.99</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235.57749999999996</v>
      </c>
      <c r="M96" s="87">
        <f>SUM(Month!K$91:K98)/8</f>
        <v>39.466249999999995</v>
      </c>
      <c r="N96" s="87">
        <f>SUM(Month!L$91:L98)/8</f>
        <v>74.971249999999998</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87</v>
      </c>
      <c r="C97" s="87">
        <f t="shared" si="9"/>
        <v>167.51000000000002</v>
      </c>
      <c r="D97" s="87">
        <f>Month!C99+calculation_hide!D96</f>
        <v>26.17</v>
      </c>
      <c r="E97" s="87">
        <f>Month!D99+calculation_hide!E96</f>
        <v>56.400000000000006</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236.1344444444444</v>
      </c>
      <c r="M97" s="87">
        <f>SUM(Month!K$91:K99)/9</f>
        <v>39.651111111111106</v>
      </c>
      <c r="N97" s="87">
        <f>SUM(Month!L$91:L99)/9</f>
        <v>75.187777777777768</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88</v>
      </c>
      <c r="C98" s="87">
        <f t="shared" si="9"/>
        <v>186.16000000000003</v>
      </c>
      <c r="D98" s="87">
        <f>Month!C100+calculation_hide!D97</f>
        <v>29.53</v>
      </c>
      <c r="E98" s="87">
        <f>Month!D100+calculation_hide!E97</f>
        <v>61.910000000000004</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235.16799999999995</v>
      </c>
      <c r="M98" s="87">
        <f>SUM(Month!K$91:K100)/10</f>
        <v>39.737999999999992</v>
      </c>
      <c r="N98" s="87">
        <f>SUM(Month!L$91:L100)/10</f>
        <v>74.275999999999996</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89</v>
      </c>
      <c r="C99" s="87">
        <f t="shared" si="9"/>
        <v>206.45000000000002</v>
      </c>
      <c r="D99" s="87">
        <f>Month!C101+calculation_hide!D98</f>
        <v>33.25</v>
      </c>
      <c r="E99" s="87">
        <f>Month!D101+calculation_hide!E98</f>
        <v>67.77000000000001</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234.71454545454537</v>
      </c>
      <c r="M99" s="87">
        <f>SUM(Month!K$91:K101)/11</f>
        <v>39.714545454545451</v>
      </c>
      <c r="N99" s="87">
        <f>SUM(Month!L$91:L101)/11</f>
        <v>73.918181818181822</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90</v>
      </c>
      <c r="C100" s="91">
        <f t="shared" si="9"/>
        <v>229.62</v>
      </c>
      <c r="D100" s="91">
        <f>Month!C102+calculation_hide!D99</f>
        <v>37.72</v>
      </c>
      <c r="E100" s="91">
        <f>Month!D102+calculation_hide!E99</f>
        <v>73.490000000000009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234.82999999999993</v>
      </c>
      <c r="M100" s="91">
        <f>SUM(Month!K$91:K102)/12</f>
        <v>39.791666666666664</v>
      </c>
      <c r="N100" s="91">
        <f>SUM(Month!L$91:L102)/12</f>
        <v>73.48</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79</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80</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81</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82</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231.74000000000004</v>
      </c>
      <c r="M104" s="87">
        <f>SUM(Month!K$103:K106)/4</f>
        <v>40.892499999999998</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83</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233.26800000000003</v>
      </c>
      <c r="M105" s="87">
        <f>SUM(Month!K$103:K107)/5</f>
        <v>41.459999999999994</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84</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233.49166666666667</v>
      </c>
      <c r="M106" s="87">
        <f>SUM(Month!K$103:K108)/6</f>
        <v>42.81</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85</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232.19428571428574</v>
      </c>
      <c r="M107" s="87">
        <f>SUM(Month!K$103:K109)/7</f>
        <v>42.96</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86</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233.13125000000002</v>
      </c>
      <c r="M108" s="87">
        <f>SUM(Month!K$103:K110)/8</f>
        <v>42.682500000000005</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87</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233.92777777777781</v>
      </c>
      <c r="M109" s="87">
        <f>SUM(Month!K$103:K111)/9</f>
        <v>42.707777777777778</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88</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233.50800000000004</v>
      </c>
      <c r="M110" s="87">
        <f>SUM(Month!K$103:K112)/10</f>
        <v>42.433</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89</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233.29818181818183</v>
      </c>
      <c r="M111" s="87">
        <f>SUM(Month!K$103:K113)/11</f>
        <v>41.675454545454549</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90</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234.26750000000001</v>
      </c>
      <c r="M112" s="91">
        <f>SUM(Month!K$103:K114)/12</f>
        <v>41.715833333333336</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79</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80</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81</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82</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233.12500000000003</v>
      </c>
      <c r="M116" s="87">
        <f>SUM(Month!K$115:K118)/4</f>
        <v>40.305</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83</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234.47800000000001</v>
      </c>
      <c r="M117" s="87">
        <f>SUM(Month!K$115:K119)/5</f>
        <v>40.445999999999998</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84</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233.27333333333334</v>
      </c>
      <c r="M118" s="87">
        <f>SUM(Month!K$115:K120)/6</f>
        <v>40.323333333333331</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85</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235.70714285714286</v>
      </c>
      <c r="M119" s="87">
        <f>SUM(Month!K$115:K121)/7</f>
        <v>40.238571428571433</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86</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235.23750000000001</v>
      </c>
      <c r="M120" s="87">
        <f>SUM(Month!K$115:K122)/8</f>
        <v>40.59375</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87</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235.50777777777779</v>
      </c>
      <c r="M121" s="87">
        <f>SUM(Month!K$115:K123)/9</f>
        <v>41.112222222222222</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88</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236.65300000000002</v>
      </c>
      <c r="M122" s="87">
        <f>SUM(Month!K$115:K124)/10</f>
        <v>40.816999999999993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89</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236.26727272727274</v>
      </c>
      <c r="M123" s="87">
        <f>SUM(Month!K$115:K125)/11</f>
        <v>40.667272727272724</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90</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236.82166666666669</v>
      </c>
      <c r="M124" s="91">
        <f>SUM(Month!K$115:K126)/12</f>
        <v>40.616666666666667</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79</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80</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81</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82</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241.29250000000002</v>
      </c>
      <c r="M128" s="87">
        <f>SUM(Month!K$127:K130)/4</f>
        <v>42.494999999999997</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83</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240.26000000000005</v>
      </c>
      <c r="M129" s="87">
        <f>SUM(Month!K$127:K131)/5</f>
        <v>41.932000000000002</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84</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240.34666666666669</v>
      </c>
      <c r="M130" s="87">
        <f>SUM(Month!K$127:K132)/6</f>
        <v>41.96</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85</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239.26428571428573</v>
      </c>
      <c r="M131" s="87">
        <f>SUM(Month!K$127:K133)/7</f>
        <v>41.35285714285714</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86</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238.93500000000003</v>
      </c>
      <c r="M132" s="87">
        <f>SUM(Month!K$127:K134)/8</f>
        <v>41.038749999999993</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87</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238.94555555555559</v>
      </c>
      <c r="M133" s="87">
        <f>SUM(Month!K$127:K135)/9</f>
        <v>40.867777777777775</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88</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239.07300000000004</v>
      </c>
      <c r="M134" s="87">
        <f>SUM(Month!K$127:K136)/10</f>
        <v>41.015999999999998</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89</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239.30363636363643</v>
      </c>
      <c r="M135" s="87">
        <f>SUM(Month!K$127:K137)/11</f>
        <v>41.405454545454546</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90</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238.90500000000006</v>
      </c>
      <c r="M136" s="91">
        <f>SUM(Month!K$127:K138)/12</f>
        <v>41.5625</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79</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80</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81</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82</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235.35</v>
      </c>
      <c r="M140" s="87">
        <f>ROUND((AVERAGE(Month!K$139:K142)),2)</f>
        <v>45.06</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83</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237.2</v>
      </c>
      <c r="M141" s="87">
        <f>ROUND((AVERAGE(Month!K$139:K143)),2)</f>
        <v>45.86</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84</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235.67</v>
      </c>
      <c r="M142" s="87">
        <f>ROUND((AVERAGE(Month!K$139:K144)),2)</f>
        <v>45.6</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85</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235.22</v>
      </c>
      <c r="M143" s="87">
        <f>ROUND((AVERAGE(Month!K$139:K145)),2)</f>
        <v>45.87</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86</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235.78</v>
      </c>
      <c r="M144" s="87">
        <f>ROUND((AVERAGE(Month!K$139:K146)),2)</f>
        <v>45.75</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87</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235.22</v>
      </c>
      <c r="M145" s="87">
        <f>ROUND((AVERAGE(Month!K$139:K147)),2)</f>
        <v>45.56</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88</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234.67</v>
      </c>
      <c r="M146" s="87">
        <f>ROUND((AVERAGE(Month!K$139:K148)),2)</f>
        <v>45.21</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89</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234.97</v>
      </c>
      <c r="M147" s="87">
        <f>ROUND((AVERAGE(Month!K$139:K149)),2)</f>
        <v>45.03</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90</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234.7</v>
      </c>
      <c r="M148" s="91">
        <f>ROUND((AVERAGE(Month!K$139:K150)),2)</f>
        <v>44.78</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79</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80</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81</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82</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231.3</v>
      </c>
      <c r="M152" s="87">
        <f>ROUND((AVERAGE(Month!K$151:K154)),2)</f>
        <v>43.21</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83</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233.23</v>
      </c>
      <c r="M153" s="87">
        <f>ROUND((AVERAGE(Month!K$151:K155)),2)</f>
        <v>44</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84</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232.48</v>
      </c>
      <c r="M154" s="87">
        <f>ROUND((AVERAGE(Month!K$151:K156)),2)</f>
        <v>43.36</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85</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232.97</v>
      </c>
      <c r="M155" s="87">
        <f>ROUND((AVERAGE(Month!K$151:K157)),2)</f>
        <v>43.44</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86</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233.82</v>
      </c>
      <c r="M156" s="87">
        <f>ROUND((AVERAGE(Month!K$151:K158)),2)</f>
        <v>43.66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87</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233.3</v>
      </c>
      <c r="M157" s="87">
        <f>ROUND((AVERAGE(Month!K$151:K159)),2)</f>
        <v>43.35</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88</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233.12</v>
      </c>
      <c r="M158" s="87">
        <f>ROUND((AVERAGE(Month!K$151:K160)),2)</f>
        <v>43.3</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89</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232.53</v>
      </c>
      <c r="M159" s="87">
        <f>ROUND((AVERAGE(Month!K$151:K161)),2)</f>
        <v>43.25</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90</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232.25</v>
      </c>
      <c r="M160" s="91">
        <f>ROUND((AVERAGE(Month!K$151:K162)),2)</f>
        <v>43.2</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79</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80</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81</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82</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83</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84</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85</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86</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87</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88</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89</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90</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79</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212.89</v>
      </c>
      <c r="M173" s="87">
        <f>ROUND((AVERAGE(Month!K$175:K175)),2)</f>
        <v>37.630000000000003</v>
      </c>
      <c r="N173" s="87">
        <f>ROUND((AVERAGE(Month!L$175:L175)),2)</f>
        <v>73.02</v>
      </c>
      <c r="O173" s="87">
        <f>ROUND((AVERAGE(Month!M$175:M175)),2)</f>
        <v>82.99</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80</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212.08</v>
      </c>
      <c r="M174" s="87">
        <f>ROUND((AVERAGE(Month!K$175:K176)),2)</f>
        <v>35.93</v>
      </c>
      <c r="N174" s="87">
        <f>ROUND((AVERAGE(Month!L$175:L176)),2)</f>
        <v>72.34</v>
      </c>
      <c r="O174" s="87">
        <f>ROUND((AVERAGE(Month!M$175:M176)),2)</f>
        <v>82.31</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81</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211.75</v>
      </c>
      <c r="M175" s="87">
        <f>ROUND((AVERAGE(Month!K$175:K177)),2)</f>
        <v>34.56</v>
      </c>
      <c r="N175" s="87">
        <f>ROUND((AVERAGE(Month!L$175:L177)),2)</f>
        <v>72.16</v>
      </c>
      <c r="O175" s="87">
        <f>ROUND((AVERAGE(Month!M$175:M177)),2)</f>
        <v>82.49</v>
      </c>
      <c r="P175" s="87">
        <f>ROUND((AVERAGE(Month!N$175:N177)),2)</f>
        <v>7.41</v>
      </c>
      <c r="Q175" s="87">
        <f>ROUND((AVERAGE(Month!O$175:O177)),2)</f>
        <v>13.6</v>
      </c>
      <c r="R175" s="87">
        <f>ROUND((AVERAGE(Month!P$175:P177)),2)</f>
        <v>1.33</v>
      </c>
      <c r="S175" s="87">
        <f>ROUND((AVERAGE(Month!Q$175:Q177)),2)</f>
        <v>0.19</v>
      </c>
    </row>
    <row r="176" spans="1:21" x14ac:dyDescent="0.3">
      <c r="A176" s="96">
        <v>2009</v>
      </c>
      <c r="B176" s="71" t="s">
        <v>82</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212.33</v>
      </c>
      <c r="M176" s="87">
        <f>ROUND((AVERAGE(Month!K$175:K178)),2)</f>
        <v>33.72</v>
      </c>
      <c r="N176" s="87">
        <f>ROUND((AVERAGE(Month!L$175:L178)),2)</f>
        <v>73.19</v>
      </c>
      <c r="O176" s="87">
        <f>ROUND((AVERAGE(Month!M$175:M178)),2)</f>
        <v>82.48</v>
      </c>
      <c r="P176" s="87">
        <f>ROUND((AVERAGE(Month!N$175:N178)),2)</f>
        <v>7.07</v>
      </c>
      <c r="Q176" s="87">
        <f>ROUND((AVERAGE(Month!O$175:O178)),2)</f>
        <v>14.22</v>
      </c>
      <c r="R176" s="87">
        <f>ROUND((AVERAGE(Month!P$175:P178)),2)</f>
        <v>1.29</v>
      </c>
      <c r="S176" s="87">
        <f>ROUND((AVERAGE(Month!Q$175:Q178)),2)</f>
        <v>0.37</v>
      </c>
    </row>
    <row r="177" spans="1:21" x14ac:dyDescent="0.3">
      <c r="A177" s="96">
        <v>2009</v>
      </c>
      <c r="B177" s="71" t="s">
        <v>83</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211.48</v>
      </c>
      <c r="M177" s="87">
        <f>ROUND((AVERAGE(Month!K$175:K179)),2)</f>
        <v>33.159999999999997</v>
      </c>
      <c r="N177" s="87">
        <f>ROUND((AVERAGE(Month!L$175:L179)),2)</f>
        <v>72.709999999999994</v>
      </c>
      <c r="O177" s="87">
        <f>ROUND((AVERAGE(Month!M$175:M179)),2)</f>
        <v>82.67</v>
      </c>
      <c r="P177" s="87">
        <f>ROUND((AVERAGE(Month!N$175:N179)),2)</f>
        <v>6.86</v>
      </c>
      <c r="Q177" s="87">
        <f>ROUND((AVERAGE(Month!O$175:O179)),2)</f>
        <v>14.26</v>
      </c>
      <c r="R177" s="87">
        <f>ROUND((AVERAGE(Month!P$175:P179)),2)</f>
        <v>1.28</v>
      </c>
      <c r="S177" s="87">
        <f>ROUND((AVERAGE(Month!Q$175:Q179)),2)</f>
        <v>0.54</v>
      </c>
    </row>
    <row r="178" spans="1:21" x14ac:dyDescent="0.3">
      <c r="A178" s="96">
        <v>2009</v>
      </c>
      <c r="B178" s="71" t="s">
        <v>84</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210.78</v>
      </c>
      <c r="M178" s="87">
        <f>ROUND((AVERAGE(Month!K$175:K180)),2)</f>
        <v>32.76</v>
      </c>
      <c r="N178" s="87">
        <f>ROUND((AVERAGE(Month!L$175:L180)),2)</f>
        <v>71.959999999999994</v>
      </c>
      <c r="O178" s="87">
        <f>ROUND((AVERAGE(Month!M$175:M180)),2)</f>
        <v>82.84</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85</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210.76</v>
      </c>
      <c r="M179" s="87">
        <f>ROUND((AVERAGE(Month!K$175:K181)),2)</f>
        <v>32.22</v>
      </c>
      <c r="N179" s="87">
        <f>ROUND((AVERAGE(Month!L$175:L181)),2)</f>
        <v>71.8</v>
      </c>
      <c r="O179" s="87">
        <f>ROUND((AVERAGE(Month!M$175:M181)),2)</f>
        <v>83.31</v>
      </c>
      <c r="P179" s="87">
        <f>ROUND((AVERAGE(Month!N$175:N181)),2)</f>
        <v>6.58</v>
      </c>
      <c r="Q179" s="87">
        <f>ROUND((AVERAGE(Month!O$175:O181)),2)</f>
        <v>15</v>
      </c>
      <c r="R179" s="87">
        <f>ROUND((AVERAGE(Month!P$175:P181)),2)</f>
        <v>1.26</v>
      </c>
      <c r="S179" s="87">
        <f>ROUND((AVERAGE(Month!Q$175:Q181)),2)</f>
        <v>0.59</v>
      </c>
    </row>
    <row r="180" spans="1:21" x14ac:dyDescent="0.3">
      <c r="A180" s="96">
        <v>2009</v>
      </c>
      <c r="B180" s="71" t="s">
        <v>86</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210.74</v>
      </c>
      <c r="M180" s="87">
        <f>ROUND((AVERAGE(Month!K$175:K182)),2)</f>
        <v>31.59</v>
      </c>
      <c r="N180" s="87">
        <f>ROUND((AVERAGE(Month!L$175:L182)),2)</f>
        <v>71.91</v>
      </c>
      <c r="O180" s="87">
        <f>ROUND((AVERAGE(Month!M$175:M182)),2)</f>
        <v>83.75</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87</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210.16</v>
      </c>
      <c r="M181" s="87">
        <f>ROUND((AVERAGE(Month!K$175:K183)),2)</f>
        <v>31.17</v>
      </c>
      <c r="N181" s="87">
        <f>ROUND((AVERAGE(Month!L$175:L183)),2)</f>
        <v>71.27</v>
      </c>
      <c r="O181" s="87">
        <f>ROUND((AVERAGE(Month!M$175:M183)),2)</f>
        <v>84.31</v>
      </c>
      <c r="P181" s="87">
        <f>ROUND((AVERAGE(Month!N$175:N183)),2)</f>
        <v>6.4</v>
      </c>
      <c r="Q181" s="87">
        <f>ROUND((AVERAGE(Month!O$175:O183)),2)</f>
        <v>15.25</v>
      </c>
      <c r="R181" s="87">
        <f>ROUND((AVERAGE(Month!P$175:P183)),2)</f>
        <v>1.29</v>
      </c>
      <c r="S181" s="87">
        <f>ROUND((AVERAGE(Month!Q$175:Q183)),2)</f>
        <v>0.48</v>
      </c>
    </row>
    <row r="182" spans="1:21" x14ac:dyDescent="0.3">
      <c r="A182" s="96">
        <v>2009</v>
      </c>
      <c r="B182" s="71" t="s">
        <v>88</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210.5</v>
      </c>
      <c r="M182" s="87">
        <f>ROUND((AVERAGE(Month!K$175:K184)),2)</f>
        <v>31.16</v>
      </c>
      <c r="N182" s="87">
        <f>ROUND((AVERAGE(Month!L$175:L184)),2)</f>
        <v>71.150000000000006</v>
      </c>
      <c r="O182" s="87">
        <f>ROUND((AVERAGE(Month!M$175:M184)),2)</f>
        <v>84.82</v>
      </c>
      <c r="P182" s="87">
        <f>ROUND((AVERAGE(Month!N$175:N184)),2)</f>
        <v>6.52</v>
      </c>
      <c r="Q182" s="87">
        <f>ROUND((AVERAGE(Month!O$175:O184)),2)</f>
        <v>15.23</v>
      </c>
      <c r="R182" s="87">
        <f>ROUND((AVERAGE(Month!P$175:P184)),2)</f>
        <v>1.27</v>
      </c>
      <c r="S182" s="87">
        <f>ROUND((AVERAGE(Month!Q$175:Q184)),2)</f>
        <v>0.36</v>
      </c>
    </row>
    <row r="183" spans="1:21" x14ac:dyDescent="0.3">
      <c r="A183" s="96">
        <v>2009</v>
      </c>
      <c r="B183" s="71" t="s">
        <v>89</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210.66</v>
      </c>
      <c r="M183" s="87">
        <f>ROUND((AVERAGE(Month!K$175:K185)),2)</f>
        <v>30.83</v>
      </c>
      <c r="N183" s="87">
        <f>ROUND((AVERAGE(Month!L$175:L185)),2)</f>
        <v>70.98</v>
      </c>
      <c r="O183" s="87">
        <f>ROUND((AVERAGE(Month!M$175:M185)),2)</f>
        <v>85.35</v>
      </c>
      <c r="P183" s="87">
        <f>ROUND((AVERAGE(Month!N$175:N185)),2)</f>
        <v>6.62</v>
      </c>
      <c r="Q183" s="87">
        <f>ROUND((AVERAGE(Month!O$175:O185)),2)</f>
        <v>15.31</v>
      </c>
      <c r="R183" s="87">
        <f>ROUND((AVERAGE(Month!P$175:P185)),2)</f>
        <v>1.27</v>
      </c>
      <c r="S183" s="87">
        <f>ROUND((AVERAGE(Month!Q$175:Q185)),2)</f>
        <v>0.3</v>
      </c>
    </row>
    <row r="184" spans="1:21" x14ac:dyDescent="0.3">
      <c r="A184" s="97">
        <v>2009</v>
      </c>
      <c r="B184" s="90" t="s">
        <v>90</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210.75</v>
      </c>
      <c r="M184" s="91">
        <f>ROUND((AVERAGE(Month!K$175:K186)),2)</f>
        <v>30.5</v>
      </c>
      <c r="N184" s="91">
        <f>ROUND((AVERAGE(Month!L$175:L186)),2)</f>
        <v>71.010000000000005</v>
      </c>
      <c r="O184" s="91">
        <f>ROUND((AVERAGE(Month!M$175:M186)),2)</f>
        <v>85.8</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79</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206.1</v>
      </c>
      <c r="M185" s="87">
        <f>ROUND((AVERAGE(Month!K$187:K187)),2)</f>
        <v>27.08</v>
      </c>
      <c r="N185" s="87">
        <f>ROUND((AVERAGE(Month!L$187:L187)),2)</f>
        <v>69.66</v>
      </c>
      <c r="O185" s="87">
        <f>ROUND((AVERAGE(Month!M$187:M187)),2)</f>
        <v>85.69</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80</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206.16</v>
      </c>
      <c r="M186" s="87">
        <f>ROUND((AVERAGE(Month!K$187:K188)),2)</f>
        <v>27.14</v>
      </c>
      <c r="N186" s="87">
        <f>ROUND((AVERAGE(Month!L$187:L188)),2)</f>
        <v>69.739999999999995</v>
      </c>
      <c r="O186" s="87">
        <f>ROUND((AVERAGE(Month!M$187:M188)),2)</f>
        <v>85.91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81</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207.62</v>
      </c>
      <c r="M187" s="87">
        <f>ROUND((AVERAGE(Month!K$187:K189)),2)</f>
        <v>26.46</v>
      </c>
      <c r="N187" s="87">
        <f>ROUND((AVERAGE(Month!L$187:L189)),2)</f>
        <v>69.34</v>
      </c>
      <c r="O187" s="87">
        <f>ROUND((AVERAGE(Month!M$187:M189)),2)</f>
        <v>88.25</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82</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209.01</v>
      </c>
      <c r="M188" s="87">
        <f>ROUND((AVERAGE(Month!K$187:K190)),2)</f>
        <v>27.11</v>
      </c>
      <c r="N188" s="87">
        <f>ROUND((AVERAGE(Month!L$187:L190)),2)</f>
        <v>70.14</v>
      </c>
      <c r="O188" s="87">
        <f>ROUND((AVERAGE(Month!M$187:M190)),2)</f>
        <v>88.82</v>
      </c>
      <c r="P188" s="87">
        <f>ROUND((AVERAGE(Month!N$187:N190)),2)</f>
        <v>7.87</v>
      </c>
      <c r="Q188" s="87">
        <f>ROUND((AVERAGE(Month!O$187:O190)),2)</f>
        <v>14.45</v>
      </c>
      <c r="R188" s="87">
        <f>ROUND((AVERAGE(Month!P$187:P190)),2)</f>
        <v>1.05</v>
      </c>
      <c r="S188" s="87">
        <f>ROUND((AVERAGE(Month!Q$187:Q190)),2)</f>
        <v>-0.42</v>
      </c>
    </row>
    <row r="189" spans="1:21" x14ac:dyDescent="0.3">
      <c r="A189" s="96">
        <v>2010</v>
      </c>
      <c r="B189" s="71" t="s">
        <v>83</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208.52</v>
      </c>
      <c r="M189" s="87">
        <f>ROUND((AVERAGE(Month!K$187:K191)),2)</f>
        <v>27.44</v>
      </c>
      <c r="N189" s="87">
        <f>ROUND((AVERAGE(Month!L$187:L191)),2)</f>
        <v>70.37</v>
      </c>
      <c r="O189" s="87">
        <f>ROUND((AVERAGE(Month!M$187:M191)),2)</f>
        <v>88.33</v>
      </c>
      <c r="P189" s="87">
        <f>ROUND((AVERAGE(Month!N$187:N191)),2)</f>
        <v>7.66</v>
      </c>
      <c r="Q189" s="87">
        <f>ROUND((AVERAGE(Month!O$187:O191)),2)</f>
        <v>13.98</v>
      </c>
      <c r="R189" s="87">
        <f>ROUND((AVERAGE(Month!P$187:P191)),2)</f>
        <v>0.99</v>
      </c>
      <c r="S189" s="87">
        <f>ROUND((AVERAGE(Month!Q$187:Q191)),2)</f>
        <v>-0.25</v>
      </c>
    </row>
    <row r="190" spans="1:21" x14ac:dyDescent="0.3">
      <c r="A190" s="96">
        <v>2010</v>
      </c>
      <c r="B190" s="71" t="s">
        <v>84</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208.42</v>
      </c>
      <c r="M190" s="87">
        <f>ROUND((AVERAGE(Month!K$187:K192)),2)</f>
        <v>27.87</v>
      </c>
      <c r="N190" s="87">
        <f>ROUND((AVERAGE(Month!L$187:L192)),2)</f>
        <v>69.89</v>
      </c>
      <c r="O190" s="87">
        <f>ROUND((AVERAGE(Month!M$187:M192)),2)</f>
        <v>88.59</v>
      </c>
      <c r="P190" s="87">
        <f>ROUND((AVERAGE(Month!N$187:N192)),2)</f>
        <v>7.53</v>
      </c>
      <c r="Q190" s="87">
        <f>ROUND((AVERAGE(Month!O$187:O192)),2)</f>
        <v>13.61</v>
      </c>
      <c r="R190" s="87">
        <f>ROUND((AVERAGE(Month!P$187:P192)),2)</f>
        <v>0.98</v>
      </c>
      <c r="S190" s="87">
        <f>ROUND((AVERAGE(Month!Q$187:Q192)),2)</f>
        <v>-0.05</v>
      </c>
    </row>
    <row r="191" spans="1:21" x14ac:dyDescent="0.3">
      <c r="A191" s="96">
        <v>2010</v>
      </c>
      <c r="B191" s="71" t="s">
        <v>85</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208.78</v>
      </c>
      <c r="M191" s="87">
        <f>ROUND((AVERAGE(Month!K$187:K193)),2)</f>
        <v>28.72</v>
      </c>
      <c r="N191" s="87">
        <f>ROUND((AVERAGE(Month!L$187:L193)),2)</f>
        <v>69.790000000000006</v>
      </c>
      <c r="O191" s="87">
        <f>ROUND((AVERAGE(Month!M$187:M193)),2)</f>
        <v>88.26</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86</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208.93</v>
      </c>
      <c r="M192" s="87">
        <f>ROUND((AVERAGE(Month!K$187:K194)),2)</f>
        <v>28.87</v>
      </c>
      <c r="N192" s="87">
        <f>ROUND((AVERAGE(Month!L$187:L194)),2)</f>
        <v>69.989999999999995</v>
      </c>
      <c r="O192" s="87">
        <f>ROUND((AVERAGE(Month!M$187:M194)),2)</f>
        <v>88.11</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87</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209.26</v>
      </c>
      <c r="M193" s="87">
        <f>ROUND((AVERAGE(Month!K$187:K195)),2)</f>
        <v>29.26</v>
      </c>
      <c r="N193" s="87">
        <f>ROUND((AVERAGE(Month!L$187:L195)),2)</f>
        <v>70.17</v>
      </c>
      <c r="O193" s="87">
        <f>ROUND((AVERAGE(Month!M$187:M195)),2)</f>
        <v>87.94</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88</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209.44</v>
      </c>
      <c r="M194" s="87">
        <f>ROUND((AVERAGE(Month!K$187:K196)),2)</f>
        <v>29.47</v>
      </c>
      <c r="N194" s="87">
        <f>ROUND((AVERAGE(Month!L$187:L196)),2)</f>
        <v>70.06</v>
      </c>
      <c r="O194" s="87">
        <f>ROUND((AVERAGE(Month!M$187:M196)),2)</f>
        <v>87.48</v>
      </c>
      <c r="P194" s="87">
        <f>ROUND((AVERAGE(Month!N$187:N196)),2)</f>
        <v>7.37</v>
      </c>
      <c r="Q194" s="87">
        <f>ROUND((AVERAGE(Month!O$187:O196)),2)</f>
        <v>13.65</v>
      </c>
      <c r="R194" s="87">
        <f>ROUND((AVERAGE(Month!P$187:P196)),2)</f>
        <v>1.2</v>
      </c>
      <c r="S194" s="87">
        <f>ROUND((AVERAGE(Month!Q$187:Q196)),2)</f>
        <v>0.22</v>
      </c>
    </row>
    <row r="195" spans="1:21" x14ac:dyDescent="0.3">
      <c r="A195" s="96">
        <v>2010</v>
      </c>
      <c r="B195" s="71" t="s">
        <v>89</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209.91</v>
      </c>
      <c r="M195" s="87">
        <f>ROUND((AVERAGE(Month!K$187:K197)),2)</f>
        <v>29.75</v>
      </c>
      <c r="N195" s="87">
        <f>ROUND((AVERAGE(Month!L$187:L197)),2)</f>
        <v>70.39</v>
      </c>
      <c r="O195" s="87">
        <f>ROUND((AVERAGE(Month!M$187:M197)),2)</f>
        <v>87.12</v>
      </c>
      <c r="P195" s="87">
        <f>ROUND((AVERAGE(Month!N$187:N197)),2)</f>
        <v>7.47</v>
      </c>
      <c r="Q195" s="87">
        <f>ROUND((AVERAGE(Month!O$187:O197)),2)</f>
        <v>13.74</v>
      </c>
      <c r="R195" s="87">
        <f>ROUND((AVERAGE(Month!P$187:P197)),2)</f>
        <v>1.22</v>
      </c>
      <c r="S195" s="87">
        <f>ROUND((AVERAGE(Month!Q$187:Q197)),2)</f>
        <v>0.22</v>
      </c>
    </row>
    <row r="196" spans="1:21" x14ac:dyDescent="0.3">
      <c r="A196" s="97">
        <v>2010</v>
      </c>
      <c r="B196" s="90" t="s">
        <v>90</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210.42</v>
      </c>
      <c r="M196" s="91">
        <f>ROUND((AVERAGE(Month!K$187:K198)),2)</f>
        <v>29.78</v>
      </c>
      <c r="N196" s="91">
        <f>ROUND((AVERAGE(Month!L$187:L198)),2)</f>
        <v>70.959999999999994</v>
      </c>
      <c r="O196" s="91">
        <f>ROUND((AVERAGE(Month!M$187:M198)),2)</f>
        <v>86.78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79</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210.16</v>
      </c>
      <c r="M197" s="87">
        <f>ROUND((AVERAGE(Month!K$199:K199)),2)</f>
        <v>31.22</v>
      </c>
      <c r="N197" s="87">
        <f>ROUND((AVERAGE(Month!L$199:L199)),2)</f>
        <v>68.03</v>
      </c>
      <c r="O197" s="87">
        <f>ROUND((AVERAGE(Month!M$199:M199)),2)</f>
        <v>84.53</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80</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210.3</v>
      </c>
      <c r="M198" s="87">
        <f>ROUND((AVERAGE(Month!K$199:K200)),2)</f>
        <v>32.25</v>
      </c>
      <c r="N198" s="87">
        <f>ROUND((AVERAGE(Month!L$199:L200)),2)</f>
        <v>67.23</v>
      </c>
      <c r="O198" s="87">
        <f>ROUND((AVERAGE(Month!M$199:M200)),2)</f>
        <v>84.13</v>
      </c>
      <c r="P198" s="87">
        <f>ROUND((AVERAGE(Month!N$199:N200)),2)</f>
        <v>8.57</v>
      </c>
      <c r="Q198" s="87">
        <f>ROUND((AVERAGE(Month!O$199:O200)),2)</f>
        <v>16.11</v>
      </c>
      <c r="R198" s="87">
        <f>ROUND((AVERAGE(Month!P$199:P200)),2)</f>
        <v>1.66</v>
      </c>
      <c r="S198" s="87">
        <f>ROUND((AVERAGE(Month!Q$199:Q200)),2)</f>
        <v>0.37</v>
      </c>
    </row>
    <row r="199" spans="1:21" x14ac:dyDescent="0.3">
      <c r="A199" s="96">
        <v>2011</v>
      </c>
      <c r="B199" s="71" t="s">
        <v>81</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210.06</v>
      </c>
      <c r="M199" s="87">
        <f>ROUND((AVERAGE(Month!K$199:K201)),2)</f>
        <v>32.9</v>
      </c>
      <c r="N199" s="87">
        <f>ROUND((AVERAGE(Month!L$199:L201)),2)</f>
        <v>67.180000000000007</v>
      </c>
      <c r="O199" s="87">
        <f>ROUND((AVERAGE(Month!M$199:M201)),2)</f>
        <v>83.12</v>
      </c>
      <c r="P199" s="87">
        <f>ROUND((AVERAGE(Month!N$199:N201)),2)</f>
        <v>8.57</v>
      </c>
      <c r="Q199" s="87">
        <f>ROUND((AVERAGE(Month!O$199:O201)),2)</f>
        <v>16.37</v>
      </c>
      <c r="R199" s="87">
        <f>ROUND((AVERAGE(Month!P$199:P201)),2)</f>
        <v>1.55</v>
      </c>
      <c r="S199" s="87">
        <f>ROUND((AVERAGE(Month!Q$199:Q201)),2)</f>
        <v>0.37</v>
      </c>
    </row>
    <row r="200" spans="1:21" x14ac:dyDescent="0.3">
      <c r="A200" s="96">
        <v>2011</v>
      </c>
      <c r="B200" s="71" t="s">
        <v>82</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209.84</v>
      </c>
      <c r="M200" s="87">
        <f>ROUND((AVERAGE(Month!K$199:K202)),2)</f>
        <v>32.04</v>
      </c>
      <c r="N200" s="87">
        <f>ROUND((AVERAGE(Month!L$199:L202)),2)</f>
        <v>67.67</v>
      </c>
      <c r="O200" s="87">
        <f>ROUND((AVERAGE(Month!M$199:M202)),2)</f>
        <v>83.42</v>
      </c>
      <c r="P200" s="87">
        <f>ROUND((AVERAGE(Month!N$199:N202)),2)</f>
        <v>8.16</v>
      </c>
      <c r="Q200" s="87">
        <f>ROUND((AVERAGE(Month!O$199:O202)),2)</f>
        <v>16.53</v>
      </c>
      <c r="R200" s="87">
        <f>ROUND((AVERAGE(Month!P$199:P202)),2)</f>
        <v>1.59</v>
      </c>
      <c r="S200" s="87">
        <f>ROUND((AVERAGE(Month!Q$199:Q202)),2)</f>
        <v>0.44</v>
      </c>
    </row>
    <row r="201" spans="1:21" x14ac:dyDescent="0.3">
      <c r="A201" s="96">
        <v>2011</v>
      </c>
      <c r="B201" s="71" t="s">
        <v>83</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208.45</v>
      </c>
      <c r="M201" s="87">
        <f>ROUND((AVERAGE(Month!K$199:K203)),2)</f>
        <v>31.61</v>
      </c>
      <c r="N201" s="87">
        <f>ROUND((AVERAGE(Month!L$199:L203)),2)</f>
        <v>67.37</v>
      </c>
      <c r="O201" s="87">
        <f>ROUND((AVERAGE(Month!M$199:M203)),2)</f>
        <v>82.68</v>
      </c>
      <c r="P201" s="87">
        <f>ROUND((AVERAGE(Month!N$199:N203)),2)</f>
        <v>7.91</v>
      </c>
      <c r="Q201" s="87">
        <f>ROUND((AVERAGE(Month!O$199:O203)),2)</f>
        <v>16.77</v>
      </c>
      <c r="R201" s="87">
        <f>ROUND((AVERAGE(Month!P$199:P203)),2)</f>
        <v>1.73</v>
      </c>
      <c r="S201" s="87">
        <f>ROUND((AVERAGE(Month!Q$199:Q203)),2)</f>
        <v>0.38</v>
      </c>
    </row>
    <row r="202" spans="1:21" x14ac:dyDescent="0.3">
      <c r="A202" s="96">
        <v>2011</v>
      </c>
      <c r="B202" s="71" t="s">
        <v>84</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208.38</v>
      </c>
      <c r="M202" s="87">
        <f>ROUND((AVERAGE(Month!K$199:K204)),2)</f>
        <v>31.85</v>
      </c>
      <c r="N202" s="87">
        <f>ROUND((AVERAGE(Month!L$199:L204)),2)</f>
        <v>67.86</v>
      </c>
      <c r="O202" s="87">
        <f>ROUND((AVERAGE(Month!M$199:M204)),2)</f>
        <v>81.900000000000006</v>
      </c>
      <c r="P202" s="87">
        <f>ROUND((AVERAGE(Month!N$199:N204)),2)</f>
        <v>7.75</v>
      </c>
      <c r="Q202" s="87">
        <f>ROUND((AVERAGE(Month!O$199:O204)),2)</f>
        <v>16.82</v>
      </c>
      <c r="R202" s="87">
        <f>ROUND((AVERAGE(Month!P$199:P204)),2)</f>
        <v>1.77</v>
      </c>
      <c r="S202" s="87">
        <f>ROUND((AVERAGE(Month!Q$199:Q204)),2)</f>
        <v>0.45</v>
      </c>
    </row>
    <row r="203" spans="1:21" x14ac:dyDescent="0.3">
      <c r="A203" s="96">
        <v>2011</v>
      </c>
      <c r="B203" s="71" t="s">
        <v>85</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207.9</v>
      </c>
      <c r="M203" s="87">
        <f>ROUND((AVERAGE(Month!K$199:K205)),2)</f>
        <v>31.62</v>
      </c>
      <c r="N203" s="87">
        <f>ROUND((AVERAGE(Month!L$199:L205)),2)</f>
        <v>67.84</v>
      </c>
      <c r="O203" s="87">
        <f>ROUND((AVERAGE(Month!M$199:M205)),2)</f>
        <v>81.819999999999993</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86</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207.48</v>
      </c>
      <c r="M204" s="87">
        <f>ROUND((AVERAGE(Month!K$199:K206)),2)</f>
        <v>31.81</v>
      </c>
      <c r="N204" s="87">
        <f>ROUND((AVERAGE(Month!L$199:L206)),2)</f>
        <v>67.67</v>
      </c>
      <c r="O204" s="87">
        <f>ROUND((AVERAGE(Month!M$199:M206)),2)</f>
        <v>81.599999999999994</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87</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207.64</v>
      </c>
      <c r="M205" s="87">
        <f>ROUND((AVERAGE(Month!K$199:K207)),2)</f>
        <v>31.76</v>
      </c>
      <c r="N205" s="87">
        <f>ROUND((AVERAGE(Month!L$199:L207)),2)</f>
        <v>67.97</v>
      </c>
      <c r="O205" s="87">
        <f>ROUND((AVERAGE(Month!M$199:M207)),2)</f>
        <v>81.78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88</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208.09</v>
      </c>
      <c r="M206" s="87">
        <f>ROUND((AVERAGE(Month!K$199:K208)),2)</f>
        <v>31.76</v>
      </c>
      <c r="N206" s="87">
        <f>ROUND((AVERAGE(Month!L$199:L208)),2)</f>
        <v>68.62</v>
      </c>
      <c r="O206" s="87">
        <f>ROUND((AVERAGE(Month!M$199:M208)),2)</f>
        <v>81.73</v>
      </c>
      <c r="P206" s="87">
        <f>ROUND((AVERAGE(Month!N$199:N208)),2)</f>
        <v>7.65</v>
      </c>
      <c r="Q206" s="87">
        <f>ROUND((AVERAGE(Month!O$199:O208)),2)</f>
        <v>15.96</v>
      </c>
      <c r="R206" s="87">
        <f>ROUND((AVERAGE(Month!P$199:P208)),2)</f>
        <v>1.84</v>
      </c>
      <c r="S206" s="87">
        <f>ROUND((AVERAGE(Month!Q$199:Q208)),2)</f>
        <v>0.53</v>
      </c>
    </row>
    <row r="207" spans="1:21" x14ac:dyDescent="0.3">
      <c r="A207" s="96">
        <v>2011</v>
      </c>
      <c r="B207" s="71" t="s">
        <v>89</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208.37</v>
      </c>
      <c r="M207" s="87">
        <f>ROUND((AVERAGE(Month!K$199:K209)),2)</f>
        <v>32.659999999999997</v>
      </c>
      <c r="N207" s="87">
        <f>ROUND((AVERAGE(Month!L$199:L209)),2)</f>
        <v>68.72</v>
      </c>
      <c r="O207" s="87">
        <f>ROUND((AVERAGE(Month!M$199:M209)),2)</f>
        <v>81.14</v>
      </c>
      <c r="P207" s="87">
        <f>ROUND((AVERAGE(Month!N$199:N209)),2)</f>
        <v>7.74</v>
      </c>
      <c r="Q207" s="87">
        <f>ROUND((AVERAGE(Month!O$199:O209)),2)</f>
        <v>15.77</v>
      </c>
      <c r="R207" s="87">
        <f>ROUND((AVERAGE(Month!P$199:P209)),2)</f>
        <v>1.87</v>
      </c>
      <c r="S207" s="87">
        <f>ROUND((AVERAGE(Month!Q$199:Q209)),2)</f>
        <v>0.47</v>
      </c>
    </row>
    <row r="208" spans="1:21" x14ac:dyDescent="0.3">
      <c r="A208" s="97">
        <v>2011</v>
      </c>
      <c r="B208" s="90" t="s">
        <v>90</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208.1</v>
      </c>
      <c r="M208" s="91">
        <f>ROUND((AVERAGE(Month!K$199:K210)),2)</f>
        <v>33.130000000000003</v>
      </c>
      <c r="N208" s="91">
        <f>ROUND((AVERAGE(Month!L$199:L210)),2)</f>
        <v>68.47</v>
      </c>
      <c r="O208" s="91">
        <f>ROUND((AVERAGE(Month!M$199:M210)),2)</f>
        <v>80.62</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79</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206.06</v>
      </c>
      <c r="M209" s="87">
        <f>ROUND((AVERAGE(Month!K$211:K211)),2)</f>
        <v>36.56</v>
      </c>
      <c r="N209" s="87">
        <f>ROUND((AVERAGE(Month!L$211:L211)),2)</f>
        <v>68.62</v>
      </c>
      <c r="O209" s="87">
        <f>ROUND((AVERAGE(Month!M$211:M211)),2)</f>
        <v>73.959999999999994</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80</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207.07</v>
      </c>
      <c r="M210" s="87">
        <f>ROUND((AVERAGE(Month!K$211:K212)),2)</f>
        <v>38.15</v>
      </c>
      <c r="N210" s="87">
        <f>ROUND((AVERAGE(Month!L$211:L212)),2)</f>
        <v>67.44</v>
      </c>
      <c r="O210" s="87">
        <f>ROUND((AVERAGE(Month!M$211:M212)),2)</f>
        <v>74.489999999999995</v>
      </c>
      <c r="P210" s="87">
        <f>ROUND((AVERAGE(Month!N$211:N212)),2)</f>
        <v>9.15</v>
      </c>
      <c r="Q210" s="87">
        <f>ROUND((AVERAGE(Month!O$211:O212)),2)</f>
        <v>15.02</v>
      </c>
      <c r="R210" s="87">
        <f>ROUND((AVERAGE(Month!P$211:P212)),2)</f>
        <v>2.37</v>
      </c>
      <c r="S210" s="87">
        <f>ROUND((AVERAGE(Month!Q$211:Q212)),2)</f>
        <v>0.46</v>
      </c>
    </row>
    <row r="211" spans="1:21" x14ac:dyDescent="0.3">
      <c r="A211" s="96">
        <v>2012</v>
      </c>
      <c r="B211" s="71" t="s">
        <v>81</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206.71</v>
      </c>
      <c r="M211" s="87">
        <f>ROUND((AVERAGE(Month!K$211:K213)),2)</f>
        <v>39.74</v>
      </c>
      <c r="N211" s="87">
        <f>ROUND((AVERAGE(Month!L$211:L213)),2)</f>
        <v>67.56</v>
      </c>
      <c r="O211" s="87">
        <f>ROUND((AVERAGE(Month!M$211:M213)),2)</f>
        <v>73.36</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82</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206.12</v>
      </c>
      <c r="M212" s="87">
        <f>ROUND((AVERAGE(Month!K$211:K214)),2)</f>
        <v>40.090000000000003</v>
      </c>
      <c r="N212" s="87">
        <f>ROUND((AVERAGE(Month!L$211:L214)),2)</f>
        <v>67.14</v>
      </c>
      <c r="O212" s="87">
        <f>ROUND((AVERAGE(Month!M$211:M214)),2)</f>
        <v>72.959999999999994</v>
      </c>
      <c r="P212" s="87">
        <f>ROUND((AVERAGE(Month!N$211:N214)),2)</f>
        <v>8.61</v>
      </c>
      <c r="Q212" s="87">
        <f>ROUND((AVERAGE(Month!O$211:O214)),2)</f>
        <v>14.37</v>
      </c>
      <c r="R212" s="87">
        <f>ROUND((AVERAGE(Month!P$211:P214)),2)</f>
        <v>2.15</v>
      </c>
      <c r="S212" s="87">
        <f>ROUND((AVERAGE(Month!Q$211:Q214)),2)</f>
        <v>0.79</v>
      </c>
    </row>
    <row r="213" spans="1:21" x14ac:dyDescent="0.3">
      <c r="A213" s="96">
        <v>2012</v>
      </c>
      <c r="B213" s="71" t="s">
        <v>83</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207.55</v>
      </c>
      <c r="M213" s="87">
        <f>ROUND((AVERAGE(Month!K$211:K215)),2)</f>
        <v>40.67</v>
      </c>
      <c r="N213" s="87">
        <f>ROUND((AVERAGE(Month!L$211:L215)),2)</f>
        <v>67.430000000000007</v>
      </c>
      <c r="O213" s="87">
        <f>ROUND((AVERAGE(Month!M$211:M215)),2)</f>
        <v>73.459999999999994</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84</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207.42</v>
      </c>
      <c r="M214" s="87">
        <f>ROUND((AVERAGE(Month!K$211:K216)),2)</f>
        <v>40.76</v>
      </c>
      <c r="N214" s="87">
        <f>ROUND((AVERAGE(Month!L$211:L216)),2)</f>
        <v>67.19</v>
      </c>
      <c r="O214" s="87">
        <f>ROUND((AVERAGE(Month!M$211:M216)),2)</f>
        <v>73.44</v>
      </c>
      <c r="P214" s="87">
        <f>ROUND((AVERAGE(Month!N$211:N216)),2)</f>
        <v>8.08</v>
      </c>
      <c r="Q214" s="87">
        <f>ROUND((AVERAGE(Month!O$211:O216)),2)</f>
        <v>14.93</v>
      </c>
      <c r="R214" s="87">
        <f>ROUND((AVERAGE(Month!P$211:P216)),2)</f>
        <v>2.15</v>
      </c>
      <c r="S214" s="87">
        <f>ROUND((AVERAGE(Month!Q$211:Q216)),2)</f>
        <v>0.88</v>
      </c>
    </row>
    <row r="215" spans="1:21" x14ac:dyDescent="0.3">
      <c r="A215" s="96">
        <v>2012</v>
      </c>
      <c r="B215" s="71" t="s">
        <v>85</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207.39</v>
      </c>
      <c r="M215" s="87">
        <f>ROUND((AVERAGE(Month!K$211:K217)),2)</f>
        <v>41.28</v>
      </c>
      <c r="N215" s="87">
        <f>ROUND((AVERAGE(Month!L$211:L217)),2)</f>
        <v>66.98</v>
      </c>
      <c r="O215" s="87">
        <f>ROUND((AVERAGE(Month!M$211:M217)),2)</f>
        <v>73.17</v>
      </c>
      <c r="P215" s="87">
        <f>ROUND((AVERAGE(Month!N$211:N217)),2)</f>
        <v>7.9</v>
      </c>
      <c r="Q215" s="87">
        <f>ROUND((AVERAGE(Month!O$211:O217)),2)</f>
        <v>14.92</v>
      </c>
      <c r="R215" s="87">
        <f>ROUND((AVERAGE(Month!P$211:P217)),2)</f>
        <v>2.19</v>
      </c>
      <c r="S215" s="87">
        <f>ROUND((AVERAGE(Month!Q$211:Q217)),2)</f>
        <v>0.96</v>
      </c>
    </row>
    <row r="216" spans="1:21" x14ac:dyDescent="0.3">
      <c r="A216" s="96">
        <v>2012</v>
      </c>
      <c r="B216" s="71" t="s">
        <v>86</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208.24</v>
      </c>
      <c r="M216" s="87">
        <f>ROUND((AVERAGE(Month!K$211:K218)),2)</f>
        <v>41.49</v>
      </c>
      <c r="N216" s="87">
        <f>ROUND((AVERAGE(Month!L$211:L218)),2)</f>
        <v>67.61</v>
      </c>
      <c r="O216" s="87">
        <f>ROUND((AVERAGE(Month!M$211:M218)),2)</f>
        <v>73.010000000000005</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87</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207.63</v>
      </c>
      <c r="M217" s="87">
        <f>ROUND((AVERAGE(Month!K$211:K219)),2)</f>
        <v>41.5</v>
      </c>
      <c r="N217" s="87">
        <f>ROUND((AVERAGE(Month!L$211:L219)),2)</f>
        <v>67.59</v>
      </c>
      <c r="O217" s="87">
        <f>ROUND((AVERAGE(Month!M$211:M219)),2)</f>
        <v>72.209999999999994</v>
      </c>
      <c r="P217" s="87">
        <f>ROUND((AVERAGE(Month!N$211:N219)),2)</f>
        <v>7.66</v>
      </c>
      <c r="Q217" s="87">
        <f>ROUND((AVERAGE(Month!O$211:O219)),2)</f>
        <v>15.34</v>
      </c>
      <c r="R217" s="87">
        <f>ROUND((AVERAGE(Month!P$211:P219)),2)</f>
        <v>2.27</v>
      </c>
      <c r="S217" s="87">
        <f>ROUND((AVERAGE(Month!Q$211:Q219)),2)</f>
        <v>1.05</v>
      </c>
    </row>
    <row r="218" spans="1:21" x14ac:dyDescent="0.3">
      <c r="A218" s="96">
        <v>2012</v>
      </c>
      <c r="B218" s="71" t="s">
        <v>88</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207.14</v>
      </c>
      <c r="M218" s="87">
        <f>ROUND((AVERAGE(Month!K$211:K220)),2)</f>
        <v>41.31</v>
      </c>
      <c r="N218" s="87">
        <f>ROUND((AVERAGE(Month!L$211:L220)),2)</f>
        <v>67.61</v>
      </c>
      <c r="O218" s="87">
        <f>ROUND((AVERAGE(Month!M$211:M220)),2)</f>
        <v>71.8</v>
      </c>
      <c r="P218" s="87">
        <f>ROUND((AVERAGE(Month!N$211:N220)),2)</f>
        <v>7.84</v>
      </c>
      <c r="Q218" s="87">
        <f>ROUND((AVERAGE(Month!O$211:O220)),2)</f>
        <v>15.34</v>
      </c>
      <c r="R218" s="87">
        <f>ROUND((AVERAGE(Month!P$211:P220)),2)</f>
        <v>2.23</v>
      </c>
      <c r="S218" s="87">
        <f>ROUND((AVERAGE(Month!Q$211:Q220)),2)</f>
        <v>1.01</v>
      </c>
    </row>
    <row r="219" spans="1:21" x14ac:dyDescent="0.3">
      <c r="A219" s="96">
        <v>2012</v>
      </c>
      <c r="B219" s="71" t="s">
        <v>89</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206.3</v>
      </c>
      <c r="M219" s="87">
        <f>ROUND((AVERAGE(Month!K$211:K221)),2)</f>
        <v>40.85</v>
      </c>
      <c r="N219" s="87">
        <f>ROUND((AVERAGE(Month!L$211:L221)),2)</f>
        <v>67.290000000000006</v>
      </c>
      <c r="O219" s="87">
        <f>ROUND((AVERAGE(Month!M$211:M221)),2)</f>
        <v>71.680000000000007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90</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206.72</v>
      </c>
      <c r="M220" s="91">
        <f>ROUND((AVERAGE(Month!K$211:K222)),2)</f>
        <v>40.619999999999997</v>
      </c>
      <c r="N220" s="91">
        <f>ROUND((AVERAGE(Month!L$211:L222)),2)</f>
        <v>67.819999999999993</v>
      </c>
      <c r="O220" s="91">
        <f>ROUND((AVERAGE(Month!M$211:M222)),2)</f>
        <v>71.67</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79</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198.65</v>
      </c>
      <c r="M221" s="87">
        <f>ROUND((AVERAGE(Month!K$223:K223)),2)</f>
        <v>35.01</v>
      </c>
      <c r="N221" s="87">
        <f>ROUND((AVERAGE(Month!L$223:L223)),2)</f>
        <v>63.33</v>
      </c>
      <c r="O221" s="87">
        <f>ROUND((AVERAGE(Month!M$223:M223)),2)</f>
        <v>71.2</v>
      </c>
      <c r="P221" s="87">
        <f>ROUND((AVERAGE(Month!N$223:N223)),2)</f>
        <v>9.6300000000000008</v>
      </c>
      <c r="Q221" s="87">
        <f>ROUND((AVERAGE(Month!O$223:O223)),2)</f>
        <v>16.14</v>
      </c>
      <c r="R221" s="87">
        <f>ROUND((AVERAGE(Month!P$223:P223)),2)</f>
        <v>2.48</v>
      </c>
      <c r="S221" s="87">
        <f>ROUND((AVERAGE(Month!Q$223:Q223)),2)</f>
        <v>0.86</v>
      </c>
      <c r="U221" s="87"/>
    </row>
    <row r="222" spans="1:21" x14ac:dyDescent="0.3">
      <c r="A222" s="96">
        <v>2013</v>
      </c>
      <c r="B222" s="71" t="s">
        <v>80</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195.92</v>
      </c>
      <c r="M222" s="87">
        <f>ROUND((AVERAGE(Month!K$223:K224)),2)</f>
        <v>33.76</v>
      </c>
      <c r="N222" s="87">
        <f>ROUND((AVERAGE(Month!L$223:L224)),2)</f>
        <v>62.8</v>
      </c>
      <c r="O222" s="87">
        <f>ROUND((AVERAGE(Month!M$223:M224)),2)</f>
        <v>70.92</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81</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194.73</v>
      </c>
      <c r="M223" s="87">
        <f>ROUND((AVERAGE(Month!K$223:K225)),2)</f>
        <v>32.770000000000003</v>
      </c>
      <c r="N223" s="87">
        <f>ROUND((AVERAGE(Month!L$223:L225)),2)</f>
        <v>62.77</v>
      </c>
      <c r="O223" s="87">
        <f>ROUND((AVERAGE(Month!M$223:M225)),2)</f>
        <v>70.81</v>
      </c>
      <c r="P223" s="87">
        <f>ROUND((AVERAGE(Month!N$223:N225)),2)</f>
        <v>9.6300000000000008</v>
      </c>
      <c r="Q223" s="87">
        <f>ROUND((AVERAGE(Month!O$223:O225)),2)</f>
        <v>15.24</v>
      </c>
      <c r="R223" s="87">
        <f>ROUND((AVERAGE(Month!P$223:P225)),2)</f>
        <v>2.5299999999999998</v>
      </c>
      <c r="S223" s="87">
        <f>ROUND((AVERAGE(Month!Q$223:Q225)),2)</f>
        <v>0.97</v>
      </c>
    </row>
    <row r="224" spans="1:21" x14ac:dyDescent="0.3">
      <c r="A224" s="96">
        <v>2013</v>
      </c>
      <c r="B224" s="71" t="s">
        <v>82</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198.88</v>
      </c>
      <c r="M224" s="87">
        <f>ROUND((AVERAGE(Month!K$223:K226)),2)</f>
        <v>34.24</v>
      </c>
      <c r="N224" s="87">
        <f>ROUND((AVERAGE(Month!L$223:L226)),2)</f>
        <v>64.680000000000007</v>
      </c>
      <c r="O224" s="87">
        <f>ROUND((AVERAGE(Month!M$223:M226)),2)</f>
        <v>71.45</v>
      </c>
      <c r="P224" s="87">
        <f>ROUND((AVERAGE(Month!N$223:N226)),2)</f>
        <v>9.51</v>
      </c>
      <c r="Q224" s="87">
        <f>ROUND((AVERAGE(Month!O$223:O226)),2)</f>
        <v>15.25</v>
      </c>
      <c r="R224" s="87">
        <f>ROUND((AVERAGE(Month!P$223:P226)),2)</f>
        <v>2.74</v>
      </c>
      <c r="S224" s="87">
        <f>ROUND((AVERAGE(Month!Q$223:Q226)),2)</f>
        <v>1.03</v>
      </c>
    </row>
    <row r="225" spans="1:21" x14ac:dyDescent="0.3">
      <c r="A225" s="96">
        <v>2013</v>
      </c>
      <c r="B225" s="71" t="s">
        <v>83</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199.77</v>
      </c>
      <c r="M225" s="87">
        <f>ROUND((AVERAGE(Month!K$223:K227)),2)</f>
        <v>35.58</v>
      </c>
      <c r="N225" s="87">
        <f>ROUND((AVERAGE(Month!L$223:L227)),2)</f>
        <v>65.430000000000007</v>
      </c>
      <c r="O225" s="87">
        <f>ROUND((AVERAGE(Month!M$223:M227)),2)</f>
        <v>70.760000000000005</v>
      </c>
      <c r="P225" s="87">
        <f>ROUND((AVERAGE(Month!N$223:N227)),2)</f>
        <v>9.43</v>
      </c>
      <c r="Q225" s="87">
        <f>ROUND((AVERAGE(Month!O$223:O227)),2)</f>
        <v>14.67</v>
      </c>
      <c r="R225" s="87">
        <f>ROUND((AVERAGE(Month!P$223:P227)),2)</f>
        <v>2.83</v>
      </c>
      <c r="S225" s="87">
        <f>ROUND((AVERAGE(Month!Q$223:Q227)),2)</f>
        <v>1.08</v>
      </c>
    </row>
    <row r="226" spans="1:21" x14ac:dyDescent="0.3">
      <c r="A226" s="96">
        <v>2013</v>
      </c>
      <c r="B226" s="71" t="s">
        <v>84</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200.46</v>
      </c>
      <c r="M226" s="87">
        <f>ROUND((AVERAGE(Month!K$223:K228)),2)</f>
        <v>36.229999999999997</v>
      </c>
      <c r="N226" s="87">
        <f>ROUND((AVERAGE(Month!L$223:L228)),2)</f>
        <v>65.98</v>
      </c>
      <c r="O226" s="87">
        <f>ROUND((AVERAGE(Month!M$223:M228)),2)</f>
        <v>70.53</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85</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200.87</v>
      </c>
      <c r="M227" s="87">
        <f>ROUND((AVERAGE(Month!K$223:K229)),2)</f>
        <v>37.020000000000003</v>
      </c>
      <c r="N227" s="87">
        <f>ROUND((AVERAGE(Month!L$223:L229)),2)</f>
        <v>65.86</v>
      </c>
      <c r="O227" s="87">
        <f>ROUND((AVERAGE(Month!M$223:M229)),2)</f>
        <v>70.12</v>
      </c>
      <c r="P227" s="87">
        <f>ROUND((AVERAGE(Month!N$223:N229)),2)</f>
        <v>9.17</v>
      </c>
      <c r="Q227" s="87">
        <f>ROUND((AVERAGE(Month!O$223:O229)),2)</f>
        <v>14.66</v>
      </c>
      <c r="R227" s="87">
        <f>ROUND((AVERAGE(Month!P$223:P229)),2)</f>
        <v>2.83</v>
      </c>
      <c r="S227" s="87">
        <f>ROUND((AVERAGE(Month!Q$223:Q229)),2)</f>
        <v>1.2</v>
      </c>
    </row>
    <row r="228" spans="1:21" x14ac:dyDescent="0.3">
      <c r="A228" s="96">
        <v>2013</v>
      </c>
      <c r="B228" s="71" t="s">
        <v>86</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201.96</v>
      </c>
      <c r="M228" s="87">
        <f>ROUND((AVERAGE(Month!K$223:K230)),2)</f>
        <v>38.1</v>
      </c>
      <c r="N228" s="87">
        <f>ROUND((AVERAGE(Month!L$223:L230)),2)</f>
        <v>66.19</v>
      </c>
      <c r="O228" s="87">
        <f>ROUND((AVERAGE(Month!M$223:M230)),2)</f>
        <v>69.5</v>
      </c>
      <c r="P228" s="87">
        <f>ROUND((AVERAGE(Month!N$223:N230)),2)</f>
        <v>9.02</v>
      </c>
      <c r="Q228" s="87">
        <f>ROUND((AVERAGE(Month!O$223:O230)),2)</f>
        <v>15.07</v>
      </c>
      <c r="R228" s="87">
        <f>ROUND((AVERAGE(Month!P$223:P230)),2)</f>
        <v>2.84</v>
      </c>
      <c r="S228" s="87">
        <f>ROUND((AVERAGE(Month!Q$223:Q230)),2)</f>
        <v>1.25</v>
      </c>
    </row>
    <row r="229" spans="1:21" x14ac:dyDescent="0.3">
      <c r="A229" s="96">
        <v>2013</v>
      </c>
      <c r="B229" s="71" t="s">
        <v>87</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202.62</v>
      </c>
      <c r="M229" s="87">
        <f>ROUND((AVERAGE(Month!K$223:K231)),2)</f>
        <v>38.44</v>
      </c>
      <c r="N229" s="87">
        <f>ROUND((AVERAGE(Month!L$223:L231)),2)</f>
        <v>66.569999999999993</v>
      </c>
      <c r="O229" s="87">
        <f>ROUND((AVERAGE(Month!M$223:M231)),2)</f>
        <v>69.430000000000007</v>
      </c>
      <c r="P229" s="87">
        <f>ROUND((AVERAGE(Month!N$223:N231)),2)</f>
        <v>8.9</v>
      </c>
      <c r="Q229" s="87">
        <f>ROUND((AVERAGE(Month!O$223:O231)),2)</f>
        <v>15.18</v>
      </c>
      <c r="R229" s="87">
        <f>ROUND((AVERAGE(Month!P$223:P231)),2)</f>
        <v>2.84</v>
      </c>
      <c r="S229" s="87">
        <f>ROUND((AVERAGE(Month!Q$223:Q231)),2)</f>
        <v>1.26</v>
      </c>
    </row>
    <row r="230" spans="1:21" x14ac:dyDescent="0.3">
      <c r="A230" s="96">
        <v>2013</v>
      </c>
      <c r="B230" s="71" t="s">
        <v>88</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203.1</v>
      </c>
      <c r="M230" s="87">
        <f>ROUND((AVERAGE(Month!K$223:K232)),2)</f>
        <v>38.29</v>
      </c>
      <c r="N230" s="87">
        <f>ROUND((AVERAGE(Month!L$223:L232)),2)</f>
        <v>66.760000000000005</v>
      </c>
      <c r="O230" s="87">
        <f>ROUND((AVERAGE(Month!M$223:M232)),2)</f>
        <v>69.58</v>
      </c>
      <c r="P230" s="87">
        <f>ROUND((AVERAGE(Month!N$223:N232)),2)</f>
        <v>8.98</v>
      </c>
      <c r="Q230" s="87">
        <f>ROUND((AVERAGE(Month!O$223:O232)),2)</f>
        <v>15.34</v>
      </c>
      <c r="R230" s="87">
        <f>ROUND((AVERAGE(Month!P$223:P232)),2)</f>
        <v>2.9</v>
      </c>
      <c r="S230" s="87">
        <f>ROUND((AVERAGE(Month!Q$223:Q232)),2)</f>
        <v>1.26</v>
      </c>
    </row>
    <row r="231" spans="1:21" x14ac:dyDescent="0.3">
      <c r="A231" s="96">
        <v>2013</v>
      </c>
      <c r="B231" s="71" t="s">
        <v>89</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203.03</v>
      </c>
      <c r="M231" s="87">
        <f>ROUND((AVERAGE(Month!K$223:K233)),2)</f>
        <v>37.840000000000003</v>
      </c>
      <c r="N231" s="87">
        <f>ROUND((AVERAGE(Month!L$223:L233)),2)</f>
        <v>66.97</v>
      </c>
      <c r="O231" s="87">
        <f>ROUND((AVERAGE(Month!M$223:M233)),2)</f>
        <v>69.53</v>
      </c>
      <c r="P231" s="87">
        <f>ROUND((AVERAGE(Month!N$223:N233)),2)</f>
        <v>9.0500000000000007</v>
      </c>
      <c r="Q231" s="87">
        <f>ROUND((AVERAGE(Month!O$223:O233)),2)</f>
        <v>15.43</v>
      </c>
      <c r="R231" s="87">
        <f>ROUND((AVERAGE(Month!P$223:P233)),2)</f>
        <v>2.94</v>
      </c>
      <c r="S231" s="87">
        <f>ROUND((AVERAGE(Month!Q$223:Q233)),2)</f>
        <v>1.27</v>
      </c>
    </row>
    <row r="232" spans="1:21" x14ac:dyDescent="0.3">
      <c r="A232" s="97">
        <v>2013</v>
      </c>
      <c r="B232" s="90" t="s">
        <v>90</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202.74</v>
      </c>
      <c r="M232" s="91">
        <f>ROUND((AVERAGE(Month!K$223:K234)),2)</f>
        <v>37.51</v>
      </c>
      <c r="N232" s="91">
        <f>ROUND((AVERAGE(Month!L$223:L234)),2)</f>
        <v>66.989999999999995</v>
      </c>
      <c r="O232" s="91">
        <f>ROUND((AVERAGE(Month!M$223:M234)),2)</f>
        <v>69.430000000000007</v>
      </c>
      <c r="P232" s="91">
        <f>ROUND((AVERAGE(Month!N$223:N234)),2)</f>
        <v>9.11</v>
      </c>
      <c r="Q232" s="91">
        <f>ROUND((AVERAGE(Month!O$223:O234)),2)</f>
        <v>15.44</v>
      </c>
      <c r="R232" s="91">
        <f>ROUND((AVERAGE(Month!P$223:P234)),2)</f>
        <v>3.02</v>
      </c>
      <c r="S232" s="91">
        <f>ROUND((AVERAGE(Month!Q$223:Q234)),2)</f>
        <v>1.24</v>
      </c>
      <c r="U232" s="87"/>
    </row>
    <row r="233" spans="1:21" x14ac:dyDescent="0.3">
      <c r="A233" s="96">
        <v>2014</v>
      </c>
      <c r="B233" s="71" t="s">
        <v>79</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196.69</v>
      </c>
      <c r="M233" s="87">
        <f>ROUND((AVERAGE(Month!K$235:K235)),2)</f>
        <v>35.909999999999997</v>
      </c>
      <c r="N233" s="87">
        <f>ROUND((AVERAGE(Month!L$235:L235)),2)</f>
        <v>62.81</v>
      </c>
      <c r="O233" s="87">
        <f>ROUND((AVERAGE(Month!M$235:M235)),2)</f>
        <v>67.31</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80</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197.58</v>
      </c>
      <c r="M234" s="87">
        <f>ROUND((AVERAGE(Month!K$235:K236)),2)</f>
        <v>35.32</v>
      </c>
      <c r="N234" s="87">
        <f>ROUND((AVERAGE(Month!L$235:L236)),2)</f>
        <v>63.75</v>
      </c>
      <c r="O234" s="87">
        <f>ROUND((AVERAGE(Month!M$235:M236)),2)</f>
        <v>67.900000000000006</v>
      </c>
      <c r="P234" s="87">
        <f>ROUND((AVERAGE(Month!N$235:N236)),2)</f>
        <v>10.49</v>
      </c>
      <c r="Q234" s="87">
        <f>ROUND((AVERAGE(Month!O$235:O236)),2)</f>
        <v>14.04</v>
      </c>
      <c r="R234" s="87">
        <f>ROUND((AVERAGE(Month!P$235:P236)),2)</f>
        <v>4.32</v>
      </c>
      <c r="S234" s="87">
        <f>ROUND((AVERAGE(Month!Q$235:Q236)),2)</f>
        <v>1.78</v>
      </c>
    </row>
    <row r="235" spans="1:21" x14ac:dyDescent="0.3">
      <c r="A235" s="96">
        <v>2014</v>
      </c>
      <c r="B235" s="71" t="s">
        <v>81</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197.16</v>
      </c>
      <c r="M235" s="87">
        <f>ROUND((AVERAGE(Month!K$235:K237)),2)</f>
        <v>35.56</v>
      </c>
      <c r="N235" s="87">
        <f>ROUND((AVERAGE(Month!L$235:L237)),2)</f>
        <v>64.209999999999994</v>
      </c>
      <c r="O235" s="87">
        <f>ROUND((AVERAGE(Month!M$235:M237)),2)</f>
        <v>66.94</v>
      </c>
      <c r="P235" s="87">
        <f>ROUND((AVERAGE(Month!N$235:N237)),2)</f>
        <v>10.49</v>
      </c>
      <c r="Q235" s="87">
        <f>ROUND((AVERAGE(Month!O$235:O237)),2)</f>
        <v>13.99</v>
      </c>
      <c r="R235" s="87">
        <f>ROUND((AVERAGE(Month!P$235:P237)),2)</f>
        <v>4.29</v>
      </c>
      <c r="S235" s="87">
        <f>ROUND((AVERAGE(Month!Q$235:Q237)),2)</f>
        <v>1.68</v>
      </c>
    </row>
    <row r="236" spans="1:21" x14ac:dyDescent="0.3">
      <c r="A236" s="96">
        <v>2014</v>
      </c>
      <c r="B236" s="71" t="s">
        <v>82</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198.97</v>
      </c>
      <c r="M236" s="87">
        <f>ROUND((AVERAGE(Month!K$235:K238)),2)</f>
        <v>36.71</v>
      </c>
      <c r="N236" s="87">
        <f>ROUND((AVERAGE(Month!L$235:L238)),2)</f>
        <v>65.3</v>
      </c>
      <c r="O236" s="87">
        <f>ROUND((AVERAGE(Month!M$235:M238)),2)</f>
        <v>66.63</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83</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199.35</v>
      </c>
      <c r="M237" s="87">
        <f>ROUND((AVERAGE(Month!K$235:K239)),2)</f>
        <v>36.92</v>
      </c>
      <c r="N237" s="87">
        <f>ROUND((AVERAGE(Month!L$235:L239)),2)</f>
        <v>64.989999999999995</v>
      </c>
      <c r="O237" s="87">
        <f>ROUND((AVERAGE(Month!M$235:M239)),2)</f>
        <v>67.23</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84</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199.81</v>
      </c>
      <c r="M238" s="87">
        <f>ROUND((AVERAGE(Month!K$235:K240)),2)</f>
        <v>35.729999999999997</v>
      </c>
      <c r="N238" s="87">
        <f>ROUND((AVERAGE(Month!L$235:L240)),2)</f>
        <v>65.67</v>
      </c>
      <c r="O238" s="87">
        <f>ROUND((AVERAGE(Month!M$235:M240)),2)</f>
        <v>68.239999999999995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85</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199.39</v>
      </c>
      <c r="M239" s="87">
        <f>ROUND((AVERAGE(Month!K$235:K241)),2)</f>
        <v>34.57</v>
      </c>
      <c r="N239" s="87">
        <f>ROUND((AVERAGE(Month!L$235:L241)),2)</f>
        <v>65.650000000000006</v>
      </c>
      <c r="O239" s="87">
        <f>ROUND((AVERAGE(Month!M$235:M241)),2)</f>
        <v>69.010000000000005</v>
      </c>
      <c r="P239" s="87">
        <f>ROUND((AVERAGE(Month!N$235:N241)),2)</f>
        <v>10.07</v>
      </c>
      <c r="Q239" s="87">
        <f>ROUND((AVERAGE(Month!O$235:O241)),2)</f>
        <v>14.72</v>
      </c>
      <c r="R239" s="87">
        <f>ROUND((AVERAGE(Month!P$235:P241)),2)</f>
        <v>3.62</v>
      </c>
      <c r="S239" s="87">
        <f>ROUND((AVERAGE(Month!Q$235:Q241)),2)</f>
        <v>1.75</v>
      </c>
    </row>
    <row r="240" spans="1:21" x14ac:dyDescent="0.3">
      <c r="A240" s="96">
        <v>2014</v>
      </c>
      <c r="B240" s="71" t="s">
        <v>86</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199.33</v>
      </c>
      <c r="M240" s="87">
        <f>ROUND((AVERAGE(Month!K$235:K242)),2)</f>
        <v>33.630000000000003</v>
      </c>
      <c r="N240" s="87">
        <f>ROUND((AVERAGE(Month!L$235:L242)),2)</f>
        <v>66.25</v>
      </c>
      <c r="O240" s="87">
        <f>ROUND((AVERAGE(Month!M$235:M242)),2)</f>
        <v>69.37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87</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199.71</v>
      </c>
      <c r="M241" s="87">
        <f>ROUND((AVERAGE(Month!K$235:K243)),2)</f>
        <v>34.03</v>
      </c>
      <c r="N241" s="87">
        <f>ROUND((AVERAGE(Month!L$235:L243)),2)</f>
        <v>66.48</v>
      </c>
      <c r="O241" s="87">
        <f>ROUND((AVERAGE(Month!M$235:M243)),2)</f>
        <v>69.489999999999995</v>
      </c>
      <c r="P241" s="87">
        <f>ROUND((AVERAGE(Month!N$235:N243)),2)</f>
        <v>10</v>
      </c>
      <c r="Q241" s="87">
        <f>ROUND((AVERAGE(Month!O$235:O243)),2)</f>
        <v>14.41</v>
      </c>
      <c r="R241" s="87">
        <f>ROUND((AVERAGE(Month!P$235:P243)),2)</f>
        <v>3.55</v>
      </c>
      <c r="S241" s="87">
        <f>ROUND((AVERAGE(Month!Q$235:Q243)),2)</f>
        <v>1.77</v>
      </c>
    </row>
    <row r="242" spans="1:21" x14ac:dyDescent="0.3">
      <c r="A242" s="96">
        <v>2014</v>
      </c>
      <c r="B242" s="71" t="s">
        <v>88</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199.64</v>
      </c>
      <c r="M242" s="87">
        <f>ROUND((AVERAGE(Month!K$235:K244)),2)</f>
        <v>33.6</v>
      </c>
      <c r="N242" s="87">
        <f>ROUND((AVERAGE(Month!L$235:L244)),2)</f>
        <v>66.66</v>
      </c>
      <c r="O242" s="87">
        <f>ROUND((AVERAGE(Month!M$235:M244)),2)</f>
        <v>69.72</v>
      </c>
      <c r="P242" s="87">
        <f>ROUND((AVERAGE(Month!N$235:N244)),2)</f>
        <v>10.28</v>
      </c>
      <c r="Q242" s="87">
        <f>ROUND((AVERAGE(Month!O$235:O244)),2)</f>
        <v>14.06</v>
      </c>
      <c r="R242" s="87">
        <f>ROUND((AVERAGE(Month!P$235:P244)),2)</f>
        <v>3.57</v>
      </c>
      <c r="S242" s="87">
        <f>ROUND((AVERAGE(Month!Q$235:Q244)),2)</f>
        <v>1.74</v>
      </c>
    </row>
    <row r="243" spans="1:21" x14ac:dyDescent="0.3">
      <c r="A243" s="96">
        <v>2014</v>
      </c>
      <c r="B243" s="71" t="s">
        <v>89</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199.3</v>
      </c>
      <c r="M243" s="87">
        <f>ROUND((AVERAGE(Month!K$235:K245)),2)</f>
        <v>33.26</v>
      </c>
      <c r="N243" s="87">
        <f>ROUND((AVERAGE(Month!L$235:L245)),2)</f>
        <v>66.760000000000005</v>
      </c>
      <c r="O243" s="87">
        <f>ROUND((AVERAGE(Month!M$235:M245)),2)</f>
        <v>69.66</v>
      </c>
      <c r="P243" s="87">
        <f>ROUND((AVERAGE(Month!N$235:N245)),2)</f>
        <v>10.52</v>
      </c>
      <c r="Q243" s="87">
        <f>ROUND((AVERAGE(Month!O$235:O245)),2)</f>
        <v>13.79</v>
      </c>
      <c r="R243" s="87">
        <f>ROUND((AVERAGE(Month!P$235:P245)),2)</f>
        <v>3.57</v>
      </c>
      <c r="S243" s="87">
        <f>ROUND((AVERAGE(Month!Q$235:Q245)),2)</f>
        <v>1.76</v>
      </c>
    </row>
    <row r="244" spans="1:21" x14ac:dyDescent="0.3">
      <c r="A244" s="97">
        <v>2014</v>
      </c>
      <c r="B244" s="90" t="s">
        <v>90</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198.99</v>
      </c>
      <c r="M244" s="91">
        <f>ROUND((AVERAGE(Month!K$235:K246)),2)</f>
        <v>32.700000000000003</v>
      </c>
      <c r="N244" s="91">
        <f>ROUND((AVERAGE(Month!L$235:L246)),2)</f>
        <v>66.8</v>
      </c>
      <c r="O244" s="91">
        <f>ROUND((AVERAGE(Month!M$235:M246)),2)</f>
        <v>69.56</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79</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197.67</v>
      </c>
      <c r="M245" s="87">
        <f>ROUND((AVERAGE(Month!K$247:K247)),2)</f>
        <v>27.94</v>
      </c>
      <c r="N245" s="87">
        <f>ROUND((AVERAGE(Month!L$247:L247)),2)</f>
        <v>66.81</v>
      </c>
      <c r="O245" s="87">
        <f>ROUND((AVERAGE(Month!M$247:M247)),2)</f>
        <v>68.37</v>
      </c>
      <c r="P245" s="87">
        <f>ROUND((AVERAGE(Month!N$247:N247)),2)</f>
        <v>11.93</v>
      </c>
      <c r="Q245" s="87">
        <f>ROUND((AVERAGE(Month!O$247:O247)),2)</f>
        <v>16.2</v>
      </c>
      <c r="R245" s="87">
        <f>ROUND((AVERAGE(Month!P$247:P247)),2)</f>
        <v>4.68</v>
      </c>
      <c r="S245" s="87">
        <f>ROUND((AVERAGE(Month!Q$247:Q247)),2)</f>
        <v>1.74</v>
      </c>
      <c r="U245" s="87"/>
    </row>
    <row r="246" spans="1:21" x14ac:dyDescent="0.3">
      <c r="A246" s="96">
        <v>2015</v>
      </c>
      <c r="B246" s="71" t="s">
        <v>80</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195.7</v>
      </c>
      <c r="M246" s="87">
        <f>ROUND((AVERAGE(Month!K$247:K248)),2)</f>
        <v>27.43</v>
      </c>
      <c r="N246" s="87">
        <f>ROUND((AVERAGE(Month!L$247:L248)),2)</f>
        <v>65.2</v>
      </c>
      <c r="O246" s="87">
        <f>ROUND((AVERAGE(Month!M$247:M248)),2)</f>
        <v>69.05</v>
      </c>
      <c r="P246" s="87">
        <f>ROUND((AVERAGE(Month!N$247:N248)),2)</f>
        <v>11.97</v>
      </c>
      <c r="Q246" s="87">
        <f>ROUND((AVERAGE(Month!O$247:O248)),2)</f>
        <v>16.100000000000001</v>
      </c>
      <c r="R246" s="87">
        <f>ROUND((AVERAGE(Month!P$247:P248)),2)</f>
        <v>4.3</v>
      </c>
      <c r="S246" s="87">
        <f>ROUND((AVERAGE(Month!Q$247:Q248)),2)</f>
        <v>1.65</v>
      </c>
    </row>
    <row r="247" spans="1:21" x14ac:dyDescent="0.3">
      <c r="A247" s="96">
        <v>2015</v>
      </c>
      <c r="B247" s="71" t="s">
        <v>81</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196.08</v>
      </c>
      <c r="M247" s="87">
        <f>ROUND((AVERAGE(Month!K$247:K249)),2)</f>
        <v>28.13</v>
      </c>
      <c r="N247" s="87">
        <f>ROUND((AVERAGE(Month!L$247:L249)),2)</f>
        <v>65.36</v>
      </c>
      <c r="O247" s="87">
        <f>ROUND((AVERAGE(Month!M$247:M249)),2)</f>
        <v>68.61</v>
      </c>
      <c r="P247" s="87">
        <f>ROUND((AVERAGE(Month!N$247:N249)),2)</f>
        <v>11.99</v>
      </c>
      <c r="Q247" s="87">
        <f>ROUND((AVERAGE(Month!O$247:O249)),2)</f>
        <v>15.8</v>
      </c>
      <c r="R247" s="87">
        <f>ROUND((AVERAGE(Month!P$247:P249)),2)</f>
        <v>4.47</v>
      </c>
      <c r="S247" s="87">
        <f>ROUND((AVERAGE(Month!Q$247:Q249)),2)</f>
        <v>1.71</v>
      </c>
    </row>
    <row r="248" spans="1:21" x14ac:dyDescent="0.3">
      <c r="A248" s="96">
        <v>2015</v>
      </c>
      <c r="B248" s="71" t="s">
        <v>82</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197.64</v>
      </c>
      <c r="M248" s="87">
        <f>ROUND((AVERAGE(Month!K$247:K250)),2)</f>
        <v>28.86</v>
      </c>
      <c r="N248" s="87">
        <f>ROUND((AVERAGE(Month!L$247:L250)),2)</f>
        <v>66.77</v>
      </c>
      <c r="O248" s="87">
        <f>ROUND((AVERAGE(Month!M$247:M250)),2)</f>
        <v>68.209999999999994</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83</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197.3</v>
      </c>
      <c r="M249" s="87">
        <f>ROUND((AVERAGE(Month!K$247:K251)),2)</f>
        <v>28.46</v>
      </c>
      <c r="N249" s="87">
        <f>ROUND((AVERAGE(Month!L$247:L251)),2)</f>
        <v>67.16</v>
      </c>
      <c r="O249" s="87">
        <f>ROUND((AVERAGE(Month!M$247:M251)),2)</f>
        <v>67.73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84</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196.86</v>
      </c>
      <c r="M250" s="87">
        <f>ROUND((AVERAGE(Month!K$247:K252)),2)</f>
        <v>28.21</v>
      </c>
      <c r="N250" s="87">
        <f>ROUND((AVERAGE(Month!L$247:L252)),2)</f>
        <v>66.88</v>
      </c>
      <c r="O250" s="87">
        <f>ROUND((AVERAGE(Month!M$247:M252)),2)</f>
        <v>67.77</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85</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196.83</v>
      </c>
      <c r="M251" s="87">
        <f>ROUND((AVERAGE(Month!K$247:K253)),2)</f>
        <v>27.98</v>
      </c>
      <c r="N251" s="87">
        <f>ROUND((AVERAGE(Month!L$247:L253)),2)</f>
        <v>66.959999999999994</v>
      </c>
      <c r="O251" s="87">
        <f>ROUND((AVERAGE(Month!M$247:M253)),2)</f>
        <v>67.83</v>
      </c>
      <c r="P251" s="87">
        <f>ROUND((AVERAGE(Month!N$247:N253)),2)</f>
        <v>11.99</v>
      </c>
      <c r="Q251" s="87">
        <f>ROUND((AVERAGE(Month!O$247:O253)),2)</f>
        <v>15.37</v>
      </c>
      <c r="R251" s="87">
        <f>ROUND((AVERAGE(Month!P$247:P253)),2)</f>
        <v>4.84</v>
      </c>
      <c r="S251" s="87">
        <f>ROUND((AVERAGE(Month!Q$247:Q253)),2)</f>
        <v>1.86</v>
      </c>
    </row>
    <row r="252" spans="1:21" x14ac:dyDescent="0.3">
      <c r="A252" s="96">
        <v>2015</v>
      </c>
      <c r="B252" s="71" t="s">
        <v>86</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197.39</v>
      </c>
      <c r="M252" s="87">
        <f>ROUND((AVERAGE(Month!K$247:K254)),2)</f>
        <v>27.89</v>
      </c>
      <c r="N252" s="87">
        <f>ROUND((AVERAGE(Month!L$247:L254)),2)</f>
        <v>67.14</v>
      </c>
      <c r="O252" s="87">
        <f>ROUND((AVERAGE(Month!M$247:M254)),2)</f>
        <v>68.400000000000006</v>
      </c>
      <c r="P252" s="87">
        <f>ROUND((AVERAGE(Month!N$247:N254)),2)</f>
        <v>12.04</v>
      </c>
      <c r="Q252" s="87">
        <f>ROUND((AVERAGE(Month!O$247:O254)),2)</f>
        <v>15.23</v>
      </c>
      <c r="R252" s="87">
        <f>ROUND((AVERAGE(Month!P$247:P254)),2)</f>
        <v>4.82</v>
      </c>
      <c r="S252" s="87">
        <f>ROUND((AVERAGE(Month!Q$247:Q254)),2)</f>
        <v>1.88</v>
      </c>
    </row>
    <row r="253" spans="1:21" x14ac:dyDescent="0.3">
      <c r="A253" s="96">
        <v>2015</v>
      </c>
      <c r="B253" s="71" t="s">
        <v>87</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197.01</v>
      </c>
      <c r="M253" s="87">
        <f>ROUND((AVERAGE(Month!K$247:K255)),2)</f>
        <v>27.09</v>
      </c>
      <c r="N253" s="87">
        <f>ROUND((AVERAGE(Month!L$247:L255)),2)</f>
        <v>67.3</v>
      </c>
      <c r="O253" s="87">
        <f>ROUND((AVERAGE(Month!M$247:M255)),2)</f>
        <v>68.73</v>
      </c>
      <c r="P253" s="87">
        <f>ROUND((AVERAGE(Month!N$247:N255)),2)</f>
        <v>12.1</v>
      </c>
      <c r="Q253" s="87">
        <f>ROUND((AVERAGE(Month!O$247:O255)),2)</f>
        <v>15.2</v>
      </c>
      <c r="R253" s="87">
        <f>ROUND((AVERAGE(Month!P$247:P255)),2)</f>
        <v>4.7</v>
      </c>
      <c r="S253" s="87">
        <f>ROUND((AVERAGE(Month!Q$247:Q255)),2)</f>
        <v>1.89</v>
      </c>
    </row>
    <row r="254" spans="1:21" x14ac:dyDescent="0.3">
      <c r="A254" s="96">
        <v>2015</v>
      </c>
      <c r="B254" s="71" t="s">
        <v>88</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196.73</v>
      </c>
      <c r="M254" s="87">
        <f>ROUND((AVERAGE(Month!K$247:K256)),2)</f>
        <v>26.72</v>
      </c>
      <c r="N254" s="87">
        <f>ROUND((AVERAGE(Month!L$247:L256)),2)</f>
        <v>67.33</v>
      </c>
      <c r="O254" s="87">
        <f>ROUND((AVERAGE(Month!M$247:M256)),2)</f>
        <v>68.72</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89</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196.05</v>
      </c>
      <c r="M255" s="87">
        <f>ROUND((AVERAGE(Month!K$247:K257)),2)</f>
        <v>26.01</v>
      </c>
      <c r="N255" s="87">
        <f>ROUND((AVERAGE(Month!L$247:L257)),2)</f>
        <v>66.989999999999995</v>
      </c>
      <c r="O255" s="87">
        <f>ROUND((AVERAGE(Month!M$247:M257)),2)</f>
        <v>68.86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90</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195.5</v>
      </c>
      <c r="M256" s="91">
        <f>ROUND((AVERAGE(Month!K$247:K258)),2)</f>
        <v>25.38</v>
      </c>
      <c r="N256" s="91">
        <f>ROUND((AVERAGE(Month!L$247:L258)),2)</f>
        <v>67.09</v>
      </c>
      <c r="O256" s="91">
        <f>ROUND((AVERAGE(Month!M$247:M258)),2)</f>
        <v>68.64</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79</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189.29</v>
      </c>
      <c r="M257" s="87">
        <f>ROUND((AVERAGE(Month!K$259:K259)),2)</f>
        <v>15.35</v>
      </c>
      <c r="N257" s="87">
        <f>ROUND((AVERAGE(Month!L$259:L259)),2)</f>
        <v>66.52</v>
      </c>
      <c r="O257" s="87">
        <f>ROUND((AVERAGE(Month!M$259:M259)),2)</f>
        <v>72.14</v>
      </c>
      <c r="P257" s="87">
        <f>ROUND((AVERAGE(Month!N$259:N259)),2)</f>
        <v>13.75</v>
      </c>
      <c r="Q257" s="87">
        <f>ROUND((AVERAGE(Month!O$259:O259)),2)</f>
        <v>14.91</v>
      </c>
      <c r="R257" s="87">
        <f>ROUND((AVERAGE(Month!P$259:P259)),2)</f>
        <v>4.74</v>
      </c>
      <c r="S257" s="87">
        <f>ROUND((AVERAGE(Month!Q$259:Q259)),2)</f>
        <v>1.88</v>
      </c>
      <c r="U257" s="87"/>
    </row>
    <row r="258" spans="1:21" x14ac:dyDescent="0.3">
      <c r="A258" s="96">
        <v>2016</v>
      </c>
      <c r="B258" s="71" t="s">
        <v>80</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188.17</v>
      </c>
      <c r="M258" s="87">
        <f>ROUND((AVERAGE(Month!K$259:K260)),2)</f>
        <v>16.04</v>
      </c>
      <c r="N258" s="87">
        <f>ROUND((AVERAGE(Month!L$259:L260)),2)</f>
        <v>64.5</v>
      </c>
      <c r="O258" s="87">
        <f>ROUND((AVERAGE(Month!M$259:M260)),2)</f>
        <v>72.23</v>
      </c>
      <c r="P258" s="87">
        <f>ROUND((AVERAGE(Month!N$259:N260)),2)</f>
        <v>13.82</v>
      </c>
      <c r="Q258" s="87">
        <f>ROUND((AVERAGE(Month!O$259:O260)),2)</f>
        <v>14.91</v>
      </c>
      <c r="R258" s="87">
        <f>ROUND((AVERAGE(Month!P$259:P260)),2)</f>
        <v>4.6900000000000004</v>
      </c>
      <c r="S258" s="87">
        <f>ROUND((AVERAGE(Month!Q$259:Q260)),2)</f>
        <v>1.99</v>
      </c>
    </row>
    <row r="259" spans="1:21" x14ac:dyDescent="0.3">
      <c r="A259" s="96">
        <v>2016</v>
      </c>
      <c r="B259" s="71" t="s">
        <v>81</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189.47</v>
      </c>
      <c r="M259" s="87">
        <f>ROUND((AVERAGE(Month!K$259:K261)),2)</f>
        <v>15.82</v>
      </c>
      <c r="N259" s="87">
        <f>ROUND((AVERAGE(Month!L$259:L261)),2)</f>
        <v>65.2</v>
      </c>
      <c r="O259" s="87">
        <f>ROUND((AVERAGE(Month!M$259:M261)),2)</f>
        <v>73.150000000000006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82</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190.07</v>
      </c>
      <c r="M260" s="87">
        <f>ROUND((AVERAGE(Month!K$259:K262)),2)</f>
        <v>14.95</v>
      </c>
      <c r="N260" s="87">
        <f>ROUND((AVERAGE(Month!L$259:L262)),2)</f>
        <v>65.739999999999995</v>
      </c>
      <c r="O260" s="87">
        <f>ROUND((AVERAGE(Month!M$259:M262)),2)</f>
        <v>74.23</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83</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190.83</v>
      </c>
      <c r="M261" s="87">
        <f>ROUND((AVERAGE(Month!K$259:K263)),2)</f>
        <v>14.39</v>
      </c>
      <c r="N261" s="87">
        <f>ROUND((AVERAGE(Month!L$259:L263)),2)</f>
        <v>66.81</v>
      </c>
      <c r="O261" s="87">
        <f>ROUND((AVERAGE(Month!M$259:M263)),2)</f>
        <v>74.459999999999994</v>
      </c>
      <c r="P261" s="87">
        <f>ROUND((AVERAGE(Month!N$259:N263)),2)</f>
        <v>13.87</v>
      </c>
      <c r="Q261" s="87">
        <f>ROUND((AVERAGE(Month!O$259:O263)),2)</f>
        <v>14.7</v>
      </c>
      <c r="R261" s="87">
        <f>ROUND((AVERAGE(Month!P$259:P263)),2)</f>
        <v>4.58</v>
      </c>
      <c r="S261" s="87">
        <f>ROUND((AVERAGE(Month!Q$259:Q263)),2)</f>
        <v>2.02</v>
      </c>
    </row>
    <row r="262" spans="1:21" x14ac:dyDescent="0.3">
      <c r="A262" s="96">
        <v>2016</v>
      </c>
      <c r="B262" s="71" t="s">
        <v>84</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14.26</v>
      </c>
      <c r="N262" s="87">
        <f>ROUND((AVERAGE(Month!L$259:L264)),2)</f>
        <v>67.22</v>
      </c>
      <c r="O262" s="87">
        <f>ROUND((AVERAGE(Month!M$259:M264)),2)</f>
        <v>75.25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85</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14.96</v>
      </c>
      <c r="R263" s="87">
        <f>ROUND((AVERAGE(Month!P$259:P265)),2)</f>
        <v>4.67</v>
      </c>
      <c r="S263" s="87">
        <f>ROUND((AVERAGE(Month!Q$259:Q265)),2)</f>
        <v>1.94</v>
      </c>
    </row>
    <row r="264" spans="1:21" x14ac:dyDescent="0.3">
      <c r="A264" s="96">
        <v>2016</v>
      </c>
      <c r="B264" s="71" t="s">
        <v>86</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191.31</v>
      </c>
      <c r="M264" s="87">
        <f>ROUND((AVERAGE(Month!K$259:K266)),2)</f>
        <v>13.51</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87</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88</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74.87</v>
      </c>
      <c r="P266" s="87">
        <f>ROUND((AVERAGE(Month!N$259:N268)),2)</f>
        <v>13.48</v>
      </c>
      <c r="Q266" s="87">
        <f>ROUND((AVERAGE(Month!O$259:O268)),2)</f>
        <v>15.3</v>
      </c>
      <c r="R266" s="87">
        <f>ROUND((AVERAGE(Month!P$259:P268)),2)</f>
        <v>4.66</v>
      </c>
      <c r="S266" s="87">
        <f>ROUND((AVERAGE(Month!Q$259:Q268)),2)</f>
        <v>1.72</v>
      </c>
    </row>
    <row r="267" spans="1:21" x14ac:dyDescent="0.3">
      <c r="A267" s="96">
        <v>2016</v>
      </c>
      <c r="B267" s="71" t="s">
        <v>89</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191.56</v>
      </c>
      <c r="M267" s="87">
        <f>ROUND((AVERAGE(Month!K$259:K269)),2)</f>
        <v>12.85</v>
      </c>
      <c r="N267" s="87">
        <f>ROUND((AVERAGE(Month!L$259:L269)),2)</f>
        <v>68.290000000000006</v>
      </c>
      <c r="O267" s="87">
        <f>ROUND((AVERAGE(Month!M$259:M269)),2)</f>
        <v>75.290000000000006</v>
      </c>
      <c r="P267" s="87">
        <f>ROUND((AVERAGE(Month!N$259:N269)),2)</f>
        <v>13.49</v>
      </c>
      <c r="Q267" s="87">
        <f>ROUND((AVERAGE(Month!O$259:O269)),2)</f>
        <v>15.43</v>
      </c>
      <c r="R267" s="87">
        <f>ROUND((AVERAGE(Month!P$259:P269)),2)</f>
        <v>4.5999999999999996</v>
      </c>
      <c r="S267" s="87">
        <f>ROUND((AVERAGE(Month!Q$259:Q269)),2)</f>
        <v>1.62</v>
      </c>
    </row>
    <row r="268" spans="1:21" x14ac:dyDescent="0.3">
      <c r="A268" s="97">
        <v>2016</v>
      </c>
      <c r="B268" s="90" t="s">
        <v>90</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12.79</v>
      </c>
      <c r="N268" s="91">
        <f>ROUND((AVERAGE(Month!L$259:L270)),2)</f>
        <v>68.53</v>
      </c>
      <c r="O268" s="91">
        <f>ROUND((AVERAGE(Month!M$259:M270)),2)</f>
        <v>75.52</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79</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191.04</v>
      </c>
      <c r="M269" s="87">
        <f>ROUND((AVERAGE(Month!K$271:K271)),2)</f>
        <v>13.9</v>
      </c>
      <c r="N269" s="87">
        <f>ROUND((AVERAGE(Month!L$271:L271)),2)</f>
        <v>65.430000000000007</v>
      </c>
      <c r="O269" s="87">
        <f>ROUND((AVERAGE(Month!M$271:M271)),2)</f>
        <v>78.290000000000006</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80</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190.88</v>
      </c>
      <c r="M270" s="87">
        <f>ROUND((AVERAGE(Month!K$271:K272)),2)</f>
        <v>14.01</v>
      </c>
      <c r="N270" s="87">
        <f>ROUND((AVERAGE(Month!L$271:L272)),2)</f>
        <v>65.209999999999994</v>
      </c>
      <c r="O270" s="87">
        <f>ROUND((AVERAGE(Month!M$271:M272)),2)</f>
        <v>76.87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81</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191.22</v>
      </c>
      <c r="M271" s="87">
        <f>ROUND((AVERAGE(Month!K$271:K273)),2)</f>
        <v>12.62</v>
      </c>
      <c r="N271" s="87">
        <f>ROUND((AVERAGE(Month!L$271:L273)),2)</f>
        <v>66.23</v>
      </c>
      <c r="O271" s="87">
        <f>ROUND((AVERAGE(Month!M$271:M273)),2)</f>
        <v>76.81</v>
      </c>
      <c r="P271" s="87">
        <f>ROUND((AVERAGE(Month!N$271:N273)),2)</f>
        <v>14.53</v>
      </c>
      <c r="Q271" s="87">
        <f>ROUND((AVERAGE(Month!O$271:O273)),2)</f>
        <v>15.28</v>
      </c>
      <c r="R271" s="87">
        <f>ROUND((AVERAGE(Month!P$271:P273)),2)</f>
        <v>4.8499999999999996</v>
      </c>
      <c r="S271" s="87">
        <f>ROUND((AVERAGE(Month!Q$271:Q273)),2)</f>
        <v>0.9</v>
      </c>
    </row>
    <row r="272" spans="1:21" x14ac:dyDescent="0.3">
      <c r="A272" s="96">
        <f t="shared" si="13"/>
        <v>2017</v>
      </c>
      <c r="B272" s="71" t="s">
        <v>82</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190.51</v>
      </c>
      <c r="M272" s="87">
        <f>ROUND((AVERAGE(Month!K$271:K274)),2)</f>
        <v>11.61</v>
      </c>
      <c r="N272" s="87">
        <f>ROUND((AVERAGE(Month!L$271:L274)),2)</f>
        <v>66.88</v>
      </c>
      <c r="O272" s="87">
        <f>ROUND((AVERAGE(Month!M$271:M274)),2)</f>
        <v>76.290000000000006</v>
      </c>
      <c r="P272" s="87">
        <f>ROUND((AVERAGE(Month!N$271:N274)),2)</f>
        <v>14.42</v>
      </c>
      <c r="Q272" s="87">
        <f>ROUND((AVERAGE(Month!O$271:O274)),2)</f>
        <v>15.1</v>
      </c>
      <c r="R272" s="87">
        <f>ROUND((AVERAGE(Month!P$271:P274)),2)</f>
        <v>5.03</v>
      </c>
      <c r="S272" s="87">
        <f>ROUND((AVERAGE(Month!Q$271:Q274)),2)</f>
        <v>1.19</v>
      </c>
    </row>
    <row r="273" spans="1:21" x14ac:dyDescent="0.3">
      <c r="A273" s="96">
        <f t="shared" si="13"/>
        <v>2017</v>
      </c>
      <c r="B273" s="71" t="s">
        <v>83</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191.44</v>
      </c>
      <c r="M273" s="87">
        <f>ROUND((AVERAGE(Month!K$271:K275)),2)</f>
        <v>11.34</v>
      </c>
      <c r="N273" s="87">
        <f>ROUND((AVERAGE(Month!L$271:L275)),2)</f>
        <v>67.41</v>
      </c>
      <c r="O273" s="87">
        <f>ROUND((AVERAGE(Month!M$271:M275)),2)</f>
        <v>76.650000000000006</v>
      </c>
      <c r="P273" s="87">
        <f>ROUND((AVERAGE(Month!N$271:N275)),2)</f>
        <v>14.37</v>
      </c>
      <c r="Q273" s="87">
        <f>ROUND((AVERAGE(Month!O$271:O275)),2)</f>
        <v>15.25</v>
      </c>
      <c r="R273" s="87">
        <f>ROUND((AVERAGE(Month!P$271:P275)),2)</f>
        <v>5.1100000000000003</v>
      </c>
      <c r="S273" s="87">
        <f>ROUND((AVERAGE(Month!Q$271:Q275)),2)</f>
        <v>1.31</v>
      </c>
    </row>
    <row r="274" spans="1:21" x14ac:dyDescent="0.3">
      <c r="A274" s="96">
        <f t="shared" si="13"/>
        <v>2017</v>
      </c>
      <c r="B274" s="71" t="s">
        <v>84</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192.4</v>
      </c>
      <c r="M274" s="87">
        <f>ROUND((AVERAGE(Month!K$271:K276)),2)</f>
        <v>11.03</v>
      </c>
      <c r="N274" s="87">
        <f>ROUND((AVERAGE(Month!L$271:L276)),2)</f>
        <v>68.56</v>
      </c>
      <c r="O274" s="87">
        <f>ROUND((AVERAGE(Month!M$271:M276)),2)</f>
        <v>76.150000000000006</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85</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v>
      </c>
      <c r="M275" s="87">
        <f>ROUND((AVERAGE(Month!K$271:K277)),2)</f>
        <v>10.7</v>
      </c>
      <c r="N275" s="87">
        <f>ROUND((AVERAGE(Month!L$271:L277)),2)</f>
        <v>68.97</v>
      </c>
      <c r="O275" s="87">
        <f>ROUND((AVERAGE(Month!M$271:M277)),2)</f>
        <v>75.91</v>
      </c>
      <c r="P275" s="87">
        <f>ROUND((AVERAGE(Month!N$271:N277)),2)</f>
        <v>14.38</v>
      </c>
      <c r="Q275" s="87">
        <f>ROUND((AVERAGE(Month!O$271:O277)),2)</f>
        <v>15.42</v>
      </c>
      <c r="R275" s="87">
        <f>ROUND((AVERAGE(Month!P$271:P277)),2)</f>
        <v>5.57</v>
      </c>
      <c r="S275" s="87">
        <f>ROUND((AVERAGE(Month!Q$271:Q277)),2)</f>
        <v>1.44</v>
      </c>
    </row>
    <row r="276" spans="1:21" x14ac:dyDescent="0.3">
      <c r="A276" s="96">
        <f t="shared" si="13"/>
        <v>2017</v>
      </c>
      <c r="B276" s="71" t="s">
        <v>86</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v>
      </c>
      <c r="M276" s="87">
        <f>ROUND((AVERAGE(Month!K$271:K278)),2)</f>
        <v>10.5</v>
      </c>
      <c r="N276" s="87">
        <f>ROUND((AVERAGE(Month!L$271:L278)),2)</f>
        <v>69.22</v>
      </c>
      <c r="O276" s="87">
        <f>ROUND((AVERAGE(Month!M$271:M278)),2)</f>
        <v>75.89</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87</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193.19</v>
      </c>
      <c r="M277" s="87">
        <f>ROUND((AVERAGE(Month!K$271:K279)),2)</f>
        <v>10.41</v>
      </c>
      <c r="N277" s="87">
        <f>ROUND((AVERAGE(Month!L$271:L279)),2)</f>
        <v>69.650000000000006</v>
      </c>
      <c r="O277" s="87">
        <f>ROUND((AVERAGE(Month!M$271:M279)),2)</f>
        <v>76.040000000000006</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88</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192.89</v>
      </c>
      <c r="M278" s="87">
        <f>ROUND((AVERAGE(Month!K$271:K280)),2)</f>
        <v>10.220000000000001</v>
      </c>
      <c r="N278" s="87">
        <f>ROUND((AVERAGE(Month!L$271:L280)),2)</f>
        <v>69.61</v>
      </c>
      <c r="O278" s="87">
        <f>ROUND((AVERAGE(Month!M$271:M280)),2)</f>
        <v>76.069999999999993</v>
      </c>
      <c r="P278" s="87">
        <f>ROUND((AVERAGE(Month!N$271:N280)),2)</f>
        <v>14.35</v>
      </c>
      <c r="Q278" s="87">
        <f>ROUND((AVERAGE(Month!O$271:O280)),2)</f>
        <v>15.5</v>
      </c>
      <c r="R278" s="87">
        <f>ROUND((AVERAGE(Month!P$271:P280)),2)</f>
        <v>5.71</v>
      </c>
      <c r="S278" s="87">
        <f>ROUND((AVERAGE(Month!Q$271:Q280)),2)</f>
        <v>1.44</v>
      </c>
    </row>
    <row r="279" spans="1:21" x14ac:dyDescent="0.3">
      <c r="A279" s="96">
        <f t="shared" si="13"/>
        <v>2017</v>
      </c>
      <c r="B279" s="71" t="s">
        <v>89</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192.84</v>
      </c>
      <c r="M279" s="87">
        <f>ROUND((AVERAGE(Month!K$271:K281)),2)</f>
        <v>10.29</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90</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192.95</v>
      </c>
      <c r="M280" s="91">
        <f>ROUND((AVERAGE(Month!K$271:K282)),2)</f>
        <v>10.49</v>
      </c>
      <c r="N280" s="91">
        <f>ROUND((AVERAGE(Month!L$271:L282)),2)</f>
        <v>69.790000000000006</v>
      </c>
      <c r="O280" s="91">
        <f>ROUND((AVERAGE(Month!M$271:M282)),2)</f>
        <v>76.290000000000006</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79</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189.65</v>
      </c>
      <c r="M281" s="87">
        <f>ROUND((AVERAGE(Month!K$283:K283)),2)</f>
        <v>7.34</v>
      </c>
      <c r="N281" s="87">
        <f>ROUND((AVERAGE(Month!L$283:L283)),2)</f>
        <v>66.790000000000006</v>
      </c>
      <c r="O281" s="87">
        <f>ROUND((AVERAGE(Month!M$283:M283)),2)</f>
        <v>78.2</v>
      </c>
      <c r="P281" s="87">
        <f>ROUND((AVERAGE(Month!N$283:N283)),2)</f>
        <v>14.58</v>
      </c>
      <c r="Q281" s="87">
        <f>ROUND((AVERAGE(Month!O$283:O283)),2)</f>
        <v>13.84</v>
      </c>
      <c r="R281" s="87">
        <f>ROUND((AVERAGE(Month!P$283:P283)),2)</f>
        <v>6.68</v>
      </c>
      <c r="S281" s="87">
        <f>ROUND((AVERAGE(Month!Q$283:Q283)),2)</f>
        <v>2.2200000000000002</v>
      </c>
      <c r="U281" s="87"/>
    </row>
    <row r="282" spans="1:21" x14ac:dyDescent="0.3">
      <c r="A282" s="96">
        <f>A281</f>
        <v>2018</v>
      </c>
      <c r="B282" s="71" t="s">
        <v>80</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188.24</v>
      </c>
      <c r="M282" s="87">
        <f>ROUND((AVERAGE(Month!K$283:K284)),2)</f>
        <v>8.69</v>
      </c>
      <c r="N282" s="87">
        <f>ROUND((AVERAGE(Month!L$283:L284)),2)</f>
        <v>66.510000000000005</v>
      </c>
      <c r="O282" s="87">
        <f>ROUND((AVERAGE(Month!M$283:M284)),2)</f>
        <v>75.94</v>
      </c>
      <c r="P282" s="87">
        <f>ROUND((AVERAGE(Month!N$283:N284)),2)</f>
        <v>14.67</v>
      </c>
      <c r="Q282" s="87">
        <f>ROUND((AVERAGE(Month!O$283:O284)),2)</f>
        <v>14.23</v>
      </c>
      <c r="R282" s="87">
        <f>ROUND((AVERAGE(Month!P$283:P284)),2)</f>
        <v>6.23</v>
      </c>
      <c r="S282" s="87">
        <f>ROUND((AVERAGE(Month!Q$283:Q284)),2)</f>
        <v>1.97</v>
      </c>
    </row>
    <row r="283" spans="1:21" x14ac:dyDescent="0.3">
      <c r="A283" s="96">
        <f t="shared" ref="A283:A292" si="14">A282</f>
        <v>2018</v>
      </c>
      <c r="B283" s="71" t="s">
        <v>81</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189.7</v>
      </c>
      <c r="M283" s="87">
        <f>ROUND((AVERAGE(Month!K$283:K285)),2)</f>
        <v>10.71</v>
      </c>
      <c r="N283" s="87">
        <f>ROUND((AVERAGE(Month!L$283:L285)),2)</f>
        <v>65.44</v>
      </c>
      <c r="O283" s="87">
        <f>ROUND((AVERAGE(Month!M$283:M285)),2)</f>
        <v>76.16</v>
      </c>
      <c r="P283" s="87">
        <f>ROUND((AVERAGE(Month!N$283:N285)),2)</f>
        <v>14.72</v>
      </c>
      <c r="Q283" s="87">
        <f>ROUND((AVERAGE(Month!O$283:O285)),2)</f>
        <v>14.56</v>
      </c>
      <c r="R283" s="87">
        <f>ROUND((AVERAGE(Month!P$283:P285)),2)</f>
        <v>6.25</v>
      </c>
      <c r="S283" s="87">
        <f>ROUND((AVERAGE(Month!Q$283:Q285)),2)</f>
        <v>1.85</v>
      </c>
    </row>
    <row r="284" spans="1:21" x14ac:dyDescent="0.3">
      <c r="A284" s="96">
        <f t="shared" si="14"/>
        <v>2018</v>
      </c>
      <c r="B284" s="71" t="s">
        <v>82</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192.31</v>
      </c>
      <c r="M284" s="87">
        <f>ROUND((AVERAGE(Month!K$283:K286)),2)</f>
        <v>10.32</v>
      </c>
      <c r="N284" s="87">
        <f>ROUND((AVERAGE(Month!L$283:L286)),2)</f>
        <v>66.739999999999995</v>
      </c>
      <c r="O284" s="87">
        <f>ROUND((AVERAGE(Month!M$283:M286)),2)</f>
        <v>77.459999999999994</v>
      </c>
      <c r="P284" s="87">
        <f>ROUND((AVERAGE(Month!N$283:N286)),2)</f>
        <v>14.99</v>
      </c>
      <c r="Q284" s="87">
        <f>ROUND((AVERAGE(Month!O$283:O286)),2)</f>
        <v>14.61</v>
      </c>
      <c r="R284" s="87">
        <f>ROUND((AVERAGE(Month!P$283:P286)),2)</f>
        <v>6.37</v>
      </c>
      <c r="S284" s="87">
        <f>ROUND((AVERAGE(Month!Q$283:Q286)),2)</f>
        <v>1.82</v>
      </c>
    </row>
    <row r="285" spans="1:21" x14ac:dyDescent="0.3">
      <c r="A285" s="96">
        <f t="shared" si="14"/>
        <v>2018</v>
      </c>
      <c r="B285" s="71" t="s">
        <v>83</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191.28</v>
      </c>
      <c r="M285" s="87">
        <f>ROUND((AVERAGE(Month!K$283:K287)),2)</f>
        <v>9.9600000000000009</v>
      </c>
      <c r="N285" s="87">
        <f>ROUND((AVERAGE(Month!L$283:L287)),2)</f>
        <v>67.209999999999994</v>
      </c>
      <c r="O285" s="87">
        <f>ROUND((AVERAGE(Month!M$283:M287)),2)</f>
        <v>76.28</v>
      </c>
      <c r="P285" s="87">
        <f>ROUND((AVERAGE(Month!N$283:N287)),2)</f>
        <v>15.16</v>
      </c>
      <c r="Q285" s="87">
        <f>ROUND((AVERAGE(Month!O$283:O287)),2)</f>
        <v>14.52</v>
      </c>
      <c r="R285" s="87">
        <f>ROUND((AVERAGE(Month!P$283:P287)),2)</f>
        <v>6.33</v>
      </c>
      <c r="S285" s="87">
        <f>ROUND((AVERAGE(Month!Q$283:Q287)),2)</f>
        <v>1.83</v>
      </c>
    </row>
    <row r="286" spans="1:21" x14ac:dyDescent="0.3">
      <c r="A286" s="96">
        <f t="shared" si="14"/>
        <v>2018</v>
      </c>
      <c r="B286" s="71" t="s">
        <v>84</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191.2</v>
      </c>
      <c r="M286" s="87">
        <f>ROUND((AVERAGE(Month!K$283:K288)),2)</f>
        <v>9.59</v>
      </c>
      <c r="N286" s="87">
        <f>ROUND((AVERAGE(Month!L$283:L288)),2)</f>
        <v>67.5</v>
      </c>
      <c r="O286" s="87">
        <f>ROUND((AVERAGE(Month!M$283:M288)),2)</f>
        <v>76.13</v>
      </c>
      <c r="P286" s="87">
        <f>ROUND((AVERAGE(Month!N$283:N288)),2)</f>
        <v>15.32</v>
      </c>
      <c r="Q286" s="87">
        <f>ROUND((AVERAGE(Month!O$283:O288)),2)</f>
        <v>14.58</v>
      </c>
      <c r="R286" s="87">
        <f>ROUND((AVERAGE(Month!P$283:P288)),2)</f>
        <v>6.27</v>
      </c>
      <c r="S286" s="87">
        <f>ROUND((AVERAGE(Month!Q$283:Q288)),2)</f>
        <v>1.81</v>
      </c>
    </row>
    <row r="287" spans="1:21" x14ac:dyDescent="0.3">
      <c r="A287" s="96">
        <f t="shared" si="14"/>
        <v>2018</v>
      </c>
      <c r="B287" s="71" t="s">
        <v>85</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191.13</v>
      </c>
      <c r="M287" s="87">
        <f>ROUND((AVERAGE(Month!K$283:K289)),2)</f>
        <v>9.19</v>
      </c>
      <c r="N287" s="87">
        <f>ROUND((AVERAGE(Month!L$283:L289)),2)</f>
        <v>67.91</v>
      </c>
      <c r="O287" s="87">
        <f>ROUND((AVERAGE(Month!M$283:M289)),2)</f>
        <v>75.819999999999993</v>
      </c>
      <c r="P287" s="87">
        <f>ROUND((AVERAGE(Month!N$283:N289)),2)</f>
        <v>15.54</v>
      </c>
      <c r="Q287" s="87">
        <f>ROUND((AVERAGE(Month!O$283:O289)),2)</f>
        <v>14.66</v>
      </c>
      <c r="R287" s="87">
        <f>ROUND((AVERAGE(Month!P$283:P289)),2)</f>
        <v>6.16</v>
      </c>
      <c r="S287" s="87">
        <f>ROUND((AVERAGE(Month!Q$283:Q289)),2)</f>
        <v>1.84</v>
      </c>
    </row>
    <row r="288" spans="1:21" x14ac:dyDescent="0.3">
      <c r="A288" s="96">
        <f t="shared" si="14"/>
        <v>2018</v>
      </c>
      <c r="B288" s="71" t="s">
        <v>86</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191.12</v>
      </c>
      <c r="M288" s="87">
        <f>ROUND((AVERAGE(Month!K$283:K290)),2)</f>
        <v>8.89</v>
      </c>
      <c r="N288" s="87">
        <f>ROUND((AVERAGE(Month!L$283:L290)),2)</f>
        <v>68.16</v>
      </c>
      <c r="O288" s="87">
        <f>ROUND((AVERAGE(Month!M$283:M290)),2)</f>
        <v>75.569999999999993</v>
      </c>
      <c r="P288" s="87">
        <f>ROUND((AVERAGE(Month!N$283:N290)),2)</f>
        <v>15.74</v>
      </c>
      <c r="Q288" s="87">
        <f>ROUND((AVERAGE(Month!O$283:O290)),2)</f>
        <v>14.76</v>
      </c>
      <c r="R288" s="87">
        <f>ROUND((AVERAGE(Month!P$283:P290)),2)</f>
        <v>6.18</v>
      </c>
      <c r="S288" s="87">
        <f>ROUND((AVERAGE(Month!Q$283:Q290)),2)</f>
        <v>1.83</v>
      </c>
    </row>
    <row r="289" spans="1:21" x14ac:dyDescent="0.3">
      <c r="A289" s="96">
        <f t="shared" si="14"/>
        <v>2018</v>
      </c>
      <c r="B289" s="71" t="s">
        <v>87</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191.38</v>
      </c>
      <c r="M289" s="87">
        <f>ROUND((AVERAGE(Month!K$283:K291)),2)</f>
        <v>8.9</v>
      </c>
      <c r="N289" s="87">
        <f>ROUND((AVERAGE(Month!L$283:L291)),2)</f>
        <v>68.5</v>
      </c>
      <c r="O289" s="87">
        <f>ROUND((AVERAGE(Month!M$283:M291)),2)</f>
        <v>75.260000000000005</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88</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190.98</v>
      </c>
      <c r="M290" s="87">
        <f>ROUND((AVERAGE(Month!K$283:K292)),2)</f>
        <v>8.76</v>
      </c>
      <c r="N290" s="87">
        <f>ROUND((AVERAGE(Month!L$283:L292)),2)</f>
        <v>68.66</v>
      </c>
      <c r="O290" s="87">
        <f>ROUND((AVERAGE(Month!M$283:M292)),2)</f>
        <v>75.12</v>
      </c>
      <c r="P290" s="87">
        <f>ROUND((AVERAGE(Month!N$283:N292)),2)</f>
        <v>15.97</v>
      </c>
      <c r="Q290" s="87">
        <f>ROUND((AVERAGE(Month!O$283:O292)),2)</f>
        <v>14.43</v>
      </c>
      <c r="R290" s="87">
        <f>ROUND((AVERAGE(Month!P$283:P292)),2)</f>
        <v>6.35</v>
      </c>
      <c r="S290" s="87">
        <f>ROUND((AVERAGE(Month!Q$283:Q292)),2)</f>
        <v>1.69</v>
      </c>
    </row>
    <row r="291" spans="1:21" x14ac:dyDescent="0.3">
      <c r="A291" s="96">
        <f t="shared" si="14"/>
        <v>2018</v>
      </c>
      <c r="B291" s="71" t="s">
        <v>89</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190.87</v>
      </c>
      <c r="M291" s="87">
        <f>ROUND((AVERAGE(Month!K$283:K293)),2)</f>
        <v>8.7200000000000006</v>
      </c>
      <c r="N291" s="87">
        <f>ROUND((AVERAGE(Month!L$283:L293)),2)</f>
        <v>68.83</v>
      </c>
      <c r="O291" s="87">
        <f>ROUND((AVERAGE(Month!M$283:M293)),2)</f>
        <v>74.98</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90</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190.57</v>
      </c>
      <c r="M292" s="91">
        <f>ROUND((AVERAGE(Month!K$283:K294)),2)</f>
        <v>8.58</v>
      </c>
      <c r="N292" s="91">
        <f>ROUND((AVERAGE(Month!L$283:L294)),2)</f>
        <v>68.86</v>
      </c>
      <c r="O292" s="91">
        <f>ROUND((AVERAGE(Month!M$283:M294)),2)</f>
        <v>74.89</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79</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186.11</v>
      </c>
      <c r="M293" s="87">
        <f>ROUND((AVERAGE(Month!K$295:K295)),2)</f>
        <v>6.83</v>
      </c>
      <c r="N293" s="87">
        <f>ROUND((AVERAGE(Month!L$295:L295)),2)</f>
        <v>68.53</v>
      </c>
      <c r="O293" s="87">
        <f>ROUND((AVERAGE(Month!M$295:M295)),2)</f>
        <v>76.05</v>
      </c>
      <c r="P293" s="87">
        <f>ROUND((AVERAGE(Month!N$295:N295)),2)</f>
        <v>15.38</v>
      </c>
      <c r="Q293" s="87">
        <f>ROUND((AVERAGE(Month!O$295:O295)),2)</f>
        <v>12.01</v>
      </c>
      <c r="R293" s="87">
        <f>ROUND((AVERAGE(Month!P$295:P295)),2)</f>
        <v>5.94</v>
      </c>
      <c r="S293" s="87">
        <f>ROUND((AVERAGE(Month!Q$295:Q295)),2)</f>
        <v>1.37</v>
      </c>
      <c r="U293" s="87"/>
    </row>
    <row r="294" spans="1:21" x14ac:dyDescent="0.3">
      <c r="A294" s="96">
        <f>A293</f>
        <v>2019</v>
      </c>
      <c r="B294" s="71" t="s">
        <v>80</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183.75</v>
      </c>
      <c r="M294" s="87">
        <f>ROUND((AVERAGE(Month!K$295:K296)),2)</f>
        <v>6.35</v>
      </c>
      <c r="N294" s="87">
        <f>ROUND((AVERAGE(Month!L$295:L296)),2)</f>
        <v>66.680000000000007</v>
      </c>
      <c r="O294" s="87">
        <f>ROUND((AVERAGE(Month!M$295:M296)),2)</f>
        <v>75.180000000000007</v>
      </c>
      <c r="P294" s="87">
        <f>ROUND((AVERAGE(Month!N$295:N296)),2)</f>
        <v>15.46</v>
      </c>
      <c r="Q294" s="87">
        <f>ROUND((AVERAGE(Month!O$295:O296)),2)</f>
        <v>12.28</v>
      </c>
      <c r="R294" s="87">
        <f>ROUND((AVERAGE(Month!P$295:P296)),2)</f>
        <v>6.02</v>
      </c>
      <c r="S294" s="87">
        <f>ROUND((AVERAGE(Month!Q$295:Q296)),2)</f>
        <v>1.8</v>
      </c>
    </row>
    <row r="295" spans="1:21" x14ac:dyDescent="0.3">
      <c r="A295" s="96">
        <f t="shared" ref="A295:A304" si="15">A294</f>
        <v>2019</v>
      </c>
      <c r="B295" s="71" t="s">
        <v>81</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182.74</v>
      </c>
      <c r="M295" s="87">
        <f>ROUND((AVERAGE(Month!K$295:K297)),2)</f>
        <v>6.23</v>
      </c>
      <c r="N295" s="87">
        <f>ROUND((AVERAGE(Month!L$295:L297)),2)</f>
        <v>65.73</v>
      </c>
      <c r="O295" s="87">
        <f>ROUND((AVERAGE(Month!M$295:M297)),2)</f>
        <v>74.430000000000007</v>
      </c>
      <c r="P295" s="87">
        <f>ROUND((AVERAGE(Month!N$295:N297)),2)</f>
        <v>15.5</v>
      </c>
      <c r="Q295" s="87">
        <f>ROUND((AVERAGE(Month!O$295:O297)),2)</f>
        <v>12.18</v>
      </c>
      <c r="R295" s="87">
        <f>ROUND((AVERAGE(Month!P$295:P297)),2)</f>
        <v>6.59</v>
      </c>
      <c r="S295" s="87">
        <f>ROUND((AVERAGE(Month!Q$295:Q297)),2)</f>
        <v>2.08</v>
      </c>
    </row>
    <row r="296" spans="1:21" x14ac:dyDescent="0.3">
      <c r="A296" s="96">
        <f t="shared" si="15"/>
        <v>2019</v>
      </c>
      <c r="B296" s="71" t="s">
        <v>82</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185.13</v>
      </c>
      <c r="M296" s="87">
        <f>ROUND((AVERAGE(Month!K$295:K298)),2)</f>
        <v>6.45</v>
      </c>
      <c r="N296" s="87">
        <f>ROUND((AVERAGE(Month!L$295:L298)),2)</f>
        <v>66.849999999999994</v>
      </c>
      <c r="O296" s="87">
        <f>ROUND((AVERAGE(Month!M$295:M298)),2)</f>
        <v>74.94</v>
      </c>
      <c r="P296" s="87">
        <f>ROUND((AVERAGE(Month!N$295:N298)),2)</f>
        <v>15.86</v>
      </c>
      <c r="Q296" s="87">
        <f>ROUND((AVERAGE(Month!O$295:O298)),2)</f>
        <v>12.38</v>
      </c>
      <c r="R296" s="87">
        <f>ROUND((AVERAGE(Month!P$295:P298)),2)</f>
        <v>6.68</v>
      </c>
      <c r="S296" s="87">
        <f>ROUND((AVERAGE(Month!Q$295:Q298)),2)</f>
        <v>1.97</v>
      </c>
    </row>
    <row r="297" spans="1:21" x14ac:dyDescent="0.3">
      <c r="A297" s="96">
        <f t="shared" si="15"/>
        <v>2019</v>
      </c>
      <c r="B297" s="71" t="s">
        <v>83</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v>
      </c>
      <c r="M297" s="87">
        <f>ROUND((AVERAGE(Month!K$295:K299)),2)</f>
        <v>6.42</v>
      </c>
      <c r="N297" s="87">
        <f>ROUND((AVERAGE(Month!L$295:L299)),2)</f>
        <v>67.2</v>
      </c>
      <c r="O297" s="87">
        <f>ROUND((AVERAGE(Month!M$295:M299)),2)</f>
        <v>74.05</v>
      </c>
      <c r="P297" s="87">
        <f>ROUND((AVERAGE(Month!N$295:N299)),2)</f>
        <v>16.100000000000001</v>
      </c>
      <c r="Q297" s="87">
        <f>ROUND((AVERAGE(Month!O$295:O299)),2)</f>
        <v>12.38</v>
      </c>
      <c r="R297" s="87">
        <f>ROUND((AVERAGE(Month!P$295:P299)),2)</f>
        <v>6.51</v>
      </c>
      <c r="S297" s="87">
        <f>ROUND((AVERAGE(Month!Q$295:Q299)),2)</f>
        <v>2.0299999999999998</v>
      </c>
    </row>
    <row r="298" spans="1:21" x14ac:dyDescent="0.3">
      <c r="A298" s="96">
        <f t="shared" si="15"/>
        <v>2019</v>
      </c>
      <c r="B298" s="71" t="s">
        <v>84</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185.36</v>
      </c>
      <c r="M298" s="87">
        <f>ROUND((AVERAGE(Month!K$295:K300)),2)</f>
        <v>6.41</v>
      </c>
      <c r="N298" s="87">
        <f>ROUND((AVERAGE(Month!L$295:L300)),2)</f>
        <v>67.2</v>
      </c>
      <c r="O298" s="87">
        <f>ROUND((AVERAGE(Month!M$295:M300)),2)</f>
        <v>74.98</v>
      </c>
      <c r="P298" s="87">
        <f>ROUND((AVERAGE(Month!N$295:N300)),2)</f>
        <v>16.29</v>
      </c>
      <c r="Q298" s="87">
        <f>ROUND((AVERAGE(Month!O$295:O300)),2)</f>
        <v>11.78</v>
      </c>
      <c r="R298" s="87">
        <f>ROUND((AVERAGE(Month!P$295:P300)),2)</f>
        <v>6.69</v>
      </c>
      <c r="S298" s="87">
        <f>ROUND((AVERAGE(Month!Q$295:Q300)),2)</f>
        <v>2.0099999999999998</v>
      </c>
    </row>
    <row r="299" spans="1:21" x14ac:dyDescent="0.3">
      <c r="A299" s="96">
        <f t="shared" si="15"/>
        <v>2019</v>
      </c>
      <c r="B299" s="71" t="s">
        <v>85</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v>
      </c>
      <c r="M299" s="87">
        <f>ROUND((AVERAGE(Month!K$295:K301)),2)</f>
        <v>6.4</v>
      </c>
      <c r="N299" s="87">
        <f>ROUND((AVERAGE(Month!L$295:L301)),2)</f>
        <v>66.84</v>
      </c>
      <c r="O299" s="87">
        <f>ROUND((AVERAGE(Month!M$295:M301)),2)</f>
        <v>75.11</v>
      </c>
      <c r="P299" s="87">
        <f>ROUND((AVERAGE(Month!N$295:N301)),2)</f>
        <v>16.43</v>
      </c>
      <c r="Q299" s="87">
        <f>ROUND((AVERAGE(Month!O$295:O301)),2)</f>
        <v>11.65</v>
      </c>
      <c r="R299" s="87">
        <f>ROUND((AVERAGE(Month!P$295:P301)),2)</f>
        <v>6.81</v>
      </c>
      <c r="S299" s="87">
        <f>ROUND((AVERAGE(Month!Q$295:Q301)),2)</f>
        <v>1.96</v>
      </c>
    </row>
    <row r="300" spans="1:21" x14ac:dyDescent="0.3">
      <c r="A300" s="96">
        <f t="shared" si="15"/>
        <v>2019</v>
      </c>
      <c r="B300" s="71" t="s">
        <v>86</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184.93</v>
      </c>
      <c r="M300" s="87">
        <f>ROUND((AVERAGE(Month!K$295:K302)),2)</f>
        <v>6.39</v>
      </c>
      <c r="N300" s="87">
        <f>ROUND((AVERAGE(Month!L$295:L302)),2)</f>
        <v>66.77</v>
      </c>
      <c r="O300" s="87">
        <f>ROUND((AVERAGE(Month!M$295:M302)),2)</f>
        <v>74.61</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87</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184.23</v>
      </c>
      <c r="M301" s="87">
        <f>ROUND((AVERAGE(Month!K$295:K303)),2)</f>
        <v>6.28</v>
      </c>
      <c r="N301" s="87">
        <f>ROUND((AVERAGE(Month!L$295:L303)),2)</f>
        <v>67.180000000000007</v>
      </c>
      <c r="O301" s="87">
        <f>ROUND((AVERAGE(Month!M$295:M303)),2)</f>
        <v>73.319999999999993</v>
      </c>
      <c r="P301" s="87">
        <f>ROUND((AVERAGE(Month!N$295:N303)),2)</f>
        <v>16.670000000000002</v>
      </c>
      <c r="Q301" s="87">
        <f>ROUND((AVERAGE(Month!O$295:O303)),2)</f>
        <v>11.82</v>
      </c>
      <c r="R301" s="87">
        <f>ROUND((AVERAGE(Month!P$295:P303)),2)</f>
        <v>7.12</v>
      </c>
      <c r="S301" s="87">
        <f>ROUND((AVERAGE(Month!Q$295:Q303)),2)</f>
        <v>1.85</v>
      </c>
    </row>
    <row r="302" spans="1:21" x14ac:dyDescent="0.3">
      <c r="A302" s="96">
        <f t="shared" si="15"/>
        <v>2019</v>
      </c>
      <c r="B302" s="71" t="s">
        <v>88</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184.79</v>
      </c>
      <c r="M302" s="87">
        <f>ROUND((AVERAGE(Month!K$295:K304)),2)</f>
        <v>6.24</v>
      </c>
      <c r="N302" s="87">
        <f>ROUND((AVERAGE(Month!L$295:L304)),2)</f>
        <v>67.459999999999994</v>
      </c>
      <c r="O302" s="87">
        <f>ROUND((AVERAGE(Month!M$295:M304)),2)</f>
        <v>73.400000000000006</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89</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6.19</v>
      </c>
      <c r="N303" s="87">
        <f>ROUND((AVERAGE(Month!L$295:L305)),2)</f>
        <v>66.8</v>
      </c>
      <c r="O303" s="87">
        <f>ROUND((AVERAGE(Month!M$295:M305)),2)</f>
        <v>73.39</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90</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184.66</v>
      </c>
      <c r="M304" s="91">
        <f>ROUND((AVERAGE(Month!K$295:K306)),2)</f>
        <v>6.18</v>
      </c>
      <c r="N304" s="91">
        <f>ROUND((AVERAGE(Month!L$295:L306)),2)</f>
        <v>67.150000000000006</v>
      </c>
      <c r="O304" s="91">
        <f>ROUND((AVERAGE(Month!M$295:M306)),2)</f>
        <v>73.36</v>
      </c>
      <c r="P304" s="91">
        <f>ROUND((AVERAGE(Month!N$295:N306)),2)</f>
        <v>17</v>
      </c>
      <c r="Q304" s="91">
        <f>ROUND((AVERAGE(Month!O$295:O306)),2)</f>
        <v>12.09</v>
      </c>
      <c r="R304" s="91">
        <f>ROUND((AVERAGE(Month!P$295:P306)),2)</f>
        <v>7.07</v>
      </c>
      <c r="S304" s="91">
        <f>ROUND((AVERAGE(Month!Q$295:Q306)),2)</f>
        <v>1.82</v>
      </c>
      <c r="U304" s="87"/>
    </row>
    <row r="305" spans="1:21" x14ac:dyDescent="0.3">
      <c r="A305" s="208">
        <v>2020</v>
      </c>
      <c r="B305" s="99" t="s">
        <v>112</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180.33</v>
      </c>
      <c r="M305" s="87">
        <f>ROUND((AVERAGE(Month!K$307:K307)),2)</f>
        <v>7.86</v>
      </c>
      <c r="N305" s="87">
        <f>ROUND((AVERAGE(Month!L$307:L307)),2)</f>
        <v>66.78</v>
      </c>
      <c r="O305" s="87">
        <f>ROUND((AVERAGE(Month!M$307:M307)),2)</f>
        <v>65.150000000000006</v>
      </c>
      <c r="P305" s="87">
        <f>ROUND((AVERAGE(Month!N$307:N307)),2)</f>
        <v>17.64</v>
      </c>
      <c r="Q305" s="87">
        <f>ROUND((AVERAGE(Month!O$307:O307)),2)</f>
        <v>12.68</v>
      </c>
      <c r="R305" s="87">
        <f>ROUND((AVERAGE(Month!P$307:P307)),2)</f>
        <v>8.7899999999999991</v>
      </c>
      <c r="S305" s="87">
        <f>ROUND((AVERAGE(Month!Q$307:Q307)),2)</f>
        <v>1.43</v>
      </c>
      <c r="U305" s="87"/>
    </row>
    <row r="306" spans="1:21" x14ac:dyDescent="0.3">
      <c r="A306" s="209"/>
      <c r="B306" s="99" t="s">
        <v>113</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182.7</v>
      </c>
      <c r="M306" s="87">
        <f>ROUND((AVERAGE(Month!K$307:K308)),2)</f>
        <v>7.39</v>
      </c>
      <c r="N306" s="87">
        <f>ROUND((AVERAGE(Month!L$307:L308)),2)</f>
        <v>65.52</v>
      </c>
      <c r="O306" s="87">
        <f>ROUND((AVERAGE(Month!M$307:M308)),2)</f>
        <v>68.989999999999995</v>
      </c>
      <c r="P306" s="87">
        <f>ROUND((AVERAGE(Month!N$307:N308)),2)</f>
        <v>17.690000000000001</v>
      </c>
      <c r="Q306" s="87">
        <f>ROUND((AVERAGE(Month!O$307:O308)),2)</f>
        <v>12.18</v>
      </c>
      <c r="R306" s="87">
        <f>ROUND((AVERAGE(Month!P$307:P308)),2)</f>
        <v>9.15</v>
      </c>
      <c r="S306" s="87">
        <f>ROUND((AVERAGE(Month!Q$307:Q308)),2)</f>
        <v>1.79</v>
      </c>
    </row>
    <row r="307" spans="1:21" x14ac:dyDescent="0.3">
      <c r="A307" s="209"/>
      <c r="B307" s="99" t="s">
        <v>114</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182.2</v>
      </c>
      <c r="M307" s="87">
        <f>ROUND((AVERAGE(Month!K$307:K309)),2)</f>
        <v>6.92</v>
      </c>
      <c r="N307" s="87">
        <f>ROUND((AVERAGE(Month!L$307:L309)),2)</f>
        <v>65.02</v>
      </c>
      <c r="O307" s="87">
        <f>ROUND((AVERAGE(Month!M$307:M309)),2)</f>
        <v>70.22</v>
      </c>
      <c r="P307" s="87">
        <f>ROUND((AVERAGE(Month!N$307:N309)),2)</f>
        <v>17.690000000000001</v>
      </c>
      <c r="Q307" s="87">
        <f>ROUND((AVERAGE(Month!O$307:O309)),2)</f>
        <v>11.32</v>
      </c>
      <c r="R307" s="87">
        <f>ROUND((AVERAGE(Month!P$307:P309)),2)</f>
        <v>9.0299999999999994</v>
      </c>
      <c r="S307" s="87">
        <f>ROUND((AVERAGE(Month!Q$307:Q309)),2)</f>
        <v>1.99</v>
      </c>
    </row>
    <row r="308" spans="1:21" x14ac:dyDescent="0.3">
      <c r="A308" s="209"/>
      <c r="B308" s="99" t="s">
        <v>115</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173.55</v>
      </c>
      <c r="M308" s="87">
        <f>ROUND((AVERAGE(Month!K$307:K310)),2)</f>
        <v>6.73</v>
      </c>
      <c r="N308" s="87">
        <f>ROUND((AVERAGE(Month!L$307:L310)),2)</f>
        <v>58.58</v>
      </c>
      <c r="O308" s="87">
        <f>ROUND((AVERAGE(Month!M$307:M310)),2)</f>
        <v>69.010000000000005</v>
      </c>
      <c r="P308" s="87">
        <f>ROUND((AVERAGE(Month!N$307:N310)),2)</f>
        <v>17.53</v>
      </c>
      <c r="Q308" s="87">
        <f>ROUND((AVERAGE(Month!O$307:O310)),2)</f>
        <v>11.11</v>
      </c>
      <c r="R308" s="87">
        <f>ROUND((AVERAGE(Month!P$307:P310)),2)</f>
        <v>8.6300000000000008</v>
      </c>
      <c r="S308" s="87">
        <f>ROUND((AVERAGE(Month!Q$307:Q310)),2)</f>
        <v>1.95</v>
      </c>
    </row>
    <row r="309" spans="1:21" x14ac:dyDescent="0.3">
      <c r="A309" s="209"/>
      <c r="B309" s="99" t="s">
        <v>116</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167.68</v>
      </c>
      <c r="M309" s="87">
        <f>ROUND((AVERAGE(Month!K$307:K311)),2)</f>
        <v>6.53</v>
      </c>
      <c r="N309" s="87">
        <f>ROUND((AVERAGE(Month!L$307:L311)),2)</f>
        <v>53.21</v>
      </c>
      <c r="O309" s="87">
        <f>ROUND((AVERAGE(Month!M$307:M311)),2)</f>
        <v>69.05</v>
      </c>
      <c r="P309" s="87">
        <f>ROUND((AVERAGE(Month!N$307:N311)),2)</f>
        <v>17.45</v>
      </c>
      <c r="Q309" s="87">
        <f>ROUND((AVERAGE(Month!O$307:O311)),2)</f>
        <v>11.1</v>
      </c>
      <c r="R309" s="87">
        <f>ROUND((AVERAGE(Month!P$307:P311)),2)</f>
        <v>8.41</v>
      </c>
      <c r="S309" s="87">
        <f>ROUND((AVERAGE(Month!Q$307:Q311)),2)</f>
        <v>1.93</v>
      </c>
    </row>
    <row r="310" spans="1:21" x14ac:dyDescent="0.3">
      <c r="A310" s="209"/>
      <c r="B310" s="99" t="s">
        <v>117</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165</v>
      </c>
      <c r="M310" s="87">
        <f>ROUND((AVERAGE(Month!K$307:K312)),2)</f>
        <v>6.41</v>
      </c>
      <c r="N310" s="87">
        <f>ROUND((AVERAGE(Month!L$307:L312)),2)</f>
        <v>50.9</v>
      </c>
      <c r="O310" s="87">
        <f>ROUND((AVERAGE(Month!M$307:M312)),2)</f>
        <v>69.38</v>
      </c>
      <c r="P310" s="87">
        <f>ROUND((AVERAGE(Month!N$307:N312)),2)</f>
        <v>17.41</v>
      </c>
      <c r="Q310" s="87">
        <f>ROUND((AVERAGE(Month!O$307:O312)),2)</f>
        <v>10.75</v>
      </c>
      <c r="R310" s="87">
        <f>ROUND((AVERAGE(Month!P$307:P312)),2)</f>
        <v>8.39</v>
      </c>
      <c r="S310" s="87">
        <f>ROUND((AVERAGE(Month!Q$307:Q312)),2)</f>
        <v>1.77</v>
      </c>
    </row>
    <row r="311" spans="1:21" x14ac:dyDescent="0.3">
      <c r="A311" s="209"/>
      <c r="B311" s="99" t="s">
        <v>118</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165.41</v>
      </c>
      <c r="M311" s="87">
        <f>ROUND((AVERAGE(Month!K$307:K313)),2)</f>
        <v>6.27</v>
      </c>
      <c r="N311" s="87">
        <f>ROUND((AVERAGE(Month!L$307:L313)),2)</f>
        <v>50.57</v>
      </c>
      <c r="O311" s="87">
        <f>ROUND((AVERAGE(Month!M$307:M313)),2)</f>
        <v>70.37</v>
      </c>
      <c r="P311" s="87">
        <f>ROUND((AVERAGE(Month!N$307:N313)),2)</f>
        <v>17.41</v>
      </c>
      <c r="Q311" s="87">
        <f>ROUND((AVERAGE(Month!O$307:O313)),2)</f>
        <v>10.78</v>
      </c>
      <c r="R311" s="87">
        <f>ROUND((AVERAGE(Month!P$307:P313)),2)</f>
        <v>8.48</v>
      </c>
      <c r="S311" s="87">
        <f>ROUND((AVERAGE(Month!Q$307:Q313)),2)</f>
        <v>1.54</v>
      </c>
    </row>
    <row r="312" spans="1:21" x14ac:dyDescent="0.3">
      <c r="A312" s="209"/>
      <c r="B312" s="99" t="s">
        <v>119</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165.45</v>
      </c>
      <c r="M312" s="87">
        <f>ROUND((AVERAGE(Month!K$307:K314)),2)</f>
        <v>6.19</v>
      </c>
      <c r="N312" s="87">
        <f>ROUND((AVERAGE(Month!L$307:L314)),2)</f>
        <v>50.69</v>
      </c>
      <c r="O312" s="87">
        <f>ROUND((AVERAGE(Month!M$307:M314)),2)</f>
        <v>70.709999999999994</v>
      </c>
      <c r="P312" s="87">
        <f>ROUND((AVERAGE(Month!N$307:N314)),2)</f>
        <v>17.420000000000002</v>
      </c>
      <c r="Q312" s="87">
        <f>ROUND((AVERAGE(Month!O$307:O314)),2)</f>
        <v>10.54</v>
      </c>
      <c r="R312" s="87">
        <f>ROUND((AVERAGE(Month!P$307:P314)),2)</f>
        <v>8.3800000000000008</v>
      </c>
      <c r="S312" s="87">
        <f>ROUND((AVERAGE(Month!Q$307:Q314)),2)</f>
        <v>1.53</v>
      </c>
    </row>
    <row r="313" spans="1:21" x14ac:dyDescent="0.3">
      <c r="A313" s="209"/>
      <c r="B313" s="99" t="s">
        <v>120</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165.92</v>
      </c>
      <c r="M313" s="87">
        <f>ROUND((AVERAGE(Month!K$307:K315)),2)</f>
        <v>6.07</v>
      </c>
      <c r="N313" s="87">
        <f>ROUND((AVERAGE(Month!L$307:L315)),2)</f>
        <v>51.36</v>
      </c>
      <c r="O313" s="87">
        <f>ROUND((AVERAGE(Month!M$307:M315)),2)</f>
        <v>70.83</v>
      </c>
      <c r="P313" s="87">
        <f>ROUND((AVERAGE(Month!N$307:N315)),2)</f>
        <v>17.43</v>
      </c>
      <c r="Q313" s="87">
        <f>ROUND((AVERAGE(Month!O$307:O315)),2)</f>
        <v>10.41</v>
      </c>
      <c r="R313" s="87">
        <f>ROUND((AVERAGE(Month!P$307:P315)),2)</f>
        <v>8.3699999999999992</v>
      </c>
      <c r="S313" s="87">
        <f>ROUND((AVERAGE(Month!Q$307:Q315)),2)</f>
        <v>1.44</v>
      </c>
    </row>
    <row r="314" spans="1:21" x14ac:dyDescent="0.3">
      <c r="A314" s="209"/>
      <c r="B314" s="99" t="s">
        <v>121</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167.21</v>
      </c>
      <c r="M314" s="87">
        <f>ROUND((AVERAGE(Month!K$307:K316)),2)</f>
        <v>5.96</v>
      </c>
      <c r="N314" s="87">
        <f>ROUND((AVERAGE(Month!L$307:L316)),2)</f>
        <v>51.79</v>
      </c>
      <c r="O314" s="87">
        <f>ROUND((AVERAGE(Month!M$307:M316)),2)</f>
        <v>71.61</v>
      </c>
      <c r="P314" s="87">
        <f>ROUND((AVERAGE(Month!N$307:N316)),2)</f>
        <v>17.46</v>
      </c>
      <c r="Q314" s="87">
        <f>ROUND((AVERAGE(Month!O$307:O316)),2)</f>
        <v>10.61</v>
      </c>
      <c r="R314" s="87">
        <f>ROUND((AVERAGE(Month!P$307:P316)),2)</f>
        <v>8.2899999999999991</v>
      </c>
      <c r="S314" s="87">
        <f>ROUND((AVERAGE(Month!Q$307:Q316)),2)</f>
        <v>1.49</v>
      </c>
    </row>
    <row r="315" spans="1:21" x14ac:dyDescent="0.3">
      <c r="A315" s="209"/>
      <c r="B315" s="99" t="s">
        <v>122</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167.32</v>
      </c>
      <c r="M315" s="87">
        <f>ROUND((AVERAGE(Month!K$307:K317)),2)</f>
        <v>5.86</v>
      </c>
      <c r="N315" s="87">
        <f>ROUND((AVERAGE(Month!L$307:L317)),2)</f>
        <v>51.86</v>
      </c>
      <c r="O315" s="87">
        <f>ROUND((AVERAGE(Month!M$307:M317)),2)</f>
        <v>71.69</v>
      </c>
      <c r="P315" s="87">
        <f>ROUND((AVERAGE(Month!N$307:N317)),2)</f>
        <v>17.48</v>
      </c>
      <c r="Q315" s="87">
        <f>ROUND((AVERAGE(Month!O$307:O317)),2)</f>
        <v>10.67</v>
      </c>
      <c r="R315" s="87">
        <f>ROUND((AVERAGE(Month!P$307:P317)),2)</f>
        <v>8.2200000000000006</v>
      </c>
      <c r="S315" s="87">
        <f>ROUND((AVERAGE(Month!Q$307:Q317)),2)</f>
        <v>1.53</v>
      </c>
    </row>
    <row r="316" spans="1:21" x14ac:dyDescent="0.3">
      <c r="A316" s="210"/>
      <c r="B316" s="100" t="s">
        <v>123</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167.31</v>
      </c>
      <c r="M316" s="91">
        <f>ROUND((AVERAGE(Month!K$307:K318)),2)</f>
        <v>5.79</v>
      </c>
      <c r="N316" s="91">
        <f>ROUND((AVERAGE(Month!L$307:L318)),2)</f>
        <v>51.81</v>
      </c>
      <c r="O316" s="91">
        <f>ROUND((AVERAGE(Month!M$307:M318)),2)</f>
        <v>71.790000000000006</v>
      </c>
      <c r="P316" s="91">
        <f>ROUND((AVERAGE(Month!N$307:N318)),2)</f>
        <v>17.5</v>
      </c>
      <c r="Q316" s="91">
        <f>ROUND((AVERAGE(Month!O$307:O318)),2)</f>
        <v>10.71</v>
      </c>
      <c r="R316" s="91">
        <f>ROUND((AVERAGE(Month!P$307:P318)),2)</f>
        <v>8.17</v>
      </c>
      <c r="S316" s="91">
        <f>ROUND((AVERAGE(Month!Q$307:Q318)),2)</f>
        <v>1.54</v>
      </c>
      <c r="U316" s="87"/>
    </row>
    <row r="317" spans="1:21" x14ac:dyDescent="0.3">
      <c r="A317" s="208">
        <v>2021</v>
      </c>
      <c r="B317" s="99" t="s">
        <v>112</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164.44</v>
      </c>
      <c r="M317" s="87">
        <f>ROUND((AVERAGE(Month!K$319:K319)),2)</f>
        <v>5.46</v>
      </c>
      <c r="N317" s="87">
        <f>ROUND((AVERAGE(Month!L$319:L319)),2)</f>
        <v>47.12</v>
      </c>
      <c r="O317" s="87">
        <f>ROUND((AVERAGE(Month!M$319:M319)),2)</f>
        <v>73.819999999999993</v>
      </c>
      <c r="P317" s="87">
        <f>ROUND((AVERAGE(Month!N$319:N319)),2)</f>
        <v>18.34</v>
      </c>
      <c r="Q317" s="87">
        <f>ROUND((AVERAGE(Month!O$319:O319)),2)</f>
        <v>10.94</v>
      </c>
      <c r="R317" s="87">
        <f>ROUND((AVERAGE(Month!P$319:P319)),2)</f>
        <v>6.73</v>
      </c>
      <c r="S317" s="87">
        <f>ROUND((AVERAGE(Month!Q$319:Q319)),2)</f>
        <v>2.0299999999999998</v>
      </c>
      <c r="U317" s="87"/>
    </row>
    <row r="318" spans="1:21" x14ac:dyDescent="0.3">
      <c r="A318" s="209"/>
      <c r="B318" s="99" t="s">
        <v>592</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162.19999999999999</v>
      </c>
      <c r="M318" s="87">
        <f>ROUND((AVERAGE(Month!K$319:K320)),2)</f>
        <v>5.23</v>
      </c>
      <c r="N318" s="87">
        <f>ROUND((AVERAGE(Month!L$319:L320)),2)</f>
        <v>45.77</v>
      </c>
      <c r="O318" s="87">
        <f>ROUND((AVERAGE(Month!M$319:M320)),2)</f>
        <v>72.98</v>
      </c>
      <c r="P318" s="87">
        <f>ROUND((AVERAGE(Month!N$319:N320)),2)</f>
        <v>18.3</v>
      </c>
      <c r="Q318" s="87">
        <f>ROUND((AVERAGE(Month!O$319:O320)),2)</f>
        <v>10.51</v>
      </c>
      <c r="R318" s="87">
        <f>ROUND((AVERAGE(Month!P$319:P320)),2)</f>
        <v>7.25</v>
      </c>
      <c r="S318" s="87">
        <f>ROUND((AVERAGE(Month!Q$319:Q320)),2)</f>
        <v>2.17</v>
      </c>
    </row>
    <row r="319" spans="1:21" x14ac:dyDescent="0.3">
      <c r="A319" s="209"/>
      <c r="B319" s="99" t="s">
        <v>593</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162.88</v>
      </c>
      <c r="M319" s="87">
        <f>ROUND((AVERAGE(Month!K$319:K321)),2)</f>
        <v>5.27</v>
      </c>
      <c r="N319" s="87">
        <f>ROUND((AVERAGE(Month!L$319:L321)),2)</f>
        <v>45.98</v>
      </c>
      <c r="O319" s="87">
        <f>ROUND((AVERAGE(Month!M$319:M321)),2)</f>
        <v>73.64</v>
      </c>
      <c r="P319" s="87">
        <f>ROUND((AVERAGE(Month!N$319:N321)),2)</f>
        <v>18.239999999999998</v>
      </c>
      <c r="Q319" s="87">
        <f>ROUND((AVERAGE(Month!O$319:O321)),2)</f>
        <v>10.210000000000001</v>
      </c>
      <c r="R319" s="87">
        <f>ROUND((AVERAGE(Month!P$319:P321)),2)</f>
        <v>7.37</v>
      </c>
      <c r="S319" s="87">
        <f>ROUND((AVERAGE(Month!Q$319:Q321)),2)</f>
        <v>2.17</v>
      </c>
    </row>
    <row r="320" spans="1:21" x14ac:dyDescent="0.3">
      <c r="A320" s="209"/>
      <c r="B320" s="99" t="s">
        <v>594</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164.11</v>
      </c>
      <c r="M320" s="87">
        <f>ROUND((AVERAGE(Month!K$319:K322)),2)</f>
        <v>5.37</v>
      </c>
      <c r="N320" s="87">
        <f>ROUND((AVERAGE(Month!L$319:L322)),2)</f>
        <v>47.67</v>
      </c>
      <c r="O320" s="87">
        <f>ROUND((AVERAGE(Month!M$319:M322)),2)</f>
        <v>73.319999999999993</v>
      </c>
      <c r="P320" s="87">
        <f>ROUND((AVERAGE(Month!N$319:N322)),2)</f>
        <v>18.350000000000001</v>
      </c>
      <c r="Q320" s="87">
        <f>ROUND((AVERAGE(Month!O$319:O322)),2)</f>
        <v>10.17</v>
      </c>
      <c r="R320" s="87">
        <f>ROUND((AVERAGE(Month!P$319:P322)),2)</f>
        <v>7.21</v>
      </c>
      <c r="S320" s="87">
        <f>ROUND((AVERAGE(Month!Q$319:Q322)),2)</f>
        <v>2.0299999999999998</v>
      </c>
    </row>
    <row r="321" spans="1:21" x14ac:dyDescent="0.3">
      <c r="A321" s="209"/>
      <c r="B321" s="99" t="s">
        <v>595</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166.22</v>
      </c>
      <c r="M321" s="87">
        <f>ROUND((AVERAGE(Month!K$319:K323)),2)</f>
        <v>5.58</v>
      </c>
      <c r="N321" s="87">
        <f>ROUND((AVERAGE(Month!L$319:L323)),2)</f>
        <v>49.23</v>
      </c>
      <c r="O321" s="87">
        <f>ROUND((AVERAGE(Month!M$319:M323)),2)</f>
        <v>73.7</v>
      </c>
      <c r="P321" s="87">
        <f>ROUND((AVERAGE(Month!N$319:N323)),2)</f>
        <v>18.440000000000001</v>
      </c>
      <c r="Q321" s="87">
        <f>ROUND((AVERAGE(Month!O$319:O323)),2)</f>
        <v>9.9700000000000006</v>
      </c>
      <c r="R321" s="87">
        <f>ROUND((AVERAGE(Month!P$319:P323)),2)</f>
        <v>7.25</v>
      </c>
      <c r="S321" s="87">
        <f>ROUND((AVERAGE(Month!Q$319:Q323)),2)</f>
        <v>2.04</v>
      </c>
    </row>
    <row r="322" spans="1:21" x14ac:dyDescent="0.3">
      <c r="A322" s="209"/>
      <c r="B322" s="99" t="s">
        <v>596</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166.28</v>
      </c>
      <c r="M322" s="87">
        <f>ROUND((AVERAGE(Month!K$319:K324)),2)</f>
        <v>5.71</v>
      </c>
      <c r="N322" s="87">
        <f>ROUND((AVERAGE(Month!L$319:L324)),2)</f>
        <v>50.17</v>
      </c>
      <c r="O322" s="87">
        <f>ROUND((AVERAGE(Month!M$319:M324)),2)</f>
        <v>72.599999999999994</v>
      </c>
      <c r="P322" s="87">
        <f>ROUND((AVERAGE(Month!N$319:N324)),2)</f>
        <v>18.47</v>
      </c>
      <c r="Q322" s="87">
        <f>ROUND((AVERAGE(Month!O$319:O324)),2)</f>
        <v>10.039999999999999</v>
      </c>
      <c r="R322" s="87">
        <f>ROUND((AVERAGE(Month!P$319:P324)),2)</f>
        <v>7.16</v>
      </c>
      <c r="S322" s="87">
        <f>ROUND((AVERAGE(Month!Q$319:Q324)),2)</f>
        <v>2.13</v>
      </c>
    </row>
    <row r="323" spans="1:21" x14ac:dyDescent="0.3">
      <c r="A323" s="209"/>
      <c r="B323" s="99" t="s">
        <v>597</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166.65</v>
      </c>
      <c r="M323" s="87">
        <f>ROUND((AVERAGE(Month!K$319:K325)),2)</f>
        <v>5.8</v>
      </c>
      <c r="N323" s="87">
        <f>ROUND((AVERAGE(Month!L$319:L325)),2)</f>
        <v>50.79</v>
      </c>
      <c r="O323" s="87">
        <f>ROUND((AVERAGE(Month!M$319:M325)),2)</f>
        <v>72.47</v>
      </c>
      <c r="P323" s="87">
        <f>ROUND((AVERAGE(Month!N$319:N325)),2)</f>
        <v>18.420000000000002</v>
      </c>
      <c r="Q323" s="87">
        <f>ROUND((AVERAGE(Month!O$319:O325)),2)</f>
        <v>9.9600000000000009</v>
      </c>
      <c r="R323" s="87">
        <f>ROUND((AVERAGE(Month!P$319:P325)),2)</f>
        <v>6.97</v>
      </c>
      <c r="S323" s="87">
        <f>ROUND((AVERAGE(Month!Q$319:Q325)),2)</f>
        <v>2.23</v>
      </c>
    </row>
    <row r="324" spans="1:21" x14ac:dyDescent="0.3">
      <c r="A324" s="209"/>
      <c r="B324" s="99" t="s">
        <v>598</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167.57</v>
      </c>
      <c r="M324" s="87">
        <f>ROUND((AVERAGE(Month!K$319:K326)),2)</f>
        <v>5.81</v>
      </c>
      <c r="N324" s="87">
        <f>ROUND((AVERAGE(Month!L$319:L326)),2)</f>
        <v>51.37</v>
      </c>
      <c r="O324" s="87">
        <f>ROUND((AVERAGE(Month!M$319:M326)),2)</f>
        <v>72.84</v>
      </c>
      <c r="P324" s="87">
        <f>ROUND((AVERAGE(Month!N$319:N326)),2)</f>
        <v>18.37</v>
      </c>
      <c r="Q324" s="87">
        <f>ROUND((AVERAGE(Month!O$319:O326)),2)</f>
        <v>9.9</v>
      </c>
      <c r="R324" s="87">
        <f>ROUND((AVERAGE(Month!P$319:P326)),2)</f>
        <v>6.95</v>
      </c>
      <c r="S324" s="87">
        <f>ROUND((AVERAGE(Month!Q$319:Q326)),2)</f>
        <v>2.33</v>
      </c>
    </row>
    <row r="325" spans="1:21" x14ac:dyDescent="0.3">
      <c r="A325" s="209"/>
      <c r="B325" s="99" t="s">
        <v>599</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168.55</v>
      </c>
      <c r="M325" s="87">
        <f>ROUND((AVERAGE(Month!K$319:K327)),2)</f>
        <v>5.76</v>
      </c>
      <c r="N325" s="87">
        <f>ROUND((AVERAGE(Month!L$319:L327)),2)</f>
        <v>52.41</v>
      </c>
      <c r="O325" s="87">
        <f>ROUND((AVERAGE(Month!M$319:M327)),2)</f>
        <v>73.010000000000005</v>
      </c>
      <c r="P325" s="87">
        <f>ROUND((AVERAGE(Month!N$319:N327)),2)</f>
        <v>18.32</v>
      </c>
      <c r="Q325" s="87">
        <f>ROUND((AVERAGE(Month!O$319:O327)),2)</f>
        <v>9.89</v>
      </c>
      <c r="R325" s="87">
        <f>ROUND((AVERAGE(Month!P$319:P327)),2)</f>
        <v>6.85</v>
      </c>
      <c r="S325" s="87">
        <f>ROUND((AVERAGE(Month!Q$319:Q327)),2)</f>
        <v>2.2999999999999998</v>
      </c>
    </row>
    <row r="326" spans="1:21" x14ac:dyDescent="0.3">
      <c r="A326" s="209"/>
      <c r="B326" s="99" t="s">
        <v>600</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5.74</v>
      </c>
      <c r="N326" s="87">
        <f>ROUND((AVERAGE(Month!L$319:L328)),2)</f>
        <v>53.1</v>
      </c>
      <c r="O326" s="87">
        <f>ROUND((AVERAGE(Month!M$319:M328)),2)</f>
        <v>73.03</v>
      </c>
      <c r="P326" s="87">
        <f>ROUND((AVERAGE(Month!N$319:N328)),2)</f>
        <v>18.38</v>
      </c>
      <c r="Q326" s="87">
        <f>ROUND((AVERAGE(Month!O$319:O328)),2)</f>
        <v>9.83</v>
      </c>
      <c r="R326" s="87">
        <f>ROUND((AVERAGE(Month!P$319:P328)),2)</f>
        <v>6.99</v>
      </c>
      <c r="S326" s="87">
        <f>ROUND((AVERAGE(Month!Q$319:Q328)),2)</f>
        <v>2.27</v>
      </c>
    </row>
    <row r="327" spans="1:21" x14ac:dyDescent="0.3">
      <c r="A327" s="209"/>
      <c r="B327" s="99" t="s">
        <v>601</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169.99</v>
      </c>
      <c r="M327" s="87">
        <f>ROUND((AVERAGE(Month!K$319:K329)),2)</f>
        <v>5.69</v>
      </c>
      <c r="N327" s="87">
        <f>ROUND((AVERAGE(Month!L$319:L329)),2)</f>
        <v>53.73</v>
      </c>
      <c r="O327" s="87">
        <f>ROUND((AVERAGE(Month!M$319:M329)),2)</f>
        <v>72.989999999999995</v>
      </c>
      <c r="P327" s="87">
        <f>ROUND((AVERAGE(Month!N$319:N329)),2)</f>
        <v>18.420000000000002</v>
      </c>
      <c r="Q327" s="87">
        <f>ROUND((AVERAGE(Month!O$319:O329)),2)</f>
        <v>9.93</v>
      </c>
      <c r="R327" s="87">
        <f>ROUND((AVERAGE(Month!P$319:P329)),2)</f>
        <v>7.06</v>
      </c>
      <c r="S327" s="87">
        <f>ROUND((AVERAGE(Month!Q$319:Q329)),2)</f>
        <v>2.17</v>
      </c>
    </row>
    <row r="328" spans="1:21" x14ac:dyDescent="0.3">
      <c r="A328" s="210"/>
      <c r="B328" s="100" t="s">
        <v>602</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170.53</v>
      </c>
      <c r="M328" s="91">
        <f>ROUND((AVERAGE(Month!K$319:K330)),2)</f>
        <v>5.66</v>
      </c>
      <c r="N328" s="91">
        <f>ROUND((AVERAGE(Month!L$319:L330)),2)</f>
        <v>54.44</v>
      </c>
      <c r="O328" s="91">
        <f>ROUND((AVERAGE(Month!M$319:M330)),2)</f>
        <v>72.83</v>
      </c>
      <c r="P328" s="91">
        <f>ROUND((AVERAGE(Month!N$319:N330)),2)</f>
        <v>18.45</v>
      </c>
      <c r="Q328" s="91">
        <f>ROUND((AVERAGE(Month!O$319:O330)),2)</f>
        <v>9.94</v>
      </c>
      <c r="R328" s="91">
        <f>ROUND((AVERAGE(Month!P$319:P330)),2)</f>
        <v>7.09</v>
      </c>
      <c r="S328" s="91">
        <f>ROUND((AVERAGE(Month!Q$319:Q330)),2)</f>
        <v>2.12</v>
      </c>
      <c r="U328" s="87"/>
    </row>
    <row r="329" spans="1:21" x14ac:dyDescent="0.3">
      <c r="A329" s="208">
        <v>2022</v>
      </c>
      <c r="B329" s="188" t="s">
        <v>584</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168.34</v>
      </c>
      <c r="M329" s="87">
        <f>ROUND((AVERAGE(Month!K$331:K331)),2)</f>
        <v>4.95</v>
      </c>
      <c r="N329" s="87">
        <f>ROUND((AVERAGE(Month!L$331:L331)),2)</f>
        <v>54.73</v>
      </c>
      <c r="O329" s="87">
        <f>ROUND((AVERAGE(Month!M$331:M331)),2)</f>
        <v>70.52</v>
      </c>
      <c r="P329" s="87">
        <f>ROUND((AVERAGE(Month!N$331:N331)),2)</f>
        <v>18.29</v>
      </c>
      <c r="Q329" s="87">
        <f>ROUND((AVERAGE(Month!O$331:O331)),2)</f>
        <v>10.42</v>
      </c>
      <c r="R329" s="87">
        <f>ROUND((AVERAGE(Month!P$331:P331)),2)</f>
        <v>7.97</v>
      </c>
      <c r="S329" s="87">
        <f>ROUND((AVERAGE(Month!Q$331:Q331)),2)</f>
        <v>1.46</v>
      </c>
      <c r="U329" s="87"/>
    </row>
    <row r="330" spans="1:21" x14ac:dyDescent="0.3">
      <c r="A330" s="209"/>
      <c r="B330" s="99" t="s">
        <v>631</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168.37</v>
      </c>
      <c r="M330" s="87">
        <f>ROUND((AVERAGE(Month!K$331:K332)),2)</f>
        <v>5.23</v>
      </c>
      <c r="N330" s="87">
        <f>ROUND((AVERAGE(Month!L$331:L332)),2)</f>
        <v>56.03</v>
      </c>
      <c r="O330" s="87">
        <f>ROUND((AVERAGE(Month!M$331:M332)),2)</f>
        <v>67.45</v>
      </c>
      <c r="P330" s="87">
        <f>ROUND((AVERAGE(Month!N$331:N332)),2)</f>
        <v>18.440000000000001</v>
      </c>
      <c r="Q330" s="87">
        <f>ROUND((AVERAGE(Month!O$331:O332)),2)</f>
        <v>10.58</v>
      </c>
      <c r="R330" s="87">
        <f>ROUND((AVERAGE(Month!P$331:P332)),2)</f>
        <v>8.9600000000000009</v>
      </c>
      <c r="S330" s="87">
        <f>ROUND((AVERAGE(Month!Q$331:Q332)),2)</f>
        <v>1.69</v>
      </c>
    </row>
    <row r="331" spans="1:21" x14ac:dyDescent="0.3">
      <c r="A331" s="209"/>
      <c r="B331" s="99" t="s">
        <v>632</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169.86</v>
      </c>
      <c r="M331" s="87">
        <f>ROUND((AVERAGE(Month!K$331:K333)),2)</f>
        <v>5.7</v>
      </c>
      <c r="N331" s="87">
        <f>ROUND((AVERAGE(Month!L$331:L333)),2)</f>
        <v>56.96</v>
      </c>
      <c r="O331" s="87">
        <f>ROUND((AVERAGE(Month!M$331:M333)),2)</f>
        <v>67.31</v>
      </c>
      <c r="P331" s="87">
        <f>ROUND((AVERAGE(Month!N$331:N333)),2)</f>
        <v>18.600000000000001</v>
      </c>
      <c r="Q331" s="87">
        <f>ROUND((AVERAGE(Month!O$331:O333)),2)</f>
        <v>11.14</v>
      </c>
      <c r="R331" s="87">
        <f>ROUND((AVERAGE(Month!P$331:P333)),2)</f>
        <v>8.43</v>
      </c>
      <c r="S331" s="87">
        <f>ROUND((AVERAGE(Month!Q$331:Q333)),2)</f>
        <v>1.71</v>
      </c>
    </row>
    <row r="332" spans="1:21" x14ac:dyDescent="0.3">
      <c r="A332" s="209"/>
      <c r="B332" s="99" t="s">
        <v>633</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171.73</v>
      </c>
      <c r="M332" s="87">
        <f>ROUND((AVERAGE(Month!K$331:K334)),2)</f>
        <v>5.81</v>
      </c>
      <c r="N332" s="87">
        <f>ROUND((AVERAGE(Month!L$331:L334)),2)</f>
        <v>57.6</v>
      </c>
      <c r="O332" s="87">
        <f>ROUND((AVERAGE(Month!M$331:M334)),2)</f>
        <v>69.16</v>
      </c>
      <c r="P332" s="87">
        <f>ROUND((AVERAGE(Month!N$331:N334)),2)</f>
        <v>18.29</v>
      </c>
      <c r="Q332" s="87">
        <f>ROUND((AVERAGE(Month!O$331:O334)),2)</f>
        <v>11.13</v>
      </c>
      <c r="R332" s="87">
        <f>ROUND((AVERAGE(Month!P$331:P334)),2)</f>
        <v>8.49</v>
      </c>
      <c r="S332" s="87">
        <f>ROUND((AVERAGE(Month!Q$331:Q334)),2)</f>
        <v>1.25</v>
      </c>
    </row>
    <row r="333" spans="1:21" x14ac:dyDescent="0.3">
      <c r="A333" s="209"/>
      <c r="B333" s="99" t="s">
        <v>634</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172.71</v>
      </c>
      <c r="M333" s="87">
        <f>ROUND((AVERAGE(Month!K$331:K335)),2)</f>
        <v>5.78</v>
      </c>
      <c r="N333" s="87">
        <f>ROUND((AVERAGE(Month!L$331:L335)),2)</f>
        <v>58.43</v>
      </c>
      <c r="O333" s="87">
        <f>ROUND((AVERAGE(Month!M$331:M335)),2)</f>
        <v>69.959999999999994</v>
      </c>
      <c r="P333" s="87">
        <f>ROUND((AVERAGE(Month!N$331:N335)),2)</f>
        <v>18.239999999999998</v>
      </c>
      <c r="Q333" s="87">
        <f>ROUND((AVERAGE(Month!O$331:O335)),2)</f>
        <v>11.07</v>
      </c>
      <c r="R333" s="87">
        <f>ROUND((AVERAGE(Month!P$331:P335)),2)</f>
        <v>8.6300000000000008</v>
      </c>
      <c r="S333" s="87">
        <f>ROUND((AVERAGE(Month!Q$331:Q335)),2)</f>
        <v>0.6</v>
      </c>
    </row>
    <row r="334" spans="1:21" x14ac:dyDescent="0.3">
      <c r="A334" s="209"/>
      <c r="B334" s="99" t="s">
        <v>635</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172.89</v>
      </c>
      <c r="M334" s="87">
        <f>ROUND((AVERAGE(Month!K$331:K336)),2)</f>
        <v>5.72</v>
      </c>
      <c r="N334" s="87">
        <f>ROUND((AVERAGE(Month!L$331:L336)),2)</f>
        <v>58.6</v>
      </c>
      <c r="O334" s="87">
        <f>ROUND((AVERAGE(Month!M$331:M336)),2)</f>
        <v>70.42</v>
      </c>
      <c r="P334" s="87">
        <f>ROUND((AVERAGE(Month!N$331:N336)),2)</f>
        <v>18.27</v>
      </c>
      <c r="Q334" s="87">
        <f>ROUND((AVERAGE(Month!O$331:O336)),2)</f>
        <v>11.06</v>
      </c>
      <c r="R334" s="87">
        <f>ROUND((AVERAGE(Month!P$331:P336)),2)</f>
        <v>8.65</v>
      </c>
      <c r="S334" s="87">
        <f>ROUND((AVERAGE(Month!Q$331:Q336)),2)</f>
        <v>0.17</v>
      </c>
    </row>
    <row r="335" spans="1:21" x14ac:dyDescent="0.3">
      <c r="A335" s="209"/>
      <c r="B335" s="99" t="s">
        <v>636</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173.06</v>
      </c>
      <c r="M335" s="87">
        <f>ROUND((AVERAGE(Month!K$331:K337)),2)</f>
        <v>5.71</v>
      </c>
      <c r="N335" s="87">
        <f>ROUND((AVERAGE(Month!L$331:L337)),2)</f>
        <v>58.62</v>
      </c>
      <c r="O335" s="87">
        <f>ROUND((AVERAGE(Month!M$331:M337)),2)</f>
        <v>70.88</v>
      </c>
      <c r="P335" s="87">
        <f>ROUND((AVERAGE(Month!N$331:N337)),2)</f>
        <v>18.350000000000001</v>
      </c>
      <c r="Q335" s="87">
        <f>ROUND((AVERAGE(Month!O$331:O337)),2)</f>
        <v>10.92</v>
      </c>
      <c r="R335" s="87">
        <f>ROUND((AVERAGE(Month!P$331:P337)),2)</f>
        <v>8.67</v>
      </c>
      <c r="S335" s="87">
        <f>ROUND((AVERAGE(Month!Q$331:Q337)),2)</f>
        <v>-0.08</v>
      </c>
    </row>
    <row r="336" spans="1:21" x14ac:dyDescent="0.3">
      <c r="A336" s="209"/>
      <c r="B336" s="99" t="s">
        <v>637</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173.34</v>
      </c>
      <c r="M336" s="87">
        <f>ROUND((AVERAGE(Month!K$331:K338)),2)</f>
        <v>5.64</v>
      </c>
      <c r="N336" s="87">
        <f>ROUND((AVERAGE(Month!L$331:L338)),2)</f>
        <v>59.18</v>
      </c>
      <c r="O336" s="87">
        <f>ROUND((AVERAGE(Month!M$331:M338)),2)</f>
        <v>71.05</v>
      </c>
      <c r="P336" s="87">
        <f>ROUND((AVERAGE(Month!N$331:N338)),2)</f>
        <v>18.47</v>
      </c>
      <c r="Q336" s="87">
        <f>ROUND((AVERAGE(Month!O$331:O338)),2)</f>
        <v>10.78</v>
      </c>
      <c r="R336" s="87">
        <f>ROUND((AVERAGE(Month!P$331:P338)),2)</f>
        <v>8.43</v>
      </c>
      <c r="S336" s="87">
        <f>ROUND((AVERAGE(Month!Q$331:Q338)),2)</f>
        <v>-0.21</v>
      </c>
    </row>
    <row r="337" spans="1:21" x14ac:dyDescent="0.3">
      <c r="A337" s="209"/>
      <c r="B337" s="99" t="s">
        <v>638</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173.35</v>
      </c>
      <c r="M337" s="87">
        <f>ROUND((AVERAGE(Month!K$331:K339)),2)</f>
        <v>5.64</v>
      </c>
      <c r="N337" s="87">
        <f>ROUND((AVERAGE(Month!L$331:L339)),2)</f>
        <v>59.31</v>
      </c>
      <c r="O337" s="87">
        <f>ROUND((AVERAGE(Month!M$331:M339)),2)</f>
        <v>71.209999999999994</v>
      </c>
      <c r="P337" s="87">
        <f>ROUND((AVERAGE(Month!N$331:N339)),2)</f>
        <v>18.62</v>
      </c>
      <c r="Q337" s="87">
        <f>ROUND((AVERAGE(Month!O$331:O339)),2)</f>
        <v>10.6</v>
      </c>
      <c r="R337" s="87">
        <f>ROUND((AVERAGE(Month!P$331:P339)),2)</f>
        <v>8.41</v>
      </c>
      <c r="S337" s="87">
        <f>ROUND((AVERAGE(Month!Q$331:Q339)),2)</f>
        <v>-0.44</v>
      </c>
    </row>
    <row r="338" spans="1:21" x14ac:dyDescent="0.3">
      <c r="A338" s="209"/>
      <c r="B338" s="99" t="s">
        <v>639</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172.64</v>
      </c>
      <c r="M338" s="87">
        <f>ROUND((AVERAGE(Month!K$331:K340)),2)</f>
        <v>5.53</v>
      </c>
      <c r="N338" s="87">
        <f>ROUND((AVERAGE(Month!L$331:L340)),2)</f>
        <v>59.59</v>
      </c>
      <c r="O338" s="87">
        <f>ROUND((AVERAGE(Month!M$331:M340)),2)</f>
        <v>70.67</v>
      </c>
      <c r="P338" s="87">
        <f>ROUND((AVERAGE(Month!N$331:N340)),2)</f>
        <v>18.43</v>
      </c>
      <c r="Q338" s="87">
        <f>ROUND((AVERAGE(Month!O$331:O340)),2)</f>
        <v>10.48</v>
      </c>
      <c r="R338" s="87">
        <f>ROUND((AVERAGE(Month!P$331:P340)),2)</f>
        <v>8.5</v>
      </c>
      <c r="S338" s="87">
        <f>ROUND((AVERAGE(Month!Q$331:Q340)),2)</f>
        <v>-0.56000000000000005</v>
      </c>
    </row>
    <row r="339" spans="1:21" x14ac:dyDescent="0.3">
      <c r="A339" s="209"/>
      <c r="B339" s="99" t="s">
        <v>640</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171.82</v>
      </c>
      <c r="M339" s="87">
        <f>ROUND((AVERAGE(Month!K$331:K341)),2)</f>
        <v>5.38</v>
      </c>
      <c r="N339" s="87">
        <f>ROUND((AVERAGE(Month!L$331:L341)),2)</f>
        <v>59.56</v>
      </c>
      <c r="O339" s="87">
        <f>ROUND((AVERAGE(Month!M$331:M341)),2)</f>
        <v>70.260000000000005</v>
      </c>
      <c r="P339" s="87">
        <f>ROUND((AVERAGE(Month!N$331:N341)),2)</f>
        <v>18.309999999999999</v>
      </c>
      <c r="Q339" s="87">
        <f>ROUND((AVERAGE(Month!O$331:O341)),2)</f>
        <v>10.33</v>
      </c>
      <c r="R339" s="87">
        <f>ROUND((AVERAGE(Month!P$331:P341)),2)</f>
        <v>8.58</v>
      </c>
      <c r="S339" s="87">
        <f>ROUND((AVERAGE(Month!Q$331:Q341)),2)</f>
        <v>-0.61</v>
      </c>
    </row>
    <row r="340" spans="1:21" x14ac:dyDescent="0.3">
      <c r="A340" s="210"/>
      <c r="B340" s="100" t="s">
        <v>641</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171.44</v>
      </c>
      <c r="M340" s="91">
        <f>ROUND((AVERAGE(Month!K$331:K342)),2)</f>
        <v>5.35</v>
      </c>
      <c r="N340" s="91">
        <f>ROUND((AVERAGE(Month!L$331:L342)),2)</f>
        <v>59.64</v>
      </c>
      <c r="O340" s="91">
        <f>ROUND((AVERAGE(Month!M$331:M342)),2)</f>
        <v>69.83</v>
      </c>
      <c r="P340" s="91">
        <f>ROUND((AVERAGE(Month!N$331:N342)),2)</f>
        <v>18.25</v>
      </c>
      <c r="Q340" s="91">
        <f>ROUND((AVERAGE(Month!O$331:O342)),2)</f>
        <v>10.29</v>
      </c>
      <c r="R340" s="91">
        <f>ROUND((AVERAGE(Month!P$331:P342)),2)</f>
        <v>8.5399999999999991</v>
      </c>
      <c r="S340" s="91">
        <f>ROUND((AVERAGE(Month!Q$331:Q342)),2)</f>
        <v>-0.46</v>
      </c>
      <c r="U340" s="87"/>
    </row>
    <row r="341" spans="1:21" x14ac:dyDescent="0.3">
      <c r="A341" s="208">
        <v>2023</v>
      </c>
      <c r="B341" s="188" t="s">
        <v>642</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164.16</v>
      </c>
      <c r="M341" s="87">
        <f>ROUND((AVERAGE(Month!K$343:K343)),2)</f>
        <v>4.71</v>
      </c>
      <c r="N341" s="87">
        <f>ROUND((AVERAGE(Month!L$343:L343)),2)</f>
        <v>59.45</v>
      </c>
      <c r="O341" s="87">
        <f>ROUND((AVERAGE(Month!M$343:M343)),2)</f>
        <v>59.92</v>
      </c>
      <c r="P341" s="87">
        <f>ROUND((AVERAGE(Month!N$343:N343)),2)</f>
        <v>18.8</v>
      </c>
      <c r="Q341" s="87">
        <f>ROUND((AVERAGE(Month!O$343:O343)),2)</f>
        <v>9.61</v>
      </c>
      <c r="R341" s="87">
        <f>ROUND((AVERAGE(Month!P$343:P343)),2)</f>
        <v>9.66</v>
      </c>
      <c r="S341" s="87">
        <f>ROUND((AVERAGE(Month!Q$343:Q343)),2)</f>
        <v>2.0099999999999998</v>
      </c>
      <c r="U341" s="87"/>
    </row>
    <row r="342" spans="1:21" x14ac:dyDescent="0.3">
      <c r="A342" s="209"/>
      <c r="B342" s="99" t="s">
        <v>660</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163.27000000000001</v>
      </c>
      <c r="M342" s="87">
        <f>ROUND((AVERAGE(Month!K$343:K344)),2)</f>
        <v>4.74</v>
      </c>
      <c r="N342" s="87">
        <f>ROUND((AVERAGE(Month!L$343:L344)),2)</f>
        <v>59.68</v>
      </c>
      <c r="O342" s="87">
        <f>ROUND((AVERAGE(Month!M$343:M344)),2)</f>
        <v>60.5</v>
      </c>
      <c r="P342" s="87">
        <f>ROUND((AVERAGE(Month!N$343:N344)),2)</f>
        <v>18.899999999999999</v>
      </c>
      <c r="Q342" s="87">
        <f>ROUND((AVERAGE(Month!O$343:O344)),2)</f>
        <v>8.56</v>
      </c>
      <c r="R342" s="87">
        <f>ROUND((AVERAGE(Month!P$343:P344)),2)</f>
        <v>8.67</v>
      </c>
      <c r="S342" s="87">
        <f>ROUND((AVERAGE(Month!Q$343:Q344)),2)</f>
        <v>2.23</v>
      </c>
    </row>
    <row r="343" spans="1:21" x14ac:dyDescent="0.3">
      <c r="A343" s="209"/>
      <c r="B343" s="99" t="s">
        <v>661</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166.35</v>
      </c>
      <c r="M343" s="87">
        <f>ROUND((AVERAGE(Month!K$343:K345)),2)</f>
        <v>4.5199999999999996</v>
      </c>
      <c r="N343" s="87">
        <f>ROUND((AVERAGE(Month!L$343:L345)),2)</f>
        <v>60.01</v>
      </c>
      <c r="O343" s="87">
        <f>ROUND((AVERAGE(Month!M$343:M345)),2)</f>
        <v>62.99</v>
      </c>
      <c r="P343" s="87">
        <f>ROUND((AVERAGE(Month!N$343:N345)),2)</f>
        <v>19.03</v>
      </c>
      <c r="Q343" s="87">
        <f>ROUND((AVERAGE(Month!O$343:O345)),2)</f>
        <v>8.68</v>
      </c>
      <c r="R343" s="87">
        <f>ROUND((AVERAGE(Month!P$343:P345)),2)</f>
        <v>8.6300000000000008</v>
      </c>
      <c r="S343" s="87">
        <f>ROUND((AVERAGE(Month!Q$343:Q345)),2)</f>
        <v>2.48</v>
      </c>
    </row>
    <row r="344" spans="1:21" x14ac:dyDescent="0.3">
      <c r="A344" s="209"/>
      <c r="B344" s="99" t="s">
        <v>662</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166.74</v>
      </c>
      <c r="M344" s="87">
        <f>ROUND((AVERAGE(Month!K$343:K346)),2)</f>
        <v>4.58</v>
      </c>
      <c r="N344" s="87">
        <f>ROUND((AVERAGE(Month!L$343:L346)),2)</f>
        <v>60.09</v>
      </c>
      <c r="O344" s="87">
        <f>ROUND((AVERAGE(Month!M$343:M346)),2)</f>
        <v>63.72</v>
      </c>
      <c r="P344" s="87">
        <f>ROUND((AVERAGE(Month!N$343:N346)),2)</f>
        <v>18.61</v>
      </c>
      <c r="Q344" s="87">
        <f>ROUND((AVERAGE(Month!O$343:O346)),2)</f>
        <v>8.68</v>
      </c>
      <c r="R344" s="87">
        <f>ROUND((AVERAGE(Month!P$343:P346)),2)</f>
        <v>8.6199999999999992</v>
      </c>
      <c r="S344" s="87">
        <f>ROUND((AVERAGE(Month!Q$343:Q346)),2)</f>
        <v>2.4500000000000002</v>
      </c>
    </row>
    <row r="345" spans="1:21" x14ac:dyDescent="0.3">
      <c r="A345" s="209"/>
      <c r="B345" s="99" t="s">
        <v>663</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165.64</v>
      </c>
      <c r="M345" s="87">
        <f>ROUND((AVERAGE(Month!K$343:K347)),2)</f>
        <v>4.72</v>
      </c>
      <c r="N345" s="87">
        <f>ROUND((AVERAGE(Month!L$343:L347)),2)</f>
        <v>60.49</v>
      </c>
      <c r="O345" s="87">
        <f>ROUND((AVERAGE(Month!M$343:M347)),2)</f>
        <v>62.34</v>
      </c>
      <c r="P345" s="87">
        <f>ROUND((AVERAGE(Month!N$343:N347)),2)</f>
        <v>18.47</v>
      </c>
      <c r="Q345" s="87">
        <f>ROUND((AVERAGE(Month!O$343:O347)),2)</f>
        <v>8.6</v>
      </c>
      <c r="R345" s="87">
        <f>ROUND((AVERAGE(Month!P$343:P347)),2)</f>
        <v>8.3699999999999992</v>
      </c>
      <c r="S345" s="87">
        <f>ROUND((AVERAGE(Month!Q$343:Q347)),2)</f>
        <v>2.64</v>
      </c>
    </row>
    <row r="346" spans="1:21" x14ac:dyDescent="0.3">
      <c r="A346" s="209"/>
      <c r="B346" s="99" t="s">
        <v>664</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166.67</v>
      </c>
      <c r="M346" s="87">
        <f>ROUND((AVERAGE(Month!K$343:K348)),2)</f>
        <v>4.6900000000000004</v>
      </c>
      <c r="N346" s="87">
        <f>ROUND((AVERAGE(Month!L$343:L348)),2)</f>
        <v>61</v>
      </c>
      <c r="O346" s="87">
        <f>ROUND((AVERAGE(Month!M$343:M348)),2)</f>
        <v>63.1</v>
      </c>
      <c r="P346" s="87">
        <f>ROUND((AVERAGE(Month!N$343:N348)),2)</f>
        <v>18.420000000000002</v>
      </c>
      <c r="Q346" s="87">
        <f>ROUND((AVERAGE(Month!O$343:O348)),2)</f>
        <v>8.6300000000000008</v>
      </c>
      <c r="R346" s="87">
        <f>ROUND((AVERAGE(Month!P$343:P348)),2)</f>
        <v>8.2799999999999994</v>
      </c>
      <c r="S346" s="87">
        <f>ROUND((AVERAGE(Month!Q$343:Q348)),2)</f>
        <v>2.5499999999999998</v>
      </c>
    </row>
    <row r="347" spans="1:21" x14ac:dyDescent="0.3">
      <c r="A347" s="209"/>
      <c r="B347" s="99" t="s">
        <v>665</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166.13</v>
      </c>
      <c r="M347" s="87">
        <f>ROUND((AVERAGE(Month!K$343:K349)),2)</f>
        <v>4.66</v>
      </c>
      <c r="N347" s="87">
        <f>ROUND((AVERAGE(Month!L$343:L349)),2)</f>
        <v>60.59</v>
      </c>
      <c r="O347" s="87">
        <f>ROUND((AVERAGE(Month!M$343:M349)),2)</f>
        <v>62.8</v>
      </c>
      <c r="P347" s="87">
        <f>ROUND((AVERAGE(Month!N$343:N349)),2)</f>
        <v>18.37</v>
      </c>
      <c r="Q347" s="87">
        <f>ROUND((AVERAGE(Month!O$343:O349)),2)</f>
        <v>8.65</v>
      </c>
      <c r="R347" s="87">
        <f>ROUND((AVERAGE(Month!P$343:P349)),2)</f>
        <v>8.69</v>
      </c>
      <c r="S347" s="87">
        <f>ROUND((AVERAGE(Month!Q$343:Q349)),2)</f>
        <v>2.37</v>
      </c>
    </row>
    <row r="348" spans="1:21" x14ac:dyDescent="0.3">
      <c r="A348" s="209"/>
      <c r="B348" s="99" t="s">
        <v>666</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166.32</v>
      </c>
      <c r="M348" s="87">
        <f>ROUND((AVERAGE(Month!K$343:K350)),2)</f>
        <v>4.62</v>
      </c>
      <c r="N348" s="87">
        <f>ROUND((AVERAGE(Month!L$343:L350)),2)</f>
        <v>60.84</v>
      </c>
      <c r="O348" s="87">
        <f>ROUND((AVERAGE(Month!M$343:M350)),2)</f>
        <v>62.84</v>
      </c>
      <c r="P348" s="87">
        <f>ROUND((AVERAGE(Month!N$343:N350)),2)</f>
        <v>18.36</v>
      </c>
      <c r="Q348" s="87">
        <f>ROUND((AVERAGE(Month!O$343:O350)),2)</f>
        <v>8.69</v>
      </c>
      <c r="R348" s="87">
        <f>ROUND((AVERAGE(Month!P$343:P350)),2)</f>
        <v>8.6999999999999993</v>
      </c>
      <c r="S348" s="87">
        <f>ROUND((AVERAGE(Month!Q$343:Q350)),2)</f>
        <v>2.27</v>
      </c>
    </row>
    <row r="349" spans="1:21" x14ac:dyDescent="0.3">
      <c r="A349" s="209"/>
      <c r="B349" s="99" t="s">
        <v>667</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166.53</v>
      </c>
      <c r="M349" s="87">
        <f>ROUND((AVERAGE(Month!K$343:K351)),2)</f>
        <v>4.6100000000000003</v>
      </c>
      <c r="N349" s="87">
        <f>ROUND((AVERAGE(Month!L$343:L351)),2)</f>
        <v>60.99</v>
      </c>
      <c r="O349" s="87">
        <f>ROUND((AVERAGE(Month!M$343:M351)),2)</f>
        <v>62.84</v>
      </c>
      <c r="P349" s="87">
        <f>ROUND((AVERAGE(Month!N$343:N351)),2)</f>
        <v>18.399999999999999</v>
      </c>
      <c r="Q349" s="87">
        <f>ROUND((AVERAGE(Month!O$343:O351)),2)</f>
        <v>8.8699999999999992</v>
      </c>
      <c r="R349" s="87">
        <f>ROUND((AVERAGE(Month!P$343:P351)),2)</f>
        <v>8.67</v>
      </c>
      <c r="S349" s="87">
        <f>ROUND((AVERAGE(Month!Q$343:Q351)),2)</f>
        <v>2.14</v>
      </c>
    </row>
    <row r="350" spans="1:21" x14ac:dyDescent="0.3">
      <c r="A350" s="209"/>
      <c r="B350" s="99" t="s">
        <v>668</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166.45</v>
      </c>
      <c r="M350" s="87">
        <f>ROUND((AVERAGE(Month!K$343:K352)),2)</f>
        <v>4.6100000000000003</v>
      </c>
      <c r="N350" s="87">
        <f>ROUND((AVERAGE(Month!L$343:L352)),2)</f>
        <v>61.2</v>
      </c>
      <c r="O350" s="87">
        <f>ROUND((AVERAGE(Month!M$343:M352)),2)</f>
        <v>62.52</v>
      </c>
      <c r="P350" s="87">
        <f>ROUND((AVERAGE(Month!N$343:N352)),2)</f>
        <v>18.47</v>
      </c>
      <c r="Q350" s="87">
        <f>ROUND((AVERAGE(Month!O$343:O352)),2)</f>
        <v>8.89</v>
      </c>
      <c r="R350" s="87">
        <f>ROUND((AVERAGE(Month!P$343:P352)),2)</f>
        <v>8.67</v>
      </c>
      <c r="S350" s="87">
        <f>ROUND((AVERAGE(Month!Q$343:Q352)),2)</f>
        <v>2.09</v>
      </c>
    </row>
    <row r="351" spans="1:21" x14ac:dyDescent="0.3">
      <c r="A351" s="209"/>
      <c r="B351" s="99" t="s">
        <v>669</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166.27</v>
      </c>
      <c r="M351" s="87">
        <f>ROUND((AVERAGE(Month!K$343:K353)),2)</f>
        <v>4.62</v>
      </c>
      <c r="N351" s="87">
        <f>ROUND((AVERAGE(Month!L$343:L353)),2)</f>
        <v>61.18</v>
      </c>
      <c r="O351" s="87">
        <f>ROUND((AVERAGE(Month!M$343:M353)),2)</f>
        <v>62.32</v>
      </c>
      <c r="P351" s="87">
        <f>ROUND((AVERAGE(Month!N$343:N353)),2)</f>
        <v>18.54</v>
      </c>
      <c r="Q351" s="87">
        <f>ROUND((AVERAGE(Month!O$343:O353)),2)</f>
        <v>8.8000000000000007</v>
      </c>
      <c r="R351" s="87">
        <f>ROUND((AVERAGE(Month!P$343:P353)),2)</f>
        <v>8.68</v>
      </c>
      <c r="S351" s="87">
        <f>ROUND((AVERAGE(Month!Q$343:Q353)),2)</f>
        <v>2.12</v>
      </c>
    </row>
    <row r="352" spans="1:21" x14ac:dyDescent="0.3">
      <c r="A352" s="210"/>
      <c r="B352" s="100" t="s">
        <v>670</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166.37</v>
      </c>
      <c r="M352" s="91">
        <f>ROUND((AVERAGE(Month!K$343:K354)),2)</f>
        <v>4.59</v>
      </c>
      <c r="N352" s="91">
        <f>ROUND((AVERAGE(Month!L$343:L354)),2)</f>
        <v>61.18</v>
      </c>
      <c r="O352" s="91">
        <f>ROUND((AVERAGE(Month!M$343:M354)),2)</f>
        <v>62.33</v>
      </c>
      <c r="P352" s="91">
        <f>ROUND((AVERAGE(Month!N$343:N354)),2)</f>
        <v>18.64</v>
      </c>
      <c r="Q352" s="91">
        <f>ROUND((AVERAGE(Month!O$343:O354)),2)</f>
        <v>8.7899999999999991</v>
      </c>
      <c r="R352" s="91">
        <f>ROUND((AVERAGE(Month!P$343:P354)),2)</f>
        <v>8.7899999999999991</v>
      </c>
      <c r="S352" s="91">
        <f>ROUND((AVERAGE(Month!Q$343:Q354)),2)</f>
        <v>2.0499999999999998</v>
      </c>
      <c r="U352" s="87"/>
    </row>
    <row r="353" spans="1:19" x14ac:dyDescent="0.3">
      <c r="A353" s="208">
        <v>2024</v>
      </c>
      <c r="B353" s="188" t="s">
        <v>671</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165.7</v>
      </c>
      <c r="M353" s="87">
        <f>ROUND((AVERAGE(Month!K$355:K355)),2)</f>
        <v>4.05</v>
      </c>
      <c r="N353" s="87">
        <f>ROUND((AVERAGE(Month!L$355:L355)),2)</f>
        <v>61.01</v>
      </c>
      <c r="O353" s="87">
        <f>ROUND((AVERAGE(Month!M$355:M355)),2)</f>
        <v>64.290000000000006</v>
      </c>
      <c r="P353" s="87">
        <f>ROUND((AVERAGE(Month!N$355:N355)),2)</f>
        <v>19.190000000000001</v>
      </c>
      <c r="Q353" s="87">
        <f>ROUND((AVERAGE(Month!O$355:O355)),2)</f>
        <v>6.27</v>
      </c>
      <c r="R353" s="87">
        <f>ROUND((AVERAGE(Month!P$355:P355)),2)</f>
        <v>8.9</v>
      </c>
      <c r="S353" s="87">
        <f>ROUND((AVERAGE(Month!Q$355:Q355)),2)</f>
        <v>1.99</v>
      </c>
    </row>
    <row r="354" spans="1:19" x14ac:dyDescent="0.3">
      <c r="A354" s="209"/>
      <c r="B354" s="99" t="s">
        <v>709</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166.34</v>
      </c>
      <c r="M354" s="87">
        <f>ROUND((AVERAGE(Month!K$355:K356)),2)</f>
        <v>3.86</v>
      </c>
      <c r="N354" s="87">
        <f>ROUND((AVERAGE(Month!L$355:L356)),2)</f>
        <v>60.89</v>
      </c>
      <c r="O354" s="87">
        <f>ROUND((AVERAGE(Month!M$355:M356)),2)</f>
        <v>63.7</v>
      </c>
      <c r="P354" s="87">
        <f>ROUND((AVERAGE(Month!N$355:N356)),2)</f>
        <v>19.25</v>
      </c>
      <c r="Q354" s="87">
        <f>ROUND((AVERAGE(Month!O$355:O356)),2)</f>
        <v>7.15</v>
      </c>
      <c r="R354" s="87">
        <f>ROUND((AVERAGE(Month!P$355:P356)),2)</f>
        <v>8.9</v>
      </c>
      <c r="S354" s="87">
        <f>ROUND((AVERAGE(Month!Q$355:Q356)),2)</f>
        <v>2.59</v>
      </c>
    </row>
    <row r="355" spans="1:19" x14ac:dyDescent="0.3">
      <c r="A355" s="209"/>
      <c r="B355" s="99" t="s">
        <v>710</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166.32</v>
      </c>
      <c r="M355" s="87">
        <f>ROUND((AVERAGE(Month!K$355:K357)),2)</f>
        <v>3.87</v>
      </c>
      <c r="N355" s="87">
        <f>ROUND((AVERAGE(Month!L$355:L357)),2)</f>
        <v>60.4</v>
      </c>
      <c r="O355" s="87">
        <f>ROUND((AVERAGE(Month!M$355:M357)),2)</f>
        <v>63.08</v>
      </c>
      <c r="P355" s="87">
        <f>ROUND((AVERAGE(Month!N$355:N357)),2)</f>
        <v>19.34</v>
      </c>
      <c r="Q355" s="87">
        <f>ROUND((AVERAGE(Month!O$355:O357)),2)</f>
        <v>7.49</v>
      </c>
      <c r="R355" s="87">
        <f>ROUND((AVERAGE(Month!P$355:P357)),2)</f>
        <v>9.02</v>
      </c>
      <c r="S355" s="87">
        <f>ROUND((AVERAGE(Month!Q$355:Q357)),2)</f>
        <v>3.1</v>
      </c>
    </row>
    <row r="356" spans="1:19" x14ac:dyDescent="0.3">
      <c r="A356" s="209"/>
      <c r="B356" s="99" t="s">
        <v>711</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167.4</v>
      </c>
      <c r="M356" s="87">
        <f>ROUND((AVERAGE(Month!K$355:K358)),2)</f>
        <v>3.76</v>
      </c>
      <c r="N356" s="87">
        <f>ROUND((AVERAGE(Month!L$355:L358)),2)</f>
        <v>61.36</v>
      </c>
      <c r="O356" s="87">
        <f>ROUND((AVERAGE(Month!M$355:M358)),2)</f>
        <v>62.02</v>
      </c>
      <c r="P356" s="87">
        <f>ROUND((AVERAGE(Month!N$355:N358)),2)</f>
        <v>19.489999999999998</v>
      </c>
      <c r="Q356" s="87">
        <f>ROUND((AVERAGE(Month!O$355:O358)),2)</f>
        <v>8.24</v>
      </c>
      <c r="R356" s="87">
        <f>ROUND((AVERAGE(Month!P$355:P358)),2)</f>
        <v>9.58</v>
      </c>
      <c r="S356" s="87">
        <f>ROUND((AVERAGE(Month!Q$355:Q358)),2)</f>
        <v>2.96</v>
      </c>
    </row>
    <row r="357" spans="1:19" x14ac:dyDescent="0.3">
      <c r="A357" s="209"/>
      <c r="B357" s="99" t="s">
        <v>712</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168.14</v>
      </c>
      <c r="M357" s="87">
        <f>ROUND((AVERAGE(Month!K$355:K359)),2)</f>
        <v>3.67</v>
      </c>
      <c r="N357" s="87">
        <f>ROUND((AVERAGE(Month!L$355:L359)),2)</f>
        <v>62.01</v>
      </c>
      <c r="O357" s="87">
        <f>ROUND((AVERAGE(Month!M$355:M359)),2)</f>
        <v>62.09</v>
      </c>
      <c r="P357" s="87">
        <f>ROUND((AVERAGE(Month!N$355:N359)),2)</f>
        <v>19.670000000000002</v>
      </c>
      <c r="Q357" s="87">
        <f>ROUND((AVERAGE(Month!O$355:O359)),2)</f>
        <v>8.48</v>
      </c>
      <c r="R357" s="87">
        <f>ROUND((AVERAGE(Month!P$355:P359)),2)</f>
        <v>9.1199999999999992</v>
      </c>
      <c r="S357" s="87">
        <f>ROUND((AVERAGE(Month!Q$355:Q359)),2)</f>
        <v>3.1</v>
      </c>
    </row>
    <row r="358" spans="1:19" x14ac:dyDescent="0.3">
      <c r="A358" s="209"/>
      <c r="B358" s="99" t="s">
        <v>713</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167.4</v>
      </c>
      <c r="M358" s="87">
        <f>ROUND((AVERAGE(Month!K$355:K360)),2)</f>
        <v>3.59</v>
      </c>
      <c r="N358" s="87">
        <f>ROUND((AVERAGE(Month!L$355:L360)),2)</f>
        <v>62.12</v>
      </c>
      <c r="O358" s="87">
        <f>ROUND((AVERAGE(Month!M$355:M360)),2)</f>
        <v>61.13</v>
      </c>
      <c r="P358" s="87">
        <f>ROUND((AVERAGE(Month!N$355:N360)),2)</f>
        <v>19.8</v>
      </c>
      <c r="Q358" s="87">
        <f>ROUND((AVERAGE(Month!O$355:O360)),2)</f>
        <v>8.5299999999999994</v>
      </c>
      <c r="R358" s="87">
        <f>ROUND((AVERAGE(Month!P$355:P360)),2)</f>
        <v>9.1</v>
      </c>
      <c r="S358" s="87">
        <f>ROUND((AVERAGE(Month!Q$355:Q360)),2)</f>
        <v>3.14</v>
      </c>
    </row>
    <row r="359" spans="1:19" x14ac:dyDescent="0.3">
      <c r="A359" s="209"/>
      <c r="B359" s="99" t="s">
        <v>714</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167.48</v>
      </c>
      <c r="M359" s="87">
        <f>ROUND((AVERAGE(Month!K$355:K361)),2)</f>
        <v>3.39</v>
      </c>
      <c r="N359" s="87">
        <f>ROUND((AVERAGE(Month!L$355:L361)),2)</f>
        <v>62.17</v>
      </c>
      <c r="O359" s="87">
        <f>ROUND((AVERAGE(Month!M$355:M361)),2)</f>
        <v>61.07</v>
      </c>
      <c r="P359" s="87">
        <f>ROUND((AVERAGE(Month!N$355:N361)),2)</f>
        <v>19.89</v>
      </c>
      <c r="Q359" s="87">
        <f>ROUND((AVERAGE(Month!O$355:O361)),2)</f>
        <v>8.66</v>
      </c>
      <c r="R359" s="87">
        <f>ROUND((AVERAGE(Month!P$355:P361)),2)</f>
        <v>9.09</v>
      </c>
      <c r="S359" s="87">
        <f>ROUND((AVERAGE(Month!Q$355:Q361)),2)</f>
        <v>3.21</v>
      </c>
    </row>
    <row r="360" spans="1:19" x14ac:dyDescent="0.3">
      <c r="A360" s="209"/>
      <c r="B360" s="99" t="s">
        <v>715</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167.55</v>
      </c>
      <c r="M360" s="87">
        <f>ROUND((AVERAGE(Month!K$355:K362)),2)</f>
        <v>3.25</v>
      </c>
      <c r="N360" s="87">
        <f>ROUND((AVERAGE(Month!L$355:L362)),2)</f>
        <v>62.47</v>
      </c>
      <c r="O360" s="87">
        <f>ROUND((AVERAGE(Month!M$355:M362)),2)</f>
        <v>60.53</v>
      </c>
      <c r="P360" s="87">
        <f>ROUND((AVERAGE(Month!N$355:N362)),2)</f>
        <v>19.97</v>
      </c>
      <c r="Q360" s="87">
        <f>ROUND((AVERAGE(Month!O$355:O362)),2)</f>
        <v>9</v>
      </c>
      <c r="R360" s="87">
        <f>ROUND((AVERAGE(Month!P$355:P362)),2)</f>
        <v>9.2899999999999991</v>
      </c>
      <c r="S360" s="87">
        <f>ROUND((AVERAGE(Month!Q$355:Q362)),2)</f>
        <v>3.05</v>
      </c>
    </row>
    <row r="361" spans="1:19" x14ac:dyDescent="0.3">
      <c r="A361" s="209"/>
      <c r="B361" s="99" t="s">
        <v>716</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167.32</v>
      </c>
      <c r="M361" s="87">
        <f>ROUND((AVERAGE(Month!K$355:K363)),2)</f>
        <v>3.11</v>
      </c>
      <c r="N361" s="87">
        <f>ROUND((AVERAGE(Month!L$355:L363)),2)</f>
        <v>62.37</v>
      </c>
      <c r="O361" s="87">
        <f>ROUND((AVERAGE(Month!M$355:M363)),2)</f>
        <v>60.54</v>
      </c>
      <c r="P361" s="87">
        <f>ROUND((AVERAGE(Month!N$355:N363)),2)</f>
        <v>20.05</v>
      </c>
      <c r="Q361" s="87">
        <f>ROUND((AVERAGE(Month!O$355:O363)),2)</f>
        <v>9.0299999999999994</v>
      </c>
      <c r="R361" s="87">
        <f>ROUND((AVERAGE(Month!P$355:P363)),2)</f>
        <v>9.19</v>
      </c>
      <c r="S361" s="87">
        <f>ROUND((AVERAGE(Month!Q$355:Q363)),2)</f>
        <v>3.02</v>
      </c>
    </row>
    <row r="362" spans="1:19" x14ac:dyDescent="0.3">
      <c r="A362" s="209"/>
      <c r="B362" s="99" t="s">
        <v>717</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167.76</v>
      </c>
      <c r="M362" s="87">
        <f>ROUND((AVERAGE(Month!K$355:K364)),2)</f>
        <v>2.9</v>
      </c>
      <c r="N362" s="87">
        <f>ROUND((AVERAGE(Month!L$355:L364)),2)</f>
        <v>62.81</v>
      </c>
      <c r="O362" s="87">
        <f>ROUND((AVERAGE(Month!M$355:M364)),2)</f>
        <v>60.94</v>
      </c>
      <c r="P362" s="87">
        <f>ROUND((AVERAGE(Month!N$355:N364)),2)</f>
        <v>20.079999999999998</v>
      </c>
      <c r="Q362" s="87">
        <f>ROUND((AVERAGE(Month!O$355:O364)),2)</f>
        <v>8.99</v>
      </c>
      <c r="R362" s="87">
        <f>ROUND((AVERAGE(Month!P$355:P364)),2)</f>
        <v>9.06</v>
      </c>
      <c r="S362" s="87">
        <f>ROUND((AVERAGE(Month!Q$355:Q364)),2)</f>
        <v>2.98</v>
      </c>
    </row>
    <row r="363" spans="1:19" x14ac:dyDescent="0.3">
      <c r="A363" s="209"/>
      <c r="B363" s="99" t="s">
        <v>718</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167.73</v>
      </c>
      <c r="M363" s="87">
        <f>ROUND((AVERAGE(Month!K$355:K365)),2)</f>
        <v>2.74</v>
      </c>
      <c r="N363" s="87">
        <f>ROUND((AVERAGE(Month!L$355:L365)),2)</f>
        <v>62.53</v>
      </c>
      <c r="O363" s="87">
        <f>ROUND((AVERAGE(Month!M$355:M365)),2)</f>
        <v>61.56</v>
      </c>
      <c r="P363" s="87">
        <f>ROUND((AVERAGE(Month!N$355:N365)),2)</f>
        <v>20.12</v>
      </c>
      <c r="Q363" s="87">
        <f>ROUND((AVERAGE(Month!O$355:O365)),2)</f>
        <v>8.9499999999999993</v>
      </c>
      <c r="R363" s="87">
        <f>ROUND((AVERAGE(Month!P$355:P365)),2)</f>
        <v>8.89</v>
      </c>
      <c r="S363" s="87">
        <f>ROUND((AVERAGE(Month!Q$355:Q365)),2)</f>
        <v>2.95</v>
      </c>
    </row>
    <row r="364" spans="1:19" x14ac:dyDescent="0.3">
      <c r="A364" s="210"/>
      <c r="B364" s="100" t="s">
        <v>719</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167.6</v>
      </c>
      <c r="M364" s="91">
        <f>ROUND((AVERAGE(Month!K$355:K366)),2)</f>
        <v>2.6</v>
      </c>
      <c r="N364" s="91">
        <f>ROUND((AVERAGE(Month!L$355:L366)),2)</f>
        <v>62.48</v>
      </c>
      <c r="O364" s="91">
        <f>ROUND((AVERAGE(Month!M$355:M366)),2)</f>
        <v>61.76</v>
      </c>
      <c r="P364" s="91">
        <f>ROUND((AVERAGE(Month!N$355:N366)),2)</f>
        <v>20.18</v>
      </c>
      <c r="Q364" s="91">
        <f>ROUND((AVERAGE(Month!O$355:O366)),2)</f>
        <v>8.82</v>
      </c>
      <c r="R364" s="91">
        <f>ROUND((AVERAGE(Month!P$355:P366)),2)</f>
        <v>8.9</v>
      </c>
      <c r="S364" s="91">
        <f>ROUND((AVERAGE(Month!Q$355:Q366)),2)</f>
        <v>2.87</v>
      </c>
    </row>
    <row r="365" spans="1:19" x14ac:dyDescent="0.3">
      <c r="A365" s="208">
        <v>2025</v>
      </c>
      <c r="B365" s="99" t="s">
        <v>687</v>
      </c>
      <c r="C365" s="87">
        <f t="shared" si="43"/>
        <v>17.54</v>
      </c>
      <c r="D365" s="87">
        <f>Month!C367</f>
        <v>0.11</v>
      </c>
      <c r="E365" s="87">
        <f>Month!D367</f>
        <v>5</v>
      </c>
      <c r="F365" s="87">
        <f>Month!E367</f>
        <v>8.82</v>
      </c>
      <c r="G365" s="87">
        <f>Month!F367</f>
        <v>1.86</v>
      </c>
      <c r="H365" s="87">
        <f>Month!G367</f>
        <v>0.75</v>
      </c>
      <c r="I365" s="87">
        <f>Month!H367</f>
        <v>0.78</v>
      </c>
      <c r="J365" s="87">
        <f>Month!I367</f>
        <v>0.22</v>
      </c>
      <c r="L365" s="87">
        <f>ROUND((AVERAGE(Month!J$367:J367)),2)</f>
        <v>165.34</v>
      </c>
      <c r="M365" s="87">
        <f>ROUND((AVERAGE(Month!K$367:K367)),2)</f>
        <v>1.21</v>
      </c>
      <c r="N365" s="87">
        <f>ROUND((AVERAGE(Month!L$367:L367)),2)</f>
        <v>59.99</v>
      </c>
      <c r="O365" s="87">
        <f>ROUND((AVERAGE(Month!M$367:M367)),2)</f>
        <v>65.55</v>
      </c>
      <c r="P365" s="87">
        <f>ROUND((AVERAGE(Month!N$367:N367)),2)</f>
        <v>19.88</v>
      </c>
      <c r="Q365" s="87">
        <f>ROUND((AVERAGE(Month!O$367:O367)),2)</f>
        <v>8.4700000000000006</v>
      </c>
      <c r="R365" s="87">
        <f>ROUND((AVERAGE(Month!P$367:P367)),2)</f>
        <v>7.6</v>
      </c>
      <c r="S365" s="87">
        <f>ROUND((AVERAGE(Month!Q$367:Q367)),2)</f>
        <v>2.64</v>
      </c>
    </row>
    <row r="366" spans="1:19" x14ac:dyDescent="0.3">
      <c r="A366" s="209"/>
      <c r="B366" s="99" t="s">
        <v>688</v>
      </c>
      <c r="C366" s="87">
        <f t="shared" si="43"/>
        <v>33.320000000000007</v>
      </c>
      <c r="D366" s="87">
        <f>Month!C368+D365</f>
        <v>0.22</v>
      </c>
      <c r="E366" s="87">
        <f>Month!D368+E365</f>
        <v>10.14</v>
      </c>
      <c r="F366" s="87">
        <f>Month!E368+F365</f>
        <v>15.84</v>
      </c>
      <c r="G366" s="87">
        <f>Month!F368+G365</f>
        <v>3.72</v>
      </c>
      <c r="H366" s="87">
        <f>Month!G368+H365</f>
        <v>1.4300000000000002</v>
      </c>
      <c r="I366" s="87">
        <f>Month!H368+I365</f>
        <v>1.59</v>
      </c>
      <c r="J366" s="87">
        <f>Month!I368+J365</f>
        <v>0.38</v>
      </c>
      <c r="L366" s="87">
        <f>ROUND((AVERAGE(Month!J$367:J368)),2)</f>
        <v>165.99</v>
      </c>
      <c r="M366" s="87">
        <f>ROUND((AVERAGE(Month!K$367:K368)),2)</f>
        <v>1.25</v>
      </c>
      <c r="N366" s="87">
        <f>ROUND((AVERAGE(Month!L$367:L368)),2)</f>
        <v>60.84</v>
      </c>
      <c r="O366" s="87">
        <f>ROUND((AVERAGE(Month!M$367:M368)),2)</f>
        <v>64.849999999999994</v>
      </c>
      <c r="P366" s="87">
        <f>ROUND((AVERAGE(Month!N$367:N368)),2)</f>
        <v>19.93</v>
      </c>
      <c r="Q366" s="87">
        <f>ROUND((AVERAGE(Month!O$367:O368)),2)</f>
        <v>8.7799999999999994</v>
      </c>
      <c r="R366" s="87">
        <f>ROUND((AVERAGE(Month!P$367:P368)),2)</f>
        <v>8.08</v>
      </c>
      <c r="S366" s="87">
        <f>ROUND((AVERAGE(Month!Q$367:Q368)),2)</f>
        <v>2.27</v>
      </c>
    </row>
    <row r="367" spans="1:19" x14ac:dyDescent="0.3">
      <c r="A367" s="209"/>
      <c r="B367" s="99" t="s">
        <v>689</v>
      </c>
      <c r="C367" s="87">
        <f t="shared" ref="C367" si="44">SUM(D367:J367)</f>
        <v>47.9</v>
      </c>
      <c r="D367" s="87">
        <f>Month!C369+D366</f>
        <v>0.33999999999999997</v>
      </c>
      <c r="E367" s="87">
        <f>Month!D369+E366</f>
        <v>14.97</v>
      </c>
      <c r="F367" s="87">
        <f>Month!E369+F366</f>
        <v>21.939999999999998</v>
      </c>
      <c r="G367" s="87">
        <f>Month!F369+G366</f>
        <v>5.58</v>
      </c>
      <c r="H367" s="87">
        <f>Month!G369+H366</f>
        <v>2.0700000000000003</v>
      </c>
      <c r="I367" s="87">
        <f>Month!H369+I366</f>
        <v>2.3200000000000003</v>
      </c>
      <c r="J367" s="87">
        <f>Month!I369+J366</f>
        <v>0.67999999999999994</v>
      </c>
      <c r="L367" s="87">
        <f>ROUND((AVERAGE(Month!J$367:J369)),2)</f>
        <v>164.6</v>
      </c>
      <c r="M367" s="87">
        <f>ROUND((AVERAGE(Month!K$367:K369)),2)</f>
        <v>1.29</v>
      </c>
      <c r="N367" s="87">
        <f>ROUND((AVERAGE(Month!L$367:L369)),2)</f>
        <v>59.88</v>
      </c>
      <c r="O367" s="87">
        <f>ROUND((AVERAGE(Month!M$367:M369)),2)</f>
        <v>64.06</v>
      </c>
      <c r="P367" s="87">
        <f>ROUND((AVERAGE(Month!N$367:N369)),2)</f>
        <v>20.010000000000002</v>
      </c>
      <c r="Q367" s="87">
        <f>ROUND((AVERAGE(Month!O$367:O369)),2)</f>
        <v>8.58</v>
      </c>
      <c r="R367" s="87">
        <f>ROUND((AVERAGE(Month!P$367:P369)),2)</f>
        <v>8.08</v>
      </c>
      <c r="S367" s="87">
        <f>ROUND((AVERAGE(Month!Q$367:Q369)),2)</f>
        <v>2.69</v>
      </c>
    </row>
    <row r="368" spans="1:19" x14ac:dyDescent="0.3">
      <c r="A368" s="209"/>
      <c r="B368" s="99" t="s">
        <v>690</v>
      </c>
      <c r="C368" s="87">
        <f t="shared" ref="C368" si="45">SUM(D368:J368)</f>
        <v>60.62</v>
      </c>
      <c r="D368" s="87">
        <f>Month!C370+D367</f>
        <v>0.43999999999999995</v>
      </c>
      <c r="E368" s="87">
        <f>Month!D370+E367</f>
        <v>20.21</v>
      </c>
      <c r="F368" s="87">
        <f>Month!E370+F367</f>
        <v>26.15</v>
      </c>
      <c r="G368" s="87">
        <f>Month!F370+G367</f>
        <v>7.15</v>
      </c>
      <c r="H368" s="87">
        <f>Month!G370+H367</f>
        <v>2.7300000000000004</v>
      </c>
      <c r="I368" s="87">
        <f>Month!H370+I367</f>
        <v>2.99</v>
      </c>
      <c r="J368" s="87">
        <f>Month!I370+J367</f>
        <v>0.95</v>
      </c>
      <c r="L368" s="87">
        <f>ROUND((AVERAGE(Month!J$367:J370)),2)</f>
        <v>164.1</v>
      </c>
      <c r="M368" s="87">
        <f>ROUND((AVERAGE(Month!K$367:K370)),2)</f>
        <v>1.31</v>
      </c>
      <c r="N368" s="87">
        <f>ROUND((AVERAGE(Month!L$367:L370)),2)</f>
        <v>60.62</v>
      </c>
      <c r="O368" s="87">
        <f>ROUND((AVERAGE(Month!M$367:M370)),2)</f>
        <v>62.65</v>
      </c>
      <c r="P368" s="87">
        <f>ROUND((AVERAGE(Month!N$367:N370)),2)</f>
        <v>20.05</v>
      </c>
      <c r="Q368" s="87">
        <f>ROUND((AVERAGE(Month!O$367:O370)),2)</f>
        <v>8.4600000000000009</v>
      </c>
      <c r="R368" s="87">
        <f>ROUND((AVERAGE(Month!P$367:P370)),2)</f>
        <v>8.2100000000000009</v>
      </c>
      <c r="S368" s="87">
        <f>ROUND((AVERAGE(Month!Q$367:Q370)),2)</f>
        <v>2.82</v>
      </c>
    </row>
    <row r="369" spans="1:19" x14ac:dyDescent="0.3">
      <c r="A369" s="209"/>
      <c r="B369" s="99" t="s">
        <v>691</v>
      </c>
      <c r="C369" s="87">
        <f t="shared" ref="C369" si="46">SUM(D369:J369)</f>
        <v>72.59999999999998</v>
      </c>
      <c r="D369" s="87">
        <f>Month!C371+D368</f>
        <v>0.53999999999999992</v>
      </c>
      <c r="E369" s="87">
        <f>Month!D371+E368</f>
        <v>25.67</v>
      </c>
      <c r="F369" s="87">
        <f>Month!E371+F368</f>
        <v>29.279999999999998</v>
      </c>
      <c r="G369" s="87">
        <f>Month!F371+G368</f>
        <v>8.7200000000000006</v>
      </c>
      <c r="H369" s="87">
        <f>Month!G371+H368</f>
        <v>3.49</v>
      </c>
      <c r="I369" s="87">
        <f>Month!H371+I368</f>
        <v>3.74</v>
      </c>
      <c r="J369" s="87">
        <f>Month!I371+J368</f>
        <v>1.1599999999999999</v>
      </c>
      <c r="L369" s="87">
        <f>ROUND((AVERAGE(Month!J$367:J371)),2)</f>
        <v>163.83000000000001</v>
      </c>
      <c r="M369" s="87">
        <f>ROUND((AVERAGE(Month!K$367:K371)),2)</f>
        <v>1.32</v>
      </c>
      <c r="N369" s="87">
        <f>ROUND((AVERAGE(Month!L$367:L371)),2)</f>
        <v>61.61</v>
      </c>
      <c r="O369" s="87">
        <f>ROUND((AVERAGE(Month!M$367:M371)),2)</f>
        <v>60.98</v>
      </c>
      <c r="P369" s="87">
        <f>ROUND((AVERAGE(Month!N$367:N371)),2)</f>
        <v>20.149999999999999</v>
      </c>
      <c r="Q369" s="87">
        <f>ROUND((AVERAGE(Month!O$367:O371)),2)</f>
        <v>8.4600000000000009</v>
      </c>
      <c r="R369" s="87">
        <f>ROUND((AVERAGE(Month!P$367:P371)),2)</f>
        <v>8.56</v>
      </c>
      <c r="S369" s="87">
        <f>ROUND((AVERAGE(Month!Q$367:Q371)),2)</f>
        <v>2.75</v>
      </c>
    </row>
    <row r="370" spans="1:19" x14ac:dyDescent="0.3">
      <c r="A370" s="209"/>
      <c r="B370" s="99" t="s">
        <v>692</v>
      </c>
      <c r="C370" s="87">
        <f t="shared" ref="C370" si="47">SUM(D370:J370)</f>
        <v>83.889999999999986</v>
      </c>
      <c r="D370" s="87">
        <f>Month!C372+D369</f>
        <v>0.64999999999999991</v>
      </c>
      <c r="E370" s="87">
        <f>Month!D372+E369</f>
        <v>31</v>
      </c>
      <c r="F370" s="87">
        <f>Month!E372+F369</f>
        <v>31.839999999999996</v>
      </c>
      <c r="G370" s="87">
        <f>Month!F372+G369</f>
        <v>10.290000000000001</v>
      </c>
      <c r="H370" s="87">
        <f>Month!G372+H369</f>
        <v>4.2200000000000006</v>
      </c>
      <c r="I370" s="87">
        <f>Month!H372+I369</f>
        <v>4.57</v>
      </c>
      <c r="J370" s="87">
        <f>Month!I372+J369</f>
        <v>1.3199999999999998</v>
      </c>
      <c r="L370" s="87">
        <f>ROUND((AVERAGE(Month!J$367:J372)),2)</f>
        <v>164.01</v>
      </c>
      <c r="M370" s="87">
        <f>ROUND((AVERAGE(Month!K$367:K372)),2)</f>
        <v>1.33</v>
      </c>
      <c r="N370" s="87">
        <f>ROUND((AVERAGE(Month!L$367:L372)),2)</f>
        <v>62</v>
      </c>
      <c r="O370" s="87">
        <f>ROUND((AVERAGE(Month!M$367:M372)),2)</f>
        <v>60.31</v>
      </c>
      <c r="P370" s="87">
        <f>ROUND((AVERAGE(Month!N$367:N372)),2)</f>
        <v>20.23</v>
      </c>
      <c r="Q370" s="87">
        <f>ROUND((AVERAGE(Month!O$367:O372)),2)</f>
        <v>8.42</v>
      </c>
      <c r="R370" s="87">
        <f>ROUND((AVERAGE(Month!P$367:P372)),2)</f>
        <v>9.11</v>
      </c>
      <c r="S370" s="87">
        <f>ROUND((AVERAGE(Month!Q$367:Q372)),2)</f>
        <v>2.62</v>
      </c>
    </row>
    <row r="371" spans="1:19" x14ac:dyDescent="0.3">
      <c r="A371" s="209"/>
      <c r="B371" s="99" t="s">
        <v>693</v>
      </c>
      <c r="C371" s="87">
        <f t="shared" ref="C371" si="48">SUM(D371:J371)</f>
        <v>95.20999999999998</v>
      </c>
      <c r="D371" s="87">
        <f>Month!C373+D370</f>
        <v>0.73999999999999988</v>
      </c>
      <c r="E371" s="87">
        <f>Month!D373+E370</f>
        <v>36.29</v>
      </c>
      <c r="F371" s="87">
        <f>Month!E373+F370</f>
        <v>34.639999999999993</v>
      </c>
      <c r="G371" s="87">
        <f>Month!F373+G370</f>
        <v>11.8</v>
      </c>
      <c r="H371" s="87">
        <f>Month!G373+H370</f>
        <v>4.9600000000000009</v>
      </c>
      <c r="I371" s="87">
        <f>Month!H373+I370</f>
        <v>5.19</v>
      </c>
      <c r="J371" s="87">
        <f>Month!I373+J370</f>
        <v>1.5899999999999999</v>
      </c>
      <c r="L371" s="87">
        <f>ROUND((AVERAGE(Month!J$367:J373)),2)</f>
        <v>164.26</v>
      </c>
      <c r="M371" s="87">
        <f>ROUND((AVERAGE(Month!K$367:K373)),2)</f>
        <v>1.31</v>
      </c>
      <c r="N371" s="87">
        <f>ROUND((AVERAGE(Month!L$367:L373)),2)</f>
        <v>62.21</v>
      </c>
      <c r="O371" s="87">
        <f>ROUND((AVERAGE(Month!M$367:M373)),2)</f>
        <v>60.13</v>
      </c>
      <c r="P371" s="87">
        <f>ROUND((AVERAGE(Month!N$367:N373)),2)</f>
        <v>20.25</v>
      </c>
      <c r="Q371" s="87">
        <f>ROUND((AVERAGE(Month!O$367:O373)),2)</f>
        <v>8.48</v>
      </c>
      <c r="R371" s="87">
        <f>ROUND((AVERAGE(Month!P$367:P373)),2)</f>
        <v>9.17</v>
      </c>
      <c r="S371" s="87">
        <f>ROUND((AVERAGE(Month!Q$367:Q373)),2)</f>
        <v>2.71</v>
      </c>
    </row>
    <row r="372" spans="1:19" x14ac:dyDescent="0.3">
      <c r="A372" s="209"/>
      <c r="B372" s="99" t="s">
        <v>694</v>
      </c>
      <c r="C372" s="87">
        <f t="shared" ref="C372" si="49">SUM(D372:J372)</f>
        <v>105.95</v>
      </c>
      <c r="D372" s="87">
        <f>Month!C374+D371</f>
        <v>0.82999999999999985</v>
      </c>
      <c r="E372" s="87">
        <f>Month!D374+E371</f>
        <v>41.26</v>
      </c>
      <c r="F372" s="87">
        <f>Month!E374+F371</f>
        <v>37.299999999999997</v>
      </c>
      <c r="G372" s="87">
        <f>Month!F374+G371</f>
        <v>13.31</v>
      </c>
      <c r="H372" s="87">
        <f>Month!G374+H371</f>
        <v>5.5100000000000007</v>
      </c>
      <c r="I372" s="87">
        <f>Month!H374+I371</f>
        <v>5.9</v>
      </c>
      <c r="J372" s="87">
        <f>Month!I374+J371</f>
        <v>1.8399999999999999</v>
      </c>
      <c r="L372" s="87">
        <f>ROUND((AVERAGE(Month!J$367:J374)),2)</f>
        <v>163.72</v>
      </c>
      <c r="M372" s="87">
        <f>ROUND((AVERAGE(Month!K$367:K374)),2)</f>
        <v>1.29</v>
      </c>
      <c r="N372" s="87">
        <f>ROUND((AVERAGE(Month!L$367:L374)),2)</f>
        <v>61.89</v>
      </c>
      <c r="O372" s="87">
        <f>ROUND((AVERAGE(Month!M$367:M374)),2)</f>
        <v>59.99</v>
      </c>
      <c r="P372" s="87">
        <f>ROUND((AVERAGE(Month!N$367:N374)),2)</f>
        <v>20.28</v>
      </c>
      <c r="Q372" s="87">
        <f>ROUND((AVERAGE(Month!O$367:O374)),2)</f>
        <v>8.2899999999999991</v>
      </c>
      <c r="R372" s="87">
        <f>ROUND((AVERAGE(Month!P$367:P374)),2)</f>
        <v>9.25</v>
      </c>
      <c r="S372" s="87">
        <f>ROUND((AVERAGE(Month!Q$367:Q374)),2)</f>
        <v>2.74</v>
      </c>
    </row>
    <row r="373" spans="1:19" x14ac:dyDescent="0.3">
      <c r="A373" s="209"/>
      <c r="B373" s="99" t="s">
        <v>695</v>
      </c>
      <c r="C373" s="87">
        <f t="shared" ref="C373" si="50">SUM(D373:J373)</f>
        <v>117.47999999999998</v>
      </c>
      <c r="D373" s="87">
        <f>Month!C375+D372</f>
        <v>0.91999999999999982</v>
      </c>
      <c r="E373" s="87">
        <f>Month!D375+E372</f>
        <v>46.54</v>
      </c>
      <c r="F373" s="87">
        <f>Month!E375+F372</f>
        <v>40.419999999999995</v>
      </c>
      <c r="G373" s="87">
        <f>Month!F375+G372</f>
        <v>14.82</v>
      </c>
      <c r="H373" s="87">
        <f>Month!G375+H372</f>
        <v>5.99</v>
      </c>
      <c r="I373" s="87">
        <f>Month!H375+I372</f>
        <v>6.7700000000000005</v>
      </c>
      <c r="J373" s="87">
        <f>Month!I375+J372</f>
        <v>2.02</v>
      </c>
      <c r="L373" s="87">
        <f>ROUND((AVERAGE(Month!J$367:J375)),2)</f>
        <v>163.63</v>
      </c>
      <c r="M373" s="87">
        <f>ROUND((AVERAGE(Month!K$367:K375)),2)</f>
        <v>1.26</v>
      </c>
      <c r="N373" s="87">
        <f>ROUND((AVERAGE(Month!L$367:L375)),2)</f>
        <v>62.06</v>
      </c>
      <c r="O373" s="87">
        <f>ROUND((AVERAGE(Month!M$367:M375)),2)</f>
        <v>59.84</v>
      </c>
      <c r="P373" s="87">
        <f>ROUND((AVERAGE(Month!N$367:N375)),2)</f>
        <v>20.32</v>
      </c>
      <c r="Q373" s="87">
        <f>ROUND((AVERAGE(Month!O$367:O375)),2)</f>
        <v>8.01</v>
      </c>
      <c r="R373" s="87">
        <f>ROUND((AVERAGE(Month!P$367:P375)),2)</f>
        <v>9.4600000000000009</v>
      </c>
      <c r="S373" s="87">
        <f>ROUND((AVERAGE(Month!Q$367:Q375)),2)</f>
        <v>2.67</v>
      </c>
    </row>
    <row r="374" spans="1:19" x14ac:dyDescent="0.3">
      <c r="A374" s="209"/>
      <c r="B374" s="99" t="s">
        <v>696</v>
      </c>
      <c r="C374" s="87">
        <f t="shared" ref="C374" si="51">SUM(D374:J374)</f>
        <v>130.97</v>
      </c>
      <c r="D374" s="87">
        <f>Month!C376+D373</f>
        <v>1.0099999999999998</v>
      </c>
      <c r="E374" s="87">
        <f>Month!D376+E373</f>
        <v>51.81</v>
      </c>
      <c r="F374" s="87">
        <f>Month!E376+F373</f>
        <v>45.109999999999992</v>
      </c>
      <c r="G374" s="87">
        <f>Month!F376+G373</f>
        <v>16.649999999999999</v>
      </c>
      <c r="H374" s="87">
        <f>Month!G376+H373</f>
        <v>6.57</v>
      </c>
      <c r="I374" s="87">
        <f>Month!H376+I373</f>
        <v>7.61</v>
      </c>
      <c r="J374" s="87">
        <f>Month!I376+J373</f>
        <v>2.21</v>
      </c>
      <c r="L374" s="87">
        <f>ROUND((AVERAGE(Month!J$367:J376)),2)</f>
        <v>164.02</v>
      </c>
      <c r="M374" s="87">
        <f>ROUND((AVERAGE(Month!K$367:K376)),2)</f>
        <v>1.25</v>
      </c>
      <c r="N374" s="87">
        <f>ROUND((AVERAGE(Month!L$367:L376)),2)</f>
        <v>62.18</v>
      </c>
      <c r="O374" s="87">
        <f>ROUND((AVERAGE(Month!M$367:M376)),2)</f>
        <v>60.28</v>
      </c>
      <c r="P374" s="87">
        <f>ROUND((AVERAGE(Month!N$367:N376)),2)</f>
        <v>20.309999999999999</v>
      </c>
      <c r="Q374" s="87">
        <f>ROUND((AVERAGE(Month!O$367:O376)),2)</f>
        <v>7.92</v>
      </c>
      <c r="R374" s="87">
        <f>ROUND((AVERAGE(Month!P$367:P376)),2)</f>
        <v>9.4499999999999993</v>
      </c>
      <c r="S374" s="87">
        <f>ROUND((AVERAGE(Month!Q$367:Q376)),2)</f>
        <v>2.63</v>
      </c>
    </row>
    <row r="375" spans="1:19" x14ac:dyDescent="0.3">
      <c r="A375" s="209"/>
      <c r="B375" s="99" t="s">
        <v>697</v>
      </c>
      <c r="C375" s="87">
        <f t="shared" ref="C375" si="52">SUM(D375:J375)</f>
        <v>145.56</v>
      </c>
      <c r="D375" s="87">
        <f>Month!C377+D374</f>
        <v>1.0999999999999999</v>
      </c>
      <c r="E375" s="87">
        <f>Month!D377+E374</f>
        <v>56.870000000000005</v>
      </c>
      <c r="F375" s="87">
        <f>Month!E377+F374</f>
        <v>51.039999999999992</v>
      </c>
      <c r="G375" s="87">
        <f>Month!F377+G374</f>
        <v>18.479999999999997</v>
      </c>
      <c r="H375" s="87">
        <f>Month!G377+H374</f>
        <v>7.1800000000000006</v>
      </c>
      <c r="I375" s="87">
        <f>Month!H377+I374</f>
        <v>8.5500000000000007</v>
      </c>
      <c r="J375" s="87">
        <f>Month!I377+J374</f>
        <v>2.34</v>
      </c>
      <c r="L375" s="87">
        <f>ROUND((AVERAGE(Month!J$367:J377)),2)</f>
        <v>163.74</v>
      </c>
      <c r="M375" s="87">
        <f>ROUND((AVERAGE(Month!K$367:K377)),2)</f>
        <v>1.23</v>
      </c>
      <c r="N375" s="87">
        <f>ROUND((AVERAGE(Month!L$367:L377)),2)</f>
        <v>62.04</v>
      </c>
      <c r="O375" s="87">
        <f>ROUND((AVERAGE(Month!M$367:M377)),2)</f>
        <v>60.19</v>
      </c>
      <c r="P375" s="87">
        <f>ROUND((AVERAGE(Month!N$367:N377)),2)</f>
        <v>20.309999999999999</v>
      </c>
      <c r="Q375" s="87">
        <f>ROUND((AVERAGE(Month!O$367:O377)),2)</f>
        <v>7.88</v>
      </c>
      <c r="R375" s="87">
        <f>ROUND((AVERAGE(Month!P$367:P377)),2)</f>
        <v>9.5500000000000007</v>
      </c>
      <c r="S375" s="87">
        <f>ROUND((AVERAGE(Month!Q$367:Q377)),2)</f>
        <v>2.54</v>
      </c>
    </row>
    <row r="376" spans="1:19" x14ac:dyDescent="0.3">
      <c r="A376" s="210"/>
      <c r="B376" s="100" t="s">
        <v>698</v>
      </c>
      <c r="C376" s="91">
        <f t="shared" ref="C376" si="53">SUM(D376:J376)</f>
        <v>161.1</v>
      </c>
      <c r="D376" s="91">
        <f>Month!C378+D375</f>
        <v>1.19</v>
      </c>
      <c r="E376" s="91">
        <f>Month!D378+E375</f>
        <v>61.940000000000005</v>
      </c>
      <c r="F376" s="91">
        <f>Month!E378+F375</f>
        <v>57.749999999999993</v>
      </c>
      <c r="G376" s="91">
        <f>Month!F378+G375</f>
        <v>20.309999999999995</v>
      </c>
      <c r="H376" s="91">
        <f>Month!G378+H375</f>
        <v>7.8100000000000005</v>
      </c>
      <c r="I376" s="91">
        <f>Month!H378+I375</f>
        <v>9.5300000000000011</v>
      </c>
      <c r="J376" s="91">
        <f>Month!I378+J375</f>
        <v>2.57</v>
      </c>
      <c r="K376" s="90"/>
      <c r="L376" s="91">
        <f>ROUND((AVERAGE(Month!J$367:J378)),2)</f>
        <v>163.49</v>
      </c>
      <c r="M376" s="91">
        <f>ROUND((AVERAGE(Month!K$367:K378)),2)</f>
        <v>1.21</v>
      </c>
      <c r="N376" s="91">
        <f>ROUND((AVERAGE(Month!L$367:L378)),2)</f>
        <v>61.94</v>
      </c>
      <c r="O376" s="91">
        <f>ROUND((AVERAGE(Month!M$367:M378)),2)</f>
        <v>60.13</v>
      </c>
      <c r="P376" s="91">
        <f>ROUND((AVERAGE(Month!N$367:N378)),2)</f>
        <v>20.329999999999998</v>
      </c>
      <c r="Q376" s="91">
        <f>ROUND((AVERAGE(Month!O$367:O378)),2)</f>
        <v>7.79</v>
      </c>
      <c r="R376" s="91">
        <f>ROUND((AVERAGE(Month!P$367:P378)),2)</f>
        <v>9.5399999999999991</v>
      </c>
      <c r="S376" s="91">
        <f>ROUND((AVERAGE(Month!Q$367:Q378)),2)</f>
        <v>2.56</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706</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703</v>
      </c>
    </row>
    <row r="12" spans="1:2" ht="20.25" customHeight="1" x14ac:dyDescent="0.35">
      <c r="A12" s="2" t="s">
        <v>43</v>
      </c>
      <c r="B12" s="14" t="s">
        <v>58</v>
      </c>
    </row>
    <row r="13" spans="1:2" ht="31" x14ac:dyDescent="0.35">
      <c r="A13" s="194" t="s">
        <v>52</v>
      </c>
      <c r="B13" s="14" t="s">
        <v>753</v>
      </c>
    </row>
    <row r="14" spans="1:2" x14ac:dyDescent="0.35">
      <c r="A14" s="2" t="s">
        <v>53</v>
      </c>
      <c r="B14" s="16" t="s">
        <v>60</v>
      </c>
    </row>
    <row r="15" spans="1:2" x14ac:dyDescent="0.35">
      <c r="A15" s="2" t="s">
        <v>54</v>
      </c>
      <c r="B15" s="14" t="s">
        <v>580</v>
      </c>
    </row>
    <row r="16" spans="1:2" ht="20.25" customHeight="1" x14ac:dyDescent="0.35">
      <c r="A16" s="2" t="s">
        <v>576</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2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672</v>
      </c>
    </row>
    <row r="2" spans="1:1" ht="23.5" x14ac:dyDescent="0.55000000000000004">
      <c r="A2" s="203" t="s">
        <v>729</v>
      </c>
    </row>
    <row r="3" spans="1:1" ht="18.5" x14ac:dyDescent="0.45">
      <c r="A3" s="204" t="s">
        <v>730</v>
      </c>
    </row>
    <row r="4" spans="1:1" ht="45" customHeight="1" x14ac:dyDescent="0.35">
      <c r="A4" s="205" t="s">
        <v>754</v>
      </c>
    </row>
    <row r="5" spans="1:1" ht="45" customHeight="1" x14ac:dyDescent="0.35">
      <c r="A5" s="205" t="s">
        <v>744</v>
      </c>
    </row>
    <row r="6" spans="1:1" ht="31" customHeight="1" x14ac:dyDescent="0.45">
      <c r="A6" s="204" t="s">
        <v>731</v>
      </c>
    </row>
    <row r="7" spans="1:1" x14ac:dyDescent="0.35">
      <c r="A7" s="205" t="s">
        <v>743</v>
      </c>
    </row>
    <row r="8" spans="1:1" x14ac:dyDescent="0.35">
      <c r="A8" s="205" t="s">
        <v>739</v>
      </c>
    </row>
    <row r="9" spans="1:1" x14ac:dyDescent="0.35">
      <c r="A9" s="205" t="s">
        <v>745</v>
      </c>
    </row>
    <row r="10" spans="1:1" x14ac:dyDescent="0.35">
      <c r="A10" s="205" t="s">
        <v>746</v>
      </c>
    </row>
    <row r="11" spans="1:1" ht="46.5" x14ac:dyDescent="0.35">
      <c r="A11" s="205" t="s">
        <v>747</v>
      </c>
    </row>
    <row r="12" spans="1:1" ht="39" customHeight="1" x14ac:dyDescent="0.55000000000000004">
      <c r="A12" s="6" t="s">
        <v>45</v>
      </c>
    </row>
    <row r="13" spans="1:1" s="178" customFormat="1" ht="18.5" x14ac:dyDescent="0.45">
      <c r="A13" s="180" t="s">
        <v>704</v>
      </c>
    </row>
    <row r="14" spans="1:1" s="179" customFormat="1" ht="62" x14ac:dyDescent="0.35">
      <c r="A14" s="14" t="s">
        <v>740</v>
      </c>
    </row>
    <row r="15" spans="1:1" s="179" customFormat="1" ht="42" customHeight="1" x14ac:dyDescent="0.35">
      <c r="A15" s="14" t="s">
        <v>748</v>
      </c>
    </row>
    <row r="16" spans="1:1" s="178" customFormat="1" ht="30" customHeight="1" x14ac:dyDescent="0.45">
      <c r="A16" s="180" t="s">
        <v>61</v>
      </c>
    </row>
    <row r="17" spans="1:1" ht="31" x14ac:dyDescent="0.35">
      <c r="A17" s="14" t="s">
        <v>749</v>
      </c>
    </row>
    <row r="18" spans="1:1" x14ac:dyDescent="0.35">
      <c r="A18" s="14" t="s">
        <v>741</v>
      </c>
    </row>
    <row r="19" spans="1:1" ht="31" x14ac:dyDescent="0.35">
      <c r="A19" s="14" t="s">
        <v>750</v>
      </c>
    </row>
    <row r="20" spans="1:1" x14ac:dyDescent="0.35">
      <c r="A20" s="14" t="s">
        <v>751</v>
      </c>
    </row>
    <row r="21" spans="1:1" ht="31" x14ac:dyDescent="0.35">
      <c r="A21" s="14" t="s">
        <v>752</v>
      </c>
    </row>
    <row r="23" spans="1:1" x14ac:dyDescent="0.35">
      <c r="A2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575</v>
      </c>
    </row>
    <row r="2" spans="1:28" s="2" customFormat="1" ht="20.25" customHeight="1" x14ac:dyDescent="0.35">
      <c r="A2" s="121" t="s">
        <v>15</v>
      </c>
      <c r="K2" s="206"/>
    </row>
    <row r="3" spans="1:28" s="2" customFormat="1" ht="20.25" customHeight="1" x14ac:dyDescent="0.35">
      <c r="A3" s="121" t="s">
        <v>124</v>
      </c>
    </row>
    <row r="4" spans="1:28" s="103" customFormat="1" ht="81" customHeight="1" x14ac:dyDescent="0.35">
      <c r="A4" s="126" t="s">
        <v>573</v>
      </c>
      <c r="B4" s="109" t="s">
        <v>450</v>
      </c>
      <c r="C4" s="109" t="s">
        <v>451</v>
      </c>
      <c r="D4" s="109" t="s">
        <v>452</v>
      </c>
      <c r="E4" s="109" t="s">
        <v>453</v>
      </c>
      <c r="F4" s="109" t="s">
        <v>454</v>
      </c>
      <c r="G4" s="110" t="s">
        <v>128</v>
      </c>
      <c r="H4" s="109" t="s">
        <v>455</v>
      </c>
      <c r="I4" s="124" t="s">
        <v>129</v>
      </c>
      <c r="J4" s="108" t="s">
        <v>456</v>
      </c>
      <c r="K4" s="109" t="s">
        <v>70</v>
      </c>
      <c r="L4" s="109" t="s">
        <v>71</v>
      </c>
      <c r="M4" s="109" t="s">
        <v>457</v>
      </c>
      <c r="N4" s="109" t="s">
        <v>458</v>
      </c>
      <c r="O4" s="110" t="s">
        <v>460</v>
      </c>
      <c r="P4" s="109" t="s">
        <v>461</v>
      </c>
      <c r="Q4" s="124" t="s">
        <v>462</v>
      </c>
    </row>
    <row r="5" spans="1:28" ht="15.5" x14ac:dyDescent="0.35">
      <c r="A5" s="122">
        <f ca="1">INDIRECT(calculation_hide!Y3)</f>
        <v>2021</v>
      </c>
      <c r="B5" s="148">
        <f ca="1">INDIRECT(calculation_hide!Z3)</f>
        <v>170.63</v>
      </c>
      <c r="C5" s="148">
        <f ca="1">INDIRECT(calculation_hide!AA3)</f>
        <v>5.71</v>
      </c>
      <c r="D5" s="148">
        <f ca="1">INDIRECT(calculation_hide!AB3)</f>
        <v>54.43</v>
      </c>
      <c r="E5" s="148">
        <f ca="1">INDIRECT(calculation_hide!AC3)</f>
        <v>72.92</v>
      </c>
      <c r="F5" s="148">
        <f ca="1">INDIRECT(calculation_hide!AD3)</f>
        <v>18.45</v>
      </c>
      <c r="G5" s="148">
        <f ca="1">INDIRECT(calculation_hide!AE3)</f>
        <v>9.9400000000000013</v>
      </c>
      <c r="H5" s="148">
        <f ca="1">INDIRECT(calculation_hide!AF3)</f>
        <v>7.07</v>
      </c>
      <c r="I5" s="149">
        <f ca="1">INDIRECT(calculation_hide!AG3)</f>
        <v>2.1100000000000003</v>
      </c>
      <c r="J5" s="148">
        <f ca="1">INDIRECT(calculation_hide!AH3)</f>
        <v>170.54</v>
      </c>
      <c r="K5" s="148">
        <f ca="1">INDIRECT(calculation_hide!AI3)</f>
        <v>5.66</v>
      </c>
      <c r="L5" s="148">
        <f ca="1">INDIRECT(calculation_hide!AJ3)</f>
        <v>54.44</v>
      </c>
      <c r="M5" s="148">
        <f ca="1">INDIRECT(calculation_hide!AK3)</f>
        <v>72.83</v>
      </c>
      <c r="N5" s="148">
        <f ca="1">INDIRECT(calculation_hide!AL3)</f>
        <v>18.45</v>
      </c>
      <c r="O5" s="148">
        <f ca="1">INDIRECT(calculation_hide!AM3)</f>
        <v>9.94</v>
      </c>
      <c r="P5" s="148">
        <f ca="1">INDIRECT(calculation_hide!AN3)</f>
        <v>7.1</v>
      </c>
      <c r="Q5" s="149">
        <f ca="1">INDIRECT(calculation_hide!AO3)</f>
        <v>2.12</v>
      </c>
      <c r="U5" s="20"/>
      <c r="V5" s="20"/>
      <c r="W5" s="20"/>
    </row>
    <row r="6" spans="1:28" ht="15.5" x14ac:dyDescent="0.35">
      <c r="A6" s="122">
        <f ca="1">INDIRECT(calculation_hide!Y4)</f>
        <v>2022</v>
      </c>
      <c r="B6" s="148">
        <f ca="1">INDIRECT(calculation_hide!Z4)</f>
        <v>168.24</v>
      </c>
      <c r="C6" s="148">
        <f ca="1">INDIRECT(calculation_hide!AA4)</f>
        <v>5.24</v>
      </c>
      <c r="D6" s="148">
        <f ca="1">INDIRECT(calculation_hide!AB4)</f>
        <v>59.650000000000006</v>
      </c>
      <c r="E6" s="148">
        <f ca="1">INDIRECT(calculation_hide!AC4)</f>
        <v>66.72999999999999</v>
      </c>
      <c r="F6" s="148">
        <f ca="1">INDIRECT(calculation_hide!AD4)</f>
        <v>18.239999999999998</v>
      </c>
      <c r="G6" s="148">
        <f ca="1">INDIRECT(calculation_hide!AE4)</f>
        <v>10.3</v>
      </c>
      <c r="H6" s="148">
        <f ca="1">INDIRECT(calculation_hide!AF4)</f>
        <v>8.5399999999999991</v>
      </c>
      <c r="I6" s="150">
        <f ca="1">INDIRECT(calculation_hide!AG4)</f>
        <v>-0.46</v>
      </c>
      <c r="J6" s="148">
        <f ca="1">INDIRECT(calculation_hide!AH4)</f>
        <v>171.42999999999998</v>
      </c>
      <c r="K6" s="148">
        <f ca="1">INDIRECT(calculation_hide!AI4)</f>
        <v>5.35</v>
      </c>
      <c r="L6" s="148">
        <f ca="1">INDIRECT(calculation_hide!AJ4)</f>
        <v>59.64</v>
      </c>
      <c r="M6" s="148">
        <f ca="1">INDIRECT(calculation_hide!AK4)</f>
        <v>69.819999999999993</v>
      </c>
      <c r="N6" s="148">
        <f ca="1">INDIRECT(calculation_hide!AL4)</f>
        <v>18.25</v>
      </c>
      <c r="O6" s="148">
        <f ca="1">INDIRECT(calculation_hide!AM4)</f>
        <v>10.29</v>
      </c>
      <c r="P6" s="148">
        <f ca="1">INDIRECT(calculation_hide!AN4)</f>
        <v>8.5399999999999991</v>
      </c>
      <c r="Q6" s="150">
        <f ca="1">INDIRECT(calculation_hide!AO4)</f>
        <v>-0.46</v>
      </c>
      <c r="U6" s="20"/>
      <c r="V6" s="20"/>
      <c r="W6" s="20"/>
    </row>
    <row r="7" spans="1:28" ht="15.5" x14ac:dyDescent="0.35">
      <c r="A7" s="122">
        <f ca="1">INDIRECT(calculation_hide!Y5)</f>
        <v>2023</v>
      </c>
      <c r="B7" s="148">
        <f ca="1">INDIRECT(calculation_hide!Z5)</f>
        <v>163.72999999999999</v>
      </c>
      <c r="C7" s="148">
        <f ca="1">INDIRECT(calculation_hide!AA5)</f>
        <v>4.4799999999999995</v>
      </c>
      <c r="D7" s="148">
        <f ca="1">INDIRECT(calculation_hide!AB5)</f>
        <v>61.19</v>
      </c>
      <c r="E7" s="148">
        <f ca="1">INDIRECT(calculation_hide!AC5)</f>
        <v>59.819999999999993</v>
      </c>
      <c r="F7" s="148">
        <f ca="1">INDIRECT(calculation_hide!AD5)</f>
        <v>18.63</v>
      </c>
      <c r="G7" s="148">
        <f ca="1">INDIRECT(calculation_hide!AE5)</f>
        <v>8.7800000000000011</v>
      </c>
      <c r="H7" s="148">
        <f ca="1">INDIRECT(calculation_hide!AF5)</f>
        <v>8.7899999999999991</v>
      </c>
      <c r="I7" s="150">
        <f ca="1">INDIRECT(calculation_hide!AG5)</f>
        <v>2.04</v>
      </c>
      <c r="J7" s="148">
        <f ca="1">INDIRECT(calculation_hide!AH5)</f>
        <v>166.37</v>
      </c>
      <c r="K7" s="148">
        <f ca="1">INDIRECT(calculation_hide!AI5)</f>
        <v>4.59</v>
      </c>
      <c r="L7" s="148">
        <f ca="1">INDIRECT(calculation_hide!AJ5)</f>
        <v>61.18</v>
      </c>
      <c r="M7" s="148">
        <f ca="1">INDIRECT(calculation_hide!AK5)</f>
        <v>62.33</v>
      </c>
      <c r="N7" s="148">
        <f ca="1">INDIRECT(calculation_hide!AL5)</f>
        <v>18.64</v>
      </c>
      <c r="O7" s="148">
        <f ca="1">INDIRECT(calculation_hide!AM5)</f>
        <v>8.7899999999999991</v>
      </c>
      <c r="P7" s="148">
        <f ca="1">INDIRECT(calculation_hide!AN5)</f>
        <v>8.7899999999999991</v>
      </c>
      <c r="Q7" s="150">
        <f ca="1">INDIRECT(calculation_hide!AO5)</f>
        <v>2.0499999999999998</v>
      </c>
      <c r="U7" s="20"/>
      <c r="V7" s="20"/>
      <c r="W7" s="20"/>
    </row>
    <row r="8" spans="1:28" ht="15.5" x14ac:dyDescent="0.35">
      <c r="A8" s="122">
        <f ca="1">INDIRECT(calculation_hide!Y6)</f>
        <v>2024</v>
      </c>
      <c r="B8" s="148">
        <f ca="1">INDIRECT(calculation_hide!Z6)</f>
        <v>164.41</v>
      </c>
      <c r="C8" s="148">
        <f ca="1">INDIRECT(calculation_hide!AA6)</f>
        <v>2.52</v>
      </c>
      <c r="D8" s="148">
        <f ca="1">INDIRECT(calculation_hide!AB6)</f>
        <v>62.47</v>
      </c>
      <c r="E8" s="148">
        <f ca="1">INDIRECT(calculation_hide!AC6)</f>
        <v>58.6</v>
      </c>
      <c r="F8" s="148">
        <f ca="1">INDIRECT(calculation_hide!AD6)</f>
        <v>20.189999999999998</v>
      </c>
      <c r="G8" s="148">
        <f ca="1">INDIRECT(calculation_hide!AE6)</f>
        <v>8.8299999999999983</v>
      </c>
      <c r="H8" s="148">
        <f ca="1">INDIRECT(calculation_hide!AF6)</f>
        <v>8.92</v>
      </c>
      <c r="I8" s="150">
        <f ca="1">INDIRECT(calculation_hide!AG6)</f>
        <v>2.88</v>
      </c>
      <c r="J8" s="148">
        <f ca="1">INDIRECT(calculation_hide!AH6)</f>
        <v>167.61</v>
      </c>
      <c r="K8" s="148">
        <f ca="1">INDIRECT(calculation_hide!AI6)</f>
        <v>2.6</v>
      </c>
      <c r="L8" s="148">
        <f ca="1">INDIRECT(calculation_hide!AJ6)</f>
        <v>62.48</v>
      </c>
      <c r="M8" s="148">
        <f ca="1">INDIRECT(calculation_hide!AK6)</f>
        <v>61.76</v>
      </c>
      <c r="N8" s="148">
        <f ca="1">INDIRECT(calculation_hide!AL6)</f>
        <v>20.18</v>
      </c>
      <c r="O8" s="148">
        <f ca="1">INDIRECT(calculation_hide!AM6)</f>
        <v>8.82</v>
      </c>
      <c r="P8" s="148">
        <f ca="1">INDIRECT(calculation_hide!AN6)</f>
        <v>8.9</v>
      </c>
      <c r="Q8" s="150">
        <f ca="1">INDIRECT(calculation_hide!AO6)</f>
        <v>2.87</v>
      </c>
      <c r="T8" s="19"/>
      <c r="U8" s="20"/>
      <c r="V8" s="20"/>
      <c r="W8" s="20"/>
    </row>
    <row r="9" spans="1:28" ht="15.5" x14ac:dyDescent="0.35">
      <c r="A9" s="122" t="str">
        <f ca="1">INDIRECT(calculation_hide!Y7)</f>
        <v>2025 [provisional]</v>
      </c>
      <c r="B9" s="151">
        <f ca="1">INDIRECT(calculation_hide!Z7)</f>
        <v>161.1</v>
      </c>
      <c r="C9" s="151">
        <f ca="1">INDIRECT(calculation_hide!AA7)</f>
        <v>1.19</v>
      </c>
      <c r="D9" s="151">
        <f ca="1">INDIRECT(calculation_hide!AB7)</f>
        <v>61.94</v>
      </c>
      <c r="E9" s="151">
        <f ca="1">INDIRECT(calculation_hide!AC7)</f>
        <v>57.75</v>
      </c>
      <c r="F9" s="151">
        <f ca="1">INDIRECT(calculation_hide!AD7)</f>
        <v>20.310000000000002</v>
      </c>
      <c r="G9" s="151">
        <f ca="1">INDIRECT(calculation_hide!AE7)</f>
        <v>7.8100000000000005</v>
      </c>
      <c r="H9" s="151">
        <f ca="1">INDIRECT(calculation_hide!AF7)</f>
        <v>9.5300000000000011</v>
      </c>
      <c r="I9" s="152">
        <f ca="1">INDIRECT(calculation_hide!AG7)</f>
        <v>2.5699999999999994</v>
      </c>
      <c r="J9" s="151">
        <f ca="1">INDIRECT(calculation_hide!AH7)</f>
        <v>163.51</v>
      </c>
      <c r="K9" s="151">
        <f ca="1">INDIRECT(calculation_hide!AI7)</f>
        <v>1.22</v>
      </c>
      <c r="L9" s="151">
        <f ca="1">INDIRECT(calculation_hide!AJ7)</f>
        <v>61.94</v>
      </c>
      <c r="M9" s="151">
        <f ca="1">INDIRECT(calculation_hide!AK7)</f>
        <v>60.13</v>
      </c>
      <c r="N9" s="151">
        <f ca="1">INDIRECT(calculation_hide!AL7)</f>
        <v>20.329999999999998</v>
      </c>
      <c r="O9" s="151">
        <f ca="1">INDIRECT(calculation_hide!AM7)</f>
        <v>7.79</v>
      </c>
      <c r="P9" s="151">
        <f ca="1">INDIRECT(calculation_hide!AN7)</f>
        <v>9.5399999999999991</v>
      </c>
      <c r="Q9" s="152">
        <f ca="1">INDIRECT(calculation_hide!AO7)</f>
        <v>2.56</v>
      </c>
      <c r="T9" s="19"/>
      <c r="U9" s="20"/>
      <c r="V9" s="20"/>
      <c r="W9" s="20"/>
    </row>
    <row r="10" spans="1:28" s="21" customFormat="1" ht="15.5" x14ac:dyDescent="0.3">
      <c r="A10" s="143" t="s">
        <v>577</v>
      </c>
      <c r="B10" s="133" t="str">
        <f ca="1">IF(((B9-B8)/B8*100)&gt;100,"(+)",IF(((B9-B8)/B8*100)&lt;-100,"(-)",IF(ROUND(((B9-B8)/B8*100),1)=0,"- ",IF(((B9-B8)/B8*100)&gt;0,TEXT(((B9-B8)/B8*100),"+0.0 "),TEXT(((B9-B8)/B8*100),"0.0 ")))))</f>
        <v xml:space="preserve">-2.0 </v>
      </c>
      <c r="C10" s="133" t="str">
        <f ca="1">IF(((C9-C8)/C8*100)&gt;100,"(+)",IF(((C9-C8)/C8*100)&lt;-100,"(-)",IF(ROUND(((C9-C8)/C8*100),1)=0,"- ",IF(((C9-C8)/C8*100)&gt;0,TEXT(((C9-C8)/C8*100),"+0.0 "),TEXT(((C9-C8)/C8*100),"0.0 ")))))</f>
        <v xml:space="preserve">-52.8 </v>
      </c>
      <c r="D10" s="133" t="str">
        <f t="shared" ref="D10:I10" ca="1" si="0">IF(((D9-D8)/D8*100)&gt;100,"(+)",IF(((D9-D8)/D8*100)&lt;-100,"(-)",IF(ROUND(((D9-D8)/D8*100),1)=0,"- ",IF(((D9-D8)/D8*100)&gt;0,TEXT(((D9-D8)/D8*100),"+0.0 "),TEXT(((D9-D8)/D8*100),"0.0 ")))))</f>
        <v xml:space="preserve">-0.8 </v>
      </c>
      <c r="E10" s="133" t="str">
        <f t="shared" ca="1" si="0"/>
        <v xml:space="preserve">-1.5 </v>
      </c>
      <c r="F10" s="133" t="str">
        <f t="shared" ca="1" si="0"/>
        <v xml:space="preserve">+0.6 </v>
      </c>
      <c r="G10" s="133" t="str">
        <f t="shared" ca="1" si="0"/>
        <v xml:space="preserve">-11.6 </v>
      </c>
      <c r="H10" s="133" t="str">
        <f t="shared" ca="1" si="0"/>
        <v xml:space="preserve">+6.8 </v>
      </c>
      <c r="I10" s="138" t="str">
        <f t="shared" ca="1" si="0"/>
        <v xml:space="preserve">-10.8 </v>
      </c>
      <c r="J10" s="134" t="str">
        <f ca="1">IF(((J9-J8)/J8*100)&gt;100,"(+)",IF(((J9-J8)/J8*100)&lt;-100,"(-)",IF(ROUND(((J9-J8)/J8*100),1)=0,"- ",IF(((J9-J8)/J8*100)&gt;0,TEXT(((J9-J8)/J8*100),"+0.0 "),TEXT(((J9-J8)/J8*100),"0.0 ")))))</f>
        <v xml:space="preserve">-2.4 </v>
      </c>
      <c r="K10" s="134" t="str">
        <f ca="1">IF(((K9-K8)/K8*100)&gt;100,"(+)",IF(((K9-K8)/K8*100)&lt;-100,"(-)",IF(ROUND(((K9-K8)/K8*100),1)=0,"- ",IF(((K9-K8)/K8*100)&gt;0,TEXT(((K9-K8)/K8*100),"+0.0 "),TEXT(((K9-K8)/K8*100),"0.0 ")))))</f>
        <v xml:space="preserve">-53.1 </v>
      </c>
      <c r="L10" s="133" t="str">
        <f t="shared" ref="L10:Q10" ca="1" si="1">IF(((L9-L8)/L8*100)&gt;100,"(+)",IF(((L9-L8)/L8*100)&lt;-100,"(-)",IF(ROUND(((L9-L8)/L8*100),1)=0,"- ",IF(((L9-L8)/L8*100)&gt;0,TEXT(((L9-L8)/L8*100),"+0.0 "),TEXT(((L9-L8)/L8*100),"0.0 ")))))</f>
        <v xml:space="preserve">-0.9 </v>
      </c>
      <c r="M10" s="133" t="str">
        <f t="shared" ca="1" si="1"/>
        <v xml:space="preserve">-2.6 </v>
      </c>
      <c r="N10" s="133" t="str">
        <f t="shared" ca="1" si="1"/>
        <v xml:space="preserve">+0.7 </v>
      </c>
      <c r="O10" s="133" t="str">
        <f t="shared" ca="1" si="1"/>
        <v xml:space="preserve">-11.7 </v>
      </c>
      <c r="P10" s="133" t="str">
        <f t="shared" ca="1" si="1"/>
        <v xml:space="preserve">+7.2 </v>
      </c>
      <c r="Q10" s="141" t="str">
        <f t="shared" ca="1" si="1"/>
        <v xml:space="preserve">-10.8 </v>
      </c>
      <c r="S10" s="17"/>
      <c r="U10" s="22"/>
      <c r="V10" s="22"/>
      <c r="W10" s="22"/>
    </row>
    <row r="11" spans="1:28" ht="15.5" x14ac:dyDescent="0.35">
      <c r="A11" s="131" t="str">
        <f ca="1">INDIRECT(calculation_hide!Y29)</f>
        <v xml:space="preserve">January - December 2024 </v>
      </c>
      <c r="B11" s="153">
        <f ca="1">INDIRECT(calculation_hide!Z29)</f>
        <v>164.41</v>
      </c>
      <c r="C11" s="154">
        <f ca="1">INDIRECT(calculation_hide!AA29)</f>
        <v>2.5199999999999996</v>
      </c>
      <c r="D11" s="154">
        <f ca="1">INDIRECT(calculation_hide!AB29)</f>
        <v>62.47</v>
      </c>
      <c r="E11" s="154">
        <f ca="1">INDIRECT(calculation_hide!AC29)</f>
        <v>58.6</v>
      </c>
      <c r="F11" s="154">
        <f ca="1">INDIRECT(calculation_hide!AD29)</f>
        <v>20.190000000000001</v>
      </c>
      <c r="G11" s="154">
        <f ca="1">INDIRECT(calculation_hide!AE29)</f>
        <v>8.83</v>
      </c>
      <c r="H11" s="154">
        <f ca="1">INDIRECT(calculation_hide!AF29)</f>
        <v>8.92</v>
      </c>
      <c r="I11" s="155">
        <f ca="1">INDIRECT(calculation_hide!AG29)</f>
        <v>2.8800000000000003</v>
      </c>
      <c r="J11" s="154">
        <f ca="1">INDIRECT(calculation_hide!AH29)</f>
        <v>167.6</v>
      </c>
      <c r="K11" s="154">
        <f ca="1">INDIRECT(calculation_hide!AI29)</f>
        <v>2.6</v>
      </c>
      <c r="L11" s="154">
        <f ca="1">INDIRECT(calculation_hide!AJ29)</f>
        <v>62.48</v>
      </c>
      <c r="M11" s="154">
        <f ca="1">INDIRECT(calculation_hide!AK29)</f>
        <v>61.76</v>
      </c>
      <c r="N11" s="154">
        <f ca="1">INDIRECT(calculation_hide!AL29)</f>
        <v>20.18</v>
      </c>
      <c r="O11" s="154">
        <f ca="1">INDIRECT(calculation_hide!AM29)</f>
        <v>8.82</v>
      </c>
      <c r="P11" s="154">
        <f ca="1">INDIRECT(calculation_hide!AN29)</f>
        <v>8.9</v>
      </c>
      <c r="Q11" s="156">
        <f ca="1">INDIRECT(calculation_hide!AO29)</f>
        <v>2.87</v>
      </c>
      <c r="T11" s="21"/>
      <c r="U11" s="20"/>
      <c r="V11" s="20"/>
      <c r="W11" s="20"/>
    </row>
    <row r="12" spans="1:28" ht="15.5" x14ac:dyDescent="0.35">
      <c r="A12" s="144" t="str">
        <f ca="1">INDIRECT(calculation_hide!Y30)</f>
        <v>January - December 2025 [provisional]</v>
      </c>
      <c r="B12" s="157">
        <f ca="1">INDIRECT(calculation_hide!Z30)</f>
        <v>161.1</v>
      </c>
      <c r="C12" s="158">
        <f ca="1">INDIRECT(calculation_hide!AA30)</f>
        <v>1.19</v>
      </c>
      <c r="D12" s="158">
        <f ca="1">INDIRECT(calculation_hide!AB30)</f>
        <v>61.940000000000005</v>
      </c>
      <c r="E12" s="158">
        <f ca="1">INDIRECT(calculation_hide!AC30)</f>
        <v>57.749999999999993</v>
      </c>
      <c r="F12" s="158">
        <f ca="1">INDIRECT(calculation_hide!AD30)</f>
        <v>20.309999999999995</v>
      </c>
      <c r="G12" s="158">
        <f ca="1">INDIRECT(calculation_hide!AE30)</f>
        <v>7.8100000000000005</v>
      </c>
      <c r="H12" s="158">
        <f ca="1">INDIRECT(calculation_hide!AF30)</f>
        <v>9.5300000000000011</v>
      </c>
      <c r="I12" s="159">
        <f ca="1">INDIRECT(calculation_hide!AG30)</f>
        <v>2.57</v>
      </c>
      <c r="J12" s="158">
        <f ca="1">INDIRECT(calculation_hide!AH30)</f>
        <v>163.49</v>
      </c>
      <c r="K12" s="158">
        <f ca="1">INDIRECT(calculation_hide!AI30)</f>
        <v>1.21</v>
      </c>
      <c r="L12" s="158">
        <f ca="1">INDIRECT(calculation_hide!AJ30)</f>
        <v>61.94</v>
      </c>
      <c r="M12" s="158">
        <f ca="1">INDIRECT(calculation_hide!AK30)</f>
        <v>60.13</v>
      </c>
      <c r="N12" s="158">
        <f ca="1">INDIRECT(calculation_hide!AL30)</f>
        <v>20.329999999999998</v>
      </c>
      <c r="O12" s="158">
        <f ca="1">INDIRECT(calculation_hide!AM30)</f>
        <v>7.79</v>
      </c>
      <c r="P12" s="158">
        <f ca="1">INDIRECT(calculation_hide!AN30)</f>
        <v>9.5399999999999991</v>
      </c>
      <c r="Q12" s="159">
        <f ca="1">INDIRECT(calculation_hide!AO30)</f>
        <v>2.56</v>
      </c>
      <c r="T12" s="189"/>
      <c r="U12" s="20"/>
      <c r="V12" s="20"/>
      <c r="W12" s="20"/>
    </row>
    <row r="13" spans="1:28" ht="15.5" x14ac:dyDescent="0.3">
      <c r="A13" s="132" t="s">
        <v>74</v>
      </c>
      <c r="B13" s="135" t="str">
        <f t="shared" ref="B13:I13" ca="1" si="2">IF(((B12-B11)/B11*100)&gt;100,"(+)",IF(((B12-B11)/B11*100)&lt;-100,"(-)",IF(ROUND(((B12-B11)/B11*100),1)=0,"- ",IF(((B12-B11)/B11*100)&gt;0,TEXT(((B12-B11)/B11*100),"+0.0 "),TEXT(((B12-B11)/B11*100),"0.0 ")))))</f>
        <v xml:space="preserve">-2.0 </v>
      </c>
      <c r="C13" s="135" t="str">
        <f t="shared" ca="1" si="2"/>
        <v xml:space="preserve">-52.8 </v>
      </c>
      <c r="D13" s="135" t="str">
        <f t="shared" ca="1" si="2"/>
        <v xml:space="preserve">-0.8 </v>
      </c>
      <c r="E13" s="135" t="str">
        <f t="shared" ca="1" si="2"/>
        <v xml:space="preserve">-1.5 </v>
      </c>
      <c r="F13" s="135" t="str">
        <f t="shared" ca="1" si="2"/>
        <v xml:space="preserve">+0.6 </v>
      </c>
      <c r="G13" s="135" t="str">
        <f t="shared" ca="1" si="2"/>
        <v xml:space="preserve">-11.6 </v>
      </c>
      <c r="H13" s="135" t="str">
        <f t="shared" ca="1" si="2"/>
        <v xml:space="preserve">+6.8 </v>
      </c>
      <c r="I13" s="139" t="str">
        <f t="shared" ca="1" si="2"/>
        <v xml:space="preserve">-10.8 </v>
      </c>
      <c r="J13" s="135" t="str">
        <f t="shared" ref="J13:Q13" ca="1" si="3">IF(((J12-J11)/J11*100)&gt;100,"(+)",IF(((J12-J11)/J11*100)&lt;-100,"(-)",IF(ROUND(((J12-J11)/J11*100),1)=0,"- ",IF(((J12-J11)/J11*100)&gt;0,TEXT(((J12-J11)/J11*100),"+0.0 "),TEXT(((J12-J11)/J11*100),"0.0 ")))))</f>
        <v xml:space="preserve">-2.5 </v>
      </c>
      <c r="K13" s="135" t="str">
        <f t="shared" ca="1" si="3"/>
        <v xml:space="preserve">-53.5 </v>
      </c>
      <c r="L13" s="135" t="str">
        <f t="shared" ca="1" si="3"/>
        <v xml:space="preserve">-0.9 </v>
      </c>
      <c r="M13" s="135" t="str">
        <f t="shared" ca="1" si="3"/>
        <v xml:space="preserve">-2.6 </v>
      </c>
      <c r="N13" s="135" t="str">
        <f t="shared" ca="1" si="3"/>
        <v xml:space="preserve">+0.7 </v>
      </c>
      <c r="O13" s="135" t="str">
        <f t="shared" ca="1" si="3"/>
        <v xml:space="preserve">-11.7 </v>
      </c>
      <c r="P13" s="135" t="str">
        <f t="shared" ca="1" si="3"/>
        <v xml:space="preserve">+7.2 </v>
      </c>
      <c r="Q13" s="139" t="str">
        <f t="shared" ca="1" si="3"/>
        <v xml:space="preserve">-10.8 </v>
      </c>
      <c r="T13" s="21"/>
      <c r="U13" s="20"/>
      <c r="V13" s="20"/>
      <c r="W13" s="20"/>
    </row>
    <row r="14" spans="1:28" ht="15.5" x14ac:dyDescent="0.35">
      <c r="A14" s="147" t="str">
        <f ca="1">INDIRECT(calculation_hide!Y11)</f>
        <v>October 2024</v>
      </c>
      <c r="B14" s="160">
        <f ca="1">INDIRECT(calculation_hide!Z11)</f>
        <v>13.850000000000001</v>
      </c>
      <c r="C14" s="160">
        <f ca="1">INDIRECT(calculation_hide!AA11)</f>
        <v>0.09</v>
      </c>
      <c r="D14" s="160">
        <f ca="1">INDIRECT(calculation_hide!AB11)</f>
        <v>5.57</v>
      </c>
      <c r="E14" s="160">
        <f ca="1">INDIRECT(calculation_hide!AC11)</f>
        <v>4.6900000000000004</v>
      </c>
      <c r="F14" s="160">
        <f ca="1">INDIRECT(calculation_hide!AD11)</f>
        <v>1.86</v>
      </c>
      <c r="G14" s="160">
        <f ca="1">INDIRECT(calculation_hide!AE11)</f>
        <v>0.7</v>
      </c>
      <c r="H14" s="160">
        <f ca="1">INDIRECT(calculation_hide!AF11)</f>
        <v>0.72</v>
      </c>
      <c r="I14" s="161">
        <f ca="1">INDIRECT(calculation_hide!AG11)</f>
        <v>0.22</v>
      </c>
      <c r="J14" s="148">
        <f ca="1">INDIRECT(calculation_hide!AH11)</f>
        <v>171.71</v>
      </c>
      <c r="K14" s="148">
        <f ca="1">INDIRECT(calculation_hide!AI11)</f>
        <v>1.0900000000000001</v>
      </c>
      <c r="L14" s="148">
        <f ca="1">INDIRECT(calculation_hide!AJ11)</f>
        <v>66.819999999999993</v>
      </c>
      <c r="M14" s="148">
        <f ca="1">INDIRECT(calculation_hide!AK11)</f>
        <v>64.47</v>
      </c>
      <c r="N14" s="148">
        <f ca="1">INDIRECT(calculation_hide!AL11)</f>
        <v>20.36</v>
      </c>
      <c r="O14" s="148">
        <f ca="1">INDIRECT(calculation_hide!AM11)</f>
        <v>8.56</v>
      </c>
      <c r="P14" s="148">
        <f ca="1">INDIRECT(calculation_hide!AN11)</f>
        <v>7.81</v>
      </c>
      <c r="Q14" s="149">
        <f ca="1">INDIRECT(calculation_hide!AO11)</f>
        <v>2.6</v>
      </c>
      <c r="T14" s="21"/>
      <c r="U14" s="20"/>
      <c r="V14" s="20"/>
      <c r="W14" s="20"/>
      <c r="X14" s="24"/>
      <c r="Y14" s="24"/>
      <c r="Z14" s="24"/>
      <c r="AA14" s="24"/>
      <c r="AB14" s="24"/>
    </row>
    <row r="15" spans="1:28" ht="15.5" x14ac:dyDescent="0.35">
      <c r="A15" s="147" t="str">
        <f ca="1">INDIRECT(calculation_hide!Y12)</f>
        <v>November 2024</v>
      </c>
      <c r="B15" s="160">
        <f ca="1">INDIRECT(calculation_hide!Z12)</f>
        <v>15.41</v>
      </c>
      <c r="C15" s="160">
        <f ca="1">INDIRECT(calculation_hide!AA12)</f>
        <v>0.09</v>
      </c>
      <c r="D15" s="160">
        <f ca="1">INDIRECT(calculation_hide!AB12)</f>
        <v>4.9800000000000004</v>
      </c>
      <c r="E15" s="160">
        <f ca="1">INDIRECT(calculation_hide!AC12)</f>
        <v>6.91</v>
      </c>
      <c r="F15" s="160">
        <f ca="1">INDIRECT(calculation_hide!AD12)</f>
        <v>1.86</v>
      </c>
      <c r="G15" s="160">
        <f ca="1">INDIRECT(calculation_hide!AE12)</f>
        <v>0.7</v>
      </c>
      <c r="H15" s="160">
        <f ca="1">INDIRECT(calculation_hide!AF12)</f>
        <v>0.65</v>
      </c>
      <c r="I15" s="162">
        <f ca="1">INDIRECT(calculation_hide!AG12)</f>
        <v>0.22</v>
      </c>
      <c r="J15" s="148">
        <f ca="1">INDIRECT(calculation_hide!AH12)</f>
        <v>167.4</v>
      </c>
      <c r="K15" s="148">
        <f ca="1">INDIRECT(calculation_hide!AI12)</f>
        <v>1.06</v>
      </c>
      <c r="L15" s="148">
        <f ca="1">INDIRECT(calculation_hide!AJ12)</f>
        <v>59.77</v>
      </c>
      <c r="M15" s="148">
        <f ca="1">INDIRECT(calculation_hide!AK12)</f>
        <v>67.739999999999995</v>
      </c>
      <c r="N15" s="148">
        <f ca="1">INDIRECT(calculation_hide!AL12)</f>
        <v>20.52</v>
      </c>
      <c r="O15" s="148">
        <f ca="1">INDIRECT(calculation_hide!AM12)</f>
        <v>8.5399999999999991</v>
      </c>
      <c r="P15" s="148">
        <f ca="1">INDIRECT(calculation_hide!AN12)</f>
        <v>7.18</v>
      </c>
      <c r="Q15" s="150">
        <f ca="1">INDIRECT(calculation_hide!AO12)</f>
        <v>2.59</v>
      </c>
      <c r="T15" s="21"/>
      <c r="U15" s="20"/>
      <c r="V15" s="20"/>
      <c r="W15" s="20"/>
      <c r="X15" s="24"/>
      <c r="Y15" s="24"/>
      <c r="Z15" s="24"/>
    </row>
    <row r="16" spans="1:28" ht="15.5" x14ac:dyDescent="0.35">
      <c r="A16" s="147" t="str">
        <f ca="1">INDIRECT(calculation_hide!Y13)</f>
        <v>December 2024</v>
      </c>
      <c r="B16" s="160">
        <f ca="1">INDIRECT(calculation_hide!Z13)</f>
        <v>15.949999999999998</v>
      </c>
      <c r="C16" s="160">
        <f ca="1">INDIRECT(calculation_hide!AA13)</f>
        <v>0.09</v>
      </c>
      <c r="D16" s="160">
        <f ca="1">INDIRECT(calculation_hide!AB13)</f>
        <v>5.16</v>
      </c>
      <c r="E16" s="160">
        <f ca="1">INDIRECT(calculation_hide!AC13)</f>
        <v>7.04</v>
      </c>
      <c r="F16" s="160">
        <f ca="1">INDIRECT(calculation_hide!AD13)</f>
        <v>1.86</v>
      </c>
      <c r="G16" s="160">
        <f ca="1">INDIRECT(calculation_hide!AE13)</f>
        <v>0.7</v>
      </c>
      <c r="H16" s="160">
        <f ca="1">INDIRECT(calculation_hide!AF13)</f>
        <v>0.93</v>
      </c>
      <c r="I16" s="162">
        <f ca="1">INDIRECT(calculation_hide!AG13)</f>
        <v>0.17</v>
      </c>
      <c r="J16" s="148">
        <f ca="1">INDIRECT(calculation_hide!AH13)</f>
        <v>166.15999999999997</v>
      </c>
      <c r="K16" s="148">
        <f ca="1">INDIRECT(calculation_hide!AI13)</f>
        <v>1.05</v>
      </c>
      <c r="L16" s="148">
        <f ca="1">INDIRECT(calculation_hide!AJ13)</f>
        <v>61.88</v>
      </c>
      <c r="M16" s="148">
        <f ca="1">INDIRECT(calculation_hide!AK13)</f>
        <v>64.02</v>
      </c>
      <c r="N16" s="148">
        <f ca="1">INDIRECT(calculation_hide!AL13)</f>
        <v>20.76</v>
      </c>
      <c r="O16" s="148">
        <f ca="1">INDIRECT(calculation_hide!AM13)</f>
        <v>7.38</v>
      </c>
      <c r="P16" s="148">
        <f ca="1">INDIRECT(calculation_hide!AN13)</f>
        <v>9.01</v>
      </c>
      <c r="Q16" s="150">
        <f ca="1">INDIRECT(calculation_hide!AO13)</f>
        <v>2.06</v>
      </c>
      <c r="T16" s="21"/>
      <c r="U16" s="20"/>
      <c r="V16" s="20"/>
      <c r="W16" s="20"/>
      <c r="X16" s="24"/>
      <c r="Y16" s="24"/>
      <c r="Z16" s="24"/>
    </row>
    <row r="17" spans="1:26" s="27" customFormat="1" ht="15.5" x14ac:dyDescent="0.35">
      <c r="A17" s="129" t="s">
        <v>67</v>
      </c>
      <c r="B17" s="163">
        <f t="shared" ref="B17:I17" ca="1" si="4">SUM(B14:B16)</f>
        <v>45.21</v>
      </c>
      <c r="C17" s="163">
        <f t="shared" ca="1" si="4"/>
        <v>0.27</v>
      </c>
      <c r="D17" s="163">
        <f t="shared" ca="1" si="4"/>
        <v>15.71</v>
      </c>
      <c r="E17" s="163">
        <f t="shared" ca="1" si="4"/>
        <v>18.64</v>
      </c>
      <c r="F17" s="163">
        <f t="shared" ca="1" si="4"/>
        <v>5.58</v>
      </c>
      <c r="G17" s="163">
        <f t="shared" ca="1" si="4"/>
        <v>2.0999999999999996</v>
      </c>
      <c r="H17" s="163">
        <f t="shared" ca="1" si="4"/>
        <v>2.3000000000000003</v>
      </c>
      <c r="I17" s="164">
        <f t="shared" ca="1" si="4"/>
        <v>0.61</v>
      </c>
      <c r="J17" s="163">
        <f t="shared" ref="J17:K17" ca="1" si="5">ROUND((AVERAGE(J14:J16)),2)</f>
        <v>168.42</v>
      </c>
      <c r="K17" s="163">
        <f t="shared" ca="1" si="5"/>
        <v>1.07</v>
      </c>
      <c r="L17" s="163">
        <f ca="1">ROUND((AVERAGE(L14:L16)),2)</f>
        <v>62.82</v>
      </c>
      <c r="M17" s="163">
        <f t="shared" ref="M17:Q17" ca="1" si="6">ROUND((AVERAGE(M14:M16)),2)</f>
        <v>65.41</v>
      </c>
      <c r="N17" s="163">
        <f t="shared" ca="1" si="6"/>
        <v>20.55</v>
      </c>
      <c r="O17" s="163">
        <f t="shared" ca="1" si="6"/>
        <v>8.16</v>
      </c>
      <c r="P17" s="163">
        <f t="shared" ca="1" si="6"/>
        <v>8</v>
      </c>
      <c r="Q17" s="164">
        <f t="shared" ca="1" si="6"/>
        <v>2.42</v>
      </c>
      <c r="S17" s="190"/>
      <c r="T17" s="21"/>
      <c r="U17" s="25"/>
      <c r="V17" s="25"/>
      <c r="W17" s="25"/>
      <c r="X17" s="26"/>
      <c r="Y17" s="26"/>
      <c r="Z17" s="26"/>
    </row>
    <row r="18" spans="1:26" ht="15.5" x14ac:dyDescent="0.35">
      <c r="A18" s="147" t="str">
        <f ca="1">INDIRECT(calculation_hide!Y23)</f>
        <v>October 2025</v>
      </c>
      <c r="B18" s="160">
        <f ca="1">INDIRECT(calculation_hide!Z23)</f>
        <v>13.49</v>
      </c>
      <c r="C18" s="160">
        <f ca="1">INDIRECT(calculation_hide!AA23)</f>
        <v>0.09</v>
      </c>
      <c r="D18" s="160">
        <f ca="1">INDIRECT(calculation_hide!AB23)</f>
        <v>5.27</v>
      </c>
      <c r="E18" s="160">
        <f ca="1">INDIRECT(calculation_hide!AC23)</f>
        <v>4.6900000000000004</v>
      </c>
      <c r="F18" s="160">
        <f ca="1">INDIRECT(calculation_hide!AD23)</f>
        <v>1.83</v>
      </c>
      <c r="G18" s="160">
        <f ca="1">INDIRECT(calculation_hide!AE23)</f>
        <v>0.57999999999999996</v>
      </c>
      <c r="H18" s="160">
        <f ca="1">INDIRECT(calculation_hide!AF23)</f>
        <v>0.84</v>
      </c>
      <c r="I18" s="162">
        <f ca="1">INDIRECT(calculation_hide!AG23)</f>
        <v>0.19</v>
      </c>
      <c r="J18" s="148">
        <f ca="1">INDIRECT(calculation_hide!AH23)</f>
        <v>167.55000000000004</v>
      </c>
      <c r="K18" s="148">
        <f ca="1">INDIRECT(calculation_hide!AI23)</f>
        <v>1.1200000000000001</v>
      </c>
      <c r="L18" s="148">
        <f ca="1">INDIRECT(calculation_hide!AJ23)</f>
        <v>63.23</v>
      </c>
      <c r="M18" s="148">
        <f ca="1">INDIRECT(calculation_hide!AK23)</f>
        <v>64.209999999999994</v>
      </c>
      <c r="N18" s="148">
        <f ca="1">INDIRECT(calculation_hide!AL23)</f>
        <v>20.239999999999998</v>
      </c>
      <c r="O18" s="148">
        <f ca="1">INDIRECT(calculation_hide!AM23)</f>
        <v>7.09</v>
      </c>
      <c r="P18" s="148">
        <f ca="1">INDIRECT(calculation_hide!AN23)</f>
        <v>9.39</v>
      </c>
      <c r="Q18" s="149">
        <f ca="1">INDIRECT(calculation_hide!AO23)</f>
        <v>2.27</v>
      </c>
      <c r="S18" s="190"/>
      <c r="T18" s="21"/>
      <c r="U18" s="20"/>
      <c r="V18" s="20"/>
      <c r="W18" s="20"/>
      <c r="X18" s="24"/>
      <c r="Y18" s="24"/>
      <c r="Z18" s="24"/>
    </row>
    <row r="19" spans="1:26" ht="15.5" x14ac:dyDescent="0.35">
      <c r="A19" s="147" t="str">
        <f ca="1">INDIRECT(calculation_hide!Y24)</f>
        <v>November 2025</v>
      </c>
      <c r="B19" s="160">
        <f ca="1">INDIRECT(calculation_hide!Z24)</f>
        <v>14.589999999999998</v>
      </c>
      <c r="C19" s="160">
        <f ca="1">INDIRECT(calculation_hide!AA24)</f>
        <v>0.09</v>
      </c>
      <c r="D19" s="160">
        <f ca="1">INDIRECT(calculation_hide!AB24)</f>
        <v>5.0599999999999996</v>
      </c>
      <c r="E19" s="160">
        <f ca="1">INDIRECT(calculation_hide!AC24)</f>
        <v>5.93</v>
      </c>
      <c r="F19" s="160">
        <f ca="1">INDIRECT(calculation_hide!AD24)</f>
        <v>1.83</v>
      </c>
      <c r="G19" s="160">
        <f ca="1">INDIRECT(calculation_hide!AE24)</f>
        <v>0.61</v>
      </c>
      <c r="H19" s="160">
        <f ca="1">INDIRECT(calculation_hide!AF24)</f>
        <v>0.94</v>
      </c>
      <c r="I19" s="162">
        <f ca="1">INDIRECT(calculation_hide!AG24)</f>
        <v>0.13</v>
      </c>
      <c r="J19" s="148">
        <f ca="1">INDIRECT(calculation_hide!AH24)</f>
        <v>160.93</v>
      </c>
      <c r="K19" s="148">
        <f ca="1">INDIRECT(calculation_hide!AI24)</f>
        <v>1.03</v>
      </c>
      <c r="L19" s="148">
        <f ca="1">INDIRECT(calculation_hide!AJ24)</f>
        <v>60.67</v>
      </c>
      <c r="M19" s="148">
        <f ca="1">INDIRECT(calculation_hide!AK24)</f>
        <v>59.28</v>
      </c>
      <c r="N19" s="148">
        <f ca="1">INDIRECT(calculation_hide!AL24)</f>
        <v>20.34</v>
      </c>
      <c r="O19" s="148">
        <f ca="1">INDIRECT(calculation_hide!AM24)</f>
        <v>7.5</v>
      </c>
      <c r="P19" s="148">
        <f ca="1">INDIRECT(calculation_hide!AN24)</f>
        <v>10.55</v>
      </c>
      <c r="Q19" s="150">
        <f ca="1">INDIRECT(calculation_hide!AO24)</f>
        <v>1.56</v>
      </c>
      <c r="S19" s="190"/>
      <c r="T19" s="21"/>
      <c r="U19" s="20"/>
      <c r="V19" s="20"/>
      <c r="W19" s="20"/>
      <c r="X19" s="24"/>
      <c r="Y19" s="24"/>
      <c r="Z19" s="24"/>
    </row>
    <row r="20" spans="1:26" ht="15.5" x14ac:dyDescent="0.35">
      <c r="A20" s="147" t="str">
        <f ca="1">INDIRECT(calculation_hide!Y25)</f>
        <v>December 2025 [provisional]</v>
      </c>
      <c r="B20" s="160">
        <f ca="1">INDIRECT(calculation_hide!Z25)</f>
        <v>15.540000000000003</v>
      </c>
      <c r="C20" s="160">
        <f ca="1">INDIRECT(calculation_hide!AA25)</f>
        <v>0.09</v>
      </c>
      <c r="D20" s="160">
        <f ca="1">INDIRECT(calculation_hide!AB25)</f>
        <v>5.07</v>
      </c>
      <c r="E20" s="160">
        <f ca="1">INDIRECT(calculation_hide!AC25)</f>
        <v>6.71</v>
      </c>
      <c r="F20" s="160">
        <f ca="1">INDIRECT(calculation_hide!AD25)</f>
        <v>1.83</v>
      </c>
      <c r="G20" s="160">
        <f ca="1">INDIRECT(calculation_hide!AE25)</f>
        <v>0.63</v>
      </c>
      <c r="H20" s="160">
        <f ca="1">INDIRECT(calculation_hide!AF25)</f>
        <v>0.98</v>
      </c>
      <c r="I20" s="162">
        <f ca="1">INDIRECT(calculation_hide!AG25)</f>
        <v>0.23</v>
      </c>
      <c r="J20" s="148">
        <f ca="1">INDIRECT(calculation_hide!AH25)</f>
        <v>160.82</v>
      </c>
      <c r="K20" s="148">
        <f ca="1">INDIRECT(calculation_hide!AI25)</f>
        <v>1.03</v>
      </c>
      <c r="L20" s="148">
        <f ca="1">INDIRECT(calculation_hide!AJ25)</f>
        <v>60.8</v>
      </c>
      <c r="M20" s="148">
        <f ca="1">INDIRECT(calculation_hide!AK25)</f>
        <v>59.52</v>
      </c>
      <c r="N20" s="148">
        <f ca="1">INDIRECT(calculation_hide!AL25)</f>
        <v>20.48</v>
      </c>
      <c r="O20" s="148">
        <f ca="1">INDIRECT(calculation_hide!AM25)</f>
        <v>6.74</v>
      </c>
      <c r="P20" s="148">
        <f ca="1">INDIRECT(calculation_hide!AN25)</f>
        <v>9.4600000000000009</v>
      </c>
      <c r="Q20" s="150">
        <f ca="1">INDIRECT(calculation_hide!AO25)</f>
        <v>2.79</v>
      </c>
      <c r="S20" s="190"/>
      <c r="T20" s="21"/>
      <c r="U20" s="20"/>
      <c r="V20" s="20"/>
      <c r="W20" s="20"/>
    </row>
    <row r="21" spans="1:26" s="27" customFormat="1" ht="15.5" x14ac:dyDescent="0.35">
      <c r="A21" s="130" t="s">
        <v>67</v>
      </c>
      <c r="B21" s="163">
        <f ca="1">SUM(B18:B20)</f>
        <v>43.620000000000005</v>
      </c>
      <c r="C21" s="163">
        <f t="shared" ref="C21:I21" ca="1" si="7">SUM(C18:C20)</f>
        <v>0.27</v>
      </c>
      <c r="D21" s="163">
        <f t="shared" ca="1" si="7"/>
        <v>15.399999999999999</v>
      </c>
      <c r="E21" s="163">
        <f t="shared" ca="1" si="7"/>
        <v>17.330000000000002</v>
      </c>
      <c r="F21" s="163">
        <f t="shared" ca="1" si="7"/>
        <v>5.49</v>
      </c>
      <c r="G21" s="163">
        <f t="shared" ca="1" si="7"/>
        <v>1.8199999999999998</v>
      </c>
      <c r="H21" s="163">
        <f t="shared" ca="1" si="7"/>
        <v>2.76</v>
      </c>
      <c r="I21" s="164">
        <f t="shared" ca="1" si="7"/>
        <v>0.55000000000000004</v>
      </c>
      <c r="J21" s="163">
        <f t="shared" ref="J21:Q21" ca="1" si="8">ROUND((AVERAGE(J18:J20)),2)</f>
        <v>163.1</v>
      </c>
      <c r="K21" s="163">
        <f t="shared" ca="1" si="8"/>
        <v>1.06</v>
      </c>
      <c r="L21" s="163">
        <f t="shared" ca="1" si="8"/>
        <v>61.57</v>
      </c>
      <c r="M21" s="163">
        <f t="shared" ca="1" si="8"/>
        <v>61</v>
      </c>
      <c r="N21" s="163">
        <f t="shared" ca="1" si="8"/>
        <v>20.350000000000001</v>
      </c>
      <c r="O21" s="163">
        <f t="shared" ca="1" si="8"/>
        <v>7.11</v>
      </c>
      <c r="P21" s="163">
        <f t="shared" ca="1" si="8"/>
        <v>9.8000000000000007</v>
      </c>
      <c r="Q21" s="164">
        <f t="shared" ca="1" si="8"/>
        <v>2.21</v>
      </c>
      <c r="S21" s="190"/>
      <c r="T21" s="21"/>
      <c r="U21" s="25"/>
      <c r="V21" s="25"/>
      <c r="W21" s="25"/>
    </row>
    <row r="22" spans="1:26" ht="20.25" customHeight="1" x14ac:dyDescent="0.3">
      <c r="A22" s="143" t="s">
        <v>588</v>
      </c>
      <c r="B22" s="136" t="str">
        <f t="shared" ref="B22:I22" ca="1" si="9">IF(((B21-B17)/B17*100)&gt;100,"(+)",IF(((B21-B17)/B17*100)&lt;-100,"(-)",IF(ROUND(((B21-B17)/B17*100),1)=0,"- ",IF(((B21-B17)/B17*100)&gt;0,TEXT(((B21-B17)/B17*100),"+0.0 "),TEXT(((B21-B17)/B17*100),"0.0 ")))))</f>
        <v xml:space="preserve">-3.5 </v>
      </c>
      <c r="C22" s="136" t="str">
        <f t="shared" ca="1" si="9"/>
        <v xml:space="preserve">- </v>
      </c>
      <c r="D22" s="136" t="str">
        <f t="shared" ca="1" si="9"/>
        <v xml:space="preserve">-2.0 </v>
      </c>
      <c r="E22" s="136" t="str">
        <f t="shared" ca="1" si="9"/>
        <v xml:space="preserve">-7.0 </v>
      </c>
      <c r="F22" s="136" t="str">
        <f t="shared" ca="1" si="9"/>
        <v xml:space="preserve">-1.6 </v>
      </c>
      <c r="G22" s="136" t="str">
        <f t="shared" ca="1" si="9"/>
        <v xml:space="preserve">-13.3 </v>
      </c>
      <c r="H22" s="136" t="str">
        <f t="shared" ca="1" si="9"/>
        <v xml:space="preserve">+20.0 </v>
      </c>
      <c r="I22" s="140" t="str">
        <f t="shared" ca="1" si="9"/>
        <v xml:space="preserve">-9.8 </v>
      </c>
      <c r="J22" s="136" t="str">
        <f t="shared" ref="J22:Q22" ca="1" si="10">IF(((J21-J17)/J17*100)&gt;100,"(+)",IF(((J21-J17)/J17*100)&lt;-100,"(-)",IF(ROUND(((J21-J17)/J17*100),1)=0,"- ",IF(((J21-J17)/J17*100)&gt;0,TEXT(((J21-J17)/J17*100),"+0.0 "),TEXT(((J21-J17)/J17*100),"0.0 ")))))</f>
        <v xml:space="preserve">-3.2 </v>
      </c>
      <c r="K22" s="136" t="str">
        <f t="shared" ca="1" si="10"/>
        <v xml:space="preserve">-0.9 </v>
      </c>
      <c r="L22" s="136" t="str">
        <f t="shared" ca="1" si="10"/>
        <v xml:space="preserve">-2.0 </v>
      </c>
      <c r="M22" s="136" t="str">
        <f t="shared" ca="1" si="10"/>
        <v xml:space="preserve">-6.7 </v>
      </c>
      <c r="N22" s="136" t="str">
        <f t="shared" ca="1" si="10"/>
        <v xml:space="preserve">-1.0 </v>
      </c>
      <c r="O22" s="136" t="str">
        <f t="shared" ca="1" si="10"/>
        <v xml:space="preserve">-12.9 </v>
      </c>
      <c r="P22" s="137" t="str">
        <f t="shared" ca="1" si="10"/>
        <v xml:space="preserve">+22.5 </v>
      </c>
      <c r="Q22" s="142" t="str">
        <f t="shared" ca="1" si="10"/>
        <v xml:space="preserve">-8.7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207"/>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574</v>
      </c>
    </row>
    <row r="2" spans="1:33" s="2" customFormat="1" ht="20.25" customHeight="1" x14ac:dyDescent="0.35">
      <c r="A2" s="121" t="s">
        <v>15</v>
      </c>
    </row>
    <row r="3" spans="1:33" s="2" customFormat="1" ht="20.25" customHeight="1" x14ac:dyDescent="0.35">
      <c r="A3" s="121" t="s">
        <v>124</v>
      </c>
    </row>
    <row r="4" spans="1:33" s="103" customFormat="1" ht="96.75" customHeight="1" x14ac:dyDescent="0.35">
      <c r="A4" s="126" t="s">
        <v>573</v>
      </c>
      <c r="B4" s="109" t="s">
        <v>450</v>
      </c>
      <c r="C4" s="109" t="s">
        <v>451</v>
      </c>
      <c r="D4" s="109" t="s">
        <v>452</v>
      </c>
      <c r="E4" s="109" t="s">
        <v>453</v>
      </c>
      <c r="F4" s="109" t="s">
        <v>454</v>
      </c>
      <c r="G4" s="110" t="s">
        <v>128</v>
      </c>
      <c r="H4" s="109" t="s">
        <v>455</v>
      </c>
      <c r="I4" s="124" t="s">
        <v>129</v>
      </c>
      <c r="J4" s="108" t="s">
        <v>456</v>
      </c>
      <c r="K4" s="109" t="s">
        <v>70</v>
      </c>
      <c r="L4" s="109" t="s">
        <v>71</v>
      </c>
      <c r="M4" s="109" t="s">
        <v>457</v>
      </c>
      <c r="N4" s="109" t="s">
        <v>458</v>
      </c>
      <c r="O4" s="110" t="s">
        <v>460</v>
      </c>
      <c r="P4" s="109" t="s">
        <v>461</v>
      </c>
      <c r="Q4" s="124" t="s">
        <v>462</v>
      </c>
    </row>
    <row r="5" spans="1:33" ht="15.75" customHeight="1" x14ac:dyDescent="0.35">
      <c r="A5" s="122">
        <f ca="1">INDIRECT(calculation_hide!Y3)</f>
        <v>2021</v>
      </c>
      <c r="B5" s="148">
        <f ca="1">INDIRECT(calculation_hide!Z3)</f>
        <v>170.63</v>
      </c>
      <c r="C5" s="148">
        <f ca="1">INDIRECT(calculation_hide!AA3)</f>
        <v>5.71</v>
      </c>
      <c r="D5" s="148">
        <f ca="1">INDIRECT(calculation_hide!AB3)</f>
        <v>54.43</v>
      </c>
      <c r="E5" s="148">
        <f ca="1">INDIRECT(calculation_hide!AC3)</f>
        <v>72.92</v>
      </c>
      <c r="F5" s="148">
        <f ca="1">INDIRECT(calculation_hide!AD3)</f>
        <v>18.45</v>
      </c>
      <c r="G5" s="148">
        <f ca="1">INDIRECT(calculation_hide!AE3)</f>
        <v>9.9400000000000013</v>
      </c>
      <c r="H5" s="148">
        <f ca="1">INDIRECT(calculation_hide!AF3)</f>
        <v>7.07</v>
      </c>
      <c r="I5" s="149">
        <f ca="1">INDIRECT(calculation_hide!AG3)</f>
        <v>2.1100000000000003</v>
      </c>
      <c r="J5" s="148">
        <f ca="1">INDIRECT(calculation_hide!AH3)</f>
        <v>170.54</v>
      </c>
      <c r="K5" s="148">
        <f ca="1">INDIRECT(calculation_hide!AI3)</f>
        <v>5.66</v>
      </c>
      <c r="L5" s="148">
        <f ca="1">INDIRECT(calculation_hide!AJ3)</f>
        <v>54.44</v>
      </c>
      <c r="M5" s="148">
        <f ca="1">INDIRECT(calculation_hide!AK3)</f>
        <v>72.83</v>
      </c>
      <c r="N5" s="148">
        <f ca="1">INDIRECT(calculation_hide!AL3)</f>
        <v>18.45</v>
      </c>
      <c r="O5" s="148">
        <f ca="1">INDIRECT(calculation_hide!AM3)</f>
        <v>9.94</v>
      </c>
      <c r="P5" s="148">
        <f ca="1">INDIRECT(calculation_hide!AN3)</f>
        <v>7.1</v>
      </c>
      <c r="Q5" s="149">
        <f ca="1">INDIRECT(calculation_hide!AO3)</f>
        <v>2.12</v>
      </c>
      <c r="Z5" s="52"/>
      <c r="AA5" s="52"/>
      <c r="AB5" s="52"/>
      <c r="AC5" s="52"/>
      <c r="AD5" s="52"/>
      <c r="AE5" s="52"/>
      <c r="AF5" s="52"/>
      <c r="AG5" s="52"/>
    </row>
    <row r="6" spans="1:33" ht="15.75" customHeight="1" x14ac:dyDescent="0.35">
      <c r="A6" s="122">
        <f ca="1">INDIRECT(calculation_hide!Y4)</f>
        <v>2022</v>
      </c>
      <c r="B6" s="148">
        <f ca="1">INDIRECT(calculation_hide!Z4)</f>
        <v>168.24</v>
      </c>
      <c r="C6" s="148">
        <f ca="1">INDIRECT(calculation_hide!AA4)</f>
        <v>5.24</v>
      </c>
      <c r="D6" s="148">
        <f ca="1">INDIRECT(calculation_hide!AB4)</f>
        <v>59.650000000000006</v>
      </c>
      <c r="E6" s="148">
        <f ca="1">INDIRECT(calculation_hide!AC4)</f>
        <v>66.72999999999999</v>
      </c>
      <c r="F6" s="148">
        <f ca="1">INDIRECT(calculation_hide!AD4)</f>
        <v>18.239999999999998</v>
      </c>
      <c r="G6" s="148">
        <f ca="1">INDIRECT(calculation_hide!AE4)</f>
        <v>10.3</v>
      </c>
      <c r="H6" s="148">
        <f ca="1">INDIRECT(calculation_hide!AF4)</f>
        <v>8.5399999999999991</v>
      </c>
      <c r="I6" s="150">
        <f ca="1">INDIRECT(calculation_hide!AG4)</f>
        <v>-0.46</v>
      </c>
      <c r="J6" s="148">
        <f ca="1">INDIRECT(calculation_hide!AH4)</f>
        <v>171.42999999999998</v>
      </c>
      <c r="K6" s="148">
        <f ca="1">INDIRECT(calculation_hide!AI4)</f>
        <v>5.35</v>
      </c>
      <c r="L6" s="148">
        <f ca="1">INDIRECT(calculation_hide!AJ4)</f>
        <v>59.64</v>
      </c>
      <c r="M6" s="148">
        <f ca="1">INDIRECT(calculation_hide!AK4)</f>
        <v>69.819999999999993</v>
      </c>
      <c r="N6" s="148">
        <f ca="1">INDIRECT(calculation_hide!AL4)</f>
        <v>18.25</v>
      </c>
      <c r="O6" s="148">
        <f ca="1">INDIRECT(calculation_hide!AM4)</f>
        <v>10.29</v>
      </c>
      <c r="P6" s="148">
        <f ca="1">INDIRECT(calculation_hide!AN4)</f>
        <v>8.5399999999999991</v>
      </c>
      <c r="Q6" s="150">
        <f ca="1">INDIRECT(calculation_hide!AO4)</f>
        <v>-0.46</v>
      </c>
      <c r="Z6" s="52"/>
      <c r="AA6" s="52"/>
      <c r="AB6" s="52"/>
      <c r="AC6" s="52"/>
      <c r="AD6" s="52"/>
      <c r="AE6" s="52"/>
      <c r="AF6" s="52"/>
      <c r="AG6" s="52"/>
    </row>
    <row r="7" spans="1:33" ht="15.75" customHeight="1" x14ac:dyDescent="0.35">
      <c r="A7" s="122">
        <f ca="1">INDIRECT(calculation_hide!Y5)</f>
        <v>2023</v>
      </c>
      <c r="B7" s="148">
        <f ca="1">INDIRECT(calculation_hide!Z5)</f>
        <v>163.72999999999999</v>
      </c>
      <c r="C7" s="148">
        <f ca="1">INDIRECT(calculation_hide!AA5)</f>
        <v>4.4799999999999995</v>
      </c>
      <c r="D7" s="148">
        <f ca="1">INDIRECT(calculation_hide!AB5)</f>
        <v>61.19</v>
      </c>
      <c r="E7" s="148">
        <f ca="1">INDIRECT(calculation_hide!AC5)</f>
        <v>59.819999999999993</v>
      </c>
      <c r="F7" s="148">
        <f ca="1">INDIRECT(calculation_hide!AD5)</f>
        <v>18.63</v>
      </c>
      <c r="G7" s="148">
        <f ca="1">INDIRECT(calculation_hide!AE5)</f>
        <v>8.7800000000000011</v>
      </c>
      <c r="H7" s="148">
        <f ca="1">INDIRECT(calculation_hide!AF5)</f>
        <v>8.7899999999999991</v>
      </c>
      <c r="I7" s="150">
        <f ca="1">INDIRECT(calculation_hide!AG5)</f>
        <v>2.04</v>
      </c>
      <c r="J7" s="148">
        <f ca="1">INDIRECT(calculation_hide!AH5)</f>
        <v>166.37</v>
      </c>
      <c r="K7" s="148">
        <f ca="1">INDIRECT(calculation_hide!AI5)</f>
        <v>4.59</v>
      </c>
      <c r="L7" s="148">
        <f ca="1">INDIRECT(calculation_hide!AJ5)</f>
        <v>61.18</v>
      </c>
      <c r="M7" s="148">
        <f ca="1">INDIRECT(calculation_hide!AK5)</f>
        <v>62.33</v>
      </c>
      <c r="N7" s="148">
        <f ca="1">INDIRECT(calculation_hide!AL5)</f>
        <v>18.64</v>
      </c>
      <c r="O7" s="148">
        <f ca="1">INDIRECT(calculation_hide!AM5)</f>
        <v>8.7899999999999991</v>
      </c>
      <c r="P7" s="148">
        <f ca="1">INDIRECT(calculation_hide!AN5)</f>
        <v>8.7899999999999991</v>
      </c>
      <c r="Q7" s="150">
        <f ca="1">INDIRECT(calculation_hide!AO5)</f>
        <v>2.0499999999999998</v>
      </c>
      <c r="Z7" s="52"/>
      <c r="AA7" s="52"/>
      <c r="AB7" s="52"/>
      <c r="AC7" s="52"/>
      <c r="AD7" s="52"/>
      <c r="AE7" s="52"/>
      <c r="AF7" s="52"/>
      <c r="AG7" s="52"/>
    </row>
    <row r="8" spans="1:33" ht="15.75" customHeight="1" x14ac:dyDescent="0.35">
      <c r="A8" s="122">
        <f ca="1">INDIRECT(calculation_hide!Y6)</f>
        <v>2024</v>
      </c>
      <c r="B8" s="148">
        <f ca="1">INDIRECT(calculation_hide!Z6)</f>
        <v>164.41</v>
      </c>
      <c r="C8" s="148">
        <f ca="1">INDIRECT(calculation_hide!AA6)</f>
        <v>2.52</v>
      </c>
      <c r="D8" s="148">
        <f ca="1">INDIRECT(calculation_hide!AB6)</f>
        <v>62.47</v>
      </c>
      <c r="E8" s="148">
        <f ca="1">INDIRECT(calculation_hide!AC6)</f>
        <v>58.6</v>
      </c>
      <c r="F8" s="148">
        <f ca="1">INDIRECT(calculation_hide!AD6)</f>
        <v>20.189999999999998</v>
      </c>
      <c r="G8" s="148">
        <f ca="1">INDIRECT(calculation_hide!AE6)</f>
        <v>8.8299999999999983</v>
      </c>
      <c r="H8" s="148">
        <f ca="1">INDIRECT(calculation_hide!AF6)</f>
        <v>8.92</v>
      </c>
      <c r="I8" s="150">
        <f ca="1">INDIRECT(calculation_hide!AG6)</f>
        <v>2.88</v>
      </c>
      <c r="J8" s="148">
        <f ca="1">INDIRECT(calculation_hide!AH6)</f>
        <v>167.61</v>
      </c>
      <c r="K8" s="148">
        <f ca="1">INDIRECT(calculation_hide!AI6)</f>
        <v>2.6</v>
      </c>
      <c r="L8" s="148">
        <f ca="1">INDIRECT(calculation_hide!AJ6)</f>
        <v>62.48</v>
      </c>
      <c r="M8" s="148">
        <f ca="1">INDIRECT(calculation_hide!AK6)</f>
        <v>61.76</v>
      </c>
      <c r="N8" s="148">
        <f ca="1">INDIRECT(calculation_hide!AL6)</f>
        <v>20.18</v>
      </c>
      <c r="O8" s="148">
        <f ca="1">INDIRECT(calculation_hide!AM6)</f>
        <v>8.82</v>
      </c>
      <c r="P8" s="148">
        <f ca="1">INDIRECT(calculation_hide!AN6)</f>
        <v>8.9</v>
      </c>
      <c r="Q8" s="150">
        <f ca="1">INDIRECT(calculation_hide!AO6)</f>
        <v>2.87</v>
      </c>
      <c r="Z8" s="52"/>
      <c r="AA8" s="52"/>
      <c r="AB8" s="52"/>
      <c r="AC8" s="52"/>
      <c r="AD8" s="52"/>
      <c r="AE8" s="52"/>
      <c r="AF8" s="52"/>
      <c r="AG8" s="52"/>
    </row>
    <row r="9" spans="1:33" ht="15.75" customHeight="1" x14ac:dyDescent="0.35">
      <c r="A9" s="122" t="str">
        <f ca="1">INDIRECT(calculation_hide!Y7)</f>
        <v>2025 [provisional]</v>
      </c>
      <c r="B9" s="148">
        <f ca="1">INDIRECT(calculation_hide!Z7)</f>
        <v>161.1</v>
      </c>
      <c r="C9" s="148">
        <f ca="1">INDIRECT(calculation_hide!AA7)</f>
        <v>1.19</v>
      </c>
      <c r="D9" s="148">
        <f ca="1">INDIRECT(calculation_hide!AB7)</f>
        <v>61.94</v>
      </c>
      <c r="E9" s="148">
        <f ca="1">INDIRECT(calculation_hide!AC7)</f>
        <v>57.75</v>
      </c>
      <c r="F9" s="148">
        <f ca="1">INDIRECT(calculation_hide!AD7)</f>
        <v>20.310000000000002</v>
      </c>
      <c r="G9" s="148">
        <f ca="1">INDIRECT(calculation_hide!AE7)</f>
        <v>7.8100000000000005</v>
      </c>
      <c r="H9" s="148">
        <f ca="1">INDIRECT(calculation_hide!AF7)</f>
        <v>9.5300000000000011</v>
      </c>
      <c r="I9" s="152">
        <f ca="1">INDIRECT(calculation_hide!AG7)</f>
        <v>2.5699999999999994</v>
      </c>
      <c r="J9" s="148">
        <f ca="1">INDIRECT(calculation_hide!AH7)</f>
        <v>163.51</v>
      </c>
      <c r="K9" s="148">
        <f ca="1">INDIRECT(calculation_hide!AI7)</f>
        <v>1.22</v>
      </c>
      <c r="L9" s="148">
        <f ca="1">INDIRECT(calculation_hide!AJ7)</f>
        <v>61.94</v>
      </c>
      <c r="M9" s="148">
        <f ca="1">INDIRECT(calculation_hide!AK7)</f>
        <v>60.13</v>
      </c>
      <c r="N9" s="148">
        <f ca="1">INDIRECT(calculation_hide!AL7)</f>
        <v>20.329999999999998</v>
      </c>
      <c r="O9" s="148">
        <f ca="1">INDIRECT(calculation_hide!AM7)</f>
        <v>7.79</v>
      </c>
      <c r="P9" s="148">
        <f ca="1">INDIRECT(calculation_hide!AN7)</f>
        <v>9.5399999999999991</v>
      </c>
      <c r="Q9" s="152">
        <f ca="1">INDIRECT(calculation_hide!AO7)</f>
        <v>2.56</v>
      </c>
      <c r="Z9" s="52"/>
      <c r="AA9" s="52"/>
      <c r="AB9" s="52"/>
      <c r="AC9" s="52"/>
      <c r="AD9" s="52"/>
      <c r="AE9" s="52"/>
      <c r="AF9" s="52"/>
      <c r="AG9" s="52"/>
    </row>
    <row r="10" spans="1:33" ht="15.75" customHeight="1" x14ac:dyDescent="0.25">
      <c r="A10" s="143" t="s">
        <v>577</v>
      </c>
      <c r="B10" s="123" t="str">
        <f ca="1">IF(((B9-B8)/B8*100)&gt;100,"(+)",IF(((B9-B8)/B8*100)&lt;-100,"(-)",IF(ROUND(((B9-B8)/B8*100),1)=0,"- ",IF(((B9-B8)/B8*100)&gt;0,TEXT(((B9-B8)/B8*100),"+0.0 "),TEXT(((B9-B8)/B8*100),"0.0 ")))))</f>
        <v xml:space="preserve">-2.0 </v>
      </c>
      <c r="C10" s="123" t="str">
        <f ca="1">IF(((C9-C8)/C8*100)&gt;100,"(+)",IF(((C9-C8)/C8*100)&lt;-100,"(-)",IF(ROUND(((C9-C8)/C8*100),1)=0,"- ",IF(((C9-C8)/C8*100)&gt;0,TEXT(((C9-C8)/C8*100),"+0.0 "),TEXT(((C9-C8)/C8*100),"0.0 ")))))</f>
        <v xml:space="preserve">-52.8 </v>
      </c>
      <c r="D10" s="123" t="str">
        <f t="shared" ref="D10:I10" ca="1" si="0">IF(((D9-D8)/D8*100)&gt;100,"(+)",IF(((D9-D8)/D8*100)&lt;-100,"(-)",IF(ROUND(((D9-D8)/D8*100),1)=0,"- ",IF(((D9-D8)/D8*100)&gt;0,TEXT(((D9-D8)/D8*100),"+0.0 "),TEXT(((D9-D8)/D8*100),"0.0 ")))))</f>
        <v xml:space="preserve">-0.8 </v>
      </c>
      <c r="E10" s="123" t="str">
        <f t="shared" ca="1" si="0"/>
        <v xml:space="preserve">-1.5 </v>
      </c>
      <c r="F10" s="123" t="str">
        <f t="shared" ca="1" si="0"/>
        <v xml:space="preserve">+0.6 </v>
      </c>
      <c r="G10" s="123" t="str">
        <f t="shared" ca="1" si="0"/>
        <v xml:space="preserve">-11.6 </v>
      </c>
      <c r="H10" s="123" t="str">
        <f t="shared" ca="1" si="0"/>
        <v xml:space="preserve">+6.8 </v>
      </c>
      <c r="I10" s="127" t="str">
        <f t="shared" ca="1" si="0"/>
        <v xml:space="preserve">-10.8 </v>
      </c>
      <c r="J10" s="123" t="str">
        <f t="shared" ref="J10" ca="1" si="1">IF(((J9-J8)/J8*100)&gt;100,"(+)",IF(((J9-J8)/J8*100)&lt;-100,"(-)",IF(ROUND(((J9-J8)/J8*100),1)=0,"- ",IF(((J9-J8)/J8*100)&gt;0,TEXT(((J9-J8)/J8*100),"+0.0 "),TEXT(((J9-J8)/J8*100),"0.0 ")))))</f>
        <v xml:space="preserve">-2.4 </v>
      </c>
      <c r="K10" s="123" t="str">
        <f t="shared" ref="K10" ca="1" si="2">IF(((K9-K8)/K8*100)&gt;100,"(+)",IF(((K9-K8)/K8*100)&lt;-100,"(-)",IF(ROUND(((K9-K8)/K8*100),1)=0,"- ",IF(((K9-K8)/K8*100)&gt;0,TEXT(((K9-K8)/K8*100),"+0.0 "),TEXT(((K9-K8)/K8*100),"0.0 ")))))</f>
        <v xml:space="preserve">-53.1 </v>
      </c>
      <c r="L10" s="123" t="str">
        <f t="shared" ref="L10" ca="1" si="3">IF(((L9-L8)/L8*100)&gt;100,"(+)",IF(((L9-L8)/L8*100)&lt;-100,"(-)",IF(ROUND(((L9-L8)/L8*100),1)=0,"- ",IF(((L9-L8)/L8*100)&gt;0,TEXT(((L9-L8)/L8*100),"+0.0 "),TEXT(((L9-L8)/L8*100),"0.0 ")))))</f>
        <v xml:space="preserve">-0.9 </v>
      </c>
      <c r="M10" s="123" t="str">
        <f t="shared" ref="M10" ca="1" si="4">IF(((M9-M8)/M8*100)&gt;100,"(+)",IF(((M9-M8)/M8*100)&lt;-100,"(-)",IF(ROUND(((M9-M8)/M8*100),1)=0,"- ",IF(((M9-M8)/M8*100)&gt;0,TEXT(((M9-M8)/M8*100),"+0.0 "),TEXT(((M9-M8)/M8*100),"0.0 ")))))</f>
        <v xml:space="preserve">-2.6 </v>
      </c>
      <c r="N10" s="123" t="str">
        <f t="shared" ref="N10" ca="1" si="5">IF(((N9-N8)/N8*100)&gt;100,"(+)",IF(((N9-N8)/N8*100)&lt;-100,"(-)",IF(ROUND(((N9-N8)/N8*100),1)=0,"- ",IF(((N9-N8)/N8*100)&gt;0,TEXT(((N9-N8)/N8*100),"+0.0 "),TEXT(((N9-N8)/N8*100),"0.0 ")))))</f>
        <v xml:space="preserve">+0.7 </v>
      </c>
      <c r="O10" s="123" t="str">
        <f t="shared" ref="O10" ca="1" si="6">IF(((O9-O8)/O8*100)&gt;100,"(+)",IF(((O9-O8)/O8*100)&lt;-100,"(-)",IF(ROUND(((O9-O8)/O8*100),1)=0,"- ",IF(((O9-O8)/O8*100)&gt;0,TEXT(((O9-O8)/O8*100),"+0.0 "),TEXT(((O9-O8)/O8*100),"0.0 ")))))</f>
        <v xml:space="preserve">-11.7 </v>
      </c>
      <c r="P10" s="123" t="str">
        <f t="shared" ref="P10" ca="1" si="7">IF(((P9-P8)/P8*100)&gt;100,"(+)",IF(((P9-P8)/P8*100)&lt;-100,"(-)",IF(ROUND(((P9-P8)/P8*100),1)=0,"- ",IF(((P9-P8)/P8*100)&gt;0,TEXT(((P9-P8)/P8*100),"+0.0 "),TEXT(((P9-P8)/P8*100),"0.0 ")))))</f>
        <v xml:space="preserve">+7.2 </v>
      </c>
      <c r="Q10" s="127" t="str">
        <f t="shared" ref="Q10" ca="1" si="8">IF(((Q9-Q8)/Q8*100)&gt;100,"(+)",IF(((Q9-Q8)/Q8*100)&lt;-100,"(-)",IF(ROUND(((Q9-Q8)/Q8*100),1)=0,"- ",IF(((Q9-Q8)/Q8*100)&gt;0,TEXT(((Q9-Q8)/Q8*100),"+0.0 "),TEXT(((Q9-Q8)/Q8*100),"0.0 ")))))</f>
        <v xml:space="preserve">-10.8 </v>
      </c>
      <c r="Z10" s="52"/>
    </row>
    <row r="11" spans="1:33" ht="15.75" customHeight="1" x14ac:dyDescent="0.35">
      <c r="A11" s="122" t="str">
        <f ca="1">INDIRECT(calculation_hide!Y34)</f>
        <v>Quarter 4 2024</v>
      </c>
      <c r="B11" s="148">
        <f ca="1">INDIRECT(calculation_hide!Z34)</f>
        <v>45.21</v>
      </c>
      <c r="C11" s="148">
        <f ca="1">INDIRECT(calculation_hide!AA34)</f>
        <v>0.27</v>
      </c>
      <c r="D11" s="148">
        <f ca="1">INDIRECT(calculation_hide!AB34)</f>
        <v>15.71</v>
      </c>
      <c r="E11" s="148">
        <f ca="1">INDIRECT(calculation_hide!AC34)</f>
        <v>18.64</v>
      </c>
      <c r="F11" s="148">
        <f ca="1">INDIRECT(calculation_hide!AD34)</f>
        <v>5.58</v>
      </c>
      <c r="G11" s="148">
        <f ca="1">INDIRECT(calculation_hide!AE34)</f>
        <v>2.0999999999999996</v>
      </c>
      <c r="H11" s="148">
        <f ca="1">INDIRECT(calculation_hide!AF34)</f>
        <v>2.3000000000000003</v>
      </c>
      <c r="I11" s="149">
        <f ca="1">INDIRECT(calculation_hide!AG34)</f>
        <v>0.61</v>
      </c>
      <c r="J11" s="148">
        <f ca="1">INDIRECT(calculation_hide!AH34)</f>
        <v>168.43</v>
      </c>
      <c r="K11" s="148">
        <f ca="1">INDIRECT(calculation_hide!AI34)</f>
        <v>1.07</v>
      </c>
      <c r="L11" s="148">
        <f ca="1">INDIRECT(calculation_hide!AJ34)</f>
        <v>62.82</v>
      </c>
      <c r="M11" s="148">
        <f ca="1">INDIRECT(calculation_hide!AK34)</f>
        <v>65.41</v>
      </c>
      <c r="N11" s="148">
        <f ca="1">INDIRECT(calculation_hide!AL34)</f>
        <v>20.55</v>
      </c>
      <c r="O11" s="148">
        <f ca="1">INDIRECT(calculation_hide!AM34)</f>
        <v>8.16</v>
      </c>
      <c r="P11" s="148">
        <f ca="1">INDIRECT(calculation_hide!AN34)</f>
        <v>8</v>
      </c>
      <c r="Q11" s="149">
        <f ca="1">INDIRECT(calculation_hide!AO34)</f>
        <v>2.42</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 xml:space="preserve">Quarter 1 2025 </v>
      </c>
      <c r="B12" s="148">
        <f ca="1">INDIRECT(calculation_hide!Z35)</f>
        <v>47.900000000000006</v>
      </c>
      <c r="C12" s="148">
        <f ca="1">INDIRECT(calculation_hide!AA35)</f>
        <v>0.33999999999999997</v>
      </c>
      <c r="D12" s="148">
        <f ca="1">INDIRECT(calculation_hide!AB35)</f>
        <v>14.97</v>
      </c>
      <c r="E12" s="148">
        <f ca="1">INDIRECT(calculation_hide!AC35)</f>
        <v>21.939999999999998</v>
      </c>
      <c r="F12" s="148">
        <f ca="1">INDIRECT(calculation_hide!AD35)</f>
        <v>5.58</v>
      </c>
      <c r="G12" s="148">
        <f ca="1">INDIRECT(calculation_hide!AE35)</f>
        <v>2.0700000000000003</v>
      </c>
      <c r="H12" s="148">
        <f ca="1">INDIRECT(calculation_hide!AF35)</f>
        <v>2.3200000000000003</v>
      </c>
      <c r="I12" s="150">
        <f ca="1">INDIRECT(calculation_hide!AG35)</f>
        <v>0.67999999999999994</v>
      </c>
      <c r="J12" s="148">
        <f ca="1">INDIRECT(calculation_hide!AH35)</f>
        <v>164.59000000000003</v>
      </c>
      <c r="K12" s="148">
        <f ca="1">INDIRECT(calculation_hide!AI35)</f>
        <v>1.29</v>
      </c>
      <c r="L12" s="148">
        <f ca="1">INDIRECT(calculation_hide!AJ35)</f>
        <v>59.88</v>
      </c>
      <c r="M12" s="148">
        <f ca="1">INDIRECT(calculation_hide!AK35)</f>
        <v>64.06</v>
      </c>
      <c r="N12" s="148">
        <f ca="1">INDIRECT(calculation_hide!AL35)</f>
        <v>20.010000000000002</v>
      </c>
      <c r="O12" s="148">
        <f ca="1">INDIRECT(calculation_hide!AM35)</f>
        <v>8.58</v>
      </c>
      <c r="P12" s="148">
        <f ca="1">INDIRECT(calculation_hide!AN35)</f>
        <v>8.08</v>
      </c>
      <c r="Q12" s="150">
        <f ca="1">INDIRECT(calculation_hide!AO35)</f>
        <v>2.69</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Quarter 2 2025</v>
      </c>
      <c r="B13" s="148">
        <f ca="1">INDIRECT(calculation_hide!Z36)</f>
        <v>35.99</v>
      </c>
      <c r="C13" s="148">
        <f ca="1">INDIRECT(calculation_hide!AA36)</f>
        <v>0.31</v>
      </c>
      <c r="D13" s="148">
        <f ca="1">INDIRECT(calculation_hide!AB36)</f>
        <v>16.03</v>
      </c>
      <c r="E13" s="148">
        <f ca="1">INDIRECT(calculation_hide!AC36)</f>
        <v>9.9</v>
      </c>
      <c r="F13" s="148">
        <f ca="1">INDIRECT(calculation_hide!AD36)</f>
        <v>4.71</v>
      </c>
      <c r="G13" s="148">
        <f ca="1">INDIRECT(calculation_hide!AE36)</f>
        <v>2.15</v>
      </c>
      <c r="H13" s="148">
        <f ca="1">INDIRECT(calculation_hide!AF36)</f>
        <v>2.25</v>
      </c>
      <c r="I13" s="150">
        <f ca="1">INDIRECT(calculation_hide!AG36)</f>
        <v>0.64</v>
      </c>
      <c r="J13" s="148">
        <f ca="1">INDIRECT(calculation_hide!AH36)</f>
        <v>163.41999999999999</v>
      </c>
      <c r="K13" s="148">
        <f ca="1">INDIRECT(calculation_hide!AI36)</f>
        <v>1.38</v>
      </c>
      <c r="L13" s="148">
        <f ca="1">INDIRECT(calculation_hide!AJ36)</f>
        <v>64.12</v>
      </c>
      <c r="M13" s="148">
        <f ca="1">INDIRECT(calculation_hide!AK36)</f>
        <v>56.55</v>
      </c>
      <c r="N13" s="148">
        <f ca="1">INDIRECT(calculation_hide!AL36)</f>
        <v>20.440000000000001</v>
      </c>
      <c r="O13" s="148">
        <f ca="1">INDIRECT(calculation_hide!AM36)</f>
        <v>8.26</v>
      </c>
      <c r="P13" s="148">
        <f ca="1">INDIRECT(calculation_hide!AN36)</f>
        <v>10.130000000000001</v>
      </c>
      <c r="Q13" s="150">
        <f ca="1">INDIRECT(calculation_hide!AO36)</f>
        <v>2.54</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Quarter 3 2025</v>
      </c>
      <c r="B14" s="148">
        <f ca="1">INDIRECT(calculation_hide!Z37)</f>
        <v>33.590000000000003</v>
      </c>
      <c r="C14" s="148">
        <f ca="1">INDIRECT(calculation_hide!AA37)</f>
        <v>0.27</v>
      </c>
      <c r="D14" s="148">
        <f ca="1">INDIRECT(calculation_hide!AB37)</f>
        <v>15.54</v>
      </c>
      <c r="E14" s="148">
        <f ca="1">INDIRECT(calculation_hide!AC37)</f>
        <v>8.58</v>
      </c>
      <c r="F14" s="148">
        <f ca="1">INDIRECT(calculation_hide!AD37)</f>
        <v>4.53</v>
      </c>
      <c r="G14" s="148">
        <f ca="1">INDIRECT(calculation_hide!AE37)</f>
        <v>1.77</v>
      </c>
      <c r="H14" s="148">
        <f ca="1">INDIRECT(calculation_hide!AF37)</f>
        <v>2.2000000000000002</v>
      </c>
      <c r="I14" s="150">
        <f ca="1">INDIRECT(calculation_hide!AG37)</f>
        <v>0.7</v>
      </c>
      <c r="J14" s="148">
        <f ca="1">INDIRECT(calculation_hide!AH37)</f>
        <v>162.85999999999999</v>
      </c>
      <c r="K14" s="148">
        <f ca="1">INDIRECT(calculation_hide!AI37)</f>
        <v>1.1299999999999999</v>
      </c>
      <c r="L14" s="148">
        <f ca="1">INDIRECT(calculation_hide!AJ37)</f>
        <v>62.18</v>
      </c>
      <c r="M14" s="148">
        <f ca="1">INDIRECT(calculation_hide!AK37)</f>
        <v>58.91</v>
      </c>
      <c r="N14" s="148">
        <f ca="1">INDIRECT(calculation_hide!AL37)</f>
        <v>20.5</v>
      </c>
      <c r="O14" s="148">
        <f ca="1">INDIRECT(calculation_hide!AM37)</f>
        <v>7.19</v>
      </c>
      <c r="P14" s="148">
        <f ca="1">INDIRECT(calculation_hide!AN37)</f>
        <v>10.16</v>
      </c>
      <c r="Q14" s="150">
        <f ca="1">INDIRECT(calculation_hide!AO37)</f>
        <v>2.79</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4 2025 [provisional]</v>
      </c>
      <c r="B15" s="148">
        <f ca="1">INDIRECT(calculation_hide!Z38)</f>
        <v>43.620000000000005</v>
      </c>
      <c r="C15" s="148">
        <f ca="1">INDIRECT(calculation_hide!AA38)</f>
        <v>0.27</v>
      </c>
      <c r="D15" s="148">
        <f ca="1">INDIRECT(calculation_hide!AB38)</f>
        <v>15.399999999999999</v>
      </c>
      <c r="E15" s="148">
        <f ca="1">INDIRECT(calculation_hide!AC38)</f>
        <v>17.330000000000002</v>
      </c>
      <c r="F15" s="148">
        <f ca="1">INDIRECT(calculation_hide!AD38)</f>
        <v>5.49</v>
      </c>
      <c r="G15" s="148">
        <f ca="1">INDIRECT(calculation_hide!AE38)</f>
        <v>1.8199999999999998</v>
      </c>
      <c r="H15" s="148">
        <f ca="1">INDIRECT(calculation_hide!AF38)</f>
        <v>2.76</v>
      </c>
      <c r="I15" s="152">
        <f ca="1">INDIRECT(calculation_hide!AG38)</f>
        <v>0.55000000000000004</v>
      </c>
      <c r="J15" s="148">
        <f ca="1">INDIRECT(calculation_hide!AH38)</f>
        <v>163.10000000000002</v>
      </c>
      <c r="K15" s="148">
        <f ca="1">INDIRECT(calculation_hide!AI38)</f>
        <v>1.06</v>
      </c>
      <c r="L15" s="148">
        <f ca="1">INDIRECT(calculation_hide!AJ38)</f>
        <v>61.57</v>
      </c>
      <c r="M15" s="148">
        <f ca="1">INDIRECT(calculation_hide!AK38)</f>
        <v>61</v>
      </c>
      <c r="N15" s="148">
        <f ca="1">INDIRECT(calculation_hide!AL38)</f>
        <v>20.350000000000001</v>
      </c>
      <c r="O15" s="148">
        <f ca="1">INDIRECT(calculation_hide!AM38)</f>
        <v>7.11</v>
      </c>
      <c r="P15" s="148">
        <f ca="1">INDIRECT(calculation_hide!AN38)</f>
        <v>9.8000000000000007</v>
      </c>
      <c r="Q15" s="152">
        <f ca="1">INDIRECT(calculation_hide!AO38)</f>
        <v>2.21</v>
      </c>
      <c r="R15" s="24"/>
      <c r="S15" s="24"/>
      <c r="T15" s="24"/>
      <c r="U15" s="24"/>
      <c r="V15" s="24"/>
      <c r="W15" s="24"/>
      <c r="X15" s="24"/>
      <c r="Z15" s="52"/>
      <c r="AA15" s="52"/>
      <c r="AB15" s="52"/>
      <c r="AC15" s="52"/>
      <c r="AD15" s="52"/>
      <c r="AE15" s="52"/>
      <c r="AF15" s="52"/>
      <c r="AG15" s="52"/>
    </row>
    <row r="16" spans="1:33" ht="15" customHeight="1" x14ac:dyDescent="0.25">
      <c r="A16" s="143" t="s">
        <v>578</v>
      </c>
      <c r="B16" s="125" t="str">
        <f ca="1">IF(((B15-B11)/B11*100)&gt;100,"(+) ",IF(((B15-B11)/B11*100)&lt;-100,"(-)",IF(ROUND(((B15-B11)/B11*100),1)=0,"- ",IF(((B15-B11)/B11*100)&gt;0,TEXT(((B15-B11)/B11*100),"+0.0 "),TEXT(((B15-B11)/B11*100),"0.0 ")))))</f>
        <v xml:space="preserve">-3.5 </v>
      </c>
      <c r="C16" s="125" t="str">
        <f ca="1">IF(((C15-C11)/C11*100)&gt;100,"(+) ",IF(((C15-C11)/C11*100)&lt;-100,"(-)",IF(ROUND(((C15-C11)/C11*100),1)=0,"- ",IF(((C15-C11)/C11*100)&gt;0,TEXT(((C15-C11)/C11*100),"+0.0 "),TEXT(((C15-C11)/C11*100),"0.0 ")))))</f>
        <v xml:space="preserve">- </v>
      </c>
      <c r="D16" s="125" t="str">
        <f t="shared" ref="D16:Q16" ca="1" si="9">IF(((D15-D11)/D11*100)&gt;100,"(+) ",IF(((D15-D11)/D11*100)&lt;-100,"(-)",IF(ROUND(((D15-D11)/D11*100),1)=0,"- ",IF(((D15-D11)/D11*100)&gt;0,TEXT(((D15-D11)/D11*100),"+0.0 "),TEXT(((D15-D11)/D11*100),"0.0 ")))))</f>
        <v xml:space="preserve">-2.0 </v>
      </c>
      <c r="E16" s="125" t="str">
        <f t="shared" ca="1" si="9"/>
        <v xml:space="preserve">-7.0 </v>
      </c>
      <c r="F16" s="125" t="str">
        <f t="shared" ca="1" si="9"/>
        <v xml:space="preserve">-1.6 </v>
      </c>
      <c r="G16" s="125" t="str">
        <f t="shared" ca="1" si="9"/>
        <v xml:space="preserve">-13.3 </v>
      </c>
      <c r="H16" s="125" t="str">
        <f t="shared" ca="1" si="9"/>
        <v xml:space="preserve">+20.0 </v>
      </c>
      <c r="I16" s="128" t="str">
        <f t="shared" ca="1" si="9"/>
        <v xml:space="preserve">-9.8 </v>
      </c>
      <c r="J16" s="125" t="str">
        <f t="shared" ca="1" si="9"/>
        <v xml:space="preserve">-3.2 </v>
      </c>
      <c r="K16" s="125" t="str">
        <f t="shared" ca="1" si="9"/>
        <v xml:space="preserve">-0.9 </v>
      </c>
      <c r="L16" s="125" t="str">
        <f t="shared" ca="1" si="9"/>
        <v xml:space="preserve">-2.0 </v>
      </c>
      <c r="M16" s="125" t="str">
        <f t="shared" ca="1" si="9"/>
        <v xml:space="preserve">-6.7 </v>
      </c>
      <c r="N16" s="125" t="str">
        <f t="shared" ca="1" si="9"/>
        <v xml:space="preserve">-1.0 </v>
      </c>
      <c r="O16" s="125" t="str">
        <f t="shared" ca="1" si="9"/>
        <v xml:space="preserve">-12.9 </v>
      </c>
      <c r="P16" s="125" t="str">
        <f t="shared" ca="1" si="9"/>
        <v xml:space="preserve">+22.5 </v>
      </c>
      <c r="Q16" s="128" t="str">
        <f t="shared" ca="1" si="9"/>
        <v xml:space="preserve">-8.7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1"/>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572</v>
      </c>
    </row>
    <row r="2" spans="1:19" s="3" customFormat="1" ht="20.25" customHeight="1" x14ac:dyDescent="0.35">
      <c r="A2" s="3" t="s">
        <v>15</v>
      </c>
    </row>
    <row r="3" spans="1:19" s="3" customFormat="1" ht="20.25" customHeight="1" x14ac:dyDescent="0.35">
      <c r="A3" s="3" t="s">
        <v>124</v>
      </c>
    </row>
    <row r="4" spans="1:19" s="3" customFormat="1" ht="20.25" customHeight="1" x14ac:dyDescent="0.35">
      <c r="A4" s="3" t="s">
        <v>125</v>
      </c>
    </row>
    <row r="5" spans="1:19" s="103" customFormat="1" ht="80.25" customHeight="1" x14ac:dyDescent="0.35">
      <c r="A5" s="116" t="s">
        <v>75</v>
      </c>
      <c r="B5" s="117" t="s">
        <v>450</v>
      </c>
      <c r="C5" s="118" t="s">
        <v>451</v>
      </c>
      <c r="D5" s="118" t="s">
        <v>452</v>
      </c>
      <c r="E5" s="118" t="s">
        <v>453</v>
      </c>
      <c r="F5" s="118" t="s">
        <v>454</v>
      </c>
      <c r="G5" s="119" t="s">
        <v>128</v>
      </c>
      <c r="H5" s="118" t="s">
        <v>455</v>
      </c>
      <c r="I5" s="120" t="s">
        <v>129</v>
      </c>
      <c r="J5" s="117" t="s">
        <v>456</v>
      </c>
      <c r="K5" s="118" t="s">
        <v>70</v>
      </c>
      <c r="L5" s="118" t="s">
        <v>71</v>
      </c>
      <c r="M5" s="118" t="s">
        <v>457</v>
      </c>
      <c r="N5" s="118" t="s">
        <v>458</v>
      </c>
      <c r="O5" s="119" t="s">
        <v>460</v>
      </c>
      <c r="P5" s="118" t="s">
        <v>461</v>
      </c>
      <c r="Q5" s="120" t="s">
        <v>462</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237.89</v>
      </c>
      <c r="K10" s="165">
        <f>ROUND((SUM(Month!K55:K66)/12),2)</f>
        <v>36.81</v>
      </c>
      <c r="L10" s="165">
        <f>ROUND((SUM(Month!L55:L66)/12),2)</f>
        <v>77.489999999999995</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229.62</v>
      </c>
      <c r="C13" s="165">
        <f>SUM(Month!C91:C102)</f>
        <v>37.72</v>
      </c>
      <c r="D13" s="165">
        <f>SUM(Month!D91:D102)</f>
        <v>73.490000000000009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234.83</v>
      </c>
      <c r="K13" s="165">
        <f>ROUND((SUM(Month!K91:K102)/12),2)</f>
        <v>39.79</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234.27999999999997</v>
      </c>
      <c r="K14" s="165">
        <f>ROUND((SUM(Month!K103:K114)/12),2)</f>
        <v>41.72</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236.83</v>
      </c>
      <c r="K15" s="165">
        <f>ROUND((SUM(Month!K115:K126)/12),2)</f>
        <v>40.619999999999997</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238.91</v>
      </c>
      <c r="K16" s="165">
        <f>ROUND((SUM(Month!K127:K138)/12),2)</f>
        <v>41.56</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234.7</v>
      </c>
      <c r="K17" s="165">
        <f>ROUND((SUM(Month!K139:K150)/12),2)</f>
        <v>44.78</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232.24999999999997</v>
      </c>
      <c r="K18" s="165">
        <f>ROUND((SUM(Month!K151:K162)/12),2)</f>
        <v>43.2</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210.75</v>
      </c>
      <c r="K20" s="165">
        <f>ROUND((SUM(Month!K175:K186)/12),2)</f>
        <v>30.5</v>
      </c>
      <c r="L20" s="165">
        <f>ROUND((SUM(Month!L175:L186)/12),2)</f>
        <v>71.010000000000005</v>
      </c>
      <c r="M20" s="165">
        <f>ROUND((SUM(Month!M175:M186)/12),2)</f>
        <v>85.8</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210.43999999999997</v>
      </c>
      <c r="K21" s="165">
        <f>ROUND((SUM(Month!K187:K198)/12),2)</f>
        <v>29.78</v>
      </c>
      <c r="L21" s="165">
        <f>ROUND((SUM(Month!L187:L198)/12),2)</f>
        <v>70.959999999999994</v>
      </c>
      <c r="M21" s="165">
        <f>ROUND((SUM(Month!M187:M198)/12),2)</f>
        <v>86.78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208.10999999999999</v>
      </c>
      <c r="K22" s="165">
        <f>ROUND((SUM(Month!K199:K210)/12),2)</f>
        <v>33.130000000000003</v>
      </c>
      <c r="L22" s="165">
        <f>ROUND((SUM(Month!L199:L210)/12),2)</f>
        <v>68.47</v>
      </c>
      <c r="M22" s="165">
        <f>ROUND((SUM(Month!M199:M210)/12),2)</f>
        <v>80.62</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206.72000000000003</v>
      </c>
      <c r="K23" s="165">
        <f>ROUND((SUM(Month!K211:K222)/12),2)</f>
        <v>40.619999999999997</v>
      </c>
      <c r="L23" s="165">
        <f>ROUND((SUM(Month!L211:L222)/12),2)</f>
        <v>67.819999999999993</v>
      </c>
      <c r="M23" s="165">
        <f>ROUND((SUM(Month!M211:M222)/12),2)</f>
        <v>71.67</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202.74000000000004</v>
      </c>
      <c r="K24" s="165">
        <f>ROUND((SUM(Month!K223:K234)/12),2)</f>
        <v>37.51</v>
      </c>
      <c r="L24" s="165">
        <f>ROUND((SUM(Month!L223:L234)/12),2)</f>
        <v>66.989999999999995</v>
      </c>
      <c r="M24" s="165">
        <f>ROUND((SUM(Month!M223:M234)/12),2)</f>
        <v>69.430000000000007</v>
      </c>
      <c r="N24" s="165">
        <f>ROUND((SUM(Month!N223:N234)/12),2)</f>
        <v>9.11</v>
      </c>
      <c r="O24" s="165">
        <f>ROUND((SUM(Month!O223:O234)/12),2)</f>
        <v>15.44</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198.99</v>
      </c>
      <c r="K25" s="165">
        <f>ROUND((SUM(Month!K235:K246)/12),2)</f>
        <v>32.700000000000003</v>
      </c>
      <c r="L25" s="165">
        <f>ROUND((SUM(Month!L235:L246)/12),2)</f>
        <v>66.8</v>
      </c>
      <c r="M25" s="165">
        <f>ROUND((SUM(Month!M235:M246)/12),2)</f>
        <v>69.56</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195.5</v>
      </c>
      <c r="K26" s="165">
        <f>ROUND((SUM(Month!K247:K258)/12),2)</f>
        <v>25.38</v>
      </c>
      <c r="L26" s="165">
        <f>ROUND((SUM(Month!L247:L258)/12),2)</f>
        <v>67.09</v>
      </c>
      <c r="M26" s="165">
        <f>ROUND((SUM(Month!M247:M258)/12),2)</f>
        <v>68.64</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191.83999999999997</v>
      </c>
      <c r="K27" s="165">
        <f>ROUND((SUM(Quarter!K91:K94)/4),2)</f>
        <v>12.79</v>
      </c>
      <c r="L27" s="165">
        <f>ROUND((SUM(Quarter!L91:L94)/4),2)</f>
        <v>68.53</v>
      </c>
      <c r="M27" s="165">
        <f>ROUND((SUM(Quarter!M91:M94)/4),2)</f>
        <v>75.52</v>
      </c>
      <c r="N27" s="165">
        <f>ROUND((SUM(Quarter!N91:N94)/4),2)</f>
        <v>13.5</v>
      </c>
      <c r="O27" s="165">
        <f>ROUND((SUM(Quarter!O91:O94)/4),2)</f>
        <v>15.42</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192.95999999999998</v>
      </c>
      <c r="K28" s="165">
        <f>ROUND((SUM(Quarter!K95:K98)/4),2)</f>
        <v>10.49</v>
      </c>
      <c r="L28" s="165">
        <f>ROUND((SUM(Quarter!L95:L98)/4),2)</f>
        <v>69.790000000000006</v>
      </c>
      <c r="M28" s="165">
        <f>ROUND((SUM(Quarter!M95:M98)/4),2)</f>
        <v>76.290000000000006</v>
      </c>
      <c r="N28" s="165">
        <f>ROUND((SUM(Quarter!N95:N98)/4),2)</f>
        <v>14.23</v>
      </c>
      <c r="O28" s="165">
        <f>ROUND((SUM(Quarter!O95:O98)/4),2)</f>
        <v>15.13</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190.57999999999996</v>
      </c>
      <c r="K29" s="165">
        <f>ROUND((SUM(Quarter!K99:K102)/4),2)</f>
        <v>8.58</v>
      </c>
      <c r="L29" s="165">
        <f>ROUND((SUM(Quarter!L99:L102)/4),2)</f>
        <v>68.86</v>
      </c>
      <c r="M29" s="165">
        <f>ROUND((SUM(Quarter!M99:M102)/4),2)</f>
        <v>74.89</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184.67999999999998</v>
      </c>
      <c r="K30" s="165">
        <f>ROUND((SUM(Quarter!K103:K106)/4),2)</f>
        <v>6.18</v>
      </c>
      <c r="L30" s="165">
        <f>ROUND((SUM(Quarter!L103:L106)/4),2)</f>
        <v>67.16</v>
      </c>
      <c r="M30" s="165">
        <f>ROUND((SUM(Quarter!M103:M106)/4),2)</f>
        <v>73.36</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167.33</v>
      </c>
      <c r="K31" s="165">
        <f>ROUND((SUM(Quarter!K107:K110)/4),2)</f>
        <v>5.79</v>
      </c>
      <c r="L31" s="165">
        <f>ROUND((SUM(Quarter!L107:L110)/4),2)</f>
        <v>51.81</v>
      </c>
      <c r="M31" s="165">
        <f>ROUND((SUM(Quarter!M107:M110)/4),2)</f>
        <v>71.8</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170.54</v>
      </c>
      <c r="K32" s="165">
        <f>ROUND((SUM(Quarter!K111:K114)/4),2)</f>
        <v>5.66</v>
      </c>
      <c r="L32" s="165">
        <f>ROUND((SUM(Quarter!L111:L114)/4),2)</f>
        <v>54.44</v>
      </c>
      <c r="M32" s="165">
        <f>ROUND((SUM(Quarter!M111:M114)/4),2)</f>
        <v>72.83</v>
      </c>
      <c r="N32" s="165">
        <f>ROUND((SUM(Quarter!N111:N114)/4),2)</f>
        <v>18.45</v>
      </c>
      <c r="O32" s="165">
        <f>ROUND((SUM(Quarter!O111:O114)/4),2)</f>
        <v>9.94</v>
      </c>
      <c r="P32" s="165">
        <f>ROUND((SUM(Quarter!P111:P114)/4),2)</f>
        <v>7.1</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171.42999999999998</v>
      </c>
      <c r="K33" s="165">
        <f>ROUND((SUM(Quarter!K115:K118)/4),2)</f>
        <v>5.35</v>
      </c>
      <c r="L33" s="165">
        <f>ROUND((SUM(Quarter!L115:L118)/4),2)</f>
        <v>59.64</v>
      </c>
      <c r="M33" s="165">
        <f>ROUND((SUM(Quarter!M115:M118)/4),2)</f>
        <v>69.819999999999993</v>
      </c>
      <c r="N33" s="165">
        <f>ROUND((SUM(Quarter!N115:N118)/4),2)</f>
        <v>18.25</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166.37</v>
      </c>
      <c r="K34" s="165">
        <f>ROUND((SUM(Quarter!K119:K122)/4),2)</f>
        <v>4.59</v>
      </c>
      <c r="L34" s="165">
        <f>ROUND((SUM(Quarter!L119:L122)/4),2)</f>
        <v>61.18</v>
      </c>
      <c r="M34" s="165">
        <f>ROUND((SUM(Quarter!M119:M122)/4),2)</f>
        <v>62.33</v>
      </c>
      <c r="N34" s="165">
        <f>ROUND((SUM(Quarter!N119:N122)/4),2)</f>
        <v>18.64</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167.61</v>
      </c>
      <c r="K35" s="165">
        <f>ROUND((SUM(Quarter!K123:K126)/4),2)</f>
        <v>2.6</v>
      </c>
      <c r="L35" s="165">
        <f>ROUND((SUM(Quarter!L123:L126)/4),2)</f>
        <v>62.48</v>
      </c>
      <c r="M35" s="165">
        <f>ROUND((SUM(Quarter!M123:M126)/4),2)</f>
        <v>61.76</v>
      </c>
      <c r="N35" s="165">
        <f>ROUND((SUM(Quarter!N123:N126)/4),2)</f>
        <v>20.18</v>
      </c>
      <c r="O35" s="165">
        <f>ROUND((SUM(Quarter!O123:O126)/4),2)</f>
        <v>8.82</v>
      </c>
      <c r="P35" s="165">
        <f>ROUND((SUM(Quarter!P123:P126)/4),2)</f>
        <v>8.9</v>
      </c>
      <c r="Q35" s="167">
        <f>ROUND((SUM(Quarter!Q123:Q126)/4),2)</f>
        <v>2.87</v>
      </c>
    </row>
    <row r="36" spans="1:17" ht="15.5" x14ac:dyDescent="0.35">
      <c r="A36" s="115" t="s">
        <v>736</v>
      </c>
      <c r="B36" s="184">
        <f>SUM(C36:I36)</f>
        <v>161.1</v>
      </c>
      <c r="C36" s="165">
        <f>SUM(Quarter!C127:C130)</f>
        <v>1.19</v>
      </c>
      <c r="D36" s="165">
        <f>SUM(Quarter!D127:D130)</f>
        <v>61.94</v>
      </c>
      <c r="E36" s="165">
        <f>SUM(Quarter!E127:E130)</f>
        <v>57.75</v>
      </c>
      <c r="F36" s="165">
        <f>SUM(Quarter!F127:F130)</f>
        <v>20.310000000000002</v>
      </c>
      <c r="G36" s="165">
        <f>SUM(Quarter!G127:G130)</f>
        <v>7.8100000000000005</v>
      </c>
      <c r="H36" s="165">
        <f>SUM(Quarter!H127:H130)</f>
        <v>9.5300000000000011</v>
      </c>
      <c r="I36" s="167">
        <f>SUM(Quarter!I127:I130)</f>
        <v>2.5699999999999994</v>
      </c>
      <c r="J36" s="165">
        <f>SUM(K36:Q36)</f>
        <v>163.51</v>
      </c>
      <c r="K36" s="165">
        <f>ROUND((SUM(Quarter!K127:K130)/4),2)</f>
        <v>1.22</v>
      </c>
      <c r="L36" s="165">
        <f>ROUND((SUM(Quarter!L127:L130)/4),2)</f>
        <v>61.94</v>
      </c>
      <c r="M36" s="165">
        <f>ROUND((SUM(Quarter!M127:M130)/4),2)</f>
        <v>60.13</v>
      </c>
      <c r="N36" s="165">
        <f>ROUND((SUM(Quarter!N127:N130)/4),2)</f>
        <v>20.329999999999998</v>
      </c>
      <c r="O36" s="165">
        <f>ROUND((SUM(Quarter!O127:O130)/4),2)</f>
        <v>7.79</v>
      </c>
      <c r="P36" s="165">
        <f>ROUND((SUM(Quarter!P127:P130)/4),2)</f>
        <v>9.5399999999999991</v>
      </c>
      <c r="Q36" s="167">
        <f>ROUND((SUM(Quarter!Q127:Q130)/4),2)</f>
        <v>2.56</v>
      </c>
    </row>
    <row r="37" spans="1:17" ht="13.5" x14ac:dyDescent="0.35">
      <c r="D37" s="64"/>
      <c r="E37" s="64"/>
      <c r="F37" s="64"/>
      <c r="G37" s="64"/>
      <c r="H37" s="64"/>
      <c r="I37" s="64"/>
      <c r="J37" s="64"/>
      <c r="L37" s="60"/>
      <c r="M37" s="65"/>
      <c r="N37" s="65"/>
      <c r="O37" s="65"/>
      <c r="P37" s="65"/>
      <c r="Q37" s="65"/>
    </row>
    <row r="38" spans="1:17" ht="13" x14ac:dyDescent="0.3">
      <c r="A38" s="66"/>
      <c r="B38" s="176"/>
      <c r="C38" s="176"/>
      <c r="D38" s="176"/>
      <c r="E38" s="176"/>
      <c r="F38" s="176"/>
      <c r="G38" s="176"/>
      <c r="H38" s="176"/>
      <c r="I38" s="176"/>
      <c r="J38" s="176"/>
      <c r="K38" s="176"/>
      <c r="L38" s="176"/>
      <c r="M38" s="176"/>
      <c r="N38" s="176"/>
      <c r="O38" s="176"/>
      <c r="P38" s="176"/>
      <c r="Q38" s="176"/>
    </row>
    <row r="39" spans="1:17" ht="14.5" x14ac:dyDescent="0.35">
      <c r="A39"/>
      <c r="B39" s="176"/>
      <c r="C39" s="176"/>
      <c r="D39" s="176"/>
      <c r="E39" s="176"/>
      <c r="F39" s="176"/>
      <c r="G39" s="176"/>
      <c r="H39" s="176"/>
      <c r="I39" s="176"/>
      <c r="J39" s="176"/>
      <c r="K39" s="176"/>
      <c r="L39" s="176"/>
      <c r="M39" s="176"/>
      <c r="N39" s="176"/>
      <c r="O39" s="176"/>
      <c r="P39" s="176"/>
      <c r="Q39" s="176"/>
    </row>
    <row r="40" spans="1:17" ht="13.5" x14ac:dyDescent="0.35">
      <c r="L40" s="60"/>
    </row>
    <row r="41" spans="1:17" ht="13.5" x14ac:dyDescent="0.35">
      <c r="J41" s="197"/>
      <c r="L41"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6"/>
  <sheetViews>
    <sheetView showGridLines="0" zoomScaleNormal="100" workbookViewId="0">
      <pane xSplit="1" ySplit="6" topLeftCell="B127" activePane="bottomRight" state="frozen"/>
      <selection activeCell="G2" sqref="G2"/>
      <selection pane="topRight" activeCell="G2" sqref="G2"/>
      <selection pane="bottomLeft" activeCell="G2" sqref="G2"/>
      <selection pane="bottomRight" activeCell="B127" sqref="B127"/>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465</v>
      </c>
    </row>
    <row r="2" spans="1:33" s="3" customFormat="1" ht="20.25" customHeight="1" x14ac:dyDescent="0.35">
      <c r="A2" s="3" t="s">
        <v>15</v>
      </c>
    </row>
    <row r="3" spans="1:33" s="3" customFormat="1" ht="20.25" customHeight="1" x14ac:dyDescent="0.35">
      <c r="A3" s="3" t="s">
        <v>124</v>
      </c>
    </row>
    <row r="4" spans="1:33" s="3" customFormat="1" ht="20.25" customHeight="1" x14ac:dyDescent="0.35">
      <c r="A4" s="3" t="s">
        <v>125</v>
      </c>
    </row>
    <row r="5" spans="1:33" s="3" customFormat="1" ht="20.25" customHeight="1" x14ac:dyDescent="0.35">
      <c r="A5" s="3" t="s">
        <v>126</v>
      </c>
    </row>
    <row r="6" spans="1:33" s="103" customFormat="1" ht="96.75" customHeight="1" x14ac:dyDescent="0.35">
      <c r="A6" s="116" t="s">
        <v>36</v>
      </c>
      <c r="B6" s="117" t="s">
        <v>450</v>
      </c>
      <c r="C6" s="118" t="s">
        <v>451</v>
      </c>
      <c r="D6" s="118" t="s">
        <v>452</v>
      </c>
      <c r="E6" s="118" t="s">
        <v>453</v>
      </c>
      <c r="F6" s="118" t="s">
        <v>454</v>
      </c>
      <c r="G6" s="119" t="s">
        <v>128</v>
      </c>
      <c r="H6" s="118" t="s">
        <v>455</v>
      </c>
      <c r="I6" s="120" t="s">
        <v>129</v>
      </c>
      <c r="J6" s="117" t="s">
        <v>456</v>
      </c>
      <c r="K6" s="118" t="s">
        <v>70</v>
      </c>
      <c r="L6" s="118" t="s">
        <v>71</v>
      </c>
      <c r="M6" s="118" t="s">
        <v>457</v>
      </c>
      <c r="N6" s="118" t="s">
        <v>458</v>
      </c>
      <c r="O6" s="119" t="s">
        <v>460</v>
      </c>
      <c r="P6" s="118" t="s">
        <v>461</v>
      </c>
      <c r="Q6" s="120" t="s">
        <v>462</v>
      </c>
    </row>
    <row r="7" spans="1:33" ht="15.5" x14ac:dyDescent="0.35">
      <c r="A7" s="115" t="s">
        <v>466</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459</v>
      </c>
      <c r="I7" s="168" t="s">
        <v>459</v>
      </c>
      <c r="J7" s="165">
        <f>ROUND((SUM(Month!J7:J9)/3),2)</f>
        <v>230.91</v>
      </c>
      <c r="K7" s="165">
        <f>ROUND((SUM(Month!K7:K9)/3),2)</f>
        <v>54.13</v>
      </c>
      <c r="L7" s="165">
        <f>ROUND((SUM(Month!L7:L9)/3),2)</f>
        <v>77.19</v>
      </c>
      <c r="M7" s="165">
        <f>ROUND((SUM(Month!M7:M9)/3),2)</f>
        <v>78.5</v>
      </c>
      <c r="N7" s="165">
        <f>ROUND((SUM(Month!N7:N9)/3),2)</f>
        <v>1.72</v>
      </c>
      <c r="O7" s="165">
        <f>ROUND((SUM(Month!O7:O9)/3),2)</f>
        <v>19.37</v>
      </c>
      <c r="P7" s="165" t="s">
        <v>459</v>
      </c>
      <c r="Q7" s="168" t="s">
        <v>459</v>
      </c>
      <c r="R7" s="63"/>
      <c r="AA7" s="67"/>
      <c r="AB7" s="67"/>
      <c r="AC7" s="67"/>
      <c r="AD7" s="67"/>
      <c r="AE7" s="67"/>
      <c r="AF7" s="67"/>
      <c r="AG7" s="67"/>
    </row>
    <row r="8" spans="1:33" ht="15.5" x14ac:dyDescent="0.35">
      <c r="A8" s="115" t="s">
        <v>467</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459</v>
      </c>
      <c r="I8" s="168" t="s">
        <v>459</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459</v>
      </c>
      <c r="Q8" s="168" t="s">
        <v>459</v>
      </c>
      <c r="R8" s="63"/>
      <c r="AA8" s="67"/>
      <c r="AB8" s="67"/>
      <c r="AC8" s="67"/>
      <c r="AD8" s="67"/>
      <c r="AE8" s="67"/>
      <c r="AF8" s="67"/>
      <c r="AG8" s="67"/>
    </row>
    <row r="9" spans="1:33" ht="15.5" x14ac:dyDescent="0.35">
      <c r="A9" s="115" t="s">
        <v>468</v>
      </c>
      <c r="B9" s="165">
        <f>SUM(Month!B13:B15)</f>
        <v>44.57</v>
      </c>
      <c r="C9" s="165">
        <f>SUM(Month!C13:C15)</f>
        <v>9.91</v>
      </c>
      <c r="D9" s="165">
        <f>SUM(Month!D13:D15)</f>
        <v>18.209999999999997</v>
      </c>
      <c r="E9" s="165">
        <f>SUM(Month!E13:E15)</f>
        <v>10.74</v>
      </c>
      <c r="F9" s="165">
        <f>SUM(Month!F13:F15)</f>
        <v>0.42000000000000004</v>
      </c>
      <c r="G9" s="165">
        <f>SUM(Month!G13:G15)</f>
        <v>5.29</v>
      </c>
      <c r="H9" s="165" t="s">
        <v>459</v>
      </c>
      <c r="I9" s="168" t="s">
        <v>459</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459</v>
      </c>
      <c r="Q9" s="168" t="s">
        <v>459</v>
      </c>
      <c r="R9" s="63"/>
      <c r="AA9" s="67"/>
      <c r="AB9" s="67"/>
      <c r="AC9" s="67"/>
      <c r="AD9" s="67"/>
      <c r="AE9" s="67"/>
      <c r="AF9" s="67"/>
      <c r="AG9" s="67"/>
    </row>
    <row r="10" spans="1:33" ht="15.5" x14ac:dyDescent="0.35">
      <c r="A10" s="115" t="s">
        <v>469</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459</v>
      </c>
      <c r="I10" s="168" t="s">
        <v>459</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459</v>
      </c>
      <c r="Q10" s="168" t="s">
        <v>459</v>
      </c>
      <c r="R10" s="63"/>
      <c r="AA10" s="67"/>
      <c r="AB10" s="67"/>
      <c r="AC10" s="67"/>
      <c r="AD10" s="67"/>
      <c r="AE10" s="67"/>
      <c r="AF10" s="67"/>
      <c r="AG10" s="67"/>
    </row>
    <row r="11" spans="1:33" ht="15.5" x14ac:dyDescent="0.35">
      <c r="A11" s="115" t="s">
        <v>470</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459</v>
      </c>
      <c r="I11" s="168" t="s">
        <v>459</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459</v>
      </c>
      <c r="Q11" s="168" t="s">
        <v>459</v>
      </c>
      <c r="R11" s="63"/>
      <c r="AA11" s="67"/>
      <c r="AB11" s="67"/>
      <c r="AC11" s="67"/>
      <c r="AD11" s="67"/>
      <c r="AE11" s="67"/>
      <c r="AF11" s="67"/>
      <c r="AG11" s="67"/>
    </row>
    <row r="12" spans="1:33" ht="15.5" x14ac:dyDescent="0.35">
      <c r="A12" s="115" t="s">
        <v>471</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459</v>
      </c>
      <c r="I12" s="168" t="s">
        <v>459</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459</v>
      </c>
      <c r="Q12" s="168" t="s">
        <v>459</v>
      </c>
      <c r="R12" s="63"/>
      <c r="AA12" s="67"/>
      <c r="AB12" s="67"/>
      <c r="AC12" s="67"/>
      <c r="AD12" s="67"/>
      <c r="AE12" s="67"/>
      <c r="AF12" s="67"/>
      <c r="AG12" s="67"/>
    </row>
    <row r="13" spans="1:33" ht="15.5" x14ac:dyDescent="0.35">
      <c r="A13" s="115" t="s">
        <v>472</v>
      </c>
      <c r="B13" s="165">
        <f>SUM(Month!B25:B27)</f>
        <v>45.490000000000009</v>
      </c>
      <c r="C13" s="165">
        <f>SUM(Month!C25:C27)</f>
        <v>9.24</v>
      </c>
      <c r="D13" s="165">
        <f>SUM(Month!D25:D27)</f>
        <v>18.2</v>
      </c>
      <c r="E13" s="165">
        <f>SUM(Month!E25:E27)</f>
        <v>12.69</v>
      </c>
      <c r="F13" s="165">
        <f>SUM(Month!F25:F27)</f>
        <v>0.44999999999999996</v>
      </c>
      <c r="G13" s="165">
        <f>SUM(Month!G25:G27)</f>
        <v>4.91</v>
      </c>
      <c r="H13" s="165" t="s">
        <v>459</v>
      </c>
      <c r="I13" s="168" t="s">
        <v>459</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459</v>
      </c>
      <c r="Q13" s="168" t="s">
        <v>459</v>
      </c>
      <c r="R13" s="63"/>
      <c r="AA13" s="67"/>
      <c r="AB13" s="67"/>
      <c r="AC13" s="67"/>
      <c r="AD13" s="67"/>
      <c r="AE13" s="67"/>
      <c r="AF13" s="67"/>
      <c r="AG13" s="67"/>
    </row>
    <row r="14" spans="1:33" ht="15.5" x14ac:dyDescent="0.35">
      <c r="A14" s="115" t="s">
        <v>473</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459</v>
      </c>
      <c r="I14" s="168" t="s">
        <v>459</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459</v>
      </c>
      <c r="Q14" s="168" t="s">
        <v>459</v>
      </c>
      <c r="R14" s="63"/>
      <c r="AA14" s="67"/>
      <c r="AB14" s="67"/>
      <c r="AC14" s="67"/>
      <c r="AD14" s="67"/>
      <c r="AE14" s="67"/>
      <c r="AF14" s="67"/>
      <c r="AG14" s="67"/>
    </row>
    <row r="15" spans="1:33" ht="15.5" x14ac:dyDescent="0.35">
      <c r="A15" s="115" t="s">
        <v>474</v>
      </c>
      <c r="B15" s="165">
        <f>SUM(Month!B31:B33)</f>
        <v>64.599999999999994</v>
      </c>
      <c r="C15" s="165">
        <f>SUM(Month!C31:C33)</f>
        <v>11.95</v>
      </c>
      <c r="D15" s="165">
        <f>SUM(Month!D31:D33)</f>
        <v>18.47</v>
      </c>
      <c r="E15" s="165">
        <f>SUM(Month!E31:E33)</f>
        <v>27.44</v>
      </c>
      <c r="F15" s="165">
        <f>SUM(Month!F31:F33)</f>
        <v>0.48</v>
      </c>
      <c r="G15" s="165">
        <f>SUM(Month!G31:G33)</f>
        <v>5.9</v>
      </c>
      <c r="H15" s="165" t="s">
        <v>459</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459</v>
      </c>
      <c r="Q15" s="167">
        <f>ROUND((SUM(Month!Q31:Q33)/3),2)</f>
        <v>1.47</v>
      </c>
      <c r="R15" s="63"/>
      <c r="AA15" s="67"/>
      <c r="AB15" s="67"/>
      <c r="AC15" s="67"/>
      <c r="AD15" s="67"/>
      <c r="AE15" s="67"/>
      <c r="AF15" s="67"/>
      <c r="AG15" s="67"/>
    </row>
    <row r="16" spans="1:33" ht="15.5" x14ac:dyDescent="0.35">
      <c r="A16" s="115" t="s">
        <v>475</v>
      </c>
      <c r="B16" s="165">
        <f>SUM(Month!B34:B36)</f>
        <v>51.38</v>
      </c>
      <c r="C16" s="165">
        <f>SUM(Month!C34:C36)</f>
        <v>8.6900000000000013</v>
      </c>
      <c r="D16" s="165">
        <f>SUM(Month!D34:D36)</f>
        <v>18.36</v>
      </c>
      <c r="E16" s="165">
        <f>SUM(Month!E34:E36)</f>
        <v>17.77</v>
      </c>
      <c r="F16" s="165">
        <f>SUM(Month!F34:F36)</f>
        <v>0.48</v>
      </c>
      <c r="G16" s="165">
        <f>SUM(Month!G34:G36)</f>
        <v>5.73</v>
      </c>
      <c r="H16" s="165" t="s">
        <v>459</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459</v>
      </c>
      <c r="Q16" s="167">
        <f>ROUND((SUM(Month!Q34:Q36)/3),2)</f>
        <v>1.4</v>
      </c>
      <c r="R16" s="63"/>
      <c r="AA16" s="67"/>
      <c r="AB16" s="67"/>
      <c r="AC16" s="67"/>
      <c r="AD16" s="67"/>
      <c r="AE16" s="67"/>
      <c r="AF16" s="67"/>
      <c r="AG16" s="67"/>
    </row>
    <row r="17" spans="1:33" ht="15.5" x14ac:dyDescent="0.35">
      <c r="A17" s="115" t="s">
        <v>476</v>
      </c>
      <c r="B17" s="165">
        <f>SUM(Month!B37:B39)</f>
        <v>46.26</v>
      </c>
      <c r="C17" s="165">
        <f>SUM(Month!C37:C39)</f>
        <v>8.84</v>
      </c>
      <c r="D17" s="165">
        <f>SUM(Month!D37:D39)</f>
        <v>17.689999999999998</v>
      </c>
      <c r="E17" s="165">
        <f>SUM(Month!E37:E39)</f>
        <v>13.829999999999998</v>
      </c>
      <c r="F17" s="165">
        <f>SUM(Month!F37:F39)</f>
        <v>0.48</v>
      </c>
      <c r="G17" s="165">
        <f>SUM(Month!G37:G39)</f>
        <v>5.07</v>
      </c>
      <c r="H17" s="165" t="s">
        <v>459</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459</v>
      </c>
      <c r="Q17" s="167">
        <f>ROUND((SUM(Month!Q37:Q39)/3),2)</f>
        <v>1.37</v>
      </c>
      <c r="R17" s="63"/>
      <c r="AA17" s="67"/>
      <c r="AB17" s="67"/>
      <c r="AC17" s="67"/>
      <c r="AD17" s="67"/>
      <c r="AE17" s="67"/>
      <c r="AF17" s="67"/>
      <c r="AG17" s="67"/>
    </row>
    <row r="18" spans="1:33" ht="15.5" x14ac:dyDescent="0.35">
      <c r="A18" s="115" t="s">
        <v>477</v>
      </c>
      <c r="B18" s="165">
        <f>SUM(Month!B40:B42)</f>
        <v>61.89</v>
      </c>
      <c r="C18" s="165">
        <f>SUM(Month!C40:C42)</f>
        <v>11.79</v>
      </c>
      <c r="D18" s="165">
        <f>SUM(Month!D40:D42)</f>
        <v>19.080000000000002</v>
      </c>
      <c r="E18" s="165">
        <f>SUM(Month!E40:E42)</f>
        <v>24.89</v>
      </c>
      <c r="F18" s="165">
        <f>SUM(Month!F40:F42)</f>
        <v>0.48</v>
      </c>
      <c r="G18" s="165">
        <f>SUM(Month!G40:G42)</f>
        <v>5.29</v>
      </c>
      <c r="H18" s="165" t="s">
        <v>459</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459</v>
      </c>
      <c r="Q18" s="167">
        <f>ROUND((SUM(Month!Q40:Q42)/3),2)</f>
        <v>1.46</v>
      </c>
      <c r="R18" s="63"/>
      <c r="AA18" s="67"/>
      <c r="AB18" s="67"/>
      <c r="AC18" s="67"/>
      <c r="AD18" s="67"/>
      <c r="AE18" s="67"/>
      <c r="AF18" s="67"/>
      <c r="AG18" s="67"/>
    </row>
    <row r="19" spans="1:33" ht="15.5" x14ac:dyDescent="0.35">
      <c r="A19" s="115" t="s">
        <v>478</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479</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480</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481</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482</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239.16</v>
      </c>
      <c r="K23" s="165">
        <f>ROUND((SUM(Month!K55:K57)/3),2)</f>
        <v>35.53</v>
      </c>
      <c r="L23" s="165">
        <f>ROUND((SUM(Month!L55:L57)/3),2)</f>
        <v>78.89</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483</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484</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485</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486</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487</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488</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489</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490</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491</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492</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493</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494</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236.78000000000003</v>
      </c>
      <c r="K35" s="165">
        <f>ROUND((SUM(Month!K91:K93)/3),2)</f>
        <v>40.409999999999997</v>
      </c>
      <c r="L35" s="165">
        <f>ROUND((SUM(Month!L91:L93)/3),2)</f>
        <v>76.36</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495</v>
      </c>
      <c r="B36" s="165">
        <f>SUM(Month!B94:B96)</f>
        <v>52.629999999999995</v>
      </c>
      <c r="C36" s="165">
        <f>SUM(Month!C94:C96)</f>
        <v>7.41</v>
      </c>
      <c r="D36" s="165">
        <f>SUM(Month!D94:D96)</f>
        <v>18.720000000000002</v>
      </c>
      <c r="E36" s="165">
        <f>SUM(Month!E94:E96)</f>
        <v>20.52</v>
      </c>
      <c r="F36" s="165">
        <f>SUM(Month!F94:F96)</f>
        <v>0.69000000000000006</v>
      </c>
      <c r="G36" s="165">
        <f>SUM(Month!G94:G96)</f>
        <v>4.93</v>
      </c>
      <c r="H36" s="165">
        <f>SUM(Month!H94:H96)</f>
        <v>0.12</v>
      </c>
      <c r="I36" s="167">
        <f>SUM(Month!I94:I96)</f>
        <v>0.24</v>
      </c>
      <c r="J36" s="165">
        <f t="shared" si="0"/>
        <v>233.17999999999995</v>
      </c>
      <c r="K36" s="165">
        <f>ROUND((SUM(Month!K94:K96)/3),2)</f>
        <v>37.65</v>
      </c>
      <c r="L36" s="165">
        <f>ROUND((SUM(Month!L94:L96)/3),2)</f>
        <v>74.83</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496</v>
      </c>
      <c r="B37" s="165">
        <f>SUM(Month!B97:B99)</f>
        <v>48.290000000000006</v>
      </c>
      <c r="C37" s="165">
        <f>SUM(Month!C97:C99)</f>
        <v>7.73</v>
      </c>
      <c r="D37" s="165">
        <f>SUM(Month!D97:D99)</f>
        <v>18.59</v>
      </c>
      <c r="E37" s="165">
        <f>SUM(Month!E97:E99)</f>
        <v>16.41</v>
      </c>
      <c r="F37" s="165">
        <f>SUM(Month!F97:F99)</f>
        <v>0.69000000000000006</v>
      </c>
      <c r="G37" s="165">
        <f>SUM(Month!G97:G99)</f>
        <v>4.72</v>
      </c>
      <c r="H37" s="165">
        <f>SUM(Month!H97:H99)</f>
        <v>0.09</v>
      </c>
      <c r="I37" s="167">
        <f>SUM(Month!I97:I99)</f>
        <v>0.06</v>
      </c>
      <c r="J37" s="165">
        <f t="shared" si="0"/>
        <v>238.42999999999998</v>
      </c>
      <c r="K37" s="165">
        <f>ROUND((SUM(Month!K97:K99)/3),2)</f>
        <v>40.89</v>
      </c>
      <c r="L37" s="165">
        <f>ROUND((SUM(Month!L97:L99)/3),2)</f>
        <v>74.37</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497</v>
      </c>
      <c r="B38" s="165">
        <f>SUM(Month!B100:B102)</f>
        <v>62.110000000000007</v>
      </c>
      <c r="C38" s="165">
        <f>SUM(Month!C100:C102)</f>
        <v>11.55</v>
      </c>
      <c r="D38" s="165">
        <f>SUM(Month!D100:D102)</f>
        <v>17.09</v>
      </c>
      <c r="E38" s="165">
        <f>SUM(Month!E100:E102)</f>
        <v>27.56</v>
      </c>
      <c r="F38" s="165">
        <f>SUM(Month!F100:F102)</f>
        <v>0.69000000000000006</v>
      </c>
      <c r="G38" s="165">
        <f>SUM(Month!G100:G102)</f>
        <v>4.83</v>
      </c>
      <c r="H38" s="165">
        <f>SUM(Month!H100:H102)</f>
        <v>0.12</v>
      </c>
      <c r="I38" s="167">
        <f>SUM(Month!I100:I102)</f>
        <v>0.27</v>
      </c>
      <c r="J38" s="165">
        <f t="shared" si="0"/>
        <v>230.91</v>
      </c>
      <c r="K38" s="165">
        <f>ROUND((SUM(Month!K100:K102)/3),2)</f>
        <v>40.21</v>
      </c>
      <c r="L38" s="165">
        <f>ROUND((SUM(Month!L100:L102)/3),2)</f>
        <v>68.36</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498</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499</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236.72</v>
      </c>
      <c r="K40" s="165">
        <f>ROUND((SUM(Month!K106:K108)/3),2)</f>
        <v>46.14</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500</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234.79</v>
      </c>
      <c r="K41" s="165">
        <f>ROUND((SUM(Month!K109:K111)/3),2)</f>
        <v>42.5</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501</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235.29</v>
      </c>
      <c r="K42" s="165">
        <f>ROUND((SUM(Month!K112:K114)/3),2)</f>
        <v>38.74</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502</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503</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233.41000000000003</v>
      </c>
      <c r="K44" s="165">
        <f>ROUND((SUM(Month!K118:K120)/3),2)</f>
        <v>40.42</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504</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239.98999999999998</v>
      </c>
      <c r="K45" s="165">
        <f>ROUND((SUM(Month!K121:K123)/3),2)</f>
        <v>42.69</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505</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240.75999999999996</v>
      </c>
      <c r="K46" s="165">
        <f>ROUND((SUM(Month!K124:K126)/3),2)</f>
        <v>39.130000000000003</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506</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507</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v>
      </c>
      <c r="K48" s="165">
        <f>ROUND((SUM(Month!K130:K132)/3),2)</f>
        <v>40.75</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508</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236.14</v>
      </c>
      <c r="K49" s="165">
        <f>ROUND((SUM(Month!K133:K135)/3),2)</f>
        <v>38.68</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509</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238.77999999999997</v>
      </c>
      <c r="K50" s="165">
        <f>ROUND((SUM(Month!K136:K138)/3),2)</f>
        <v>43.65</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510</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511</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233.43999999999997</v>
      </c>
      <c r="K52" s="165">
        <f>ROUND((SUM(Month!K142:K144)/3),2)</f>
        <v>45.11</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512</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234.32000000000002</v>
      </c>
      <c r="K53" s="165">
        <f>ROUND((SUM(Month!K145:K147)/3),2)</f>
        <v>45.49</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513</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233.13999999999996</v>
      </c>
      <c r="K54" s="165">
        <f>ROUND((SUM(Month!K148:K150)/3),2)</f>
        <v>42.42</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514</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515</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233.09</v>
      </c>
      <c r="K56" s="165">
        <f>ROUND((SUM(Month!K154:K156)/3),2)</f>
        <v>43.54</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516</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234.94999999999996</v>
      </c>
      <c r="K57" s="165">
        <f>ROUND((SUM(Month!K157:K159)/3),2)</f>
        <v>43.32</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517</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229.09</v>
      </c>
      <c r="K58" s="165">
        <f>ROUND((SUM(Month!K160:K162)/3),2)</f>
        <v>42.77</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518</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519</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520</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521</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522</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211.73999999999998</v>
      </c>
      <c r="K63" s="165">
        <f>ROUND((SUM(Month!K175:K177)/3),2)</f>
        <v>34.56</v>
      </c>
      <c r="L63" s="165">
        <f>ROUND((SUM(Month!L175:L177)/3),2)</f>
        <v>72.16</v>
      </c>
      <c r="M63" s="165">
        <f>ROUND((SUM(Month!M175:M177)/3),2)</f>
        <v>82.49</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523</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209.81</v>
      </c>
      <c r="K64" s="165">
        <f>ROUND((SUM(Month!K178:K180)/3),2)</f>
        <v>30.96</v>
      </c>
      <c r="L64" s="165">
        <f>ROUND((SUM(Month!L178:L180)/3),2)</f>
        <v>71.77</v>
      </c>
      <c r="M64" s="165">
        <f>ROUND((SUM(Month!M178:M180)/3),2)</f>
        <v>83.19</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524</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208.93</v>
      </c>
      <c r="K65" s="165">
        <f>ROUND((SUM(Month!K181:K183)/3),2)</f>
        <v>28</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525</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212.48999999999998</v>
      </c>
      <c r="K66" s="165">
        <f>ROUND((SUM(Month!K184:K186)/3),2)</f>
        <v>28.5</v>
      </c>
      <c r="L66" s="165">
        <f>ROUND((SUM(Month!L184:L186)/3),2)</f>
        <v>70.22</v>
      </c>
      <c r="M66" s="165">
        <f>ROUND((SUM(Month!M184:M186)/3),2)</f>
        <v>90.29</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526</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207.62</v>
      </c>
      <c r="K67" s="165">
        <f>ROUND((SUM(Month!K187:K189)/3),2)</f>
        <v>26.46</v>
      </c>
      <c r="L67" s="165">
        <f>ROUND((SUM(Month!L187:L189)/3),2)</f>
        <v>69.34</v>
      </c>
      <c r="M67" s="165">
        <f>ROUND((SUM(Month!M187:M189)/3),2)</f>
        <v>88.25</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527</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209.20000000000002</v>
      </c>
      <c r="K68" s="165">
        <f>ROUND((SUM(Month!K190:K192)/3),2)</f>
        <v>29.27</v>
      </c>
      <c r="L68" s="165">
        <f>ROUND((SUM(Month!L190:L192)/3),2)</f>
        <v>70.44</v>
      </c>
      <c r="M68" s="165">
        <f>ROUND((SUM(Month!M190:M192)/3),2)</f>
        <v>88.93</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528</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210.95</v>
      </c>
      <c r="K69" s="165">
        <f>ROUND((SUM(Month!K193:K195)/3),2)</f>
        <v>32.049999999999997</v>
      </c>
      <c r="L69" s="165">
        <f>ROUND((SUM(Month!L193:L195)/3),2)</f>
        <v>70.739999999999995</v>
      </c>
      <c r="M69" s="165">
        <f>ROUND((SUM(Month!M193:M195)/3),2)</f>
        <v>86.65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529</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213.91</v>
      </c>
      <c r="K70" s="165">
        <f>ROUND((SUM(Month!K196:K198)/3),2)</f>
        <v>31.35</v>
      </c>
      <c r="L70" s="165">
        <f>ROUND((SUM(Month!L196:L198)/3),2)</f>
        <v>73.3</v>
      </c>
      <c r="M70" s="165">
        <f>ROUND((SUM(Month!M196:M198)/3),2)</f>
        <v>83.27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530</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210.06000000000003</v>
      </c>
      <c r="K71" s="165">
        <f>ROUND((SUM(Month!K199:K201)/3),2)</f>
        <v>32.9</v>
      </c>
      <c r="L71" s="165">
        <f>ROUND((SUM(Month!L199:L201)/3),2)</f>
        <v>67.180000000000007</v>
      </c>
      <c r="M71" s="165">
        <f>ROUND((SUM(Month!M199:M201)/3),2)</f>
        <v>83.12</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531</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206.72</v>
      </c>
      <c r="K72" s="165">
        <f>ROUND((SUM(Month!K202:K204)/3),2)</f>
        <v>30.79</v>
      </c>
      <c r="L72" s="165">
        <f>ROUND((SUM(Month!L202:L204)/3),2)</f>
        <v>68.55</v>
      </c>
      <c r="M72" s="165">
        <f>ROUND((SUM(Month!M202:M204)/3),2)</f>
        <v>80.67</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532</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206.15</v>
      </c>
      <c r="K73" s="165">
        <f>ROUND((SUM(Month!K205:K207)/3),2)</f>
        <v>31.6</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533</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209.47000000000003</v>
      </c>
      <c r="K74" s="165">
        <f>ROUND((SUM(Month!K208:K210)/3),2)</f>
        <v>37.22</v>
      </c>
      <c r="L74" s="165">
        <f>ROUND((SUM(Month!L208:L210)/3),2)</f>
        <v>69.97</v>
      </c>
      <c r="M74" s="165">
        <f>ROUND((SUM(Month!M208:M210)/3),2)</f>
        <v>77.11</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534</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206.71000000000004</v>
      </c>
      <c r="K75" s="165">
        <f>ROUND((SUM(Month!K211:K213)/3),2)</f>
        <v>39.74</v>
      </c>
      <c r="L75" s="165">
        <f>ROUND((SUM(Month!L211:L213)/3),2)</f>
        <v>67.56</v>
      </c>
      <c r="M75" s="165">
        <f>ROUND((SUM(Month!M211:M213)/3),2)</f>
        <v>73.36</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535</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208.14</v>
      </c>
      <c r="K76" s="165">
        <f>ROUND((SUM(Month!K214:K216)/3),2)</f>
        <v>41.78</v>
      </c>
      <c r="L76" s="165">
        <f>ROUND((SUM(Month!L214:L216)/3),2)</f>
        <v>66.83</v>
      </c>
      <c r="M76" s="165">
        <f>ROUND((SUM(Month!M214:M216)/3),2)</f>
        <v>73.53</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536</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208.03000000000003</v>
      </c>
      <c r="K77" s="165">
        <f>ROUND((SUM(Month!K217:K219)/3),2)</f>
        <v>42.97</v>
      </c>
      <c r="L77" s="165">
        <f>ROUND((SUM(Month!L217:L219)/3),2)</f>
        <v>68.400000000000006</v>
      </c>
      <c r="M77" s="165">
        <f>ROUND((SUM(Month!M217:M219)/3),2)</f>
        <v>69.739999999999995</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537</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204.01000000000002</v>
      </c>
      <c r="K78" s="165">
        <f>ROUND((SUM(Month!K220:K222)/3),2)</f>
        <v>37.979999999999997</v>
      </c>
      <c r="L78" s="165">
        <f>ROUND((SUM(Month!L220:L222)/3),2)</f>
        <v>68.510000000000005</v>
      </c>
      <c r="M78" s="165">
        <f>ROUND((SUM(Month!M220:M222)/3),2)</f>
        <v>70.05</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538</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194.72000000000003</v>
      </c>
      <c r="K79" s="165">
        <f>ROUND((SUM(Month!K223:K225)/3),2)</f>
        <v>32.770000000000003</v>
      </c>
      <c r="L79" s="165">
        <f>ROUND((SUM(Month!L223:L225)/3),2)</f>
        <v>62.77</v>
      </c>
      <c r="M79" s="165">
        <f>ROUND((SUM(Month!M223:M225)/3),2)</f>
        <v>70.81</v>
      </c>
      <c r="N79" s="165">
        <f>ROUND((SUM(Month!N223:N225)/3),2)</f>
        <v>9.6300000000000008</v>
      </c>
      <c r="O79" s="165">
        <f>ROUND((SUM(Month!O223:O225)/3),2)</f>
        <v>15.24</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539</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206.18</v>
      </c>
      <c r="K80" s="165">
        <f>ROUND((SUM(Month!K226:K228)/3),2)</f>
        <v>39.68</v>
      </c>
      <c r="L80" s="165">
        <f>ROUND((SUM(Month!L226:L228)/3),2)</f>
        <v>69.180000000000007</v>
      </c>
      <c r="M80" s="165">
        <f>ROUND((SUM(Month!M226:M228)/3),2)</f>
        <v>70.25</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540</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206.94</v>
      </c>
      <c r="K81" s="165">
        <f>ROUND((SUM(Month!K229:K231)/3),2)</f>
        <v>42.86</v>
      </c>
      <c r="L81" s="165">
        <f>ROUND((SUM(Month!L229:L231)/3),2)</f>
        <v>67.75</v>
      </c>
      <c r="M81" s="165">
        <f>ROUND((SUM(Month!M229:M231)/3),2)</f>
        <v>67.239999999999995</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541</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203.13</v>
      </c>
      <c r="K82" s="165">
        <f>ROUND((SUM(Month!K232:K234)/3),2)</f>
        <v>34.75</v>
      </c>
      <c r="L82" s="165">
        <f>ROUND((SUM(Month!L232:L234)/3),2)</f>
        <v>68.25</v>
      </c>
      <c r="M82" s="165">
        <f>ROUND((SUM(Month!M232:M234)/3),2)</f>
        <v>69.42</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542</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197.16</v>
      </c>
      <c r="K83" s="165">
        <f>ROUND((SUM(Month!K235:K237)/3),2)</f>
        <v>35.56</v>
      </c>
      <c r="L83" s="165">
        <f>ROUND((SUM(Month!L235:L237)/3),2)</f>
        <v>64.209999999999994</v>
      </c>
      <c r="M83" s="165">
        <f>ROUND((SUM(Month!M235:M237)/3),2)</f>
        <v>66.94</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543</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202.46</v>
      </c>
      <c r="K84" s="165">
        <f>ROUND((SUM(Month!K238:K240)/3),2)</f>
        <v>35.89</v>
      </c>
      <c r="L84" s="165">
        <f>ROUND((SUM(Month!L238:L240)/3),2)</f>
        <v>67.12</v>
      </c>
      <c r="M84" s="165">
        <f>ROUND((SUM(Month!M238:M240)/3),2)</f>
        <v>69.540000000000006</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544</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199.51000000000002</v>
      </c>
      <c r="K85" s="165">
        <f>ROUND((SUM(Month!K241:K243)/3),2)</f>
        <v>30.63</v>
      </c>
      <c r="L85" s="165">
        <f>ROUND((SUM(Month!L241:L243)/3),2)</f>
        <v>68.11</v>
      </c>
      <c r="M85" s="165">
        <f>ROUND((SUM(Month!M241:M243)/3),2)</f>
        <v>71.98</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545</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196.85000000000002</v>
      </c>
      <c r="K86" s="165">
        <f>ROUND((SUM(Month!K244:K246)/3),2)</f>
        <v>28.73</v>
      </c>
      <c r="L86" s="165">
        <f>ROUND((SUM(Month!L244:L246)/3),2)</f>
        <v>67.760000000000005</v>
      </c>
      <c r="M86" s="165">
        <f>ROUND((SUM(Month!M244:M246)/3),2)</f>
        <v>69.8</v>
      </c>
      <c r="N86" s="165">
        <f>ROUND((SUM(Month!N244:N246)/3),2)</f>
        <v>12.85</v>
      </c>
      <c r="O86" s="165">
        <f>ROUND((SUM(Month!O244:O246)/3),2)</f>
        <v>12.18</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546</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196.07000000000002</v>
      </c>
      <c r="K87" s="165">
        <f>ROUND((SUM(Month!K247:K249)/3),2)</f>
        <v>28.13</v>
      </c>
      <c r="L87" s="165">
        <f>ROUND((SUM(Month!L247:L249)/3),2)</f>
        <v>65.36</v>
      </c>
      <c r="M87" s="165">
        <f>ROUND((SUM(Month!M247:M249)/3),2)</f>
        <v>68.61</v>
      </c>
      <c r="N87" s="165">
        <f>ROUND((SUM(Month!N247:N249)/3),2)</f>
        <v>11.99</v>
      </c>
      <c r="O87" s="165">
        <f>ROUND((SUM(Month!O247:O249)/3),2)</f>
        <v>15.8</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547</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197.63000000000002</v>
      </c>
      <c r="K88" s="165">
        <f>ROUND((SUM(Month!K250:K252)/3),2)</f>
        <v>28.29</v>
      </c>
      <c r="L88" s="165">
        <f>ROUND((SUM(Month!L250:L252)/3),2)</f>
        <v>68.39</v>
      </c>
      <c r="M88" s="165">
        <f>ROUND((SUM(Month!M250:M252)/3),2)</f>
        <v>66.92</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548</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197.32000000000002</v>
      </c>
      <c r="K89" s="165">
        <f>ROUND((SUM(Month!K253:K255)/3),2)</f>
        <v>24.85</v>
      </c>
      <c r="L89" s="165">
        <f>ROUND((SUM(Month!L253:L255)/3),2)</f>
        <v>68.14</v>
      </c>
      <c r="M89" s="165">
        <f>ROUND((SUM(Month!M253:M255)/3),2)</f>
        <v>70.67</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549</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190.95000000000002</v>
      </c>
      <c r="K90" s="165">
        <f>ROUND((SUM(Month!K256:K258)/3),2)</f>
        <v>20.23</v>
      </c>
      <c r="L90" s="165">
        <f>ROUND((SUM(Month!L256:L258)/3),2)</f>
        <v>66.48</v>
      </c>
      <c r="M90" s="165">
        <f>ROUND((SUM(Month!M256:M258)/3),2)</f>
        <v>68.349999999999994</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550</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189.46000000000004</v>
      </c>
      <c r="K91" s="165">
        <f>ROUND((SUM(Month!K259:K261)/3),2)</f>
        <v>15.82</v>
      </c>
      <c r="L91" s="165">
        <f>ROUND((SUM(Month!L259:L261)/3),2)</f>
        <v>65.2</v>
      </c>
      <c r="M91" s="165">
        <f>ROUND((SUM(Month!M259:M261)/3),2)</f>
        <v>73.150000000000006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551</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194.33</v>
      </c>
      <c r="K92" s="165">
        <f>ROUND((SUM(Month!K262:K264)/3),2)</f>
        <v>12.7</v>
      </c>
      <c r="L92" s="165">
        <f>ROUND((SUM(Month!L262:L264)/3),2)</f>
        <v>69.239999999999995</v>
      </c>
      <c r="M92" s="165">
        <f>ROUND((SUM(Month!M262:M264)/3),2)</f>
        <v>77.34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552</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v>
      </c>
      <c r="K93" s="165">
        <f>ROUND((SUM(Month!K265:K267)/3),2)</f>
        <v>11.16</v>
      </c>
      <c r="L93" s="165">
        <f>ROUND((SUM(Month!L265:L267)/3),2)</f>
        <v>70.209999999999994</v>
      </c>
      <c r="M93" s="165">
        <f>ROUND((SUM(Month!M265:M267)/3),2)</f>
        <v>73.52</v>
      </c>
      <c r="N93" s="165">
        <f>ROUND((SUM(Month!N265:N267)/3),2)</f>
        <v>12.61</v>
      </c>
      <c r="O93" s="165">
        <f>ROUND((SUM(Month!O265:O267)/3),2)</f>
        <v>16.260000000000002</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553</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192.81000000000003</v>
      </c>
      <c r="K94" s="165">
        <f>ROUND((SUM(Month!K268:K270)/3),2)</f>
        <v>11.48</v>
      </c>
      <c r="L94" s="165">
        <f>ROUND((SUM(Month!L268:L270)/3),2)</f>
        <v>69.459999999999994</v>
      </c>
      <c r="M94" s="165">
        <f>ROUND((SUM(Month!M268:M270)/3),2)</f>
        <v>78.06</v>
      </c>
      <c r="N94" s="165">
        <f>ROUND((SUM(Month!N268:N270)/3),2)</f>
        <v>13.53</v>
      </c>
      <c r="O94" s="165">
        <f>ROUND((SUM(Month!O268:O270)/3),2)</f>
        <v>15.93</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554</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191.22000000000003</v>
      </c>
      <c r="K95" s="165">
        <f>ROUND((SUM(Month!K271:K273)/3),2)</f>
        <v>12.62</v>
      </c>
      <c r="L95" s="165">
        <f>ROUND((SUM(Month!L271:L273)/3),2)</f>
        <v>66.23</v>
      </c>
      <c r="M95" s="165">
        <f>ROUND((SUM(Month!M271:M273)/3),2)</f>
        <v>76.81</v>
      </c>
      <c r="N95" s="165">
        <f>ROUND((SUM(Month!N271:N273)/3),2)</f>
        <v>14.53</v>
      </c>
      <c r="O95" s="165">
        <f>ROUND((SUM(Month!O271:O273)/3),2)</f>
        <v>15.28</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555</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193.58</v>
      </c>
      <c r="K96" s="165">
        <f>ROUND((SUM(Month!K274:K276)/3),2)</f>
        <v>9.43</v>
      </c>
      <c r="L96" s="165">
        <f>ROUND((SUM(Month!L274:L276)/3),2)</f>
        <v>70.89</v>
      </c>
      <c r="M96" s="165">
        <f>ROUND((SUM(Month!M274:M276)/3),2)</f>
        <v>75.489999999999995</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556</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194.74999999999997</v>
      </c>
      <c r="K97" s="165">
        <f>ROUND((SUM(Month!K277:K279)/3),2)</f>
        <v>9.16</v>
      </c>
      <c r="L97" s="165">
        <f>ROUND((SUM(Month!L277:L279)/3),2)</f>
        <v>71.819999999999993</v>
      </c>
      <c r="M97" s="165">
        <f>ROUND((SUM(Month!M277:M279)/3),2)</f>
        <v>75.819999999999993</v>
      </c>
      <c r="N97" s="165">
        <f>ROUND((SUM(Month!N277:N279)/3),2)</f>
        <v>14.6</v>
      </c>
      <c r="O97" s="165">
        <f>ROUND((SUM(Month!O277:O279)/3),2)</f>
        <v>15.62</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557</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192.24</v>
      </c>
      <c r="K98" s="165">
        <f>ROUND((SUM(Month!K280:K282)/3),2)</f>
        <v>10.74</v>
      </c>
      <c r="L98" s="165">
        <f>ROUND((SUM(Month!L280:L282)/3),2)</f>
        <v>70.2</v>
      </c>
      <c r="M98" s="165">
        <f>ROUND((SUM(Month!M280:M282)/3),2)</f>
        <v>77.05</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558</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189.69</v>
      </c>
      <c r="K99" s="165">
        <f>ROUND((SUM(Month!K283:K285)/3),2)</f>
        <v>10.71</v>
      </c>
      <c r="L99" s="165">
        <f>ROUND((SUM(Month!L283:L285)/3),2)</f>
        <v>65.44</v>
      </c>
      <c r="M99" s="165">
        <f>ROUND((SUM(Month!M283:M285)/3),2)</f>
        <v>76.16</v>
      </c>
      <c r="N99" s="165">
        <f>ROUND((SUM(Month!N283:N285)/3),2)</f>
        <v>14.72</v>
      </c>
      <c r="O99" s="165">
        <f>ROUND((SUM(Month!O283:O285)/3),2)</f>
        <v>14.56</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559</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192.7</v>
      </c>
      <c r="K100" s="165">
        <f>ROUND((SUM(Month!K286:K288)/3),2)</f>
        <v>8.4700000000000006</v>
      </c>
      <c r="L100" s="165">
        <f>ROUND((SUM(Month!L286:L288)/3),2)</f>
        <v>69.55</v>
      </c>
      <c r="M100" s="165">
        <f>ROUND((SUM(Month!M286:M288)/3),2)</f>
        <v>76.099999999999994</v>
      </c>
      <c r="N100" s="165">
        <f>ROUND((SUM(Month!N286:N288)/3),2)</f>
        <v>15.91</v>
      </c>
      <c r="O100" s="165">
        <f>ROUND((SUM(Month!O286:O288)/3),2)</f>
        <v>14.61</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560</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191.75000000000003</v>
      </c>
      <c r="K101" s="165">
        <f>ROUND((SUM(Month!K289:K291)/3),2)</f>
        <v>7.53</v>
      </c>
      <c r="L101" s="165">
        <f>ROUND((SUM(Month!L289:L291)/3),2)</f>
        <v>70.510000000000005</v>
      </c>
      <c r="M101" s="165">
        <f>ROUND((SUM(Month!M289:M291)/3),2)</f>
        <v>73.5</v>
      </c>
      <c r="N101" s="165">
        <f>ROUND((SUM(Month!N289:N291)/3),2)</f>
        <v>17.11</v>
      </c>
      <c r="O101" s="165">
        <f>ROUND((SUM(Month!O289:O291)/3),2)</f>
        <v>15</v>
      </c>
      <c r="P101" s="165">
        <f>ROUND((SUM(Month!P289:P291)/3),2)</f>
        <v>6.41</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561</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188.14000000000001</v>
      </c>
      <c r="K102" s="165">
        <f>ROUND((SUM(Month!K292:K294)/3),2)</f>
        <v>7.6</v>
      </c>
      <c r="L102" s="165">
        <f>ROUND((SUM(Month!L292:L294)/3),2)</f>
        <v>69.92</v>
      </c>
      <c r="M102" s="165">
        <f>ROUND((SUM(Month!M292:M294)/3),2)</f>
        <v>73.78</v>
      </c>
      <c r="N102" s="165">
        <f>ROUND((SUM(Month!N292:N294)/3),2)</f>
        <v>16.64</v>
      </c>
      <c r="O102" s="165">
        <f>ROUND((SUM(Month!O292:O294)/3),2)</f>
        <v>12.08</v>
      </c>
      <c r="P102" s="165">
        <f>ROUND((SUM(Month!P292:P294)/3),2)</f>
        <v>6.86</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562</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182.74000000000004</v>
      </c>
      <c r="K103" s="165">
        <f>ROUND((SUM(Month!K295:K297)/3),2)</f>
        <v>6.23</v>
      </c>
      <c r="L103" s="165">
        <f>ROUND((SUM(Month!L295:L297)/3),2)</f>
        <v>65.73</v>
      </c>
      <c r="M103" s="165">
        <f>ROUND((SUM(Month!M295:M297)/3),2)</f>
        <v>74.430000000000007</v>
      </c>
      <c r="N103" s="165">
        <f>ROUND((SUM(Month!N295:N297)/3),2)</f>
        <v>15.5</v>
      </c>
      <c r="O103" s="165">
        <f>ROUND((SUM(Month!O295:O297)/3),2)</f>
        <v>12.18</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563</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187.98</v>
      </c>
      <c r="K104" s="165">
        <f>ROUND((SUM(Month!K298:K300)/3),2)</f>
        <v>6.59</v>
      </c>
      <c r="L104" s="165">
        <f>ROUND((SUM(Month!L298:L300)/3),2)</f>
        <v>68.680000000000007</v>
      </c>
      <c r="M104" s="165">
        <f>ROUND((SUM(Month!M298:M300)/3),2)</f>
        <v>75.540000000000006</v>
      </c>
      <c r="N104" s="165">
        <f>ROUND((SUM(Month!N298:N300)/3),2)</f>
        <v>17.079999999999998</v>
      </c>
      <c r="O104" s="165">
        <f>ROUND((SUM(Month!O298:O300)/3),2)</f>
        <v>11.37</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564</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181.96</v>
      </c>
      <c r="K105" s="165">
        <f>ROUND((SUM(Month!K301:K303)/3),2)</f>
        <v>6.02</v>
      </c>
      <c r="L105" s="165">
        <f>ROUND((SUM(Month!L301:L303)/3),2)</f>
        <v>67.13</v>
      </c>
      <c r="M105" s="165">
        <f>ROUND((SUM(Month!M301:M303)/3),2)</f>
        <v>69.98</v>
      </c>
      <c r="N105" s="165">
        <f>ROUND((SUM(Month!N301:N303)/3),2)</f>
        <v>17.420000000000002</v>
      </c>
      <c r="O105" s="165">
        <f>ROUND((SUM(Month!O301:O303)/3),2)</f>
        <v>11.89</v>
      </c>
      <c r="P105" s="165">
        <f>ROUND((SUM(Month!P301:P303)/3),2)</f>
        <v>7.99</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565</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185.96</v>
      </c>
      <c r="K106" s="165">
        <f>ROUND((SUM(Month!K304:K306)/3),2)</f>
        <v>5.88</v>
      </c>
      <c r="L106" s="165">
        <f>ROUND((SUM(Month!L304:L306)/3),2)</f>
        <v>67.08</v>
      </c>
      <c r="M106" s="165">
        <f>ROUND((SUM(Month!M304:M306)/3),2)</f>
        <v>73.48</v>
      </c>
      <c r="N106" s="165">
        <f>ROUND((SUM(Month!N304:N306)/3),2)</f>
        <v>17.989999999999998</v>
      </c>
      <c r="O106" s="165">
        <f>ROUND((SUM(Month!O304:O306)/3),2)</f>
        <v>12.9</v>
      </c>
      <c r="P106" s="165">
        <f>ROUND((SUM(Month!P304:P306)/3),2)</f>
        <v>6.89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566</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182.19</v>
      </c>
      <c r="K107" s="165">
        <f>ROUND((SUM(Month!K307:K309)/3),2)</f>
        <v>6.92</v>
      </c>
      <c r="L107" s="165">
        <f>ROUND((SUM(Month!L307:L309)/3),2)</f>
        <v>65.02</v>
      </c>
      <c r="M107" s="165">
        <f>ROUND((SUM(Month!M307:M309)/3),2)</f>
        <v>70.22</v>
      </c>
      <c r="N107" s="165">
        <f>ROUND((SUM(Month!N307:N309)/3),2)</f>
        <v>17.690000000000001</v>
      </c>
      <c r="O107" s="165">
        <f>ROUND((SUM(Month!O307:O309)/3),2)</f>
        <v>11.32</v>
      </c>
      <c r="P107" s="165">
        <f>ROUND((SUM(Month!P307:P309)/3),2)</f>
        <v>9.0299999999999994</v>
      </c>
      <c r="Q107" s="167">
        <f>ROUND((SUM(Month!Q307:Q309)/3),2)</f>
        <v>1.99</v>
      </c>
    </row>
    <row r="108" spans="1:33" ht="15.5" x14ac:dyDescent="0.35">
      <c r="A108" s="115" t="s">
        <v>567</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147.82</v>
      </c>
      <c r="K108" s="165">
        <f>ROUND((SUM(Month!K310:K312)/3),2)</f>
        <v>5.91</v>
      </c>
      <c r="L108" s="165">
        <f>ROUND((SUM(Month!L310:L312)/3),2)</f>
        <v>36.78</v>
      </c>
      <c r="M108" s="165">
        <f>ROUND((SUM(Month!M310:M312)/3),2)</f>
        <v>68.540000000000006</v>
      </c>
      <c r="N108" s="165">
        <f>ROUND((SUM(Month!N310:N312)/3),2)</f>
        <v>17.12</v>
      </c>
      <c r="O108" s="165">
        <f>ROUND((SUM(Month!O310:O312)/3),2)</f>
        <v>10.18</v>
      </c>
      <c r="P108" s="165">
        <f>ROUND((SUM(Month!P310:P312)/3),2)</f>
        <v>7.75</v>
      </c>
      <c r="Q108" s="167">
        <f>ROUND((SUM(Month!Q310:Q312)/3),2)</f>
        <v>1.54</v>
      </c>
    </row>
    <row r="109" spans="1:33" ht="15.5" x14ac:dyDescent="0.35">
      <c r="A109" s="115" t="s">
        <v>568</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167.74000000000004</v>
      </c>
      <c r="K109" s="165">
        <f>ROUND((SUM(Month!K313:K315)/3),2)</f>
        <v>5.39</v>
      </c>
      <c r="L109" s="165">
        <f>ROUND((SUM(Month!L313:L315)/3),2)</f>
        <v>52.28</v>
      </c>
      <c r="M109" s="165">
        <f>ROUND((SUM(Month!M313:M315)/3),2)</f>
        <v>73.73</v>
      </c>
      <c r="N109" s="165">
        <f>ROUND((SUM(Month!N313:N315)/3),2)</f>
        <v>17.489999999999998</v>
      </c>
      <c r="O109" s="165">
        <f>ROUND((SUM(Month!O313:O315)/3),2)</f>
        <v>9.7200000000000006</v>
      </c>
      <c r="P109" s="165">
        <f>ROUND((SUM(Month!P313:P315)/3),2)</f>
        <v>8.33</v>
      </c>
      <c r="Q109" s="167">
        <f>ROUND((SUM(Month!Q313:Q315)/3),2)</f>
        <v>0.8</v>
      </c>
    </row>
    <row r="110" spans="1:33" ht="15.5" x14ac:dyDescent="0.35">
      <c r="A110" s="115" t="s">
        <v>569</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v>
      </c>
      <c r="K110" s="165">
        <f>ROUND((SUM(Month!K316:K318)/3),2)</f>
        <v>4.93</v>
      </c>
      <c r="L110" s="165">
        <f>ROUND((SUM(Month!L316:L318)/3),2)</f>
        <v>53.14</v>
      </c>
      <c r="M110" s="165">
        <f>ROUND((SUM(Month!M316:M318)/3),2)</f>
        <v>74.69</v>
      </c>
      <c r="N110" s="165">
        <f>ROUND((SUM(Month!N316:N318)/3),2)</f>
        <v>17.690000000000001</v>
      </c>
      <c r="O110" s="165">
        <f>ROUND((SUM(Month!O316:O318)/3),2)</f>
        <v>11.63</v>
      </c>
      <c r="P110" s="165">
        <f>ROUND((SUM(Month!P316:P318)/3),2)</f>
        <v>7.59</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570</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162.88</v>
      </c>
      <c r="K111" s="165">
        <f>ROUND((SUM(Month!K319:K321)/3),2)</f>
        <v>5.27</v>
      </c>
      <c r="L111" s="165">
        <f>ROUND((SUM(Month!L319:L321)/3),2)</f>
        <v>45.98</v>
      </c>
      <c r="M111" s="165">
        <f>ROUND((SUM(Month!M319:M321)/3),2)</f>
        <v>73.64</v>
      </c>
      <c r="N111" s="165">
        <f>ROUND((SUM(Month!N319:N321)/3),2)</f>
        <v>18.239999999999998</v>
      </c>
      <c r="O111" s="165">
        <f>ROUND((SUM(Month!O319:O321)/3),2)</f>
        <v>10.210000000000001</v>
      </c>
      <c r="P111" s="165">
        <f>ROUND((SUM(Month!P319:P321)/3),2)</f>
        <v>7.37</v>
      </c>
      <c r="Q111" s="167">
        <f>ROUND((SUM(Month!Q319:Q321)/3),2)</f>
        <v>2.17</v>
      </c>
    </row>
    <row r="112" spans="1:33" ht="15.5" x14ac:dyDescent="0.35">
      <c r="A112" s="115" t="s">
        <v>571</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169.67</v>
      </c>
      <c r="K112" s="165">
        <f>ROUND((SUM(Month!K322:K324)/3),2)</f>
        <v>6.15</v>
      </c>
      <c r="L112" s="165">
        <f>ROUND((SUM(Month!L322:L324)/3),2)</f>
        <v>54.35</v>
      </c>
      <c r="M112" s="165">
        <f>ROUND((SUM(Month!M322:M324)/3),2)</f>
        <v>71.56</v>
      </c>
      <c r="N112" s="165">
        <f>ROUND((SUM(Month!N322:N324)/3),2)</f>
        <v>18.7</v>
      </c>
      <c r="O112" s="165">
        <f>ROUND((SUM(Month!O322:O324)/3),2)</f>
        <v>9.8699999999999992</v>
      </c>
      <c r="P112" s="165">
        <f>ROUND((SUM(Month!P322:P324)/3),2)</f>
        <v>6.95</v>
      </c>
      <c r="Q112" s="167">
        <f>ROUND((SUM(Month!Q322:Q324)/3),2)</f>
        <v>2.09</v>
      </c>
    </row>
    <row r="113" spans="1:19" ht="15.5" x14ac:dyDescent="0.35">
      <c r="A113" s="115" t="s">
        <v>583</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173.11</v>
      </c>
      <c r="K113" s="165">
        <f>ROUND((SUM(Month!K325:K327)/3),2)</f>
        <v>5.86</v>
      </c>
      <c r="L113" s="165">
        <f>ROUND((SUM(Month!L325:L327)/3),2)</f>
        <v>56.9</v>
      </c>
      <c r="M113" s="165">
        <f>ROUND((SUM(Month!M325:M327)/3),2)</f>
        <v>73.84</v>
      </c>
      <c r="N113" s="165">
        <f>ROUND((SUM(Month!N325:N327)/3),2)</f>
        <v>18.03</v>
      </c>
      <c r="O113" s="165">
        <f>ROUND((SUM(Month!O325:O327)/3),2)</f>
        <v>9.58</v>
      </c>
      <c r="P113" s="165">
        <f>ROUND((SUM(Month!P325:P327)/3),2)</f>
        <v>6.25</v>
      </c>
      <c r="Q113" s="167">
        <f>ROUND((SUM(Month!Q325:Q327)/3),2)</f>
        <v>2.65</v>
      </c>
    </row>
    <row r="114" spans="1:19" ht="15.5" x14ac:dyDescent="0.35">
      <c r="A114" s="115" t="s">
        <v>586</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176.48000000000002</v>
      </c>
      <c r="K114" s="165">
        <f>ROUND((SUM(Month!K328:K330)/3),2)</f>
        <v>5.34</v>
      </c>
      <c r="L114" s="165">
        <f>ROUND((SUM(Month!L328:L330)/3),2)</f>
        <v>60.53</v>
      </c>
      <c r="M114" s="165">
        <f>ROUND((SUM(Month!M328:M330)/3),2)</f>
        <v>72.290000000000006</v>
      </c>
      <c r="N114" s="165">
        <f>ROUND((SUM(Month!N328:N330)/3),2)</f>
        <v>18.84</v>
      </c>
      <c r="O114" s="165">
        <f>ROUND((SUM(Month!O328:O330)/3),2)</f>
        <v>10.11</v>
      </c>
      <c r="P114" s="165">
        <f>ROUND((SUM(Month!P328:P330)/3),2)</f>
        <v>7.81</v>
      </c>
      <c r="Q114" s="167">
        <f>ROUND((SUM(Month!Q328:Q330)/3),2)</f>
        <v>1.56</v>
      </c>
    </row>
    <row r="115" spans="1:19" ht="15.5" x14ac:dyDescent="0.35">
      <c r="A115" s="115" t="s">
        <v>603</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169.85</v>
      </c>
      <c r="K115" s="165">
        <f>ROUND((SUM(Month!K331:K333)/3),2)</f>
        <v>5.7</v>
      </c>
      <c r="L115" s="165">
        <f>ROUND((SUM(Month!L331:L333)/3),2)</f>
        <v>56.96</v>
      </c>
      <c r="M115" s="165">
        <f>ROUND((SUM(Month!M331:M333)/3),2)</f>
        <v>67.31</v>
      </c>
      <c r="N115" s="165">
        <f>ROUND((SUM(Month!N331:N333)/3),2)</f>
        <v>18.600000000000001</v>
      </c>
      <c r="O115" s="165">
        <f>ROUND((SUM(Month!O331:O333)/3),2)</f>
        <v>11.14</v>
      </c>
      <c r="P115" s="165">
        <f>ROUND((SUM(Month!P331:P333)/3),2)</f>
        <v>8.43</v>
      </c>
      <c r="Q115" s="167">
        <f>ROUND((SUM(Month!Q331:Q333)/3),2)</f>
        <v>1.71</v>
      </c>
    </row>
    <row r="116" spans="1:19" ht="15.5" x14ac:dyDescent="0.35">
      <c r="A116" s="115" t="s">
        <v>608</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175.91</v>
      </c>
      <c r="K116" s="165">
        <f>ROUND((SUM(Month!K334:K336)/3),2)</f>
        <v>5.73</v>
      </c>
      <c r="L116" s="165">
        <f>ROUND((SUM(Month!L334:L336)/3),2)</f>
        <v>60.24</v>
      </c>
      <c r="M116" s="165">
        <f>ROUND((SUM(Month!M334:M336)/3),2)</f>
        <v>73.53</v>
      </c>
      <c r="N116" s="165">
        <f>ROUND((SUM(Month!N334:N336)/3),2)</f>
        <v>17.93</v>
      </c>
      <c r="O116" s="165">
        <f>ROUND((SUM(Month!O334:O336)/3),2)</f>
        <v>10.97</v>
      </c>
      <c r="P116" s="165">
        <f>ROUND((SUM(Month!P334:P336)/3),2)</f>
        <v>8.8699999999999992</v>
      </c>
      <c r="Q116" s="167">
        <f>ROUND((SUM(Month!Q334:Q336)/3),2)</f>
        <v>-1.36</v>
      </c>
      <c r="R116"/>
      <c r="S116"/>
    </row>
    <row r="117" spans="1:19" ht="15.5" x14ac:dyDescent="0.35">
      <c r="A117" s="115" t="s">
        <v>612</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174.29</v>
      </c>
      <c r="K117" s="165">
        <f>ROUND((SUM(Month!K337:K339)/3),2)</f>
        <v>5.5</v>
      </c>
      <c r="L117" s="165">
        <f>ROUND((SUM(Month!L337:L339)/3),2)</f>
        <v>60.73</v>
      </c>
      <c r="M117" s="165">
        <f>ROUND((SUM(Month!M337:M339)/3),2)</f>
        <v>72.77</v>
      </c>
      <c r="N117" s="165">
        <f>ROUND((SUM(Month!N337:N339)/3),2)</f>
        <v>19.329999999999998</v>
      </c>
      <c r="O117" s="165">
        <f>ROUND((SUM(Month!O337:O339)/3),2)</f>
        <v>9.68</v>
      </c>
      <c r="P117" s="165">
        <f>ROUND((SUM(Month!P337:P339)/3),2)</f>
        <v>7.95</v>
      </c>
      <c r="Q117" s="167">
        <f>ROUND((SUM(Month!Q337:Q339)/3),2)</f>
        <v>-1.67</v>
      </c>
      <c r="R117"/>
      <c r="S117"/>
    </row>
    <row r="118" spans="1:19" ht="15.5" x14ac:dyDescent="0.35">
      <c r="A118" s="115" t="s">
        <v>644</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165.68000000000004</v>
      </c>
      <c r="K118" s="165">
        <f>ROUND((SUM(Month!K340:K342)/3),2)</f>
        <v>4.47</v>
      </c>
      <c r="L118" s="165">
        <f>ROUND((SUM(Month!L340:L342)/3),2)</f>
        <v>60.62</v>
      </c>
      <c r="M118" s="165">
        <f>ROUND((SUM(Month!M340:M342)/3),2)</f>
        <v>65.680000000000007</v>
      </c>
      <c r="N118" s="165">
        <f>ROUND((SUM(Month!N340:N342)/3),2)</f>
        <v>17.149999999999999</v>
      </c>
      <c r="O118" s="165">
        <f>ROUND((SUM(Month!O340:O342)/3),2)</f>
        <v>9.36</v>
      </c>
      <c r="P118" s="165">
        <f>ROUND((SUM(Month!P340:P342)/3),2)</f>
        <v>8.9</v>
      </c>
      <c r="Q118" s="167">
        <f>ROUND((SUM(Month!Q340:Q342)/3),2)</f>
        <v>-0.5</v>
      </c>
    </row>
    <row r="119" spans="1:19" ht="15.5" x14ac:dyDescent="0.35">
      <c r="A119" s="115" t="s">
        <v>650</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166.34</v>
      </c>
      <c r="K119" s="165">
        <f>ROUND((SUM(Month!K343:K345)/3),2)</f>
        <v>4.5199999999999996</v>
      </c>
      <c r="L119" s="165">
        <f>ROUND((SUM(Month!L343:L345)/3),2)</f>
        <v>60.01</v>
      </c>
      <c r="M119" s="165">
        <f>ROUND((SUM(Month!M343:M345)/3),2)</f>
        <v>62.99</v>
      </c>
      <c r="N119" s="165">
        <f>ROUND((SUM(Month!N343:N345)/3),2)</f>
        <v>19.03</v>
      </c>
      <c r="O119" s="165">
        <f>ROUND((SUM(Month!O343:O345)/3),2)</f>
        <v>8.68</v>
      </c>
      <c r="P119" s="165">
        <f>ROUND((SUM(Month!P343:P345)/3),2)</f>
        <v>8.6300000000000008</v>
      </c>
      <c r="Q119" s="167">
        <f>ROUND((SUM(Month!Q343:Q345)/3),2)</f>
        <v>2.48</v>
      </c>
    </row>
    <row r="120" spans="1:19" ht="15.5" x14ac:dyDescent="0.35">
      <c r="A120" s="115" t="s">
        <v>654</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166.97</v>
      </c>
      <c r="K120" s="165">
        <f>ROUND((SUM(Month!K346:K348)/3),2)</f>
        <v>4.8499999999999996</v>
      </c>
      <c r="L120" s="165">
        <f>ROUND((SUM(Month!L346:L348)/3),2)</f>
        <v>61.98</v>
      </c>
      <c r="M120" s="165">
        <f>ROUND((SUM(Month!M346:M348)/3),2)</f>
        <v>63.21</v>
      </c>
      <c r="N120" s="165">
        <f>ROUND((SUM(Month!N346:N348)/3),2)</f>
        <v>17.82</v>
      </c>
      <c r="O120" s="165">
        <f>ROUND((SUM(Month!O346:O348)/3),2)</f>
        <v>8.58</v>
      </c>
      <c r="P120" s="165">
        <f>ROUND((SUM(Month!P346:P348)/3),2)</f>
        <v>7.92</v>
      </c>
      <c r="Q120" s="167">
        <f>ROUND((SUM(Month!Q346:Q348)/3),2)</f>
        <v>2.61</v>
      </c>
    </row>
    <row r="121" spans="1:19" ht="15.5" x14ac:dyDescent="0.35">
      <c r="A121" s="115" t="s">
        <v>658</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166.25000000000003</v>
      </c>
      <c r="K121" s="165">
        <f>ROUND((SUM(Month!K349:K351)/3),2)</f>
        <v>4.47</v>
      </c>
      <c r="L121" s="165">
        <f>ROUND((SUM(Month!L349:L351)/3),2)</f>
        <v>60.97</v>
      </c>
      <c r="M121" s="165">
        <f>ROUND((SUM(Month!M349:M351)/3),2)</f>
        <v>62.32</v>
      </c>
      <c r="N121" s="165">
        <f>ROUND((SUM(Month!N349:N351)/3),2)</f>
        <v>18.36</v>
      </c>
      <c r="O121" s="165">
        <f>ROUND((SUM(Month!O349:O351)/3),2)</f>
        <v>9.34</v>
      </c>
      <c r="P121" s="165">
        <f>ROUND((SUM(Month!P349:P351)/3),2)</f>
        <v>9.4600000000000009</v>
      </c>
      <c r="Q121" s="167">
        <f>ROUND((SUM(Month!Q349:Q351)/3),2)</f>
        <v>1.33</v>
      </c>
    </row>
    <row r="122" spans="1:19" ht="15.5" x14ac:dyDescent="0.35">
      <c r="A122" s="115" t="s">
        <v>674</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165.88</v>
      </c>
      <c r="K122" s="165">
        <f>ROUND((SUM(Month!K352:K354)/3),2)</f>
        <v>4.51</v>
      </c>
      <c r="L122" s="165">
        <f>ROUND((SUM(Month!L352:L354)/3),2)</f>
        <v>61.76</v>
      </c>
      <c r="M122" s="165">
        <f>ROUND((SUM(Month!M352:M354)/3),2)</f>
        <v>60.8</v>
      </c>
      <c r="N122" s="165">
        <f>ROUND((SUM(Month!N352:N354)/3),2)</f>
        <v>19.329999999999998</v>
      </c>
      <c r="O122" s="165">
        <f>ROUND((SUM(Month!O352:O354)/3),2)</f>
        <v>8.5500000000000007</v>
      </c>
      <c r="P122" s="165">
        <f>ROUND((SUM(Month!P352:P354)/3),2)</f>
        <v>9.16</v>
      </c>
      <c r="Q122" s="167">
        <f>ROUND((SUM(Month!Q352:Q354)/3),2)</f>
        <v>1.77</v>
      </c>
    </row>
    <row r="123" spans="1:19" ht="15.5" x14ac:dyDescent="0.35">
      <c r="A123" s="115" t="s">
        <v>678</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166.3</v>
      </c>
      <c r="K123" s="165">
        <f>ROUND((SUM(Month!K355:K357)/3),2)</f>
        <v>3.87</v>
      </c>
      <c r="L123" s="165">
        <f>ROUND((SUM(Month!L355:L357)/3),2)</f>
        <v>60.4</v>
      </c>
      <c r="M123" s="165">
        <f>ROUND((SUM(Month!M355:M357)/3),2)</f>
        <v>63.08</v>
      </c>
      <c r="N123" s="165">
        <f>ROUND((SUM(Month!N355:N357)/3),2)</f>
        <v>19.34</v>
      </c>
      <c r="O123" s="165">
        <f>ROUND((SUM(Month!O355:O357)/3),2)</f>
        <v>7.49</v>
      </c>
      <c r="P123" s="165">
        <f>ROUND((SUM(Month!P355:P357)/3),2)</f>
        <v>9.02</v>
      </c>
      <c r="Q123" s="167">
        <f>ROUND((SUM(Month!Q355:Q357)/3),2)</f>
        <v>3.1</v>
      </c>
    </row>
    <row r="124" spans="1:19" ht="15.5" x14ac:dyDescent="0.35">
      <c r="A124" s="115" t="s">
        <v>681</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168.46999999999997</v>
      </c>
      <c r="K124" s="165">
        <f>ROUND((SUM(Month!K358:K360)/3),2)</f>
        <v>3.3</v>
      </c>
      <c r="L124" s="165">
        <f>ROUND((SUM(Month!L358:L360)/3),2)</f>
        <v>63.83</v>
      </c>
      <c r="M124" s="165">
        <f>ROUND((SUM(Month!M358:M360)/3),2)</f>
        <v>59.17</v>
      </c>
      <c r="N124" s="165">
        <f>ROUND((SUM(Month!N358:N360)/3),2)</f>
        <v>20.260000000000002</v>
      </c>
      <c r="O124" s="165">
        <f>ROUND((SUM(Month!O358:O360)/3),2)</f>
        <v>9.57</v>
      </c>
      <c r="P124" s="165">
        <f>ROUND((SUM(Month!P358:P360)/3),2)</f>
        <v>9.17</v>
      </c>
      <c r="Q124" s="167">
        <f>ROUND((SUM(Month!Q358:Q360)/3),2)</f>
        <v>3.17</v>
      </c>
    </row>
    <row r="125" spans="1:19" ht="15.5" x14ac:dyDescent="0.35">
      <c r="A125" s="115" t="s">
        <v>685</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167.16000000000003</v>
      </c>
      <c r="K125" s="165">
        <f>ROUND((SUM(Month!K361:K363)/3),2)</f>
        <v>2.14</v>
      </c>
      <c r="L125" s="165">
        <f>ROUND((SUM(Month!L361:L363)/3),2)</f>
        <v>62.86</v>
      </c>
      <c r="M125" s="165">
        <f>ROUND((SUM(Month!M361:M363)/3),2)</f>
        <v>59.38</v>
      </c>
      <c r="N125" s="165">
        <f>ROUND((SUM(Month!N361:N363)/3),2)</f>
        <v>20.55</v>
      </c>
      <c r="O125" s="165">
        <f>ROUND((SUM(Month!O361:O363)/3),2)</f>
        <v>10.039999999999999</v>
      </c>
      <c r="P125" s="165">
        <f>ROUND((SUM(Month!P361:P363)/3),2)</f>
        <v>9.39</v>
      </c>
      <c r="Q125" s="167">
        <f>ROUND((SUM(Month!Q361:Q363)/3),2)</f>
        <v>2.8</v>
      </c>
    </row>
    <row r="126" spans="1:19" ht="15.5" x14ac:dyDescent="0.35">
      <c r="A126" s="115" t="s">
        <v>701</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168.43</v>
      </c>
      <c r="K126" s="165">
        <f>ROUND((SUM(Month!K364:K366)/3),2)</f>
        <v>1.07</v>
      </c>
      <c r="L126" s="165">
        <f>ROUND((SUM(Month!L364:L366)/3),2)</f>
        <v>62.82</v>
      </c>
      <c r="M126" s="165">
        <f>ROUND((SUM(Month!M364:M366)/3),2)</f>
        <v>65.41</v>
      </c>
      <c r="N126" s="165">
        <f>ROUND((SUM(Month!N364:N366)/3),2)</f>
        <v>20.55</v>
      </c>
      <c r="O126" s="165">
        <f>ROUND((SUM(Month!O364:O366)/3),2)</f>
        <v>8.16</v>
      </c>
      <c r="P126" s="165">
        <f>ROUND((SUM(Month!P364:P366)/3),2)</f>
        <v>8</v>
      </c>
      <c r="Q126" s="167">
        <f>ROUND((SUM(Month!Q364:Q366)/3),2)</f>
        <v>2.42</v>
      </c>
    </row>
    <row r="127" spans="1:19" ht="15.5" x14ac:dyDescent="0.35">
      <c r="A127" s="115" t="s">
        <v>720</v>
      </c>
      <c r="B127" s="165">
        <f>SUM(Month!B367:B369)</f>
        <v>47.900000000000006</v>
      </c>
      <c r="C127" s="165">
        <f>SUM(Month!C367:C369)</f>
        <v>0.33999999999999997</v>
      </c>
      <c r="D127" s="165">
        <f>SUM(Month!D367:D369)</f>
        <v>14.97</v>
      </c>
      <c r="E127" s="165">
        <f>SUM(Month!E367:E369)</f>
        <v>21.939999999999998</v>
      </c>
      <c r="F127" s="165">
        <f>SUM(Month!F367:F369)</f>
        <v>5.58</v>
      </c>
      <c r="G127" s="165">
        <f>SUM(Month!G367:G369)</f>
        <v>2.0700000000000003</v>
      </c>
      <c r="H127" s="165">
        <f>SUM(Month!H367:H369)</f>
        <v>2.3200000000000003</v>
      </c>
      <c r="I127" s="167">
        <f>SUM(Month!I367:I369)</f>
        <v>0.67999999999999994</v>
      </c>
      <c r="J127" s="165">
        <f>SUM(K127:Q127)</f>
        <v>164.59000000000003</v>
      </c>
      <c r="K127" s="165">
        <f>ROUND((SUM(Month!K367:K369)/3),2)</f>
        <v>1.29</v>
      </c>
      <c r="L127" s="165">
        <f>ROUND((SUM(Month!L367:L369)/3),2)</f>
        <v>59.88</v>
      </c>
      <c r="M127" s="165">
        <f>ROUND((SUM(Month!M367:M369)/3),2)</f>
        <v>64.06</v>
      </c>
      <c r="N127" s="165">
        <f>ROUND((SUM(Month!N367:N369)/3),2)</f>
        <v>20.010000000000002</v>
      </c>
      <c r="O127" s="165">
        <f>ROUND((SUM(Month!O367:O369)/3),2)</f>
        <v>8.58</v>
      </c>
      <c r="P127" s="165">
        <f>ROUND((SUM(Month!P367:P369)/3),2)</f>
        <v>8.08</v>
      </c>
      <c r="Q127" s="167">
        <f>ROUND((SUM(Month!Q367:Q369)/3),2)</f>
        <v>2.69</v>
      </c>
    </row>
    <row r="128" spans="1:19" ht="15.5" x14ac:dyDescent="0.35">
      <c r="A128" s="115" t="s">
        <v>726</v>
      </c>
      <c r="B128" s="165">
        <f>SUM(Month!B370:B372)</f>
        <v>35.99</v>
      </c>
      <c r="C128" s="165">
        <f>SUM(Month!C370:C372)</f>
        <v>0.31</v>
      </c>
      <c r="D128" s="165">
        <f>SUM(Month!D370:D372)</f>
        <v>16.03</v>
      </c>
      <c r="E128" s="165">
        <f>SUM(Month!E370:E372)</f>
        <v>9.9</v>
      </c>
      <c r="F128" s="165">
        <f>SUM(Month!F370:F372)</f>
        <v>4.71</v>
      </c>
      <c r="G128" s="165">
        <f>SUM(Month!G370:G372)</f>
        <v>2.15</v>
      </c>
      <c r="H128" s="165">
        <f>SUM(Month!H370:H372)</f>
        <v>2.25</v>
      </c>
      <c r="I128" s="167">
        <f>SUM(Month!I370:I372)</f>
        <v>0.64</v>
      </c>
      <c r="J128" s="165">
        <f>SUM(K128:Q128)</f>
        <v>163.41999999999999</v>
      </c>
      <c r="K128" s="165">
        <f>ROUND((SUM(Month!K370:K372)/3),2)</f>
        <v>1.38</v>
      </c>
      <c r="L128" s="165">
        <f>ROUND((SUM(Month!L370:L372)/3),2)</f>
        <v>64.12</v>
      </c>
      <c r="M128" s="165">
        <f>ROUND((SUM(Month!M370:M372)/3),2)</f>
        <v>56.55</v>
      </c>
      <c r="N128" s="165">
        <f>ROUND((SUM(Month!N370:N372)/3),2)</f>
        <v>20.440000000000001</v>
      </c>
      <c r="O128" s="165">
        <f>ROUND((SUM(Month!O370:O372)/3),2)</f>
        <v>8.26</v>
      </c>
      <c r="P128" s="165">
        <f>ROUND((SUM(Month!P370:P372)/3),2)</f>
        <v>10.130000000000001</v>
      </c>
      <c r="Q128" s="167">
        <f>ROUND((SUM(Month!Q370:Q372)/3),2)</f>
        <v>2.54</v>
      </c>
    </row>
    <row r="129" spans="1:17" ht="15.5" x14ac:dyDescent="0.35">
      <c r="A129" s="115" t="s">
        <v>734</v>
      </c>
      <c r="B129" s="165">
        <f>SUM(Month!B373:B375)</f>
        <v>33.590000000000003</v>
      </c>
      <c r="C129" s="165">
        <f>SUM(Month!C373:C375)</f>
        <v>0.27</v>
      </c>
      <c r="D129" s="165">
        <f>SUM(Month!D373:D375)</f>
        <v>15.54</v>
      </c>
      <c r="E129" s="165">
        <f>SUM(Month!E373:E375)</f>
        <v>8.58</v>
      </c>
      <c r="F129" s="165">
        <f>SUM(Month!F373:F375)</f>
        <v>4.53</v>
      </c>
      <c r="G129" s="165">
        <f>SUM(Month!G373:G375)</f>
        <v>1.77</v>
      </c>
      <c r="H129" s="165">
        <f>SUM(Month!H373:H375)</f>
        <v>2.2000000000000002</v>
      </c>
      <c r="I129" s="167">
        <f>SUM(Month!I373:I375)</f>
        <v>0.7</v>
      </c>
      <c r="J129" s="165">
        <f>SUM(K129:Q129)</f>
        <v>162.85999999999999</v>
      </c>
      <c r="K129" s="165">
        <f>ROUND((SUM(Month!K373:K375)/3),2)</f>
        <v>1.1299999999999999</v>
      </c>
      <c r="L129" s="165">
        <f>ROUND((SUM(Month!L373:L375)/3),2)</f>
        <v>62.18</v>
      </c>
      <c r="M129" s="165">
        <f>ROUND((SUM(Month!M373:M375)/3),2)</f>
        <v>58.91</v>
      </c>
      <c r="N129" s="165">
        <f>ROUND((SUM(Month!N373:N375)/3),2)</f>
        <v>20.5</v>
      </c>
      <c r="O129" s="165">
        <f>ROUND((SUM(Month!O373:O375)/3),2)</f>
        <v>7.19</v>
      </c>
      <c r="P129" s="165">
        <f>ROUND((SUM(Month!P373:P375)/3),2)</f>
        <v>10.16</v>
      </c>
      <c r="Q129" s="167">
        <f>ROUND((SUM(Month!Q373:Q375)/3),2)</f>
        <v>2.79</v>
      </c>
    </row>
    <row r="130" spans="1:17" ht="15.5" x14ac:dyDescent="0.35">
      <c r="A130" s="115" t="s">
        <v>735</v>
      </c>
      <c r="B130" s="165">
        <f>SUM(Month!B376:B378)</f>
        <v>43.620000000000005</v>
      </c>
      <c r="C130" s="165">
        <f>SUM(Month!C376:C378)</f>
        <v>0.27</v>
      </c>
      <c r="D130" s="165">
        <f>SUM(Month!D376:D378)</f>
        <v>15.399999999999999</v>
      </c>
      <c r="E130" s="165">
        <f>SUM(Month!E376:E378)</f>
        <v>17.330000000000002</v>
      </c>
      <c r="F130" s="165">
        <f>SUM(Month!F376:F378)</f>
        <v>5.49</v>
      </c>
      <c r="G130" s="165">
        <f>SUM(Month!G376:G378)</f>
        <v>1.8199999999999998</v>
      </c>
      <c r="H130" s="165">
        <f>SUM(Month!H376:H378)</f>
        <v>2.76</v>
      </c>
      <c r="I130" s="167">
        <f>SUM(Month!I376:I378)</f>
        <v>0.55000000000000004</v>
      </c>
      <c r="J130" s="165">
        <f>SUM(K130:Q130)</f>
        <v>163.10000000000002</v>
      </c>
      <c r="K130" s="165">
        <f>ROUND((SUM(Month!K376:K378)/3),2)</f>
        <v>1.06</v>
      </c>
      <c r="L130" s="165">
        <f>ROUND((SUM(Month!L376:L378)/3),2)</f>
        <v>61.57</v>
      </c>
      <c r="M130" s="165">
        <f>ROUND((SUM(Month!M376:M378)/3),2)</f>
        <v>61</v>
      </c>
      <c r="N130" s="165">
        <f>ROUND((SUM(Month!N376:N378)/3),2)</f>
        <v>20.350000000000001</v>
      </c>
      <c r="O130" s="165">
        <f>ROUND((SUM(Month!O376:O378)/3),2)</f>
        <v>7.11</v>
      </c>
      <c r="P130" s="165">
        <f>ROUND((SUM(Month!P376:P378)/3),2)</f>
        <v>9.8000000000000007</v>
      </c>
      <c r="Q130" s="167">
        <f>ROUND((SUM(Month!Q376:Q378)/3),2)</f>
        <v>2.21</v>
      </c>
    </row>
    <row r="131" spans="1:17" ht="14.5" x14ac:dyDescent="0.35">
      <c r="A131"/>
      <c r="B131"/>
      <c r="C131"/>
      <c r="D131"/>
      <c r="E131"/>
      <c r="F131"/>
      <c r="G131"/>
      <c r="H131"/>
      <c r="I131"/>
      <c r="J131"/>
      <c r="K131"/>
      <c r="L131"/>
      <c r="M131"/>
      <c r="N131"/>
      <c r="O131"/>
      <c r="P131"/>
      <c r="Q131"/>
    </row>
    <row r="132" spans="1:17" ht="14.5" x14ac:dyDescent="0.35">
      <c r="A132"/>
      <c r="B132"/>
      <c r="C132"/>
      <c r="D132"/>
      <c r="E132"/>
      <c r="F132"/>
      <c r="G132"/>
      <c r="H132"/>
      <c r="I132"/>
      <c r="J132"/>
      <c r="K132"/>
      <c r="L132"/>
      <c r="M132"/>
      <c r="N132"/>
      <c r="O132"/>
      <c r="P132"/>
      <c r="Q132"/>
    </row>
    <row r="133" spans="1:17" x14ac:dyDescent="0.25">
      <c r="B133" s="176"/>
      <c r="C133" s="176"/>
      <c r="D133" s="176"/>
      <c r="E133" s="176"/>
      <c r="F133" s="176"/>
      <c r="G133" s="176"/>
      <c r="H133" s="176"/>
      <c r="I133" s="176"/>
      <c r="J133" s="176"/>
      <c r="K133" s="176"/>
      <c r="L133" s="176"/>
      <c r="M133" s="176"/>
      <c r="N133" s="176"/>
      <c r="O133" s="176"/>
      <c r="P133" s="176"/>
      <c r="Q133" s="176"/>
    </row>
    <row r="134" spans="1:17" x14ac:dyDescent="0.25">
      <c r="B134" s="176"/>
      <c r="C134" s="176"/>
      <c r="D134" s="176"/>
      <c r="E134" s="176"/>
      <c r="F134" s="176"/>
      <c r="G134" s="176"/>
      <c r="H134" s="176"/>
      <c r="I134" s="176"/>
      <c r="J134" s="176"/>
      <c r="K134" s="176"/>
      <c r="L134" s="176"/>
      <c r="M134" s="176"/>
      <c r="N134" s="176"/>
      <c r="O134" s="176"/>
      <c r="P134" s="176"/>
      <c r="Q134" s="176"/>
    </row>
    <row r="135" spans="1:17" x14ac:dyDescent="0.25">
      <c r="B135" s="197"/>
      <c r="C135" s="197"/>
      <c r="D135" s="197"/>
      <c r="E135" s="197"/>
      <c r="F135" s="197"/>
      <c r="G135" s="197"/>
      <c r="H135" s="197"/>
      <c r="I135" s="197"/>
      <c r="J135" s="197"/>
      <c r="K135" s="197"/>
      <c r="L135" s="197"/>
      <c r="M135" s="197"/>
      <c r="N135" s="197"/>
      <c r="O135" s="197"/>
      <c r="P135" s="197"/>
      <c r="Q135" s="197"/>
    </row>
    <row r="136" spans="1:17" x14ac:dyDescent="0.25">
      <c r="B136" s="176"/>
      <c r="C136" s="176"/>
      <c r="D136" s="176"/>
      <c r="E136" s="176"/>
      <c r="F136" s="176"/>
      <c r="G136" s="176"/>
      <c r="H136" s="176"/>
      <c r="I136" s="176"/>
      <c r="J136" s="176"/>
      <c r="K136" s="176"/>
      <c r="L136" s="176"/>
      <c r="M136" s="176"/>
      <c r="N136" s="176"/>
      <c r="O136" s="176"/>
      <c r="P136" s="176"/>
      <c r="Q136" s="176"/>
    </row>
  </sheetData>
  <pageMargins left="0.75" right="0.75" top="1" bottom="1" header="0.5" footer="0.5"/>
  <pageSetup paperSize="9" scale="32" orientation="landscape" r:id="rId1"/>
  <headerFooter alignWithMargins="0"/>
  <ignoredErrors>
    <ignoredError sqref="C19:Q112 C7:G14 K8:O14 C15:G18 I15:I18 K7:O7 Q15:Q18 K15:O18 C131:Q131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C130:Q130"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6"/>
  <sheetViews>
    <sheetView showGridLines="0" zoomScaleNormal="100" workbookViewId="0">
      <pane xSplit="1" ySplit="6" topLeftCell="B373" activePane="bottomRight" state="frozen"/>
      <selection activeCell="G2" sqref="G2"/>
      <selection pane="topRight" activeCell="G2" sqref="G2"/>
      <selection pane="bottomLeft" activeCell="G2" sqref="G2"/>
      <selection pane="bottomRight" activeCell="B373" sqref="B373"/>
    </sheetView>
  </sheetViews>
  <sheetFormatPr defaultRowHeight="15.5" x14ac:dyDescent="0.35"/>
  <cols>
    <col min="1" max="1" width="41.269531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127</v>
      </c>
    </row>
    <row r="2" spans="1:34" s="3" customFormat="1" ht="20.25" customHeight="1" x14ac:dyDescent="0.35">
      <c r="A2" s="3" t="s">
        <v>15</v>
      </c>
    </row>
    <row r="3" spans="1:34" s="3" customFormat="1" ht="20.25" customHeight="1" x14ac:dyDescent="0.35">
      <c r="A3" s="3" t="s">
        <v>124</v>
      </c>
    </row>
    <row r="4" spans="1:34" s="3" customFormat="1" ht="20.25" customHeight="1" x14ac:dyDescent="0.35">
      <c r="A4" s="3" t="s">
        <v>125</v>
      </c>
    </row>
    <row r="5" spans="1:34" s="3" customFormat="1" ht="20.25" customHeight="1" x14ac:dyDescent="0.35">
      <c r="A5" s="3" t="s">
        <v>126</v>
      </c>
    </row>
    <row r="6" spans="1:34" s="103" customFormat="1" ht="80.25" customHeight="1" x14ac:dyDescent="0.35">
      <c r="A6" s="108" t="s">
        <v>37</v>
      </c>
      <c r="B6" s="108" t="s">
        <v>450</v>
      </c>
      <c r="C6" s="109" t="s">
        <v>451</v>
      </c>
      <c r="D6" s="109" t="s">
        <v>452</v>
      </c>
      <c r="E6" s="109" t="s">
        <v>453</v>
      </c>
      <c r="F6" s="109" t="s">
        <v>454</v>
      </c>
      <c r="G6" s="110" t="s">
        <v>128</v>
      </c>
      <c r="H6" s="109" t="s">
        <v>455</v>
      </c>
      <c r="I6" s="110" t="s">
        <v>129</v>
      </c>
      <c r="J6" s="108" t="s">
        <v>456</v>
      </c>
      <c r="K6" s="109" t="s">
        <v>70</v>
      </c>
      <c r="L6" s="109" t="s">
        <v>71</v>
      </c>
      <c r="M6" s="109" t="s">
        <v>457</v>
      </c>
      <c r="N6" s="109" t="s">
        <v>458</v>
      </c>
      <c r="O6" s="110" t="s">
        <v>460</v>
      </c>
      <c r="P6" s="109" t="s">
        <v>461</v>
      </c>
      <c r="Q6" s="110" t="s">
        <v>462</v>
      </c>
    </row>
    <row r="7" spans="1:34" x14ac:dyDescent="0.35">
      <c r="A7" s="104" t="s">
        <v>130</v>
      </c>
      <c r="B7" s="169">
        <f t="shared" ref="B7:B70" si="0">SUM(C7:I7)</f>
        <v>21.030000000000005</v>
      </c>
      <c r="C7" s="169">
        <v>4.32</v>
      </c>
      <c r="D7" s="169">
        <v>6.16</v>
      </c>
      <c r="E7" s="169">
        <v>8.9</v>
      </c>
      <c r="F7" s="169">
        <v>0.14000000000000001</v>
      </c>
      <c r="G7" s="169">
        <v>1.51</v>
      </c>
      <c r="H7" s="169" t="s">
        <v>459</v>
      </c>
      <c r="I7" s="168" t="s">
        <v>459</v>
      </c>
      <c r="J7" s="169">
        <f t="shared" ref="J7:J70" si="1">SUM(K7:Q7)</f>
        <v>223.03</v>
      </c>
      <c r="K7" s="169">
        <v>50.85</v>
      </c>
      <c r="L7" s="169">
        <v>73.61</v>
      </c>
      <c r="M7" s="169">
        <v>78.59</v>
      </c>
      <c r="N7" s="169">
        <v>1.72</v>
      </c>
      <c r="O7" s="169">
        <v>18.260000000000002</v>
      </c>
      <c r="P7" s="183" t="s">
        <v>459</v>
      </c>
      <c r="Q7" s="183" t="s">
        <v>459</v>
      </c>
      <c r="AB7" s="193"/>
      <c r="AC7" s="193"/>
      <c r="AD7" s="193"/>
      <c r="AE7" s="193"/>
      <c r="AF7" s="193"/>
      <c r="AG7" s="193"/>
      <c r="AH7" s="193"/>
    </row>
    <row r="8" spans="1:34" x14ac:dyDescent="0.35">
      <c r="A8" s="104" t="s">
        <v>131</v>
      </c>
      <c r="B8" s="169">
        <f t="shared" si="0"/>
        <v>20</v>
      </c>
      <c r="C8" s="169">
        <v>4.79</v>
      </c>
      <c r="D8" s="169">
        <v>6.32</v>
      </c>
      <c r="E8" s="169">
        <v>7.16</v>
      </c>
      <c r="F8" s="169">
        <v>0.14000000000000001</v>
      </c>
      <c r="G8" s="169">
        <v>1.59</v>
      </c>
      <c r="H8" s="169" t="s">
        <v>459</v>
      </c>
      <c r="I8" s="168" t="s">
        <v>459</v>
      </c>
      <c r="J8" s="169">
        <f t="shared" si="1"/>
        <v>239.04</v>
      </c>
      <c r="K8" s="169">
        <v>56.03</v>
      </c>
      <c r="L8" s="169">
        <v>81.06</v>
      </c>
      <c r="M8" s="169">
        <v>80.63</v>
      </c>
      <c r="N8" s="169">
        <v>1.72</v>
      </c>
      <c r="O8" s="169">
        <v>19.600000000000001</v>
      </c>
      <c r="P8" s="183" t="s">
        <v>459</v>
      </c>
      <c r="Q8" s="183" t="s">
        <v>459</v>
      </c>
      <c r="AB8" s="193"/>
      <c r="AC8" s="193"/>
      <c r="AD8" s="193"/>
      <c r="AE8" s="193"/>
      <c r="AF8" s="193"/>
      <c r="AG8" s="193"/>
      <c r="AH8" s="193"/>
    </row>
    <row r="9" spans="1:34" x14ac:dyDescent="0.35">
      <c r="A9" s="104" t="s">
        <v>132</v>
      </c>
      <c r="B9" s="169">
        <f t="shared" si="0"/>
        <v>22.540000000000003</v>
      </c>
      <c r="C9" s="169">
        <v>5.62</v>
      </c>
      <c r="D9" s="169">
        <v>6.96</v>
      </c>
      <c r="E9" s="169">
        <v>7.91</v>
      </c>
      <c r="F9" s="169">
        <v>0.14000000000000001</v>
      </c>
      <c r="G9" s="169">
        <v>1.91</v>
      </c>
      <c r="H9" s="169" t="s">
        <v>459</v>
      </c>
      <c r="I9" s="168" t="s">
        <v>459</v>
      </c>
      <c r="J9" s="169">
        <f t="shared" si="1"/>
        <v>230.67000000000004</v>
      </c>
      <c r="K9" s="169">
        <v>55.52</v>
      </c>
      <c r="L9" s="169">
        <v>76.900000000000006</v>
      </c>
      <c r="M9" s="169">
        <v>76.290000000000006</v>
      </c>
      <c r="N9" s="169">
        <v>1.72</v>
      </c>
      <c r="O9" s="169">
        <v>20.239999999999998</v>
      </c>
      <c r="P9" s="183" t="s">
        <v>459</v>
      </c>
      <c r="Q9" s="183" t="s">
        <v>459</v>
      </c>
      <c r="S9" s="171"/>
      <c r="AB9" s="193"/>
      <c r="AC9" s="193"/>
      <c r="AD9" s="193"/>
      <c r="AE9" s="193"/>
      <c r="AF9" s="193"/>
      <c r="AG9" s="193"/>
      <c r="AH9" s="193"/>
    </row>
    <row r="10" spans="1:34" x14ac:dyDescent="0.35">
      <c r="A10" s="104" t="s">
        <v>133</v>
      </c>
      <c r="B10" s="169">
        <f t="shared" si="0"/>
        <v>17.580000000000002</v>
      </c>
      <c r="C10" s="169">
        <v>3.83</v>
      </c>
      <c r="D10" s="169">
        <v>6.08</v>
      </c>
      <c r="E10" s="169">
        <v>5.75</v>
      </c>
      <c r="F10" s="169">
        <v>0.14000000000000001</v>
      </c>
      <c r="G10" s="169">
        <v>1.78</v>
      </c>
      <c r="H10" s="169" t="s">
        <v>459</v>
      </c>
      <c r="I10" s="168" t="s">
        <v>459</v>
      </c>
      <c r="J10" s="169">
        <f t="shared" si="1"/>
        <v>221.69</v>
      </c>
      <c r="K10" s="169">
        <v>47.46</v>
      </c>
      <c r="L10" s="169">
        <v>77.19</v>
      </c>
      <c r="M10" s="169">
        <v>72.739999999999995</v>
      </c>
      <c r="N10" s="169">
        <v>1.72</v>
      </c>
      <c r="O10" s="169">
        <v>22.58</v>
      </c>
      <c r="P10" s="183" t="s">
        <v>459</v>
      </c>
      <c r="Q10" s="183" t="s">
        <v>459</v>
      </c>
      <c r="S10" s="171"/>
      <c r="AB10" s="193"/>
      <c r="AC10" s="193"/>
      <c r="AD10" s="193"/>
      <c r="AE10" s="193"/>
      <c r="AF10" s="193"/>
      <c r="AG10" s="193"/>
      <c r="AH10" s="193"/>
    </row>
    <row r="11" spans="1:34" x14ac:dyDescent="0.35">
      <c r="A11" s="104" t="s">
        <v>134</v>
      </c>
      <c r="B11" s="169">
        <f t="shared" si="0"/>
        <v>16.430000000000003</v>
      </c>
      <c r="C11" s="169">
        <v>3.72</v>
      </c>
      <c r="D11" s="169">
        <v>6.23</v>
      </c>
      <c r="E11" s="169">
        <v>4.79</v>
      </c>
      <c r="F11" s="169">
        <v>0.14000000000000001</v>
      </c>
      <c r="G11" s="169">
        <v>1.55</v>
      </c>
      <c r="H11" s="169" t="s">
        <v>459</v>
      </c>
      <c r="I11" s="168" t="s">
        <v>459</v>
      </c>
      <c r="J11" s="169">
        <f t="shared" si="1"/>
        <v>218.68</v>
      </c>
      <c r="K11" s="169">
        <v>52.22</v>
      </c>
      <c r="L11" s="169">
        <v>75.260000000000005</v>
      </c>
      <c r="M11" s="169">
        <v>70.05</v>
      </c>
      <c r="N11" s="169">
        <v>1.72</v>
      </c>
      <c r="O11" s="169">
        <v>19.43</v>
      </c>
      <c r="P11" s="183" t="s">
        <v>459</v>
      </c>
      <c r="Q11" s="183" t="s">
        <v>459</v>
      </c>
      <c r="S11" s="171"/>
      <c r="AB11" s="193"/>
      <c r="AC11" s="193"/>
      <c r="AD11" s="193"/>
      <c r="AE11" s="193"/>
      <c r="AF11" s="193"/>
      <c r="AG11" s="193"/>
      <c r="AH11" s="193"/>
    </row>
    <row r="12" spans="1:34" x14ac:dyDescent="0.35">
      <c r="A12" s="104" t="s">
        <v>135</v>
      </c>
      <c r="B12" s="169">
        <f t="shared" si="0"/>
        <v>15.620000000000001</v>
      </c>
      <c r="C12" s="169">
        <v>3.72</v>
      </c>
      <c r="D12" s="169">
        <v>5.92</v>
      </c>
      <c r="E12" s="169">
        <v>3.85</v>
      </c>
      <c r="F12" s="169">
        <v>0.14000000000000001</v>
      </c>
      <c r="G12" s="169">
        <v>1.99</v>
      </c>
      <c r="H12" s="169" t="s">
        <v>459</v>
      </c>
      <c r="I12" s="168" t="s">
        <v>459</v>
      </c>
      <c r="J12" s="169">
        <f t="shared" si="1"/>
        <v>207.01999999999998</v>
      </c>
      <c r="K12" s="169">
        <v>48.75</v>
      </c>
      <c r="L12" s="169">
        <v>72.22</v>
      </c>
      <c r="M12" s="169">
        <v>62.69</v>
      </c>
      <c r="N12" s="169">
        <v>1.72</v>
      </c>
      <c r="O12" s="169">
        <v>21.64</v>
      </c>
      <c r="P12" s="183" t="s">
        <v>459</v>
      </c>
      <c r="Q12" s="183" t="s">
        <v>459</v>
      </c>
      <c r="S12" s="171"/>
      <c r="AB12" s="193"/>
      <c r="AC12" s="193"/>
      <c r="AD12" s="193"/>
      <c r="AE12" s="193"/>
      <c r="AF12" s="193"/>
      <c r="AG12" s="193"/>
      <c r="AH12" s="193"/>
    </row>
    <row r="13" spans="1:34" x14ac:dyDescent="0.35">
      <c r="A13" s="104" t="s">
        <v>136</v>
      </c>
      <c r="B13" s="169">
        <f t="shared" si="0"/>
        <v>14.499999999999998</v>
      </c>
      <c r="C13" s="169">
        <v>3.21</v>
      </c>
      <c r="D13" s="169">
        <v>6.1</v>
      </c>
      <c r="E13" s="169">
        <v>3.36</v>
      </c>
      <c r="F13" s="169">
        <v>0.14000000000000001</v>
      </c>
      <c r="G13" s="169">
        <v>1.69</v>
      </c>
      <c r="H13" s="169" t="s">
        <v>459</v>
      </c>
      <c r="I13" s="168" t="s">
        <v>459</v>
      </c>
      <c r="J13" s="169">
        <f t="shared" si="1"/>
        <v>206.04000000000002</v>
      </c>
      <c r="K13" s="169">
        <v>45.52</v>
      </c>
      <c r="L13" s="169">
        <v>76.25</v>
      </c>
      <c r="M13" s="169">
        <v>59.58</v>
      </c>
      <c r="N13" s="169">
        <v>1.72</v>
      </c>
      <c r="O13" s="169">
        <v>22.97</v>
      </c>
      <c r="P13" s="183" t="s">
        <v>459</v>
      </c>
      <c r="Q13" s="183" t="s">
        <v>459</v>
      </c>
      <c r="S13" s="171"/>
      <c r="AB13" s="193"/>
      <c r="AC13" s="193"/>
      <c r="AD13" s="193"/>
      <c r="AE13" s="193"/>
      <c r="AF13" s="193"/>
      <c r="AG13" s="193"/>
      <c r="AH13" s="193"/>
    </row>
    <row r="14" spans="1:34" x14ac:dyDescent="0.35">
      <c r="A14" s="104" t="s">
        <v>137</v>
      </c>
      <c r="B14" s="169">
        <f t="shared" si="0"/>
        <v>14.22</v>
      </c>
      <c r="C14" s="169">
        <v>3.06</v>
      </c>
      <c r="D14" s="169">
        <v>6.3</v>
      </c>
      <c r="E14" s="169">
        <v>3.12</v>
      </c>
      <c r="F14" s="169">
        <v>0.14000000000000001</v>
      </c>
      <c r="G14" s="169">
        <v>1.6</v>
      </c>
      <c r="H14" s="169" t="s">
        <v>459</v>
      </c>
      <c r="I14" s="168" t="s">
        <v>459</v>
      </c>
      <c r="J14" s="169">
        <f t="shared" si="1"/>
        <v>206.04999999999998</v>
      </c>
      <c r="K14" s="169">
        <v>49.48</v>
      </c>
      <c r="L14" s="169">
        <v>75.56</v>
      </c>
      <c r="M14" s="169">
        <v>56.97</v>
      </c>
      <c r="N14" s="169">
        <v>1.72</v>
      </c>
      <c r="O14" s="169">
        <v>22.32</v>
      </c>
      <c r="P14" s="183" t="s">
        <v>459</v>
      </c>
      <c r="Q14" s="183" t="s">
        <v>459</v>
      </c>
      <c r="S14" s="171"/>
      <c r="AB14" s="193"/>
      <c r="AC14" s="193"/>
      <c r="AD14" s="193"/>
      <c r="AE14" s="193"/>
      <c r="AF14" s="193"/>
      <c r="AG14" s="193"/>
      <c r="AH14" s="193"/>
    </row>
    <row r="15" spans="1:34" x14ac:dyDescent="0.35">
      <c r="A15" s="104" t="s">
        <v>138</v>
      </c>
      <c r="B15" s="169">
        <f t="shared" si="0"/>
        <v>15.85</v>
      </c>
      <c r="C15" s="169">
        <v>3.64</v>
      </c>
      <c r="D15" s="169">
        <v>5.81</v>
      </c>
      <c r="E15" s="169">
        <v>4.26</v>
      </c>
      <c r="F15" s="169">
        <v>0.14000000000000001</v>
      </c>
      <c r="G15" s="169">
        <v>2</v>
      </c>
      <c r="H15" s="169" t="s">
        <v>459</v>
      </c>
      <c r="I15" s="168" t="s">
        <v>459</v>
      </c>
      <c r="J15" s="169">
        <f t="shared" si="1"/>
        <v>209.38</v>
      </c>
      <c r="K15" s="169">
        <v>45.02</v>
      </c>
      <c r="L15" s="169">
        <v>70.11</v>
      </c>
      <c r="M15" s="169">
        <v>69.88</v>
      </c>
      <c r="N15" s="169">
        <v>1.72</v>
      </c>
      <c r="O15" s="169">
        <v>22.65</v>
      </c>
      <c r="P15" s="183" t="s">
        <v>459</v>
      </c>
      <c r="Q15" s="183" t="s">
        <v>459</v>
      </c>
      <c r="S15" s="171"/>
      <c r="AB15" s="193"/>
      <c r="AC15" s="193"/>
      <c r="AD15" s="193"/>
      <c r="AE15" s="193"/>
      <c r="AF15" s="193"/>
      <c r="AG15" s="193"/>
      <c r="AH15" s="193"/>
    </row>
    <row r="16" spans="1:34" x14ac:dyDescent="0.35">
      <c r="A16" s="104" t="s">
        <v>139</v>
      </c>
      <c r="B16" s="169">
        <f t="shared" si="0"/>
        <v>17.71</v>
      </c>
      <c r="C16" s="169">
        <v>3.68</v>
      </c>
      <c r="D16" s="169">
        <v>7.06</v>
      </c>
      <c r="E16" s="169">
        <v>5.15</v>
      </c>
      <c r="F16" s="169">
        <v>0.14000000000000001</v>
      </c>
      <c r="G16" s="169">
        <v>1.68</v>
      </c>
      <c r="H16" s="169" t="s">
        <v>459</v>
      </c>
      <c r="I16" s="168" t="s">
        <v>459</v>
      </c>
      <c r="J16" s="169">
        <f t="shared" si="1"/>
        <v>238.4</v>
      </c>
      <c r="K16" s="169">
        <v>50.1</v>
      </c>
      <c r="L16" s="169">
        <v>90.38</v>
      </c>
      <c r="M16" s="169">
        <v>73.680000000000007</v>
      </c>
      <c r="N16" s="169">
        <v>1.72</v>
      </c>
      <c r="O16" s="169">
        <v>22.52</v>
      </c>
      <c r="P16" s="183" t="s">
        <v>459</v>
      </c>
      <c r="Q16" s="183" t="s">
        <v>459</v>
      </c>
      <c r="S16" s="171"/>
      <c r="AB16" s="193"/>
      <c r="AC16" s="193"/>
      <c r="AD16" s="193"/>
      <c r="AE16" s="193"/>
      <c r="AF16" s="193"/>
      <c r="AG16" s="193"/>
      <c r="AH16" s="193"/>
    </row>
    <row r="17" spans="1:34" x14ac:dyDescent="0.35">
      <c r="A17" s="104" t="s">
        <v>140</v>
      </c>
      <c r="B17" s="169">
        <f t="shared" si="0"/>
        <v>19.07</v>
      </c>
      <c r="C17" s="169">
        <v>3.79</v>
      </c>
      <c r="D17" s="169">
        <v>6.21</v>
      </c>
      <c r="E17" s="169">
        <v>7.21</v>
      </c>
      <c r="F17" s="169">
        <v>0.14000000000000001</v>
      </c>
      <c r="G17" s="169">
        <v>1.72</v>
      </c>
      <c r="H17" s="169" t="s">
        <v>459</v>
      </c>
      <c r="I17" s="168" t="s">
        <v>459</v>
      </c>
      <c r="J17" s="169">
        <f t="shared" si="1"/>
        <v>217.31</v>
      </c>
      <c r="K17" s="169">
        <v>44.05</v>
      </c>
      <c r="L17" s="169">
        <v>73.42</v>
      </c>
      <c r="M17" s="169">
        <v>77.180000000000007</v>
      </c>
      <c r="N17" s="169">
        <v>1.72</v>
      </c>
      <c r="O17" s="169">
        <v>20.94</v>
      </c>
      <c r="P17" s="183" t="s">
        <v>459</v>
      </c>
      <c r="Q17" s="183" t="s">
        <v>459</v>
      </c>
      <c r="S17" s="171"/>
      <c r="AB17" s="193"/>
      <c r="AC17" s="193"/>
      <c r="AD17" s="193"/>
      <c r="AE17" s="193"/>
      <c r="AF17" s="193"/>
      <c r="AG17" s="193"/>
      <c r="AH17" s="193"/>
    </row>
    <row r="18" spans="1:34" x14ac:dyDescent="0.35">
      <c r="A18" s="104" t="s">
        <v>141</v>
      </c>
      <c r="B18" s="169">
        <f t="shared" si="0"/>
        <v>25.020000000000003</v>
      </c>
      <c r="C18" s="169">
        <v>6.19</v>
      </c>
      <c r="D18" s="169">
        <v>6.64</v>
      </c>
      <c r="E18" s="169">
        <v>9.81</v>
      </c>
      <c r="F18" s="169">
        <v>0.14000000000000001</v>
      </c>
      <c r="G18" s="169">
        <v>2.2400000000000002</v>
      </c>
      <c r="H18" s="169" t="s">
        <v>459</v>
      </c>
      <c r="I18" s="168" t="s">
        <v>459</v>
      </c>
      <c r="J18" s="169">
        <f t="shared" si="1"/>
        <v>240.29</v>
      </c>
      <c r="K18" s="169">
        <v>55.96</v>
      </c>
      <c r="L18" s="169">
        <v>75.849999999999994</v>
      </c>
      <c r="M18" s="169">
        <v>84.56</v>
      </c>
      <c r="N18" s="169">
        <v>1.72</v>
      </c>
      <c r="O18" s="169">
        <v>22.2</v>
      </c>
      <c r="P18" s="183" t="s">
        <v>459</v>
      </c>
      <c r="Q18" s="183" t="s">
        <v>459</v>
      </c>
      <c r="S18" s="171"/>
      <c r="AB18" s="193"/>
      <c r="AC18" s="193"/>
      <c r="AD18" s="193"/>
      <c r="AE18" s="193"/>
      <c r="AF18" s="193"/>
      <c r="AG18" s="193"/>
      <c r="AH18" s="193"/>
    </row>
    <row r="19" spans="1:34" x14ac:dyDescent="0.35">
      <c r="A19" s="105" t="s">
        <v>142</v>
      </c>
      <c r="B19" s="169">
        <f t="shared" si="0"/>
        <v>21.409999999999997</v>
      </c>
      <c r="C19" s="169">
        <v>4.43</v>
      </c>
      <c r="D19" s="169">
        <v>5.41</v>
      </c>
      <c r="E19" s="169">
        <v>9.61</v>
      </c>
      <c r="F19" s="169">
        <v>0.15</v>
      </c>
      <c r="G19" s="169">
        <v>1.81</v>
      </c>
      <c r="H19" s="169" t="s">
        <v>459</v>
      </c>
      <c r="I19" s="168" t="s">
        <v>459</v>
      </c>
      <c r="J19" s="169">
        <f t="shared" si="1"/>
        <v>225.22</v>
      </c>
      <c r="K19" s="169">
        <v>51.9</v>
      </c>
      <c r="L19" s="169">
        <v>64.45</v>
      </c>
      <c r="M19" s="169">
        <v>85.31</v>
      </c>
      <c r="N19" s="169">
        <v>1.77</v>
      </c>
      <c r="O19" s="169">
        <v>21.79</v>
      </c>
      <c r="P19" s="183" t="s">
        <v>459</v>
      </c>
      <c r="Q19" s="183" t="s">
        <v>459</v>
      </c>
      <c r="S19" s="171"/>
      <c r="AB19" s="193"/>
      <c r="AC19" s="193"/>
      <c r="AD19" s="193"/>
      <c r="AE19" s="193"/>
      <c r="AF19" s="193"/>
      <c r="AG19" s="193"/>
      <c r="AH19" s="193"/>
    </row>
    <row r="20" spans="1:34" x14ac:dyDescent="0.35">
      <c r="A20" s="105" t="s">
        <v>143</v>
      </c>
      <c r="B20" s="169">
        <f t="shared" si="0"/>
        <v>22.7</v>
      </c>
      <c r="C20" s="169">
        <v>4.76</v>
      </c>
      <c r="D20" s="169">
        <v>6.52</v>
      </c>
      <c r="E20" s="169">
        <v>9.57</v>
      </c>
      <c r="F20" s="169">
        <v>0.15</v>
      </c>
      <c r="G20" s="169">
        <v>1.7</v>
      </c>
      <c r="H20" s="169" t="s">
        <v>459</v>
      </c>
      <c r="I20" s="168" t="s">
        <v>459</v>
      </c>
      <c r="J20" s="169">
        <f t="shared" si="1"/>
        <v>244.96</v>
      </c>
      <c r="K20" s="169">
        <v>51.63</v>
      </c>
      <c r="L20" s="169">
        <v>78.37</v>
      </c>
      <c r="M20" s="169">
        <v>92.28</v>
      </c>
      <c r="N20" s="169">
        <v>1.77</v>
      </c>
      <c r="O20" s="169">
        <v>20.91</v>
      </c>
      <c r="P20" s="183" t="s">
        <v>459</v>
      </c>
      <c r="Q20" s="183" t="s">
        <v>459</v>
      </c>
      <c r="S20" s="171"/>
      <c r="AB20" s="193"/>
      <c r="AC20" s="193"/>
      <c r="AD20" s="193"/>
      <c r="AE20" s="193"/>
      <c r="AF20" s="193"/>
      <c r="AG20" s="193"/>
      <c r="AH20" s="193"/>
    </row>
    <row r="21" spans="1:34" x14ac:dyDescent="0.35">
      <c r="A21" s="105" t="s">
        <v>144</v>
      </c>
      <c r="B21" s="169">
        <f t="shared" si="0"/>
        <v>22.96</v>
      </c>
      <c r="C21" s="169">
        <v>5.54</v>
      </c>
      <c r="D21" s="169">
        <v>6.01</v>
      </c>
      <c r="E21" s="169">
        <v>9.19</v>
      </c>
      <c r="F21" s="169">
        <v>0.15</v>
      </c>
      <c r="G21" s="169">
        <v>2.0699999999999998</v>
      </c>
      <c r="H21" s="169" t="s">
        <v>459</v>
      </c>
      <c r="I21" s="168" t="s">
        <v>459</v>
      </c>
      <c r="J21" s="169">
        <f t="shared" si="1"/>
        <v>226.43</v>
      </c>
      <c r="K21" s="169">
        <v>52.81</v>
      </c>
      <c r="L21" s="169">
        <v>65.239999999999995</v>
      </c>
      <c r="M21" s="169">
        <v>84.67</v>
      </c>
      <c r="N21" s="169">
        <v>1.77</v>
      </c>
      <c r="O21" s="169">
        <v>21.94</v>
      </c>
      <c r="P21" s="183" t="s">
        <v>459</v>
      </c>
      <c r="Q21" s="183" t="s">
        <v>459</v>
      </c>
      <c r="S21" s="171"/>
      <c r="AB21" s="193"/>
      <c r="AC21" s="193"/>
      <c r="AD21" s="193"/>
      <c r="AE21" s="193"/>
      <c r="AF21" s="193"/>
      <c r="AG21" s="193"/>
      <c r="AH21" s="193"/>
    </row>
    <row r="22" spans="1:34" x14ac:dyDescent="0.35">
      <c r="A22" s="105" t="s">
        <v>145</v>
      </c>
      <c r="B22" s="169">
        <f t="shared" si="0"/>
        <v>18.73</v>
      </c>
      <c r="C22" s="169">
        <v>3.85</v>
      </c>
      <c r="D22" s="169">
        <v>6.4</v>
      </c>
      <c r="E22" s="169">
        <v>6.6</v>
      </c>
      <c r="F22" s="169">
        <v>0.15</v>
      </c>
      <c r="G22" s="169">
        <v>1.73</v>
      </c>
      <c r="H22" s="169" t="s">
        <v>459</v>
      </c>
      <c r="I22" s="168" t="s">
        <v>459</v>
      </c>
      <c r="J22" s="169">
        <f t="shared" si="1"/>
        <v>233.79999999999998</v>
      </c>
      <c r="K22" s="169">
        <v>47.87</v>
      </c>
      <c r="L22" s="169">
        <v>81.14</v>
      </c>
      <c r="M22" s="169">
        <v>80.95</v>
      </c>
      <c r="N22" s="169">
        <v>1.77</v>
      </c>
      <c r="O22" s="169">
        <v>22.07</v>
      </c>
      <c r="P22" s="183" t="s">
        <v>459</v>
      </c>
      <c r="Q22" s="183" t="s">
        <v>459</v>
      </c>
      <c r="S22" s="171"/>
      <c r="AB22" s="193"/>
      <c r="AC22" s="193"/>
      <c r="AD22" s="193"/>
      <c r="AE22" s="193"/>
      <c r="AF22" s="193"/>
      <c r="AG22" s="193"/>
      <c r="AH22" s="193"/>
    </row>
    <row r="23" spans="1:34" x14ac:dyDescent="0.35">
      <c r="A23" s="105" t="s">
        <v>146</v>
      </c>
      <c r="B23" s="169">
        <f t="shared" si="0"/>
        <v>18.100000000000001</v>
      </c>
      <c r="C23" s="169">
        <v>3.27</v>
      </c>
      <c r="D23" s="169">
        <v>6.63</v>
      </c>
      <c r="E23" s="169">
        <v>6.27</v>
      </c>
      <c r="F23" s="169">
        <v>0.15</v>
      </c>
      <c r="G23" s="169">
        <v>1.78</v>
      </c>
      <c r="H23" s="169" t="s">
        <v>459</v>
      </c>
      <c r="I23" s="168" t="s">
        <v>459</v>
      </c>
      <c r="J23" s="169">
        <f t="shared" si="1"/>
        <v>222.56000000000003</v>
      </c>
      <c r="K23" s="169">
        <v>44.04</v>
      </c>
      <c r="L23" s="169">
        <v>76.84</v>
      </c>
      <c r="M23" s="169">
        <v>77.61</v>
      </c>
      <c r="N23" s="169">
        <v>1.77</v>
      </c>
      <c r="O23" s="169">
        <v>22.3</v>
      </c>
      <c r="P23" s="183" t="s">
        <v>459</v>
      </c>
      <c r="Q23" s="183" t="s">
        <v>459</v>
      </c>
      <c r="S23" s="171"/>
      <c r="AB23" s="193"/>
      <c r="AC23" s="193"/>
      <c r="AD23" s="193"/>
      <c r="AE23" s="193"/>
      <c r="AF23" s="193"/>
      <c r="AG23" s="193"/>
      <c r="AH23" s="193"/>
    </row>
    <row r="24" spans="1:34" x14ac:dyDescent="0.35">
      <c r="A24" s="105" t="s">
        <v>147</v>
      </c>
      <c r="B24" s="169">
        <f t="shared" si="0"/>
        <v>15.749999999999998</v>
      </c>
      <c r="C24" s="169">
        <v>3.42</v>
      </c>
      <c r="D24" s="169">
        <v>6.1</v>
      </c>
      <c r="E24" s="169">
        <v>4.0599999999999996</v>
      </c>
      <c r="F24" s="169">
        <v>0.15</v>
      </c>
      <c r="G24" s="169">
        <v>2.02</v>
      </c>
      <c r="H24" s="169" t="s">
        <v>459</v>
      </c>
      <c r="I24" s="168" t="s">
        <v>459</v>
      </c>
      <c r="J24" s="169">
        <f t="shared" si="1"/>
        <v>211.70000000000002</v>
      </c>
      <c r="K24" s="169">
        <v>45.91</v>
      </c>
      <c r="L24" s="169">
        <v>74.53</v>
      </c>
      <c r="M24" s="169">
        <v>67.53</v>
      </c>
      <c r="N24" s="169">
        <v>1.77</v>
      </c>
      <c r="O24" s="169">
        <v>21.96</v>
      </c>
      <c r="P24" s="183" t="s">
        <v>459</v>
      </c>
      <c r="Q24" s="183" t="s">
        <v>459</v>
      </c>
      <c r="S24" s="171"/>
      <c r="AB24" s="193"/>
      <c r="AC24" s="193"/>
      <c r="AD24" s="193"/>
      <c r="AE24" s="193"/>
      <c r="AF24" s="193"/>
      <c r="AG24" s="193"/>
      <c r="AH24" s="193"/>
    </row>
    <row r="25" spans="1:34" x14ac:dyDescent="0.35">
      <c r="A25" s="105" t="s">
        <v>148</v>
      </c>
      <c r="B25" s="169">
        <f t="shared" si="0"/>
        <v>14.620000000000003</v>
      </c>
      <c r="C25" s="169">
        <v>3.25</v>
      </c>
      <c r="D25" s="169">
        <v>5.78</v>
      </c>
      <c r="E25" s="169">
        <v>4.05</v>
      </c>
      <c r="F25" s="169">
        <v>0.15</v>
      </c>
      <c r="G25" s="169">
        <v>1.39</v>
      </c>
      <c r="H25" s="169" t="s">
        <v>459</v>
      </c>
      <c r="I25" s="168" t="s">
        <v>459</v>
      </c>
      <c r="J25" s="169">
        <f t="shared" si="1"/>
        <v>205.80000000000004</v>
      </c>
      <c r="K25" s="169">
        <v>45.63</v>
      </c>
      <c r="L25" s="169">
        <v>71.180000000000007</v>
      </c>
      <c r="M25" s="169">
        <v>68.23</v>
      </c>
      <c r="N25" s="169">
        <v>1.77</v>
      </c>
      <c r="O25" s="169">
        <v>18.989999999999998</v>
      </c>
      <c r="P25" s="183" t="s">
        <v>459</v>
      </c>
      <c r="Q25" s="183" t="s">
        <v>459</v>
      </c>
      <c r="S25" s="171"/>
      <c r="AB25" s="193"/>
      <c r="AC25" s="193"/>
      <c r="AD25" s="193"/>
      <c r="AE25" s="193"/>
      <c r="AF25" s="193"/>
      <c r="AG25" s="193"/>
      <c r="AH25" s="193"/>
    </row>
    <row r="26" spans="1:34" x14ac:dyDescent="0.35">
      <c r="A26" s="105" t="s">
        <v>149</v>
      </c>
      <c r="B26" s="169">
        <f t="shared" si="0"/>
        <v>14.399999999999999</v>
      </c>
      <c r="C26" s="169">
        <v>2.83</v>
      </c>
      <c r="D26" s="169">
        <v>6.12</v>
      </c>
      <c r="E26" s="169">
        <v>3.88</v>
      </c>
      <c r="F26" s="169">
        <v>0.15</v>
      </c>
      <c r="G26" s="169">
        <v>1.42</v>
      </c>
      <c r="H26" s="169" t="s">
        <v>459</v>
      </c>
      <c r="I26" s="168" t="s">
        <v>459</v>
      </c>
      <c r="J26" s="169">
        <f t="shared" si="1"/>
        <v>209.36999999999998</v>
      </c>
      <c r="K26" s="169">
        <v>45.6</v>
      </c>
      <c r="L26" s="169">
        <v>71.97</v>
      </c>
      <c r="M26" s="169">
        <v>70.27</v>
      </c>
      <c r="N26" s="169">
        <v>1.77</v>
      </c>
      <c r="O26" s="169">
        <v>19.760000000000002</v>
      </c>
      <c r="P26" s="183" t="s">
        <v>459</v>
      </c>
      <c r="Q26" s="183" t="s">
        <v>459</v>
      </c>
      <c r="S26" s="171"/>
      <c r="AB26" s="193"/>
      <c r="AC26" s="193"/>
      <c r="AD26" s="193"/>
      <c r="AE26" s="193"/>
      <c r="AF26" s="193"/>
      <c r="AG26" s="193"/>
      <c r="AH26" s="193"/>
    </row>
    <row r="27" spans="1:34" x14ac:dyDescent="0.35">
      <c r="A27" s="105" t="s">
        <v>150</v>
      </c>
      <c r="B27" s="169">
        <f t="shared" si="0"/>
        <v>16.470000000000002</v>
      </c>
      <c r="C27" s="169">
        <v>3.16</v>
      </c>
      <c r="D27" s="169">
        <v>6.3</v>
      </c>
      <c r="E27" s="169">
        <v>4.76</v>
      </c>
      <c r="F27" s="169">
        <v>0.15</v>
      </c>
      <c r="G27" s="169">
        <v>2.1</v>
      </c>
      <c r="H27" s="169" t="s">
        <v>459</v>
      </c>
      <c r="I27" s="168" t="s">
        <v>459</v>
      </c>
      <c r="J27" s="169">
        <f t="shared" si="1"/>
        <v>215.60000000000002</v>
      </c>
      <c r="K27" s="169">
        <v>37.520000000000003</v>
      </c>
      <c r="L27" s="169">
        <v>75.92</v>
      </c>
      <c r="M27" s="169">
        <v>76.53</v>
      </c>
      <c r="N27" s="169">
        <v>1.77</v>
      </c>
      <c r="O27" s="169">
        <v>23.86</v>
      </c>
      <c r="P27" s="183" t="s">
        <v>459</v>
      </c>
      <c r="Q27" s="183" t="s">
        <v>459</v>
      </c>
      <c r="S27" s="171"/>
      <c r="AB27" s="193"/>
      <c r="AC27" s="193"/>
      <c r="AD27" s="193"/>
      <c r="AE27" s="193"/>
      <c r="AF27" s="193"/>
      <c r="AG27" s="193"/>
      <c r="AH27" s="193"/>
    </row>
    <row r="28" spans="1:34" x14ac:dyDescent="0.35">
      <c r="A28" s="105" t="s">
        <v>151</v>
      </c>
      <c r="B28" s="169">
        <f t="shared" si="0"/>
        <v>18.84</v>
      </c>
      <c r="C28" s="169">
        <v>3.18</v>
      </c>
      <c r="D28" s="169">
        <v>7.38</v>
      </c>
      <c r="E28" s="169">
        <v>6.36</v>
      </c>
      <c r="F28" s="169">
        <v>0.15</v>
      </c>
      <c r="G28" s="169">
        <v>1.77</v>
      </c>
      <c r="H28" s="169" t="s">
        <v>459</v>
      </c>
      <c r="I28" s="168" t="s">
        <v>459</v>
      </c>
      <c r="J28" s="169">
        <f t="shared" si="1"/>
        <v>243.89</v>
      </c>
      <c r="K28" s="169">
        <v>42.12</v>
      </c>
      <c r="L28" s="169">
        <v>92.21</v>
      </c>
      <c r="M28" s="169">
        <v>84.06</v>
      </c>
      <c r="N28" s="169">
        <v>1.77</v>
      </c>
      <c r="O28" s="169">
        <v>23.73</v>
      </c>
      <c r="P28" s="183" t="s">
        <v>459</v>
      </c>
      <c r="Q28" s="183" t="s">
        <v>459</v>
      </c>
      <c r="S28" s="171"/>
      <c r="AB28" s="193"/>
      <c r="AC28" s="193"/>
      <c r="AD28" s="193"/>
      <c r="AE28" s="193"/>
      <c r="AF28" s="193"/>
      <c r="AG28" s="193"/>
      <c r="AH28" s="193"/>
    </row>
    <row r="29" spans="1:34" x14ac:dyDescent="0.35">
      <c r="A29" s="105" t="s">
        <v>152</v>
      </c>
      <c r="B29" s="169">
        <f t="shared" si="0"/>
        <v>21.38</v>
      </c>
      <c r="C29" s="169">
        <v>3.75</v>
      </c>
      <c r="D29" s="169">
        <v>6.94</v>
      </c>
      <c r="E29" s="169">
        <v>8.61</v>
      </c>
      <c r="F29" s="169">
        <v>0.15</v>
      </c>
      <c r="G29" s="169">
        <v>1.93</v>
      </c>
      <c r="H29" s="169" t="s">
        <v>459</v>
      </c>
      <c r="I29" s="168" t="s">
        <v>459</v>
      </c>
      <c r="J29" s="169">
        <f t="shared" si="1"/>
        <v>231.64</v>
      </c>
      <c r="K29" s="169">
        <v>42.13</v>
      </c>
      <c r="L29" s="169">
        <v>79.38</v>
      </c>
      <c r="M29" s="169">
        <v>84.95</v>
      </c>
      <c r="N29" s="169">
        <v>1.77</v>
      </c>
      <c r="O29" s="169">
        <v>23.41</v>
      </c>
      <c r="P29" s="183" t="s">
        <v>459</v>
      </c>
      <c r="Q29" s="183" t="s">
        <v>459</v>
      </c>
      <c r="S29" s="171"/>
      <c r="AB29" s="193"/>
      <c r="AC29" s="193"/>
      <c r="AD29" s="193"/>
      <c r="AE29" s="193"/>
      <c r="AF29" s="193"/>
      <c r="AG29" s="193"/>
      <c r="AH29" s="193"/>
    </row>
    <row r="30" spans="1:34" x14ac:dyDescent="0.35">
      <c r="A30" s="105" t="s">
        <v>153</v>
      </c>
      <c r="B30" s="169">
        <f t="shared" si="0"/>
        <v>23.700000000000003</v>
      </c>
      <c r="C30" s="169">
        <v>4.45</v>
      </c>
      <c r="D30" s="169">
        <v>6.42</v>
      </c>
      <c r="E30" s="169">
        <v>10.220000000000001</v>
      </c>
      <c r="F30" s="169">
        <v>0.15</v>
      </c>
      <c r="G30" s="169">
        <v>2.46</v>
      </c>
      <c r="H30" s="169" t="s">
        <v>459</v>
      </c>
      <c r="I30" s="168" t="s">
        <v>459</v>
      </c>
      <c r="J30" s="169">
        <f t="shared" si="1"/>
        <v>229.39</v>
      </c>
      <c r="K30" s="169">
        <v>38.869999999999997</v>
      </c>
      <c r="L30" s="169">
        <v>74.33</v>
      </c>
      <c r="M30" s="169">
        <v>89.91</v>
      </c>
      <c r="N30" s="169">
        <v>1.77</v>
      </c>
      <c r="O30" s="169">
        <v>24.51</v>
      </c>
      <c r="P30" s="183" t="s">
        <v>459</v>
      </c>
      <c r="Q30" s="183" t="s">
        <v>459</v>
      </c>
      <c r="S30" s="171"/>
      <c r="AB30" s="193"/>
      <c r="AC30" s="193"/>
      <c r="AD30" s="193"/>
      <c r="AE30" s="193"/>
      <c r="AF30" s="193"/>
      <c r="AG30" s="193"/>
      <c r="AH30" s="193"/>
    </row>
    <row r="31" spans="1:34" x14ac:dyDescent="0.35">
      <c r="A31" s="105" t="s">
        <v>154</v>
      </c>
      <c r="B31" s="169">
        <f t="shared" si="0"/>
        <v>23.98</v>
      </c>
      <c r="C31" s="169">
        <v>4.8099999999999996</v>
      </c>
      <c r="D31" s="169">
        <v>6.4</v>
      </c>
      <c r="E31" s="169">
        <v>10.66</v>
      </c>
      <c r="F31" s="169">
        <v>0.16</v>
      </c>
      <c r="G31" s="169">
        <v>1.84</v>
      </c>
      <c r="H31" s="169" t="s">
        <v>459</v>
      </c>
      <c r="I31" s="170">
        <v>0.11</v>
      </c>
      <c r="J31" s="169">
        <f t="shared" si="1"/>
        <v>241.37000000000003</v>
      </c>
      <c r="K31" s="169">
        <v>52.78</v>
      </c>
      <c r="L31" s="169">
        <v>73.47</v>
      </c>
      <c r="M31" s="169">
        <v>89.98</v>
      </c>
      <c r="N31" s="169">
        <v>1.91</v>
      </c>
      <c r="O31" s="169">
        <v>21.9</v>
      </c>
      <c r="P31" s="183" t="s">
        <v>459</v>
      </c>
      <c r="Q31" s="169">
        <v>1.33</v>
      </c>
      <c r="S31" s="171"/>
      <c r="AB31" s="193"/>
      <c r="AC31" s="193"/>
      <c r="AD31" s="193"/>
      <c r="AE31" s="193"/>
      <c r="AF31" s="193"/>
      <c r="AG31" s="193"/>
      <c r="AH31" s="193"/>
    </row>
    <row r="32" spans="1:34" x14ac:dyDescent="0.35">
      <c r="A32" s="105" t="s">
        <v>155</v>
      </c>
      <c r="B32" s="169">
        <f t="shared" si="0"/>
        <v>19.990000000000002</v>
      </c>
      <c r="C32" s="169">
        <v>3.31</v>
      </c>
      <c r="D32" s="169">
        <v>5.76</v>
      </c>
      <c r="E32" s="169">
        <v>8.73</v>
      </c>
      <c r="F32" s="169">
        <v>0.16</v>
      </c>
      <c r="G32" s="169">
        <v>1.92</v>
      </c>
      <c r="H32" s="169" t="s">
        <v>459</v>
      </c>
      <c r="I32" s="170">
        <v>0.11</v>
      </c>
      <c r="J32" s="169">
        <f t="shared" si="1"/>
        <v>236.97</v>
      </c>
      <c r="K32" s="169">
        <v>38.869999999999997</v>
      </c>
      <c r="L32" s="169">
        <v>74.11</v>
      </c>
      <c r="M32" s="169">
        <v>97.08</v>
      </c>
      <c r="N32" s="169">
        <v>1.91</v>
      </c>
      <c r="O32" s="169">
        <v>23.63</v>
      </c>
      <c r="P32" s="183" t="s">
        <v>459</v>
      </c>
      <c r="Q32" s="169">
        <v>1.37</v>
      </c>
      <c r="S32" s="171"/>
      <c r="AB32" s="193"/>
      <c r="AC32" s="193"/>
      <c r="AD32" s="193"/>
      <c r="AE32" s="193"/>
      <c r="AF32" s="193"/>
      <c r="AG32" s="193"/>
      <c r="AH32" s="193"/>
    </row>
    <row r="33" spans="1:34" x14ac:dyDescent="0.35">
      <c r="A33" s="105" t="s">
        <v>156</v>
      </c>
      <c r="B33" s="169">
        <f t="shared" si="0"/>
        <v>20.630000000000003</v>
      </c>
      <c r="C33" s="169">
        <v>3.83</v>
      </c>
      <c r="D33" s="169">
        <v>6.31</v>
      </c>
      <c r="E33" s="169">
        <v>8.0500000000000007</v>
      </c>
      <c r="F33" s="169">
        <v>0.16</v>
      </c>
      <c r="G33" s="169">
        <v>2.14</v>
      </c>
      <c r="H33" s="169" t="s">
        <v>459</v>
      </c>
      <c r="I33" s="170">
        <v>0.14000000000000001</v>
      </c>
      <c r="J33" s="169">
        <f t="shared" si="1"/>
        <v>230.96999999999997</v>
      </c>
      <c r="K33" s="169">
        <v>40.369999999999997</v>
      </c>
      <c r="L33" s="169">
        <v>73.25</v>
      </c>
      <c r="M33" s="169">
        <v>91.1</v>
      </c>
      <c r="N33" s="169">
        <v>1.91</v>
      </c>
      <c r="O33" s="169">
        <v>22.64</v>
      </c>
      <c r="P33" s="183" t="s">
        <v>459</v>
      </c>
      <c r="Q33" s="169">
        <v>1.7</v>
      </c>
      <c r="S33" s="171"/>
      <c r="AB33" s="193"/>
      <c r="AC33" s="193"/>
      <c r="AD33" s="193"/>
      <c r="AE33" s="193"/>
      <c r="AF33" s="193"/>
      <c r="AG33" s="193"/>
      <c r="AH33" s="193"/>
    </row>
    <row r="34" spans="1:34" x14ac:dyDescent="0.35">
      <c r="A34" s="105" t="s">
        <v>157</v>
      </c>
      <c r="B34" s="169">
        <f t="shared" si="0"/>
        <v>18.57</v>
      </c>
      <c r="C34" s="169">
        <v>3.39</v>
      </c>
      <c r="D34" s="169">
        <v>6.15</v>
      </c>
      <c r="E34" s="169">
        <v>6.99</v>
      </c>
      <c r="F34" s="169">
        <v>0.16</v>
      </c>
      <c r="G34" s="169">
        <v>1.77</v>
      </c>
      <c r="H34" s="169" t="s">
        <v>459</v>
      </c>
      <c r="I34" s="170">
        <v>0.11</v>
      </c>
      <c r="J34" s="169">
        <f t="shared" si="1"/>
        <v>235.12000000000003</v>
      </c>
      <c r="K34" s="169">
        <v>41.91</v>
      </c>
      <c r="L34" s="169">
        <v>78.930000000000007</v>
      </c>
      <c r="M34" s="169">
        <v>88.33</v>
      </c>
      <c r="N34" s="169">
        <v>1.91</v>
      </c>
      <c r="O34" s="169">
        <v>22.68</v>
      </c>
      <c r="P34" s="183" t="s">
        <v>459</v>
      </c>
      <c r="Q34" s="169">
        <v>1.36</v>
      </c>
      <c r="S34" s="171"/>
      <c r="AB34" s="193"/>
      <c r="AC34" s="193"/>
      <c r="AD34" s="193"/>
      <c r="AE34" s="193"/>
      <c r="AF34" s="193"/>
      <c r="AG34" s="193"/>
      <c r="AH34" s="193"/>
    </row>
    <row r="35" spans="1:34" x14ac:dyDescent="0.35">
      <c r="A35" s="105" t="s">
        <v>158</v>
      </c>
      <c r="B35" s="169">
        <f t="shared" si="0"/>
        <v>16.200000000000003</v>
      </c>
      <c r="C35" s="169">
        <v>2.16</v>
      </c>
      <c r="D35" s="169">
        <v>6.03</v>
      </c>
      <c r="E35" s="169">
        <v>5.89</v>
      </c>
      <c r="F35" s="169">
        <v>0.16</v>
      </c>
      <c r="G35" s="169">
        <v>1.85</v>
      </c>
      <c r="H35" s="169" t="s">
        <v>459</v>
      </c>
      <c r="I35" s="170">
        <v>0.11</v>
      </c>
      <c r="J35" s="169">
        <f t="shared" si="1"/>
        <v>215.57999999999998</v>
      </c>
      <c r="K35" s="169">
        <v>30.57</v>
      </c>
      <c r="L35" s="169">
        <v>72.58</v>
      </c>
      <c r="M35" s="169">
        <v>86.04</v>
      </c>
      <c r="N35" s="169">
        <v>1.91</v>
      </c>
      <c r="O35" s="169">
        <v>23.16</v>
      </c>
      <c r="P35" s="183" t="s">
        <v>459</v>
      </c>
      <c r="Q35" s="169">
        <v>1.32</v>
      </c>
      <c r="S35" s="171"/>
      <c r="AB35" s="193"/>
      <c r="AC35" s="193"/>
      <c r="AD35" s="193"/>
      <c r="AE35" s="193"/>
      <c r="AF35" s="193"/>
      <c r="AG35" s="193"/>
      <c r="AH35" s="193"/>
    </row>
    <row r="36" spans="1:34" x14ac:dyDescent="0.35">
      <c r="A36" s="105" t="s">
        <v>159</v>
      </c>
      <c r="B36" s="169">
        <f t="shared" si="0"/>
        <v>16.61</v>
      </c>
      <c r="C36" s="169">
        <v>3.14</v>
      </c>
      <c r="D36" s="169">
        <v>6.18</v>
      </c>
      <c r="E36" s="169">
        <v>4.8899999999999997</v>
      </c>
      <c r="F36" s="169">
        <v>0.16</v>
      </c>
      <c r="G36" s="169">
        <v>2.11</v>
      </c>
      <c r="H36" s="169" t="s">
        <v>459</v>
      </c>
      <c r="I36" s="170">
        <v>0.13</v>
      </c>
      <c r="J36" s="169">
        <f t="shared" si="1"/>
        <v>221.42999999999998</v>
      </c>
      <c r="K36" s="169">
        <v>42.43</v>
      </c>
      <c r="L36" s="169">
        <v>75.23</v>
      </c>
      <c r="M36" s="169">
        <v>77.3</v>
      </c>
      <c r="N36" s="169">
        <v>1.91</v>
      </c>
      <c r="O36" s="169">
        <v>23.05</v>
      </c>
      <c r="P36" s="183" t="s">
        <v>459</v>
      </c>
      <c r="Q36" s="169">
        <v>1.51</v>
      </c>
      <c r="S36" s="171"/>
      <c r="AB36" s="193"/>
      <c r="AC36" s="193"/>
      <c r="AD36" s="193"/>
      <c r="AE36" s="193"/>
      <c r="AF36" s="193"/>
      <c r="AG36" s="193"/>
      <c r="AH36" s="193"/>
    </row>
    <row r="37" spans="1:34" x14ac:dyDescent="0.35">
      <c r="A37" s="105" t="s">
        <v>160</v>
      </c>
      <c r="B37" s="169">
        <f t="shared" si="0"/>
        <v>16.309999999999999</v>
      </c>
      <c r="C37" s="169">
        <v>3.15</v>
      </c>
      <c r="D37" s="169">
        <v>6.56</v>
      </c>
      <c r="E37" s="169">
        <v>4.6399999999999997</v>
      </c>
      <c r="F37" s="169">
        <v>0.16</v>
      </c>
      <c r="G37" s="169">
        <v>1.69</v>
      </c>
      <c r="H37" s="169" t="s">
        <v>459</v>
      </c>
      <c r="I37" s="170">
        <v>0.11</v>
      </c>
      <c r="J37" s="169">
        <f t="shared" si="1"/>
        <v>230.95</v>
      </c>
      <c r="K37" s="169">
        <v>45.2</v>
      </c>
      <c r="L37" s="169">
        <v>80.989999999999995</v>
      </c>
      <c r="M37" s="169">
        <v>78.349999999999994</v>
      </c>
      <c r="N37" s="169">
        <v>1.91</v>
      </c>
      <c r="O37" s="169">
        <v>23.21</v>
      </c>
      <c r="P37" s="183" t="s">
        <v>459</v>
      </c>
      <c r="Q37" s="169">
        <v>1.29</v>
      </c>
      <c r="S37" s="171"/>
      <c r="AB37" s="193"/>
      <c r="AC37" s="193"/>
      <c r="AD37" s="193"/>
      <c r="AE37" s="193"/>
      <c r="AF37" s="193"/>
      <c r="AG37" s="193"/>
      <c r="AH37" s="193"/>
    </row>
    <row r="38" spans="1:34" x14ac:dyDescent="0.35">
      <c r="A38" s="105" t="s">
        <v>161</v>
      </c>
      <c r="B38" s="169">
        <f t="shared" si="0"/>
        <v>13.469999999999999</v>
      </c>
      <c r="C38" s="169">
        <v>2.16</v>
      </c>
      <c r="D38" s="169">
        <v>5.13</v>
      </c>
      <c r="E38" s="169">
        <v>4.3099999999999996</v>
      </c>
      <c r="F38" s="169">
        <v>0.16</v>
      </c>
      <c r="G38" s="169">
        <v>1.6</v>
      </c>
      <c r="H38" s="169" t="s">
        <v>459</v>
      </c>
      <c r="I38" s="170">
        <v>0.11</v>
      </c>
      <c r="J38" s="169">
        <f t="shared" si="1"/>
        <v>201.07</v>
      </c>
      <c r="K38" s="169">
        <v>35.909999999999997</v>
      </c>
      <c r="L38" s="169">
        <v>60.86</v>
      </c>
      <c r="M38" s="169">
        <v>79.209999999999994</v>
      </c>
      <c r="N38" s="169">
        <v>1.91</v>
      </c>
      <c r="O38" s="169">
        <v>21.87</v>
      </c>
      <c r="P38" s="183" t="s">
        <v>459</v>
      </c>
      <c r="Q38" s="169">
        <v>1.31</v>
      </c>
      <c r="S38" s="171"/>
      <c r="AB38" s="193"/>
      <c r="AC38" s="193"/>
      <c r="AD38" s="193"/>
      <c r="AE38" s="193"/>
      <c r="AF38" s="193"/>
      <c r="AG38" s="193"/>
      <c r="AH38" s="193"/>
    </row>
    <row r="39" spans="1:34" x14ac:dyDescent="0.35">
      <c r="A39" s="105" t="s">
        <v>162</v>
      </c>
      <c r="B39" s="169">
        <f t="shared" si="0"/>
        <v>16.48</v>
      </c>
      <c r="C39" s="169">
        <v>3.53</v>
      </c>
      <c r="D39" s="169">
        <v>6</v>
      </c>
      <c r="E39" s="169">
        <v>4.88</v>
      </c>
      <c r="F39" s="169">
        <v>0.16</v>
      </c>
      <c r="G39" s="169">
        <v>1.78</v>
      </c>
      <c r="H39" s="169" t="s">
        <v>459</v>
      </c>
      <c r="I39" s="170">
        <v>0.13</v>
      </c>
      <c r="J39" s="169">
        <f t="shared" si="1"/>
        <v>221.10999999999999</v>
      </c>
      <c r="K39" s="169">
        <v>42.97</v>
      </c>
      <c r="L39" s="169">
        <v>73.430000000000007</v>
      </c>
      <c r="M39" s="169">
        <v>80.91</v>
      </c>
      <c r="N39" s="169">
        <v>1.91</v>
      </c>
      <c r="O39" s="169">
        <v>20.38</v>
      </c>
      <c r="P39" s="183" t="s">
        <v>459</v>
      </c>
      <c r="Q39" s="169">
        <v>1.51</v>
      </c>
      <c r="S39" s="171"/>
      <c r="AB39" s="193"/>
      <c r="AC39" s="193"/>
      <c r="AD39" s="193"/>
      <c r="AE39" s="193"/>
      <c r="AF39" s="193"/>
      <c r="AG39" s="193"/>
      <c r="AH39" s="193"/>
    </row>
    <row r="40" spans="1:34" x14ac:dyDescent="0.35">
      <c r="A40" s="105" t="s">
        <v>163</v>
      </c>
      <c r="B40" s="169">
        <f t="shared" si="0"/>
        <v>18.62</v>
      </c>
      <c r="C40" s="169">
        <v>3.77</v>
      </c>
      <c r="D40" s="169">
        <v>5.94</v>
      </c>
      <c r="E40" s="169">
        <v>7.16</v>
      </c>
      <c r="F40" s="169">
        <v>0.16</v>
      </c>
      <c r="G40" s="169">
        <v>1.48</v>
      </c>
      <c r="H40" s="169" t="s">
        <v>459</v>
      </c>
      <c r="I40" s="170">
        <v>0.11</v>
      </c>
      <c r="J40" s="169">
        <f t="shared" si="1"/>
        <v>232.44</v>
      </c>
      <c r="K40" s="169">
        <v>49.02</v>
      </c>
      <c r="L40" s="169">
        <v>72.53</v>
      </c>
      <c r="M40" s="169">
        <v>87.85</v>
      </c>
      <c r="N40" s="169">
        <v>1.91</v>
      </c>
      <c r="O40" s="169">
        <v>19.760000000000002</v>
      </c>
      <c r="P40" s="183" t="s">
        <v>459</v>
      </c>
      <c r="Q40" s="169">
        <v>1.37</v>
      </c>
      <c r="S40" s="171"/>
      <c r="AB40" s="193"/>
      <c r="AC40" s="193"/>
      <c r="AD40" s="193"/>
      <c r="AE40" s="193"/>
      <c r="AF40" s="193"/>
      <c r="AG40" s="193"/>
      <c r="AH40" s="193"/>
    </row>
    <row r="41" spans="1:34" x14ac:dyDescent="0.35">
      <c r="A41" s="105" t="s">
        <v>164</v>
      </c>
      <c r="B41" s="169">
        <f t="shared" si="0"/>
        <v>20.18</v>
      </c>
      <c r="C41" s="169">
        <v>3.51</v>
      </c>
      <c r="D41" s="169">
        <v>6.28</v>
      </c>
      <c r="E41" s="169">
        <v>8.36</v>
      </c>
      <c r="F41" s="169">
        <v>0.16</v>
      </c>
      <c r="G41" s="169">
        <v>1.76</v>
      </c>
      <c r="H41" s="169" t="s">
        <v>459</v>
      </c>
      <c r="I41" s="170">
        <v>0.11</v>
      </c>
      <c r="J41" s="169">
        <f t="shared" si="1"/>
        <v>232.93</v>
      </c>
      <c r="K41" s="169">
        <v>40.369999999999997</v>
      </c>
      <c r="L41" s="169">
        <v>75.86</v>
      </c>
      <c r="M41" s="169">
        <v>92.18</v>
      </c>
      <c r="N41" s="169">
        <v>1.91</v>
      </c>
      <c r="O41" s="169">
        <v>21.25</v>
      </c>
      <c r="P41" s="183" t="s">
        <v>459</v>
      </c>
      <c r="Q41" s="169">
        <v>1.36</v>
      </c>
      <c r="S41" s="171"/>
      <c r="AB41" s="193"/>
      <c r="AC41" s="193"/>
      <c r="AD41" s="193"/>
      <c r="AE41" s="193"/>
      <c r="AF41" s="193"/>
      <c r="AG41" s="193"/>
      <c r="AH41" s="193"/>
    </row>
    <row r="42" spans="1:34" x14ac:dyDescent="0.35">
      <c r="A42" s="105" t="s">
        <v>165</v>
      </c>
      <c r="B42" s="169">
        <f t="shared" si="0"/>
        <v>23.090000000000003</v>
      </c>
      <c r="C42" s="169">
        <v>4.51</v>
      </c>
      <c r="D42" s="169">
        <v>6.86</v>
      </c>
      <c r="E42" s="169">
        <v>9.3699999999999992</v>
      </c>
      <c r="F42" s="169">
        <v>0.16</v>
      </c>
      <c r="G42" s="169">
        <v>2.0499999999999998</v>
      </c>
      <c r="H42" s="169" t="s">
        <v>459</v>
      </c>
      <c r="I42" s="170">
        <v>0.14000000000000001</v>
      </c>
      <c r="J42" s="169">
        <f t="shared" si="1"/>
        <v>242.45</v>
      </c>
      <c r="K42" s="169">
        <v>41.55</v>
      </c>
      <c r="L42" s="169">
        <v>83.59</v>
      </c>
      <c r="M42" s="169">
        <v>93.06</v>
      </c>
      <c r="N42" s="169">
        <v>1.91</v>
      </c>
      <c r="O42" s="169">
        <v>20.68</v>
      </c>
      <c r="P42" s="183" t="s">
        <v>459</v>
      </c>
      <c r="Q42" s="169">
        <v>1.66</v>
      </c>
      <c r="S42" s="171"/>
      <c r="AB42" s="193"/>
      <c r="AC42" s="193"/>
      <c r="AD42" s="193"/>
      <c r="AE42" s="193"/>
      <c r="AF42" s="193"/>
      <c r="AG42" s="193"/>
      <c r="AH42" s="193"/>
    </row>
    <row r="43" spans="1:34" x14ac:dyDescent="0.35">
      <c r="A43" s="105" t="s">
        <v>166</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167</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168</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169</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170</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171</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172</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173</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174</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175</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176</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177</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178</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179</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180</v>
      </c>
      <c r="B57" s="169">
        <f t="shared" si="0"/>
        <v>23.25</v>
      </c>
      <c r="C57" s="169">
        <v>3.65</v>
      </c>
      <c r="D57" s="169">
        <v>7.63</v>
      </c>
      <c r="E57" s="169">
        <v>9.4</v>
      </c>
      <c r="F57" s="169">
        <v>0.19</v>
      </c>
      <c r="G57" s="169">
        <v>2.19</v>
      </c>
      <c r="H57" s="169">
        <v>0.06</v>
      </c>
      <c r="I57" s="170">
        <v>0.13</v>
      </c>
      <c r="J57" s="169">
        <f t="shared" si="1"/>
        <v>248.87</v>
      </c>
      <c r="K57" s="169">
        <v>38.32</v>
      </c>
      <c r="L57" s="169">
        <v>82.48</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181</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182</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183</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184</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185</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186</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187</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188</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189</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190</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191</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192</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193</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194</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195</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196</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197</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198</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199</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200</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201</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202</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203</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204</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205</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206</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207</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208</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209</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210</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211</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212</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213</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214</v>
      </c>
      <c r="B91" s="169">
        <f t="shared" si="2"/>
        <v>23.25</v>
      </c>
      <c r="C91" s="169">
        <v>3.97</v>
      </c>
      <c r="D91" s="169">
        <v>6.35</v>
      </c>
      <c r="E91" s="169">
        <v>10.84</v>
      </c>
      <c r="F91" s="169">
        <v>0.23</v>
      </c>
      <c r="G91" s="169">
        <v>1.76</v>
      </c>
      <c r="H91" s="169">
        <v>0.06</v>
      </c>
      <c r="I91" s="170">
        <v>0.04</v>
      </c>
      <c r="J91" s="169">
        <f t="shared" si="3"/>
        <v>233.71999999999997</v>
      </c>
      <c r="K91" s="169">
        <v>40.54</v>
      </c>
      <c r="L91" s="169">
        <v>76.19</v>
      </c>
      <c r="M91" s="169">
        <v>93.3</v>
      </c>
      <c r="N91" s="169">
        <v>2.75</v>
      </c>
      <c r="O91" s="169">
        <v>20.03</v>
      </c>
      <c r="P91" s="169">
        <v>0.47</v>
      </c>
      <c r="Q91" s="169">
        <v>0.44</v>
      </c>
      <c r="S91" s="171"/>
      <c r="AB91" s="193"/>
      <c r="AC91" s="193"/>
      <c r="AD91" s="193"/>
      <c r="AE91" s="193"/>
      <c r="AF91" s="193"/>
      <c r="AG91" s="193"/>
      <c r="AH91" s="193"/>
    </row>
    <row r="92" spans="1:34" x14ac:dyDescent="0.35">
      <c r="A92" s="105" t="s">
        <v>215</v>
      </c>
      <c r="B92" s="169">
        <f t="shared" si="2"/>
        <v>20.85</v>
      </c>
      <c r="C92" s="169">
        <v>3.26</v>
      </c>
      <c r="D92" s="169">
        <v>6.03</v>
      </c>
      <c r="E92" s="169">
        <v>9.42</v>
      </c>
      <c r="F92" s="169">
        <v>0.23</v>
      </c>
      <c r="G92" s="169">
        <v>1.79</v>
      </c>
      <c r="H92" s="169">
        <v>7.0000000000000007E-2</v>
      </c>
      <c r="I92" s="170">
        <v>0.05</v>
      </c>
      <c r="J92" s="169">
        <f t="shared" si="3"/>
        <v>230.95000000000002</v>
      </c>
      <c r="K92" s="169">
        <v>40.53</v>
      </c>
      <c r="L92" s="169">
        <v>72.36</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216</v>
      </c>
      <c r="B93" s="169">
        <f t="shared" si="2"/>
        <v>22.490000000000002</v>
      </c>
      <c r="C93" s="169">
        <v>3.8</v>
      </c>
      <c r="D93" s="169">
        <v>6.71</v>
      </c>
      <c r="E93" s="169">
        <v>9.5500000000000007</v>
      </c>
      <c r="F93" s="169">
        <v>0.23</v>
      </c>
      <c r="G93" s="169">
        <v>2.0699999999999998</v>
      </c>
      <c r="H93" s="169">
        <v>0.06</v>
      </c>
      <c r="I93" s="170">
        <v>7.0000000000000007E-2</v>
      </c>
      <c r="J93" s="169">
        <f t="shared" si="3"/>
        <v>245.67000000000002</v>
      </c>
      <c r="K93" s="169">
        <v>40.15</v>
      </c>
      <c r="L93" s="169">
        <v>80.540000000000006</v>
      </c>
      <c r="M93" s="169">
        <v>99.36</v>
      </c>
      <c r="N93" s="169">
        <v>2.75</v>
      </c>
      <c r="O93" s="169">
        <v>21.37</v>
      </c>
      <c r="P93" s="169">
        <v>0.64</v>
      </c>
      <c r="Q93" s="169">
        <v>0.86</v>
      </c>
      <c r="S93" s="171"/>
      <c r="AB93" s="193"/>
      <c r="AC93" s="193"/>
      <c r="AD93" s="193"/>
      <c r="AE93" s="193"/>
      <c r="AF93" s="193"/>
      <c r="AG93" s="193"/>
      <c r="AH93" s="193"/>
    </row>
    <row r="94" spans="1:34" x14ac:dyDescent="0.35">
      <c r="A94" s="105" t="s">
        <v>217</v>
      </c>
      <c r="B94" s="169">
        <f t="shared" si="2"/>
        <v>18.57</v>
      </c>
      <c r="C94" s="169">
        <v>2.27</v>
      </c>
      <c r="D94" s="169">
        <v>6.37</v>
      </c>
      <c r="E94" s="169">
        <v>7.89</v>
      </c>
      <c r="F94" s="169">
        <v>0.23</v>
      </c>
      <c r="G94" s="169">
        <v>1.71</v>
      </c>
      <c r="H94" s="169">
        <v>0.04</v>
      </c>
      <c r="I94" s="170">
        <v>0.06</v>
      </c>
      <c r="J94" s="169">
        <f t="shared" si="3"/>
        <v>225.01999999999998</v>
      </c>
      <c r="K94" s="169">
        <v>31.57</v>
      </c>
      <c r="L94" s="169">
        <v>76.38</v>
      </c>
      <c r="M94" s="169">
        <v>91.93</v>
      </c>
      <c r="N94" s="169">
        <v>2.75</v>
      </c>
      <c r="O94" s="169">
        <v>21.18</v>
      </c>
      <c r="P94" s="169">
        <v>0.54</v>
      </c>
      <c r="Q94" s="169">
        <v>0.67</v>
      </c>
      <c r="S94" s="171"/>
      <c r="AB94" s="193"/>
      <c r="AC94" s="193"/>
      <c r="AD94" s="193"/>
      <c r="AE94" s="193"/>
      <c r="AF94" s="193"/>
      <c r="AG94" s="193"/>
      <c r="AH94" s="193"/>
    </row>
    <row r="95" spans="1:34" x14ac:dyDescent="0.35">
      <c r="A95" s="105" t="s">
        <v>218</v>
      </c>
      <c r="B95" s="169">
        <f t="shared" si="2"/>
        <v>17.32</v>
      </c>
      <c r="C95" s="169">
        <v>2.5499999999999998</v>
      </c>
      <c r="D95" s="169">
        <v>5.91</v>
      </c>
      <c r="E95" s="169">
        <v>7.07</v>
      </c>
      <c r="F95" s="169">
        <v>0.23</v>
      </c>
      <c r="G95" s="169">
        <v>1.42</v>
      </c>
      <c r="H95" s="169">
        <v>0.04</v>
      </c>
      <c r="I95" s="170">
        <v>0.1</v>
      </c>
      <c r="J95" s="169">
        <f t="shared" si="3"/>
        <v>235.22</v>
      </c>
      <c r="K95" s="169">
        <v>40.74</v>
      </c>
      <c r="L95" s="169">
        <v>70.87</v>
      </c>
      <c r="M95" s="169">
        <v>100.24</v>
      </c>
      <c r="N95" s="169">
        <v>2.75</v>
      </c>
      <c r="O95" s="169">
        <v>18.829999999999998</v>
      </c>
      <c r="P95" s="169">
        <v>0.62</v>
      </c>
      <c r="Q95" s="169">
        <v>1.17</v>
      </c>
      <c r="S95" s="171"/>
      <c r="AB95" s="193"/>
      <c r="AC95" s="193"/>
      <c r="AD95" s="193"/>
      <c r="AE95" s="193"/>
      <c r="AF95" s="193"/>
      <c r="AG95" s="193"/>
      <c r="AH95" s="193"/>
    </row>
    <row r="96" spans="1:34" x14ac:dyDescent="0.35">
      <c r="A96" s="105" t="s">
        <v>219</v>
      </c>
      <c r="B96" s="169">
        <f t="shared" si="2"/>
        <v>16.739999999999998</v>
      </c>
      <c r="C96" s="169">
        <v>2.59</v>
      </c>
      <c r="D96" s="169">
        <v>6.44</v>
      </c>
      <c r="E96" s="169">
        <v>5.56</v>
      </c>
      <c r="F96" s="169">
        <v>0.23</v>
      </c>
      <c r="G96" s="169">
        <v>1.8</v>
      </c>
      <c r="H96" s="169">
        <v>0.04</v>
      </c>
      <c r="I96" s="170">
        <v>0.08</v>
      </c>
      <c r="J96" s="169">
        <f t="shared" si="3"/>
        <v>239.32000000000002</v>
      </c>
      <c r="K96" s="169">
        <v>40.65</v>
      </c>
      <c r="L96" s="169">
        <v>77.239999999999995</v>
      </c>
      <c r="M96" s="169">
        <v>96.55</v>
      </c>
      <c r="N96" s="169">
        <v>2.75</v>
      </c>
      <c r="O96" s="169">
        <v>20.36</v>
      </c>
      <c r="P96" s="169">
        <v>0.75</v>
      </c>
      <c r="Q96" s="169">
        <v>1.02</v>
      </c>
      <c r="S96" s="171"/>
      <c r="AB96" s="193"/>
      <c r="AC96" s="193"/>
      <c r="AD96" s="193"/>
      <c r="AE96" s="193"/>
      <c r="AF96" s="193"/>
      <c r="AG96" s="193"/>
      <c r="AH96" s="193"/>
    </row>
    <row r="97" spans="1:34" x14ac:dyDescent="0.35">
      <c r="A97" s="105" t="s">
        <v>220</v>
      </c>
      <c r="B97" s="169">
        <f t="shared" si="2"/>
        <v>16.100000000000001</v>
      </c>
      <c r="C97" s="169">
        <v>2.67</v>
      </c>
      <c r="D97" s="169">
        <v>6.22</v>
      </c>
      <c r="E97" s="169">
        <v>5.45</v>
      </c>
      <c r="F97" s="169">
        <v>0.23</v>
      </c>
      <c r="G97" s="169">
        <v>1.49</v>
      </c>
      <c r="H97" s="169">
        <v>0.03</v>
      </c>
      <c r="I97" s="170">
        <v>0.01</v>
      </c>
      <c r="J97" s="169">
        <f t="shared" si="3"/>
        <v>242.07</v>
      </c>
      <c r="K97" s="169">
        <v>44.72</v>
      </c>
      <c r="L97" s="169">
        <v>74.67</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221</v>
      </c>
      <c r="B98" s="169">
        <f t="shared" si="2"/>
        <v>15.129999999999999</v>
      </c>
      <c r="C98" s="169">
        <v>2.17</v>
      </c>
      <c r="D98" s="169">
        <v>5.96</v>
      </c>
      <c r="E98" s="169">
        <v>5.17</v>
      </c>
      <c r="F98" s="169">
        <v>0.23</v>
      </c>
      <c r="G98" s="169">
        <v>1.55</v>
      </c>
      <c r="H98" s="169">
        <v>0.03</v>
      </c>
      <c r="I98" s="170">
        <v>0.02</v>
      </c>
      <c r="J98" s="169">
        <f t="shared" si="3"/>
        <v>232.64999999999995</v>
      </c>
      <c r="K98" s="169">
        <v>36.83</v>
      </c>
      <c r="L98" s="169">
        <v>71.52</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222</v>
      </c>
      <c r="B99" s="169">
        <f t="shared" si="2"/>
        <v>17.060000000000002</v>
      </c>
      <c r="C99" s="169">
        <v>2.89</v>
      </c>
      <c r="D99" s="169">
        <v>6.41</v>
      </c>
      <c r="E99" s="169">
        <v>5.79</v>
      </c>
      <c r="F99" s="169">
        <v>0.23</v>
      </c>
      <c r="G99" s="169">
        <v>1.68</v>
      </c>
      <c r="H99" s="169">
        <v>0.03</v>
      </c>
      <c r="I99" s="170">
        <v>0.03</v>
      </c>
      <c r="J99" s="169">
        <f t="shared" si="3"/>
        <v>240.59</v>
      </c>
      <c r="K99" s="169">
        <v>41.13</v>
      </c>
      <c r="L99" s="169">
        <v>76.92</v>
      </c>
      <c r="M99" s="169">
        <v>98.38</v>
      </c>
      <c r="N99" s="169">
        <v>2.75</v>
      </c>
      <c r="O99" s="169">
        <v>20.64</v>
      </c>
      <c r="P99" s="169">
        <v>0.41</v>
      </c>
      <c r="Q99" s="169">
        <v>0.36</v>
      </c>
      <c r="S99" s="171"/>
      <c r="AB99" s="193"/>
      <c r="AC99" s="193"/>
      <c r="AD99" s="193"/>
      <c r="AE99" s="193"/>
      <c r="AF99" s="193"/>
      <c r="AG99" s="193"/>
      <c r="AH99" s="193"/>
    </row>
    <row r="100" spans="1:34" x14ac:dyDescent="0.35">
      <c r="A100" s="105" t="s">
        <v>223</v>
      </c>
      <c r="B100" s="169">
        <f t="shared" si="2"/>
        <v>18.650000000000002</v>
      </c>
      <c r="C100" s="169">
        <v>3.36</v>
      </c>
      <c r="D100" s="169">
        <v>5.51</v>
      </c>
      <c r="E100" s="169">
        <v>8.15</v>
      </c>
      <c r="F100" s="169">
        <v>0.23</v>
      </c>
      <c r="G100" s="169">
        <v>1.32</v>
      </c>
      <c r="H100" s="169">
        <v>0.03</v>
      </c>
      <c r="I100" s="170">
        <v>0.05</v>
      </c>
      <c r="J100" s="169">
        <f t="shared" si="3"/>
        <v>226.47</v>
      </c>
      <c r="K100" s="169">
        <v>40.520000000000003</v>
      </c>
      <c r="L100" s="169">
        <v>66.069999999999993</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224</v>
      </c>
      <c r="B101" s="169">
        <f t="shared" si="2"/>
        <v>20.290000000000003</v>
      </c>
      <c r="C101" s="169">
        <v>3.72</v>
      </c>
      <c r="D101" s="169">
        <v>5.86</v>
      </c>
      <c r="E101" s="169">
        <v>8.89</v>
      </c>
      <c r="F101" s="169">
        <v>0.23</v>
      </c>
      <c r="G101" s="169">
        <v>1.44</v>
      </c>
      <c r="H101" s="169">
        <v>0.05</v>
      </c>
      <c r="I101" s="170">
        <v>0.1</v>
      </c>
      <c r="J101" s="169">
        <f t="shared" si="3"/>
        <v>230.18000000000004</v>
      </c>
      <c r="K101" s="169">
        <v>39.479999999999997</v>
      </c>
      <c r="L101" s="169">
        <v>70.34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225</v>
      </c>
      <c r="B102" s="169">
        <f t="shared" si="2"/>
        <v>23.17</v>
      </c>
      <c r="C102" s="169">
        <v>4.47</v>
      </c>
      <c r="D102" s="169">
        <v>5.72</v>
      </c>
      <c r="E102" s="169">
        <v>10.52</v>
      </c>
      <c r="F102" s="169">
        <v>0.23</v>
      </c>
      <c r="G102" s="169">
        <v>2.0699999999999998</v>
      </c>
      <c r="H102" s="169">
        <v>0.04</v>
      </c>
      <c r="I102" s="170">
        <v>0.12</v>
      </c>
      <c r="J102" s="169">
        <f t="shared" si="3"/>
        <v>236.1</v>
      </c>
      <c r="K102" s="169">
        <v>40.64</v>
      </c>
      <c r="L102" s="169">
        <v>68.66</v>
      </c>
      <c r="M102" s="169">
        <v>99.59</v>
      </c>
      <c r="N102" s="169">
        <v>2.75</v>
      </c>
      <c r="O102" s="169">
        <v>22.7</v>
      </c>
      <c r="P102" s="169">
        <v>0.36</v>
      </c>
      <c r="Q102" s="169">
        <v>1.4</v>
      </c>
      <c r="S102" s="171"/>
      <c r="AB102" s="193"/>
      <c r="AC102" s="193"/>
      <c r="AD102" s="193"/>
      <c r="AE102" s="193"/>
      <c r="AF102" s="193"/>
      <c r="AG102" s="193"/>
      <c r="AH102" s="193"/>
    </row>
    <row r="103" spans="1:34" x14ac:dyDescent="0.35">
      <c r="A103" s="105" t="s">
        <v>226</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227</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228</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229</v>
      </c>
      <c r="B106" s="169">
        <f t="shared" si="2"/>
        <v>19.010000000000002</v>
      </c>
      <c r="C106" s="169">
        <v>3.25</v>
      </c>
      <c r="D106" s="169">
        <v>6.46</v>
      </c>
      <c r="E106" s="169">
        <v>7.4</v>
      </c>
      <c r="F106" s="169">
        <v>0.26</v>
      </c>
      <c r="G106" s="169">
        <v>1.61</v>
      </c>
      <c r="H106" s="169">
        <v>0.02</v>
      </c>
      <c r="I106" s="170">
        <v>0.01</v>
      </c>
      <c r="J106" s="169">
        <f t="shared" si="3"/>
        <v>236.17000000000004</v>
      </c>
      <c r="K106" s="169">
        <v>45.13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230</v>
      </c>
      <c r="B107" s="169">
        <f t="shared" si="2"/>
        <v>17.72</v>
      </c>
      <c r="C107" s="169">
        <v>2.83</v>
      </c>
      <c r="D107" s="169">
        <v>6.33</v>
      </c>
      <c r="E107" s="169">
        <v>6.65</v>
      </c>
      <c r="F107" s="169">
        <v>0.26</v>
      </c>
      <c r="G107" s="169">
        <v>1.58</v>
      </c>
      <c r="H107" s="169">
        <v>0.04</v>
      </c>
      <c r="I107" s="170">
        <v>0.03</v>
      </c>
      <c r="J107" s="169">
        <f t="shared" si="3"/>
        <v>239.38000000000002</v>
      </c>
      <c r="K107" s="169">
        <v>43.73</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231</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232</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233</v>
      </c>
      <c r="B110" s="169">
        <f t="shared" si="2"/>
        <v>15.83</v>
      </c>
      <c r="C110" s="169">
        <v>2.4300000000000002</v>
      </c>
      <c r="D110" s="169">
        <v>6.79</v>
      </c>
      <c r="E110" s="169">
        <v>4.9000000000000004</v>
      </c>
      <c r="F110" s="169">
        <v>0.26</v>
      </c>
      <c r="G110" s="169">
        <v>1.41</v>
      </c>
      <c r="H110" s="169">
        <v>0.02</v>
      </c>
      <c r="I110" s="170">
        <v>0.02</v>
      </c>
      <c r="J110" s="169">
        <f t="shared" si="3"/>
        <v>239.69000000000003</v>
      </c>
      <c r="K110" s="169">
        <v>40.74</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234</v>
      </c>
      <c r="B111" s="169">
        <f t="shared" si="2"/>
        <v>17.169999999999998</v>
      </c>
      <c r="C111" s="169">
        <v>3.07</v>
      </c>
      <c r="D111" s="169">
        <v>6.12</v>
      </c>
      <c r="E111" s="169">
        <v>5.78</v>
      </c>
      <c r="F111" s="169">
        <v>0.26</v>
      </c>
      <c r="G111" s="169">
        <v>1.97</v>
      </c>
      <c r="H111" s="169">
        <v>0.02</v>
      </c>
      <c r="I111" s="170">
        <v>-0.05</v>
      </c>
      <c r="J111" s="169">
        <f t="shared" si="3"/>
        <v>240.29999999999998</v>
      </c>
      <c r="K111" s="169">
        <v>42.91</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235</v>
      </c>
      <c r="B112" s="169">
        <f t="shared" si="2"/>
        <v>19.37</v>
      </c>
      <c r="C112" s="169">
        <v>3.51</v>
      </c>
      <c r="D112" s="169">
        <v>5.72</v>
      </c>
      <c r="E112" s="169">
        <v>8.4499999999999993</v>
      </c>
      <c r="F112" s="169">
        <v>0.26</v>
      </c>
      <c r="G112" s="169">
        <v>1.4</v>
      </c>
      <c r="H112" s="169">
        <v>0.03</v>
      </c>
      <c r="I112" s="170">
        <v>0</v>
      </c>
      <c r="J112" s="169">
        <f t="shared" si="3"/>
        <v>229.73</v>
      </c>
      <c r="K112" s="169">
        <v>39.96</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236</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237</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238</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239</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240</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241</v>
      </c>
      <c r="B118" s="169">
        <f t="shared" si="2"/>
        <v>18.990000000000002</v>
      </c>
      <c r="C118" s="169">
        <v>2.94</v>
      </c>
      <c r="D118" s="169">
        <v>6.1</v>
      </c>
      <c r="E118" s="169">
        <v>8.14</v>
      </c>
      <c r="F118" s="169">
        <v>0.28000000000000003</v>
      </c>
      <c r="G118" s="169">
        <v>1.44</v>
      </c>
      <c r="H118" s="169">
        <v>0.04</v>
      </c>
      <c r="I118" s="170">
        <v>0.05</v>
      </c>
      <c r="J118" s="169">
        <f t="shared" si="3"/>
        <v>233.08</v>
      </c>
      <c r="K118" s="169">
        <v>40.53</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242</v>
      </c>
      <c r="B119" s="169">
        <f t="shared" si="2"/>
        <v>17.779999999999998</v>
      </c>
      <c r="C119" s="169">
        <v>2.61</v>
      </c>
      <c r="D119" s="169">
        <v>6.83</v>
      </c>
      <c r="E119" s="169">
        <v>6.68</v>
      </c>
      <c r="F119" s="169">
        <v>0.28000000000000003</v>
      </c>
      <c r="G119" s="169">
        <v>1.31</v>
      </c>
      <c r="H119" s="169">
        <v>0.03</v>
      </c>
      <c r="I119" s="170">
        <v>0.04</v>
      </c>
      <c r="J119" s="169">
        <f t="shared" si="3"/>
        <v>239.88999999999996</v>
      </c>
      <c r="K119" s="169">
        <v>41.01</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243</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244</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245</v>
      </c>
      <c r="B122" s="169">
        <f t="shared" si="2"/>
        <v>15.26</v>
      </c>
      <c r="C122" s="169">
        <v>2.56</v>
      </c>
      <c r="D122" s="169">
        <v>5.76</v>
      </c>
      <c r="E122" s="169">
        <v>5.17</v>
      </c>
      <c r="F122" s="169">
        <v>0.28999999999999998</v>
      </c>
      <c r="G122" s="169">
        <v>1.38</v>
      </c>
      <c r="H122" s="169">
        <v>0.04</v>
      </c>
      <c r="I122" s="170">
        <v>0.06</v>
      </c>
      <c r="J122" s="169">
        <f t="shared" si="3"/>
        <v>231.95000000000002</v>
      </c>
      <c r="K122" s="169">
        <v>43.08</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246</v>
      </c>
      <c r="B123" s="169">
        <f t="shared" si="2"/>
        <v>16.52</v>
      </c>
      <c r="C123" s="169">
        <v>3.14</v>
      </c>
      <c r="D123" s="169">
        <v>6.09</v>
      </c>
      <c r="E123" s="169">
        <v>5.5</v>
      </c>
      <c r="F123" s="169">
        <v>0.28999999999999998</v>
      </c>
      <c r="G123" s="169">
        <v>1.4</v>
      </c>
      <c r="H123" s="169">
        <v>0.05</v>
      </c>
      <c r="I123" s="170">
        <v>0.05</v>
      </c>
      <c r="J123" s="169">
        <f t="shared" si="3"/>
        <v>237.67</v>
      </c>
      <c r="K123" s="169">
        <v>45.26</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247</v>
      </c>
      <c r="B124" s="169">
        <f t="shared" si="2"/>
        <v>20.079999999999998</v>
      </c>
      <c r="C124" s="169">
        <v>3.09</v>
      </c>
      <c r="D124" s="169">
        <v>7.06</v>
      </c>
      <c r="E124" s="169">
        <v>8.09</v>
      </c>
      <c r="F124" s="169">
        <v>0.31</v>
      </c>
      <c r="G124" s="169">
        <v>1.36</v>
      </c>
      <c r="H124" s="169">
        <v>7.0000000000000007E-2</v>
      </c>
      <c r="I124" s="170">
        <v>0.1</v>
      </c>
      <c r="J124" s="169">
        <f t="shared" si="3"/>
        <v>246.95999999999998</v>
      </c>
      <c r="K124" s="169">
        <v>38.159999999999997</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248</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249</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250</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251</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252</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253</v>
      </c>
      <c r="B130" s="169">
        <f t="shared" si="2"/>
        <v>20.000000000000004</v>
      </c>
      <c r="C130" s="169">
        <v>3.09</v>
      </c>
      <c r="D130" s="169">
        <v>6.69</v>
      </c>
      <c r="E130" s="169">
        <v>8.39</v>
      </c>
      <c r="F130" s="169">
        <v>0.32</v>
      </c>
      <c r="G130" s="169">
        <v>1.41</v>
      </c>
      <c r="H130" s="169">
        <v>0.05</v>
      </c>
      <c r="I130" s="170">
        <v>0.05</v>
      </c>
      <c r="J130" s="169">
        <f t="shared" si="3"/>
        <v>238.89</v>
      </c>
      <c r="K130" s="169">
        <v>40.47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254</v>
      </c>
      <c r="B131" s="169">
        <f t="shared" si="2"/>
        <v>17.88</v>
      </c>
      <c r="C131" s="169">
        <v>2.61</v>
      </c>
      <c r="D131" s="169">
        <v>6.28</v>
      </c>
      <c r="E131" s="169">
        <v>7.05</v>
      </c>
      <c r="F131" s="169">
        <v>0.32</v>
      </c>
      <c r="G131" s="169">
        <v>1.5</v>
      </c>
      <c r="H131" s="169">
        <v>0.04</v>
      </c>
      <c r="I131" s="170">
        <v>0.08</v>
      </c>
      <c r="J131" s="169">
        <f t="shared" si="3"/>
        <v>236.13</v>
      </c>
      <c r="K131" s="169">
        <v>39.68</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255</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256</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257</v>
      </c>
      <c r="B134" s="169">
        <f t="shared" si="2"/>
        <v>15.79</v>
      </c>
      <c r="C134" s="169">
        <v>2.3199999999999998</v>
      </c>
      <c r="D134" s="169">
        <v>6.33</v>
      </c>
      <c r="E134" s="169">
        <v>5</v>
      </c>
      <c r="F134" s="169">
        <v>0.32</v>
      </c>
      <c r="G134" s="169">
        <v>1.69</v>
      </c>
      <c r="H134" s="169">
        <v>0.04</v>
      </c>
      <c r="I134" s="170">
        <v>0.09</v>
      </c>
      <c r="J134" s="169">
        <f t="shared" si="3"/>
        <v>236.63000000000002</v>
      </c>
      <c r="K134" s="169">
        <v>38.840000000000003</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258</v>
      </c>
      <c r="B135" s="169">
        <f t="shared" ref="B135:B198" si="4">SUM(C135:I135)</f>
        <v>16.780000000000005</v>
      </c>
      <c r="C135" s="169">
        <v>2.65</v>
      </c>
      <c r="D135" s="169">
        <v>6.69</v>
      </c>
      <c r="E135" s="169">
        <v>5.71</v>
      </c>
      <c r="F135" s="169">
        <v>0.32</v>
      </c>
      <c r="G135" s="169">
        <v>1.33</v>
      </c>
      <c r="H135" s="169">
        <v>0.05</v>
      </c>
      <c r="I135" s="170">
        <v>0.03</v>
      </c>
      <c r="J135" s="169">
        <f t="shared" ref="J135:J198" si="5">SUM(K135:Q135)</f>
        <v>239.02999999999997</v>
      </c>
      <c r="K135" s="169">
        <v>39.5</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259</v>
      </c>
      <c r="B136" s="169">
        <f t="shared" si="4"/>
        <v>18.29</v>
      </c>
      <c r="C136" s="169">
        <v>3.06</v>
      </c>
      <c r="D136" s="169">
        <v>6.37</v>
      </c>
      <c r="E136" s="169">
        <v>7.07</v>
      </c>
      <c r="F136" s="169">
        <v>0.39</v>
      </c>
      <c r="G136" s="169">
        <v>1.25</v>
      </c>
      <c r="H136" s="169">
        <v>7.0000000000000007E-2</v>
      </c>
      <c r="I136" s="170">
        <v>0.08</v>
      </c>
      <c r="J136" s="169">
        <f t="shared" si="5"/>
        <v>240.22000000000003</v>
      </c>
      <c r="K136" s="169">
        <v>42.35</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260</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261</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262</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263</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264</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265</v>
      </c>
      <c r="B142" s="169">
        <f t="shared" si="4"/>
        <v>19</v>
      </c>
      <c r="C142" s="169">
        <v>3.11</v>
      </c>
      <c r="D142" s="169">
        <v>6.05</v>
      </c>
      <c r="E142" s="169">
        <v>7.77</v>
      </c>
      <c r="F142" s="169">
        <v>0.34</v>
      </c>
      <c r="G142" s="169">
        <v>1.57</v>
      </c>
      <c r="H142" s="169">
        <v>0.06</v>
      </c>
      <c r="I142" s="170">
        <v>0.1</v>
      </c>
      <c r="J142" s="169">
        <f t="shared" si="5"/>
        <v>227.7</v>
      </c>
      <c r="K142" s="169">
        <v>41.98</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266</v>
      </c>
      <c r="B143" s="169">
        <f t="shared" si="4"/>
        <v>18.130000000000003</v>
      </c>
      <c r="C143" s="169">
        <v>3.15</v>
      </c>
      <c r="D143" s="169">
        <v>6.8</v>
      </c>
      <c r="E143" s="169">
        <v>6.15</v>
      </c>
      <c r="F143" s="169">
        <v>0.34</v>
      </c>
      <c r="G143" s="169">
        <v>1.54</v>
      </c>
      <c r="H143" s="169">
        <v>0.05</v>
      </c>
      <c r="I143" s="170">
        <v>0.1</v>
      </c>
      <c r="J143" s="169">
        <f t="shared" si="5"/>
        <v>244.64000000000001</v>
      </c>
      <c r="K143" s="169">
        <v>49.03</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267</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268</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269</v>
      </c>
      <c r="B146" s="169">
        <f t="shared" si="4"/>
        <v>15.94</v>
      </c>
      <c r="C146" s="169">
        <v>2.72</v>
      </c>
      <c r="D146" s="169">
        <v>6.45</v>
      </c>
      <c r="E146" s="169">
        <v>4.78</v>
      </c>
      <c r="F146" s="169">
        <v>0.35</v>
      </c>
      <c r="G146" s="169">
        <v>1.54</v>
      </c>
      <c r="H146" s="169">
        <v>0.04</v>
      </c>
      <c r="I146" s="170">
        <v>0.06</v>
      </c>
      <c r="J146" s="169">
        <f t="shared" si="5"/>
        <v>239.71</v>
      </c>
      <c r="K146" s="169">
        <v>44.88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270</v>
      </c>
      <c r="B147" s="169">
        <f t="shared" si="4"/>
        <v>15.86</v>
      </c>
      <c r="C147" s="169">
        <v>2.86</v>
      </c>
      <c r="D147" s="169">
        <v>6.11</v>
      </c>
      <c r="E147" s="169">
        <v>5.17</v>
      </c>
      <c r="F147" s="169">
        <v>0.35</v>
      </c>
      <c r="G147" s="169">
        <v>1.28</v>
      </c>
      <c r="H147" s="169">
        <v>0.06</v>
      </c>
      <c r="I147" s="170">
        <v>0.03</v>
      </c>
      <c r="J147" s="169">
        <f t="shared" si="5"/>
        <v>230.71999999999994</v>
      </c>
      <c r="K147" s="169">
        <v>44.07</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271</v>
      </c>
      <c r="B148" s="169">
        <f t="shared" si="4"/>
        <v>17.649999999999999</v>
      </c>
      <c r="C148" s="169">
        <v>3.11</v>
      </c>
      <c r="D148" s="169">
        <v>6.11</v>
      </c>
      <c r="E148" s="169">
        <v>6.88</v>
      </c>
      <c r="F148" s="169">
        <v>0.41</v>
      </c>
      <c r="G148" s="169">
        <v>1</v>
      </c>
      <c r="H148" s="169">
        <v>0.08</v>
      </c>
      <c r="I148" s="170">
        <v>0.06</v>
      </c>
      <c r="J148" s="169">
        <f t="shared" si="5"/>
        <v>229.75</v>
      </c>
      <c r="K148" s="169">
        <v>42.01</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272</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273</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274</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275</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276</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277</v>
      </c>
      <c r="B154" s="169">
        <f t="shared" si="4"/>
        <v>17.34</v>
      </c>
      <c r="C154" s="169">
        <v>2.61</v>
      </c>
      <c r="D154" s="169">
        <v>6.16</v>
      </c>
      <c r="E154" s="169">
        <v>7.1</v>
      </c>
      <c r="F154" s="169">
        <v>0.36</v>
      </c>
      <c r="G154" s="169">
        <v>1.07</v>
      </c>
      <c r="H154" s="169">
        <v>0.05</v>
      </c>
      <c r="I154" s="170">
        <v>-0.01</v>
      </c>
      <c r="J154" s="169">
        <f t="shared" si="5"/>
        <v>229.61000000000004</v>
      </c>
      <c r="K154" s="169">
        <v>43.32</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278</v>
      </c>
      <c r="B155" s="169">
        <f t="shared" si="4"/>
        <v>17.95</v>
      </c>
      <c r="C155" s="169">
        <v>3.01</v>
      </c>
      <c r="D155" s="169">
        <v>6.87</v>
      </c>
      <c r="E155" s="169">
        <v>6.55</v>
      </c>
      <c r="F155" s="169">
        <v>0.36</v>
      </c>
      <c r="G155" s="169">
        <v>1.0900000000000001</v>
      </c>
      <c r="H155" s="169">
        <v>0.05</v>
      </c>
      <c r="I155" s="170">
        <v>0.02</v>
      </c>
      <c r="J155" s="169">
        <f t="shared" si="5"/>
        <v>240.96</v>
      </c>
      <c r="K155" s="169">
        <v>47.15</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279</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280</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281</v>
      </c>
      <c r="B158" s="169">
        <f t="shared" si="4"/>
        <v>16.159999999999997</v>
      </c>
      <c r="C158" s="169">
        <v>2.79</v>
      </c>
      <c r="D158" s="169">
        <v>6.75</v>
      </c>
      <c r="E158" s="169">
        <v>4.8899999999999997</v>
      </c>
      <c r="F158" s="169">
        <v>0.36</v>
      </c>
      <c r="G158" s="169">
        <v>1.22</v>
      </c>
      <c r="H158" s="169">
        <v>0.06</v>
      </c>
      <c r="I158" s="170">
        <v>0.09</v>
      </c>
      <c r="J158" s="169">
        <f t="shared" si="5"/>
        <v>239.71</v>
      </c>
      <c r="K158" s="169">
        <v>45.25</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282</v>
      </c>
      <c r="B159" s="169">
        <f t="shared" si="4"/>
        <v>16.47</v>
      </c>
      <c r="C159" s="169">
        <v>2.93</v>
      </c>
      <c r="D159" s="169">
        <v>6.35</v>
      </c>
      <c r="E159" s="169">
        <v>5.43</v>
      </c>
      <c r="F159" s="169">
        <v>0.36</v>
      </c>
      <c r="G159" s="169">
        <v>1.27</v>
      </c>
      <c r="H159" s="169">
        <v>0.06</v>
      </c>
      <c r="I159" s="170">
        <v>7.0000000000000007E-2</v>
      </c>
      <c r="J159" s="169">
        <f t="shared" si="5"/>
        <v>229.18</v>
      </c>
      <c r="K159" s="169">
        <v>40.82</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283</v>
      </c>
      <c r="B160" s="169">
        <f t="shared" si="4"/>
        <v>18.82</v>
      </c>
      <c r="C160" s="169">
        <v>3.64</v>
      </c>
      <c r="D160" s="169">
        <v>6.28</v>
      </c>
      <c r="E160" s="169">
        <v>7.27</v>
      </c>
      <c r="F160" s="169">
        <v>0.43</v>
      </c>
      <c r="G160" s="169">
        <v>1.1000000000000001</v>
      </c>
      <c r="H160" s="169">
        <v>7.0000000000000007E-2</v>
      </c>
      <c r="I160" s="170">
        <v>0.03</v>
      </c>
      <c r="J160" s="169">
        <f t="shared" si="5"/>
        <v>231.49999999999997</v>
      </c>
      <c r="K160" s="169">
        <v>42.91</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284</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285</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286</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287</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288</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289</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290</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291</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292</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293</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294</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295</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296</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297</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298</v>
      </c>
      <c r="B175" s="169">
        <f t="shared" si="4"/>
        <v>22.830000000000002</v>
      </c>
      <c r="C175" s="169">
        <v>4.4000000000000004</v>
      </c>
      <c r="D175" s="169">
        <v>6.08</v>
      </c>
      <c r="E175" s="169">
        <v>10.61</v>
      </c>
      <c r="F175" s="169">
        <v>0.62</v>
      </c>
      <c r="G175" s="169">
        <v>0.98</v>
      </c>
      <c r="H175" s="169">
        <v>0.13</v>
      </c>
      <c r="I175" s="170">
        <v>0.01</v>
      </c>
      <c r="J175" s="169">
        <f t="shared" si="5"/>
        <v>212.89000000000001</v>
      </c>
      <c r="K175" s="169">
        <v>37.630000000000003</v>
      </c>
      <c r="L175" s="169">
        <v>73.02</v>
      </c>
      <c r="M175" s="169">
        <v>82.99</v>
      </c>
      <c r="N175" s="169">
        <v>7.41</v>
      </c>
      <c r="O175" s="169">
        <v>10.43</v>
      </c>
      <c r="P175" s="169">
        <v>1.33</v>
      </c>
      <c r="Q175" s="169">
        <v>0.08</v>
      </c>
      <c r="S175" s="171"/>
      <c r="AB175" s="193"/>
      <c r="AC175" s="193"/>
      <c r="AD175" s="193"/>
      <c r="AE175" s="193"/>
      <c r="AF175" s="193"/>
      <c r="AG175" s="193"/>
      <c r="AH175" s="193"/>
    </row>
    <row r="176" spans="1:34" x14ac:dyDescent="0.35">
      <c r="A176" s="105" t="s">
        <v>299</v>
      </c>
      <c r="B176" s="169">
        <f t="shared" si="4"/>
        <v>20.669999999999998</v>
      </c>
      <c r="C176" s="169">
        <v>3.66</v>
      </c>
      <c r="D176" s="169">
        <v>5.97</v>
      </c>
      <c r="E176" s="169">
        <v>9.0299999999999994</v>
      </c>
      <c r="F176" s="169">
        <v>0.62</v>
      </c>
      <c r="G176" s="169">
        <v>1.27</v>
      </c>
      <c r="H176" s="169">
        <v>0.1</v>
      </c>
      <c r="I176" s="170">
        <v>0.02</v>
      </c>
      <c r="J176" s="169">
        <f t="shared" si="5"/>
        <v>211.26999999999998</v>
      </c>
      <c r="K176" s="169">
        <v>34.229999999999997</v>
      </c>
      <c r="L176" s="169">
        <v>71.66</v>
      </c>
      <c r="M176" s="169">
        <v>81.63</v>
      </c>
      <c r="N176" s="169">
        <v>7.41</v>
      </c>
      <c r="O176" s="169">
        <v>14.89</v>
      </c>
      <c r="P176" s="169">
        <v>1.25</v>
      </c>
      <c r="Q176" s="169">
        <v>0.2</v>
      </c>
      <c r="S176" s="171"/>
      <c r="AB176" s="193"/>
      <c r="AC176" s="193"/>
      <c r="AD176" s="193"/>
      <c r="AE176" s="193"/>
      <c r="AF176" s="193"/>
      <c r="AG176" s="193"/>
      <c r="AH176" s="193"/>
    </row>
    <row r="177" spans="1:34" x14ac:dyDescent="0.35">
      <c r="A177" s="105" t="s">
        <v>300</v>
      </c>
      <c r="B177" s="169">
        <f t="shared" si="4"/>
        <v>19.73</v>
      </c>
      <c r="C177" s="169">
        <v>3.07</v>
      </c>
      <c r="D177" s="169">
        <v>5.98</v>
      </c>
      <c r="E177" s="169">
        <v>8.41</v>
      </c>
      <c r="F177" s="169">
        <v>0.62</v>
      </c>
      <c r="G177" s="169">
        <v>1.49</v>
      </c>
      <c r="H177" s="169">
        <v>0.13</v>
      </c>
      <c r="I177" s="170">
        <v>0.03</v>
      </c>
      <c r="J177" s="169">
        <f t="shared" si="5"/>
        <v>211.09000000000003</v>
      </c>
      <c r="K177" s="169">
        <v>31.82</v>
      </c>
      <c r="L177" s="169">
        <v>71.790000000000006</v>
      </c>
      <c r="M177" s="169">
        <v>82.86</v>
      </c>
      <c r="N177" s="169">
        <v>7.41</v>
      </c>
      <c r="O177" s="169">
        <v>15.49</v>
      </c>
      <c r="P177" s="169">
        <v>1.42</v>
      </c>
      <c r="Q177" s="169">
        <v>0.3</v>
      </c>
      <c r="S177" s="171"/>
      <c r="AB177" s="193"/>
      <c r="AC177" s="193"/>
      <c r="AD177" s="193"/>
      <c r="AE177" s="193"/>
      <c r="AF177" s="193"/>
      <c r="AG177" s="193"/>
      <c r="AH177" s="193"/>
    </row>
    <row r="178" spans="1:34" x14ac:dyDescent="0.35">
      <c r="A178" s="105" t="s">
        <v>301</v>
      </c>
      <c r="B178" s="169">
        <f t="shared" si="4"/>
        <v>17.05</v>
      </c>
      <c r="C178" s="169">
        <v>2.2200000000000002</v>
      </c>
      <c r="D178" s="169">
        <v>6.36</v>
      </c>
      <c r="E178" s="169">
        <v>6.39</v>
      </c>
      <c r="F178" s="169">
        <v>0.5</v>
      </c>
      <c r="G178" s="169">
        <v>1.42</v>
      </c>
      <c r="H178" s="169">
        <v>0.09</v>
      </c>
      <c r="I178" s="170">
        <v>7.0000000000000007E-2</v>
      </c>
      <c r="J178" s="169">
        <f t="shared" si="5"/>
        <v>214.07</v>
      </c>
      <c r="K178" s="169">
        <v>31.2</v>
      </c>
      <c r="L178" s="169">
        <v>76.27</v>
      </c>
      <c r="M178" s="169">
        <v>82.45</v>
      </c>
      <c r="N178" s="169">
        <v>6.04</v>
      </c>
      <c r="O178" s="169">
        <v>16.07</v>
      </c>
      <c r="P178" s="169">
        <v>1.1599999999999999</v>
      </c>
      <c r="Q178" s="169">
        <v>0.88</v>
      </c>
      <c r="S178" s="171"/>
      <c r="AB178" s="193"/>
      <c r="AC178" s="193"/>
      <c r="AD178" s="193"/>
      <c r="AE178" s="193"/>
      <c r="AF178" s="193"/>
      <c r="AG178" s="193"/>
      <c r="AH178" s="193"/>
    </row>
    <row r="179" spans="1:34" x14ac:dyDescent="0.35">
      <c r="A179" s="105" t="s">
        <v>302</v>
      </c>
      <c r="B179" s="169">
        <f t="shared" si="4"/>
        <v>15.67</v>
      </c>
      <c r="C179" s="169">
        <v>2.09</v>
      </c>
      <c r="D179" s="169">
        <v>5.9</v>
      </c>
      <c r="E179" s="169">
        <v>5.79</v>
      </c>
      <c r="F179" s="169">
        <v>0.5</v>
      </c>
      <c r="G179" s="169">
        <v>1.19</v>
      </c>
      <c r="H179" s="169">
        <v>0.1</v>
      </c>
      <c r="I179" s="170">
        <v>0.1</v>
      </c>
      <c r="J179" s="169">
        <f t="shared" si="5"/>
        <v>208.08</v>
      </c>
      <c r="K179" s="169">
        <v>30.91</v>
      </c>
      <c r="L179" s="169">
        <v>70.790000000000006</v>
      </c>
      <c r="M179" s="169">
        <v>83.41</v>
      </c>
      <c r="N179" s="169">
        <v>6.04</v>
      </c>
      <c r="O179" s="169">
        <v>14.43</v>
      </c>
      <c r="P179" s="169">
        <v>1.24</v>
      </c>
      <c r="Q179" s="169">
        <v>1.26</v>
      </c>
      <c r="S179" s="171"/>
      <c r="AB179" s="193"/>
      <c r="AC179" s="193"/>
      <c r="AD179" s="193"/>
      <c r="AE179" s="193"/>
      <c r="AF179" s="193"/>
      <c r="AG179" s="193"/>
      <c r="AH179" s="193"/>
    </row>
    <row r="180" spans="1:34" x14ac:dyDescent="0.35">
      <c r="A180" s="105" t="s">
        <v>303</v>
      </c>
      <c r="B180" s="169">
        <f t="shared" si="4"/>
        <v>14.600000000000001</v>
      </c>
      <c r="C180" s="169">
        <v>2.0699999999999998</v>
      </c>
      <c r="D180" s="169">
        <v>5.69</v>
      </c>
      <c r="E180" s="169">
        <v>4.84</v>
      </c>
      <c r="F180" s="169">
        <v>0.5</v>
      </c>
      <c r="G180" s="169">
        <v>1.38</v>
      </c>
      <c r="H180" s="169">
        <v>0.06</v>
      </c>
      <c r="I180" s="170">
        <v>0.06</v>
      </c>
      <c r="J180" s="169">
        <f t="shared" si="5"/>
        <v>207.24999999999997</v>
      </c>
      <c r="K180" s="169">
        <v>30.76</v>
      </c>
      <c r="L180" s="169">
        <v>68.239999999999995</v>
      </c>
      <c r="M180" s="169">
        <v>83.72</v>
      </c>
      <c r="N180" s="169">
        <v>6.04</v>
      </c>
      <c r="O180" s="169">
        <v>16.62</v>
      </c>
      <c r="P180" s="169">
        <v>1.1399999999999999</v>
      </c>
      <c r="Q180" s="169">
        <v>0.73</v>
      </c>
      <c r="S180" s="171"/>
      <c r="AB180" s="193"/>
      <c r="AC180" s="193"/>
      <c r="AD180" s="193"/>
      <c r="AE180" s="193"/>
      <c r="AF180" s="193"/>
      <c r="AG180" s="193"/>
      <c r="AH180" s="193"/>
    </row>
    <row r="181" spans="1:34" x14ac:dyDescent="0.35">
      <c r="A181" s="105" t="s">
        <v>304</v>
      </c>
      <c r="B181" s="169">
        <f t="shared" si="4"/>
        <v>14.550000000000002</v>
      </c>
      <c r="C181" s="169">
        <v>1.88</v>
      </c>
      <c r="D181" s="169">
        <v>5.9</v>
      </c>
      <c r="E181" s="169">
        <v>4.7699999999999996</v>
      </c>
      <c r="F181" s="169">
        <v>0.48</v>
      </c>
      <c r="G181" s="169">
        <v>1.39</v>
      </c>
      <c r="H181" s="169">
        <v>7.0000000000000007E-2</v>
      </c>
      <c r="I181" s="170">
        <v>0.06</v>
      </c>
      <c r="J181" s="169">
        <f t="shared" si="5"/>
        <v>210.69</v>
      </c>
      <c r="K181" s="169">
        <v>29.02</v>
      </c>
      <c r="L181" s="169">
        <v>70.819999999999993</v>
      </c>
      <c r="M181" s="169">
        <v>86.11</v>
      </c>
      <c r="N181" s="169">
        <v>5.74</v>
      </c>
      <c r="O181" s="169">
        <v>17.059999999999999</v>
      </c>
      <c r="P181" s="169">
        <v>1.25</v>
      </c>
      <c r="Q181" s="169">
        <v>0.69</v>
      </c>
      <c r="S181" s="171"/>
      <c r="AB181" s="193"/>
      <c r="AC181" s="193"/>
      <c r="AD181" s="193"/>
      <c r="AE181" s="193"/>
      <c r="AF181" s="193"/>
      <c r="AG181" s="193"/>
      <c r="AH181" s="193"/>
    </row>
    <row r="182" spans="1:34" x14ac:dyDescent="0.35">
      <c r="A182" s="105" t="s">
        <v>305</v>
      </c>
      <c r="B182" s="169">
        <f t="shared" si="4"/>
        <v>14.479999999999999</v>
      </c>
      <c r="C182" s="169">
        <v>1.68</v>
      </c>
      <c r="D182" s="169">
        <v>6.05</v>
      </c>
      <c r="E182" s="169">
        <v>4.8</v>
      </c>
      <c r="F182" s="169">
        <v>0.48</v>
      </c>
      <c r="G182" s="169">
        <v>1.34</v>
      </c>
      <c r="H182" s="169">
        <v>0.1</v>
      </c>
      <c r="I182" s="170">
        <v>0.03</v>
      </c>
      <c r="J182" s="169">
        <f t="shared" si="5"/>
        <v>210.60000000000002</v>
      </c>
      <c r="K182" s="169">
        <v>27.15</v>
      </c>
      <c r="L182" s="169">
        <v>72.650000000000006</v>
      </c>
      <c r="M182" s="169">
        <v>86.86</v>
      </c>
      <c r="N182" s="169">
        <v>5.74</v>
      </c>
      <c r="O182" s="169">
        <v>16.25</v>
      </c>
      <c r="P182" s="169">
        <v>1.57</v>
      </c>
      <c r="Q182" s="169">
        <v>0.38</v>
      </c>
      <c r="S182" s="171"/>
      <c r="AB182" s="193"/>
      <c r="AC182" s="193"/>
      <c r="AD182" s="193"/>
      <c r="AE182" s="193"/>
      <c r="AF182" s="193"/>
      <c r="AG182" s="193"/>
      <c r="AH182" s="193"/>
    </row>
    <row r="183" spans="1:34" x14ac:dyDescent="0.35">
      <c r="A183" s="105" t="s">
        <v>306</v>
      </c>
      <c r="B183" s="169">
        <f t="shared" si="4"/>
        <v>14.62</v>
      </c>
      <c r="C183" s="169">
        <v>1.93</v>
      </c>
      <c r="D183" s="169">
        <v>5.52</v>
      </c>
      <c r="E183" s="169">
        <v>5.42</v>
      </c>
      <c r="F183" s="169">
        <v>0.48</v>
      </c>
      <c r="G183" s="169">
        <v>1.18</v>
      </c>
      <c r="H183" s="169">
        <v>0.11</v>
      </c>
      <c r="I183" s="170">
        <v>-0.02</v>
      </c>
      <c r="J183" s="169">
        <f t="shared" si="5"/>
        <v>205.50000000000003</v>
      </c>
      <c r="K183" s="169">
        <v>27.82</v>
      </c>
      <c r="L183" s="169">
        <v>66.2</v>
      </c>
      <c r="M183" s="169">
        <v>88.74</v>
      </c>
      <c r="N183" s="169">
        <v>5.74</v>
      </c>
      <c r="O183" s="169">
        <v>15.99</v>
      </c>
      <c r="P183" s="169">
        <v>1.24</v>
      </c>
      <c r="Q183" s="169">
        <v>-0.23</v>
      </c>
      <c r="S183" s="171"/>
      <c r="AB183" s="193"/>
      <c r="AC183" s="193"/>
      <c r="AD183" s="193"/>
      <c r="AE183" s="193"/>
      <c r="AF183" s="193"/>
      <c r="AG183" s="193"/>
      <c r="AH183" s="193"/>
    </row>
    <row r="184" spans="1:34" x14ac:dyDescent="0.35">
      <c r="A184" s="105" t="s">
        <v>307</v>
      </c>
      <c r="B184" s="169">
        <f t="shared" si="4"/>
        <v>17.110000000000003</v>
      </c>
      <c r="C184" s="169">
        <v>2.67</v>
      </c>
      <c r="D184" s="169">
        <v>5.84</v>
      </c>
      <c r="E184" s="169">
        <v>6.81</v>
      </c>
      <c r="F184" s="169">
        <v>0.64</v>
      </c>
      <c r="G184" s="169">
        <v>1.1000000000000001</v>
      </c>
      <c r="H184" s="169">
        <v>0.11</v>
      </c>
      <c r="I184" s="170">
        <v>-0.06</v>
      </c>
      <c r="J184" s="169">
        <f t="shared" si="5"/>
        <v>213.56000000000003</v>
      </c>
      <c r="K184" s="169">
        <v>31.04</v>
      </c>
      <c r="L184" s="169">
        <v>70.03</v>
      </c>
      <c r="M184" s="169">
        <v>89.42</v>
      </c>
      <c r="N184" s="169">
        <v>7.63</v>
      </c>
      <c r="O184" s="169">
        <v>15.08</v>
      </c>
      <c r="P184" s="169">
        <v>1.06</v>
      </c>
      <c r="Q184" s="169">
        <v>-0.7</v>
      </c>
      <c r="S184" s="171"/>
      <c r="AB184" s="193"/>
      <c r="AC184" s="193"/>
      <c r="AD184" s="193"/>
      <c r="AE184" s="193"/>
      <c r="AF184" s="193"/>
      <c r="AG184" s="193"/>
      <c r="AH184" s="193"/>
    </row>
    <row r="185" spans="1:34" x14ac:dyDescent="0.35">
      <c r="A185" s="105" t="s">
        <v>308</v>
      </c>
      <c r="B185" s="169">
        <f t="shared" si="4"/>
        <v>18.669999999999998</v>
      </c>
      <c r="C185" s="169">
        <v>2.4700000000000002</v>
      </c>
      <c r="D185" s="169">
        <v>5.77</v>
      </c>
      <c r="E185" s="169">
        <v>8.4499999999999993</v>
      </c>
      <c r="F185" s="169">
        <v>0.64</v>
      </c>
      <c r="G185" s="169">
        <v>1.23</v>
      </c>
      <c r="H185" s="169">
        <v>0.14000000000000001</v>
      </c>
      <c r="I185" s="170">
        <v>-0.03</v>
      </c>
      <c r="J185" s="169">
        <f t="shared" si="5"/>
        <v>212.28</v>
      </c>
      <c r="K185" s="169">
        <v>27.57</v>
      </c>
      <c r="L185" s="169">
        <v>69.260000000000005</v>
      </c>
      <c r="M185" s="169">
        <v>90.67</v>
      </c>
      <c r="N185" s="169">
        <v>7.63</v>
      </c>
      <c r="O185" s="169">
        <v>16.14</v>
      </c>
      <c r="P185" s="169">
        <v>1.33</v>
      </c>
      <c r="Q185" s="169">
        <v>-0.32</v>
      </c>
      <c r="S185" s="171"/>
      <c r="AB185" s="193"/>
      <c r="AC185" s="193"/>
      <c r="AD185" s="193"/>
      <c r="AE185" s="193"/>
      <c r="AF185" s="193"/>
      <c r="AG185" s="193"/>
      <c r="AH185" s="193"/>
    </row>
    <row r="186" spans="1:34" x14ac:dyDescent="0.35">
      <c r="A186" s="105" t="s">
        <v>309</v>
      </c>
      <c r="B186" s="169">
        <f t="shared" si="4"/>
        <v>21.88</v>
      </c>
      <c r="C186" s="169">
        <v>3.06</v>
      </c>
      <c r="D186" s="169">
        <v>5.95</v>
      </c>
      <c r="E186" s="169">
        <v>10.88</v>
      </c>
      <c r="F186" s="169">
        <v>0.64</v>
      </c>
      <c r="G186" s="169">
        <v>1.27</v>
      </c>
      <c r="H186" s="169">
        <v>0.11</v>
      </c>
      <c r="I186" s="170">
        <v>-0.03</v>
      </c>
      <c r="J186" s="169">
        <f t="shared" si="5"/>
        <v>211.68</v>
      </c>
      <c r="K186" s="169">
        <v>26.9</v>
      </c>
      <c r="L186" s="169">
        <v>71.37</v>
      </c>
      <c r="M186" s="169">
        <v>90.79</v>
      </c>
      <c r="N186" s="169">
        <v>7.63</v>
      </c>
      <c r="O186" s="169">
        <v>14.3</v>
      </c>
      <c r="P186" s="169">
        <v>1.01</v>
      </c>
      <c r="Q186" s="169">
        <v>-0.32</v>
      </c>
      <c r="S186" s="171"/>
      <c r="AB186" s="193"/>
      <c r="AC186" s="193"/>
      <c r="AD186" s="193"/>
      <c r="AE186" s="193"/>
      <c r="AF186" s="193"/>
      <c r="AG186" s="193"/>
      <c r="AH186" s="193"/>
    </row>
    <row r="187" spans="1:34" x14ac:dyDescent="0.35">
      <c r="A187" s="105" t="s">
        <v>310</v>
      </c>
      <c r="B187" s="169">
        <f t="shared" si="4"/>
        <v>23.450000000000006</v>
      </c>
      <c r="C187" s="169">
        <v>3.71</v>
      </c>
      <c r="D187" s="169">
        <v>5.8</v>
      </c>
      <c r="E187" s="169">
        <v>11.8</v>
      </c>
      <c r="F187" s="169">
        <v>0.68</v>
      </c>
      <c r="G187" s="169">
        <v>1.42</v>
      </c>
      <c r="H187" s="169">
        <v>0.1</v>
      </c>
      <c r="I187" s="170">
        <v>-0.06</v>
      </c>
      <c r="J187" s="169">
        <f t="shared" si="5"/>
        <v>206.1</v>
      </c>
      <c r="K187" s="169">
        <v>27.08</v>
      </c>
      <c r="L187" s="169">
        <v>69.66</v>
      </c>
      <c r="M187" s="169">
        <v>85.69</v>
      </c>
      <c r="N187" s="169">
        <v>8.2200000000000006</v>
      </c>
      <c r="O187" s="169">
        <v>15.17</v>
      </c>
      <c r="P187" s="169">
        <v>1.03</v>
      </c>
      <c r="Q187" s="169">
        <v>-0.75</v>
      </c>
      <c r="S187" s="171"/>
      <c r="AB187" s="193"/>
      <c r="AC187" s="193"/>
      <c r="AD187" s="193"/>
      <c r="AE187" s="193"/>
      <c r="AF187" s="193"/>
      <c r="AG187" s="193"/>
      <c r="AH187" s="193"/>
    </row>
    <row r="188" spans="1:34" x14ac:dyDescent="0.35">
      <c r="A188" s="105" t="s">
        <v>311</v>
      </c>
      <c r="B188" s="169">
        <f t="shared" si="4"/>
        <v>21.29</v>
      </c>
      <c r="C188" s="169">
        <v>3.24</v>
      </c>
      <c r="D188" s="169">
        <v>5.82</v>
      </c>
      <c r="E188" s="169">
        <v>10.3</v>
      </c>
      <c r="F188" s="169">
        <v>0.68</v>
      </c>
      <c r="G188" s="169">
        <v>1.23</v>
      </c>
      <c r="H188" s="169">
        <v>7.0000000000000007E-2</v>
      </c>
      <c r="I188" s="170">
        <v>-0.05</v>
      </c>
      <c r="J188" s="169">
        <f t="shared" si="5"/>
        <v>206.21</v>
      </c>
      <c r="K188" s="169">
        <v>27.19</v>
      </c>
      <c r="L188" s="169">
        <v>69.819999999999993</v>
      </c>
      <c r="M188" s="169">
        <v>86.12</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312</v>
      </c>
      <c r="B189" s="169">
        <f t="shared" si="4"/>
        <v>20.270000000000003</v>
      </c>
      <c r="C189" s="169">
        <v>2.61</v>
      </c>
      <c r="D189" s="169">
        <v>5.71</v>
      </c>
      <c r="E189" s="169">
        <v>9.7899999999999991</v>
      </c>
      <c r="F189" s="169">
        <v>0.68</v>
      </c>
      <c r="G189" s="169">
        <v>1.42</v>
      </c>
      <c r="H189" s="169">
        <v>0.1</v>
      </c>
      <c r="I189" s="170">
        <v>-0.04</v>
      </c>
      <c r="J189" s="169">
        <f t="shared" si="5"/>
        <v>210.54000000000002</v>
      </c>
      <c r="K189" s="169">
        <v>25.11</v>
      </c>
      <c r="L189" s="169">
        <v>68.55</v>
      </c>
      <c r="M189" s="169">
        <v>92.93</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313</v>
      </c>
      <c r="B190" s="169">
        <f t="shared" si="4"/>
        <v>17.399999999999999</v>
      </c>
      <c r="C190" s="169">
        <v>2.2000000000000002</v>
      </c>
      <c r="D190" s="169">
        <v>6.04</v>
      </c>
      <c r="E190" s="169">
        <v>7.36</v>
      </c>
      <c r="F190" s="169">
        <v>0.56999999999999995</v>
      </c>
      <c r="G190" s="169">
        <v>1.1499999999999999</v>
      </c>
      <c r="H190" s="169">
        <v>0.08</v>
      </c>
      <c r="I190" s="170">
        <v>0</v>
      </c>
      <c r="J190" s="169">
        <f t="shared" si="5"/>
        <v>213.20000000000005</v>
      </c>
      <c r="K190" s="169">
        <v>29.05</v>
      </c>
      <c r="L190" s="169">
        <v>72.53</v>
      </c>
      <c r="M190" s="169">
        <v>90.55</v>
      </c>
      <c r="N190" s="169">
        <v>6.83</v>
      </c>
      <c r="O190" s="169">
        <v>13.08</v>
      </c>
      <c r="P190" s="169">
        <v>1.1100000000000001</v>
      </c>
      <c r="Q190" s="169">
        <v>0.05</v>
      </c>
      <c r="S190" s="171"/>
      <c r="AB190" s="193"/>
      <c r="AC190" s="193"/>
      <c r="AD190" s="193"/>
      <c r="AE190" s="193"/>
      <c r="AF190" s="193"/>
      <c r="AG190" s="193"/>
      <c r="AH190" s="193"/>
    </row>
    <row r="191" spans="1:34" x14ac:dyDescent="0.35">
      <c r="A191" s="105" t="s">
        <v>314</v>
      </c>
      <c r="B191" s="169">
        <f t="shared" si="4"/>
        <v>16.399999999999999</v>
      </c>
      <c r="C191" s="169">
        <v>2.11</v>
      </c>
      <c r="D191" s="169">
        <v>5.94</v>
      </c>
      <c r="E191" s="169">
        <v>6.69</v>
      </c>
      <c r="F191" s="169">
        <v>0.56999999999999995</v>
      </c>
      <c r="G191" s="169">
        <v>0.99</v>
      </c>
      <c r="H191" s="169">
        <v>0.06</v>
      </c>
      <c r="I191" s="170">
        <v>0.04</v>
      </c>
      <c r="J191" s="169">
        <f t="shared" si="5"/>
        <v>206.52999999999997</v>
      </c>
      <c r="K191" s="169">
        <v>28.77</v>
      </c>
      <c r="L191" s="169">
        <v>71.27</v>
      </c>
      <c r="M191" s="169">
        <v>86.36</v>
      </c>
      <c r="N191" s="169">
        <v>6.83</v>
      </c>
      <c r="O191" s="169">
        <v>12.1</v>
      </c>
      <c r="P191" s="169">
        <v>0.76</v>
      </c>
      <c r="Q191" s="169">
        <v>0.44</v>
      </c>
      <c r="S191" s="171"/>
      <c r="AB191" s="193"/>
      <c r="AC191" s="193"/>
      <c r="AD191" s="193"/>
      <c r="AE191" s="193"/>
      <c r="AF191" s="193"/>
      <c r="AG191" s="193"/>
      <c r="AH191" s="193"/>
    </row>
    <row r="192" spans="1:34" x14ac:dyDescent="0.35">
      <c r="A192" s="105" t="s">
        <v>315</v>
      </c>
      <c r="B192" s="169">
        <f t="shared" si="4"/>
        <v>14.360000000000001</v>
      </c>
      <c r="C192" s="169">
        <v>2.04</v>
      </c>
      <c r="D192" s="169">
        <v>5.63</v>
      </c>
      <c r="E192" s="169">
        <v>5.0199999999999996</v>
      </c>
      <c r="F192" s="169">
        <v>0.56999999999999995</v>
      </c>
      <c r="G192" s="169">
        <v>0.97</v>
      </c>
      <c r="H192" s="169">
        <v>0.05</v>
      </c>
      <c r="I192" s="170">
        <v>0.08</v>
      </c>
      <c r="J192" s="169">
        <f t="shared" si="5"/>
        <v>207.92000000000002</v>
      </c>
      <c r="K192" s="169">
        <v>30</v>
      </c>
      <c r="L192" s="169">
        <v>67.53</v>
      </c>
      <c r="M192" s="169">
        <v>89.89</v>
      </c>
      <c r="N192" s="169">
        <v>6.83</v>
      </c>
      <c r="O192" s="169">
        <v>11.76</v>
      </c>
      <c r="P192" s="169">
        <v>0.93</v>
      </c>
      <c r="Q192" s="169">
        <v>0.98</v>
      </c>
      <c r="S192" s="171"/>
      <c r="AB192" s="193"/>
      <c r="AC192" s="193"/>
      <c r="AD192" s="193"/>
      <c r="AE192" s="193"/>
      <c r="AF192" s="193"/>
      <c r="AG192" s="193"/>
      <c r="AH192" s="193"/>
    </row>
    <row r="193" spans="1:34" x14ac:dyDescent="0.35">
      <c r="A193" s="105" t="s">
        <v>316</v>
      </c>
      <c r="B193" s="169">
        <f t="shared" si="4"/>
        <v>14.39</v>
      </c>
      <c r="C193" s="169">
        <v>2.2200000000000002</v>
      </c>
      <c r="D193" s="169">
        <v>5.76</v>
      </c>
      <c r="E193" s="169">
        <v>4.68</v>
      </c>
      <c r="F193" s="169">
        <v>0.56000000000000005</v>
      </c>
      <c r="G193" s="169">
        <v>0.98</v>
      </c>
      <c r="H193" s="169">
        <v>0.1</v>
      </c>
      <c r="I193" s="170">
        <v>0.09</v>
      </c>
      <c r="J193" s="169">
        <f t="shared" si="5"/>
        <v>210.92999999999998</v>
      </c>
      <c r="K193" s="169">
        <v>33.83</v>
      </c>
      <c r="L193" s="169">
        <v>69.150000000000006</v>
      </c>
      <c r="M193" s="169">
        <v>86.27</v>
      </c>
      <c r="N193" s="169">
        <v>6.69</v>
      </c>
      <c r="O193" s="169">
        <v>12.14</v>
      </c>
      <c r="P193" s="169">
        <v>1.81</v>
      </c>
      <c r="Q193" s="169">
        <v>1.04</v>
      </c>
      <c r="S193" s="171"/>
      <c r="AB193" s="193"/>
      <c r="AC193" s="193"/>
      <c r="AD193" s="193"/>
      <c r="AE193" s="193"/>
      <c r="AF193" s="193"/>
      <c r="AG193" s="193"/>
      <c r="AH193" s="193"/>
    </row>
    <row r="194" spans="1:34" x14ac:dyDescent="0.35">
      <c r="A194" s="105" t="s">
        <v>317</v>
      </c>
      <c r="B194" s="169">
        <f t="shared" si="4"/>
        <v>14.49</v>
      </c>
      <c r="C194" s="169">
        <v>1.89</v>
      </c>
      <c r="D194" s="169">
        <v>5.95</v>
      </c>
      <c r="E194" s="169">
        <v>4.8899999999999997</v>
      </c>
      <c r="F194" s="169">
        <v>0.56000000000000005</v>
      </c>
      <c r="G194" s="169">
        <v>1</v>
      </c>
      <c r="H194" s="169">
        <v>0.09</v>
      </c>
      <c r="I194" s="170">
        <v>0.11</v>
      </c>
      <c r="J194" s="169">
        <f t="shared" si="5"/>
        <v>210.00000000000003</v>
      </c>
      <c r="K194" s="169">
        <v>29.95</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318</v>
      </c>
      <c r="B195" s="169">
        <f t="shared" si="4"/>
        <v>15.219999999999999</v>
      </c>
      <c r="C195" s="169">
        <v>2.31</v>
      </c>
      <c r="D195" s="169">
        <v>5.97</v>
      </c>
      <c r="E195" s="169">
        <v>5.29</v>
      </c>
      <c r="F195" s="169">
        <v>0.56000000000000005</v>
      </c>
      <c r="G195" s="169">
        <v>0.93</v>
      </c>
      <c r="H195" s="169">
        <v>0.12</v>
      </c>
      <c r="I195" s="170">
        <v>0.04</v>
      </c>
      <c r="J195" s="169">
        <f t="shared" si="5"/>
        <v>211.89999999999998</v>
      </c>
      <c r="K195" s="169">
        <v>32.36</v>
      </c>
      <c r="L195" s="169">
        <v>71.650000000000006</v>
      </c>
      <c r="M195" s="169">
        <v>86.63</v>
      </c>
      <c r="N195" s="169">
        <v>6.69</v>
      </c>
      <c r="O195" s="169">
        <v>12.71</v>
      </c>
      <c r="P195" s="169">
        <v>1.35</v>
      </c>
      <c r="Q195" s="169">
        <v>0.51</v>
      </c>
      <c r="S195" s="171"/>
      <c r="AB195" s="193"/>
      <c r="AC195" s="193"/>
      <c r="AD195" s="193"/>
      <c r="AE195" s="193"/>
      <c r="AF195" s="193"/>
      <c r="AG195" s="193"/>
      <c r="AH195" s="193"/>
    </row>
    <row r="196" spans="1:34" x14ac:dyDescent="0.35">
      <c r="A196" s="105" t="s">
        <v>319</v>
      </c>
      <c r="B196" s="169">
        <f t="shared" si="4"/>
        <v>17.599999999999998</v>
      </c>
      <c r="C196" s="169">
        <v>2.85</v>
      </c>
      <c r="D196" s="169">
        <v>5.75</v>
      </c>
      <c r="E196" s="169">
        <v>6.86</v>
      </c>
      <c r="F196" s="169">
        <v>0.71</v>
      </c>
      <c r="G196" s="169">
        <v>1.31</v>
      </c>
      <c r="H196" s="169">
        <v>0.15</v>
      </c>
      <c r="I196" s="170">
        <v>-0.03</v>
      </c>
      <c r="J196" s="169">
        <f t="shared" si="5"/>
        <v>211.07999999999998</v>
      </c>
      <c r="K196" s="169">
        <v>31.31</v>
      </c>
      <c r="L196" s="169">
        <v>68.989999999999995</v>
      </c>
      <c r="M196" s="169">
        <v>83.26</v>
      </c>
      <c r="N196" s="169">
        <v>8.48</v>
      </c>
      <c r="O196" s="169">
        <v>17.899999999999999</v>
      </c>
      <c r="P196" s="169">
        <v>1.51</v>
      </c>
      <c r="Q196" s="169">
        <v>-0.37</v>
      </c>
      <c r="S196" s="171"/>
      <c r="AB196" s="193"/>
      <c r="AC196" s="193"/>
      <c r="AD196" s="193"/>
      <c r="AE196" s="193"/>
      <c r="AF196" s="193"/>
      <c r="AG196" s="193"/>
      <c r="AH196" s="193"/>
    </row>
    <row r="197" spans="1:34" x14ac:dyDescent="0.35">
      <c r="A197" s="105" t="s">
        <v>320</v>
      </c>
      <c r="B197" s="169">
        <f t="shared" si="4"/>
        <v>20.569999999999997</v>
      </c>
      <c r="C197" s="169">
        <v>3.32</v>
      </c>
      <c r="D197" s="169">
        <v>6.14</v>
      </c>
      <c r="E197" s="169">
        <v>9.1199999999999992</v>
      </c>
      <c r="F197" s="169">
        <v>0.71</v>
      </c>
      <c r="G197" s="169">
        <v>1.1100000000000001</v>
      </c>
      <c r="H197" s="169">
        <v>0.15</v>
      </c>
      <c r="I197" s="170">
        <v>0.02</v>
      </c>
      <c r="J197" s="169">
        <f t="shared" si="5"/>
        <v>214.63999999999996</v>
      </c>
      <c r="K197" s="169">
        <v>32.61</v>
      </c>
      <c r="L197" s="169">
        <v>73.7</v>
      </c>
      <c r="M197" s="169">
        <v>83.53</v>
      </c>
      <c r="N197" s="169">
        <v>8.48</v>
      </c>
      <c r="O197" s="169">
        <v>14.67</v>
      </c>
      <c r="P197" s="169">
        <v>1.45</v>
      </c>
      <c r="Q197" s="169">
        <v>0.2</v>
      </c>
      <c r="S197" s="171"/>
      <c r="AB197" s="193"/>
      <c r="AC197" s="193"/>
      <c r="AD197" s="193"/>
      <c r="AE197" s="193"/>
      <c r="AF197" s="193"/>
      <c r="AG197" s="193"/>
      <c r="AH197" s="193"/>
    </row>
    <row r="198" spans="1:34" x14ac:dyDescent="0.35">
      <c r="A198" s="105" t="s">
        <v>321</v>
      </c>
      <c r="B198" s="169">
        <f t="shared" si="4"/>
        <v>24.560000000000006</v>
      </c>
      <c r="C198" s="169">
        <v>4.12</v>
      </c>
      <c r="D198" s="169">
        <v>6.43</v>
      </c>
      <c r="E198" s="169">
        <v>11.76</v>
      </c>
      <c r="F198" s="169">
        <v>0.71</v>
      </c>
      <c r="G198" s="169">
        <v>1.41</v>
      </c>
      <c r="H198" s="169">
        <v>0.1</v>
      </c>
      <c r="I198" s="170">
        <v>0.03</v>
      </c>
      <c r="J198" s="169">
        <f t="shared" si="5"/>
        <v>216.01999999999998</v>
      </c>
      <c r="K198" s="169">
        <v>30.14</v>
      </c>
      <c r="L198" s="169">
        <v>77.2</v>
      </c>
      <c r="M198" s="169">
        <v>83.03</v>
      </c>
      <c r="N198" s="169">
        <v>8.48</v>
      </c>
      <c r="O198" s="169">
        <v>15.92</v>
      </c>
      <c r="P198" s="169">
        <v>0.9</v>
      </c>
      <c r="Q198" s="169">
        <v>0.35</v>
      </c>
      <c r="S198" s="171"/>
      <c r="AB198" s="193"/>
      <c r="AC198" s="193"/>
      <c r="AD198" s="193"/>
      <c r="AE198" s="193"/>
      <c r="AF198" s="193"/>
      <c r="AG198" s="193"/>
      <c r="AH198" s="193"/>
    </row>
    <row r="199" spans="1:34" x14ac:dyDescent="0.35">
      <c r="A199" s="105" t="s">
        <v>322</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210.16</v>
      </c>
      <c r="K199" s="169">
        <v>31.22</v>
      </c>
      <c r="L199" s="169">
        <v>68.03</v>
      </c>
      <c r="M199" s="169">
        <v>84.53</v>
      </c>
      <c r="N199" s="169">
        <v>8.57</v>
      </c>
      <c r="O199" s="169">
        <v>15.92</v>
      </c>
      <c r="P199" s="169">
        <v>1.4</v>
      </c>
      <c r="Q199" s="169">
        <v>0.49</v>
      </c>
      <c r="S199" s="171"/>
      <c r="AB199" s="193"/>
      <c r="AC199" s="193"/>
      <c r="AD199" s="193"/>
      <c r="AE199" s="193"/>
      <c r="AF199" s="193"/>
      <c r="AG199" s="193"/>
      <c r="AH199" s="193"/>
    </row>
    <row r="200" spans="1:34" x14ac:dyDescent="0.35">
      <c r="A200" s="105" t="s">
        <v>323</v>
      </c>
      <c r="B200" s="169">
        <f t="shared" si="6"/>
        <v>19.189999999999998</v>
      </c>
      <c r="C200" s="169">
        <v>3.12</v>
      </c>
      <c r="D200" s="169">
        <v>5.54</v>
      </c>
      <c r="E200" s="169">
        <v>8.2899999999999991</v>
      </c>
      <c r="F200" s="169">
        <v>0.71</v>
      </c>
      <c r="G200" s="169">
        <v>1.36</v>
      </c>
      <c r="H200" s="169">
        <v>0.15</v>
      </c>
      <c r="I200" s="170">
        <v>0.02</v>
      </c>
      <c r="J200" s="169">
        <f t="shared" si="7"/>
        <v>210.44000000000003</v>
      </c>
      <c r="K200" s="169">
        <v>33.270000000000003</v>
      </c>
      <c r="L200" s="169">
        <v>66.42</v>
      </c>
      <c r="M200" s="169">
        <v>83.73</v>
      </c>
      <c r="N200" s="169">
        <v>8.57</v>
      </c>
      <c r="O200" s="169">
        <v>16.3</v>
      </c>
      <c r="P200" s="169">
        <v>1.91</v>
      </c>
      <c r="Q200" s="169">
        <v>0.24</v>
      </c>
      <c r="S200" s="171"/>
      <c r="AB200" s="193"/>
      <c r="AC200" s="193"/>
      <c r="AD200" s="193"/>
      <c r="AE200" s="193"/>
      <c r="AF200" s="193"/>
      <c r="AG200" s="193"/>
      <c r="AH200" s="193"/>
    </row>
    <row r="201" spans="1:34" x14ac:dyDescent="0.35">
      <c r="A201" s="105" t="s">
        <v>324</v>
      </c>
      <c r="B201" s="169">
        <f t="shared" si="6"/>
        <v>19.700000000000003</v>
      </c>
      <c r="C201" s="169">
        <v>3.39</v>
      </c>
      <c r="D201" s="169">
        <v>5.59</v>
      </c>
      <c r="E201" s="169">
        <v>8.32</v>
      </c>
      <c r="F201" s="169">
        <v>0.71</v>
      </c>
      <c r="G201" s="169">
        <v>1.55</v>
      </c>
      <c r="H201" s="169">
        <v>0.11</v>
      </c>
      <c r="I201" s="170">
        <v>0.03</v>
      </c>
      <c r="J201" s="169">
        <f t="shared" si="7"/>
        <v>209.58</v>
      </c>
      <c r="K201" s="169">
        <v>34.22</v>
      </c>
      <c r="L201" s="169">
        <v>67.09</v>
      </c>
      <c r="M201" s="169">
        <v>81.11</v>
      </c>
      <c r="N201" s="169">
        <v>8.57</v>
      </c>
      <c r="O201" s="169">
        <v>16.89</v>
      </c>
      <c r="P201" s="169">
        <v>1.33</v>
      </c>
      <c r="Q201" s="169">
        <v>0.37</v>
      </c>
      <c r="S201" s="171"/>
      <c r="AB201" s="193"/>
      <c r="AC201" s="193"/>
      <c r="AD201" s="193"/>
      <c r="AE201" s="193"/>
      <c r="AF201" s="193"/>
      <c r="AG201" s="193"/>
      <c r="AH201" s="193"/>
    </row>
    <row r="202" spans="1:34" x14ac:dyDescent="0.35">
      <c r="A202" s="105" t="s">
        <v>325</v>
      </c>
      <c r="B202" s="169">
        <f t="shared" si="6"/>
        <v>15.750000000000002</v>
      </c>
      <c r="C202" s="169">
        <v>1.97</v>
      </c>
      <c r="D202" s="169">
        <v>5.76</v>
      </c>
      <c r="E202" s="169">
        <v>5.77</v>
      </c>
      <c r="F202" s="169">
        <v>0.57999999999999996</v>
      </c>
      <c r="G202" s="169">
        <v>1.48</v>
      </c>
      <c r="H202" s="169">
        <v>0.13</v>
      </c>
      <c r="I202" s="170">
        <v>0.06</v>
      </c>
      <c r="J202" s="169">
        <f t="shared" si="7"/>
        <v>209.18999999999997</v>
      </c>
      <c r="K202" s="169">
        <v>29.45</v>
      </c>
      <c r="L202" s="169">
        <v>69.12</v>
      </c>
      <c r="M202" s="169">
        <v>84.31</v>
      </c>
      <c r="N202" s="169">
        <v>6.92</v>
      </c>
      <c r="O202" s="169">
        <v>16.989999999999998</v>
      </c>
      <c r="P202" s="169">
        <v>1.73</v>
      </c>
      <c r="Q202" s="169">
        <v>0.67</v>
      </c>
      <c r="S202" s="171"/>
      <c r="AB202" s="193"/>
      <c r="AC202" s="193"/>
      <c r="AD202" s="193"/>
      <c r="AE202" s="193"/>
      <c r="AF202" s="193"/>
      <c r="AG202" s="193"/>
      <c r="AH202" s="193"/>
    </row>
    <row r="203" spans="1:34" x14ac:dyDescent="0.35">
      <c r="A203" s="105" t="s">
        <v>326</v>
      </c>
      <c r="B203" s="169">
        <f t="shared" si="6"/>
        <v>15.129999999999997</v>
      </c>
      <c r="C203" s="169">
        <v>2.0099999999999998</v>
      </c>
      <c r="D203" s="169">
        <v>5.51</v>
      </c>
      <c r="E203" s="169">
        <v>5.38</v>
      </c>
      <c r="F203" s="169">
        <v>0.57999999999999996</v>
      </c>
      <c r="G203" s="169">
        <v>1.46</v>
      </c>
      <c r="H203" s="169">
        <v>0.18</v>
      </c>
      <c r="I203" s="170">
        <v>0.01</v>
      </c>
      <c r="J203" s="169">
        <f t="shared" si="7"/>
        <v>202.85999999999999</v>
      </c>
      <c r="K203" s="169">
        <v>29.87</v>
      </c>
      <c r="L203" s="169">
        <v>66.180000000000007</v>
      </c>
      <c r="M203" s="169">
        <v>79.72</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327</v>
      </c>
      <c r="B204" s="169">
        <f t="shared" si="6"/>
        <v>14.750000000000002</v>
      </c>
      <c r="C204" s="169">
        <v>2.13</v>
      </c>
      <c r="D204" s="169">
        <v>5.86</v>
      </c>
      <c r="E204" s="169">
        <v>4.6100000000000003</v>
      </c>
      <c r="F204" s="169">
        <v>0.57999999999999996</v>
      </c>
      <c r="G204" s="169">
        <v>1.4</v>
      </c>
      <c r="H204" s="169">
        <v>0.11</v>
      </c>
      <c r="I204" s="170">
        <v>0.06</v>
      </c>
      <c r="J204" s="169">
        <f t="shared" si="7"/>
        <v>208.07</v>
      </c>
      <c r="K204" s="169">
        <v>33.04</v>
      </c>
      <c r="L204" s="169">
        <v>70.34</v>
      </c>
      <c r="M204" s="169">
        <v>77.97</v>
      </c>
      <c r="N204" s="169">
        <v>6.92</v>
      </c>
      <c r="O204" s="169">
        <v>17.07</v>
      </c>
      <c r="P204" s="169">
        <v>1.96</v>
      </c>
      <c r="Q204" s="169">
        <v>0.77</v>
      </c>
      <c r="S204" s="171"/>
      <c r="AB204" s="193"/>
      <c r="AC204" s="193"/>
      <c r="AD204" s="193"/>
      <c r="AE204" s="193"/>
      <c r="AF204" s="193"/>
      <c r="AG204" s="193"/>
      <c r="AH204" s="193"/>
    </row>
    <row r="205" spans="1:34" x14ac:dyDescent="0.35">
      <c r="A205" s="105" t="s">
        <v>328</v>
      </c>
      <c r="B205" s="169">
        <f t="shared" si="6"/>
        <v>14.179999999999998</v>
      </c>
      <c r="C205" s="169">
        <v>1.9</v>
      </c>
      <c r="D205" s="169">
        <v>5.64</v>
      </c>
      <c r="E205" s="169">
        <v>4.57</v>
      </c>
      <c r="F205" s="169">
        <v>0.6</v>
      </c>
      <c r="G205" s="169">
        <v>1.28</v>
      </c>
      <c r="H205" s="169">
        <v>0.1</v>
      </c>
      <c r="I205" s="170">
        <v>0.09</v>
      </c>
      <c r="J205" s="169">
        <f t="shared" si="7"/>
        <v>205.02999999999997</v>
      </c>
      <c r="K205" s="169">
        <v>30.24</v>
      </c>
      <c r="L205" s="169">
        <v>67.709999999999994</v>
      </c>
      <c r="M205" s="169">
        <v>81.36</v>
      </c>
      <c r="N205" s="169">
        <v>7.14</v>
      </c>
      <c r="O205" s="169">
        <v>15.79</v>
      </c>
      <c r="P205" s="169">
        <v>1.76</v>
      </c>
      <c r="Q205" s="169">
        <v>1.03</v>
      </c>
      <c r="S205" s="171"/>
      <c r="AB205" s="193"/>
      <c r="AC205" s="193"/>
      <c r="AD205" s="193"/>
      <c r="AE205" s="193"/>
      <c r="AF205" s="193"/>
      <c r="AG205" s="193"/>
      <c r="AH205" s="193"/>
    </row>
    <row r="206" spans="1:34" x14ac:dyDescent="0.35">
      <c r="A206" s="105" t="s">
        <v>329</v>
      </c>
      <c r="B206" s="169">
        <f t="shared" si="6"/>
        <v>14.11</v>
      </c>
      <c r="C206" s="169">
        <v>2.0499999999999998</v>
      </c>
      <c r="D206" s="169">
        <v>5.54</v>
      </c>
      <c r="E206" s="169">
        <v>4.5</v>
      </c>
      <c r="F206" s="169">
        <v>0.6</v>
      </c>
      <c r="G206" s="169">
        <v>1.23</v>
      </c>
      <c r="H206" s="169">
        <v>0.11</v>
      </c>
      <c r="I206" s="170">
        <v>0.08</v>
      </c>
      <c r="J206" s="169">
        <f t="shared" si="7"/>
        <v>204.48999999999995</v>
      </c>
      <c r="K206" s="169">
        <v>33.200000000000003</v>
      </c>
      <c r="L206" s="169">
        <v>66.47</v>
      </c>
      <c r="M206" s="169">
        <v>80.09</v>
      </c>
      <c r="N206" s="169">
        <v>7.14</v>
      </c>
      <c r="O206" s="169">
        <v>14.85</v>
      </c>
      <c r="P206" s="169">
        <v>1.79</v>
      </c>
      <c r="Q206" s="169">
        <v>0.95</v>
      </c>
      <c r="S206" s="171"/>
      <c r="AB206" s="193"/>
      <c r="AC206" s="193"/>
      <c r="AD206" s="193"/>
      <c r="AE206" s="193"/>
      <c r="AF206" s="193"/>
      <c r="AG206" s="193"/>
      <c r="AH206" s="193"/>
    </row>
    <row r="207" spans="1:34" x14ac:dyDescent="0.35">
      <c r="A207" s="105" t="s">
        <v>330</v>
      </c>
      <c r="B207" s="169">
        <f t="shared" si="6"/>
        <v>14.69</v>
      </c>
      <c r="C207" s="169">
        <v>2.14</v>
      </c>
      <c r="D207" s="169">
        <v>5.86</v>
      </c>
      <c r="E207" s="169">
        <v>4.82</v>
      </c>
      <c r="F207" s="169">
        <v>0.6</v>
      </c>
      <c r="G207" s="169">
        <v>1.06</v>
      </c>
      <c r="H207" s="169">
        <v>0.17</v>
      </c>
      <c r="I207" s="170">
        <v>0.04</v>
      </c>
      <c r="J207" s="169">
        <f t="shared" si="7"/>
        <v>208.92999999999998</v>
      </c>
      <c r="K207" s="169">
        <v>31.35</v>
      </c>
      <c r="L207" s="169">
        <v>70.349999999999994</v>
      </c>
      <c r="M207" s="169">
        <v>83.24</v>
      </c>
      <c r="N207" s="169">
        <v>7.14</v>
      </c>
      <c r="O207" s="169">
        <v>14.36</v>
      </c>
      <c r="P207" s="169">
        <v>2.04</v>
      </c>
      <c r="Q207" s="169">
        <v>0.45</v>
      </c>
      <c r="S207" s="171"/>
      <c r="AB207" s="193"/>
      <c r="AC207" s="193"/>
      <c r="AD207" s="193"/>
      <c r="AE207" s="193"/>
      <c r="AF207" s="193"/>
      <c r="AG207" s="193"/>
      <c r="AH207" s="193"/>
    </row>
    <row r="208" spans="1:34" x14ac:dyDescent="0.35">
      <c r="A208" s="105" t="s">
        <v>331</v>
      </c>
      <c r="B208" s="169">
        <f t="shared" si="6"/>
        <v>16.689999999999998</v>
      </c>
      <c r="C208" s="169">
        <v>2.65</v>
      </c>
      <c r="D208" s="169">
        <v>6.21</v>
      </c>
      <c r="E208" s="169">
        <v>5.86</v>
      </c>
      <c r="F208" s="169">
        <v>0.72</v>
      </c>
      <c r="G208" s="169">
        <v>1.01</v>
      </c>
      <c r="H208" s="169">
        <v>0.22</v>
      </c>
      <c r="I208" s="170">
        <v>0.02</v>
      </c>
      <c r="J208" s="169">
        <f t="shared" si="7"/>
        <v>212.17000000000002</v>
      </c>
      <c r="K208" s="169">
        <v>31.71</v>
      </c>
      <c r="L208" s="169">
        <v>74.510000000000005</v>
      </c>
      <c r="M208" s="169">
        <v>81.2</v>
      </c>
      <c r="N208" s="169">
        <v>8.6199999999999992</v>
      </c>
      <c r="O208" s="169">
        <v>13.7</v>
      </c>
      <c r="P208" s="169">
        <v>2.21</v>
      </c>
      <c r="Q208" s="169">
        <v>0.22</v>
      </c>
      <c r="S208" s="171"/>
      <c r="AB208" s="193"/>
      <c r="AC208" s="193"/>
      <c r="AD208" s="193"/>
      <c r="AE208" s="193"/>
      <c r="AF208" s="193"/>
      <c r="AG208" s="193"/>
      <c r="AH208" s="193"/>
    </row>
    <row r="209" spans="1:34" x14ac:dyDescent="0.35">
      <c r="A209" s="105" t="s">
        <v>332</v>
      </c>
      <c r="B209" s="169">
        <f t="shared" si="6"/>
        <v>18.089999999999996</v>
      </c>
      <c r="C209" s="169">
        <v>3.56</v>
      </c>
      <c r="D209" s="169">
        <v>5.81</v>
      </c>
      <c r="E209" s="169">
        <v>6.75</v>
      </c>
      <c r="F209" s="169">
        <v>0.72</v>
      </c>
      <c r="G209" s="169">
        <v>1.05</v>
      </c>
      <c r="H209" s="169">
        <v>0.21</v>
      </c>
      <c r="I209" s="170">
        <v>-0.01</v>
      </c>
      <c r="J209" s="169">
        <f t="shared" si="7"/>
        <v>211.16000000000005</v>
      </c>
      <c r="K209" s="169">
        <v>41.66</v>
      </c>
      <c r="L209" s="169">
        <v>69.7</v>
      </c>
      <c r="M209" s="169">
        <v>75.31</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333</v>
      </c>
      <c r="B210" s="169">
        <f t="shared" si="6"/>
        <v>19.98</v>
      </c>
      <c r="C210" s="169">
        <v>3.82</v>
      </c>
      <c r="D210" s="169">
        <v>5.47</v>
      </c>
      <c r="E210" s="169">
        <v>8.36</v>
      </c>
      <c r="F210" s="169">
        <v>0.72</v>
      </c>
      <c r="G210" s="169">
        <v>1.25</v>
      </c>
      <c r="H210" s="169">
        <v>0.26</v>
      </c>
      <c r="I210" s="170">
        <v>0.1</v>
      </c>
      <c r="J210" s="169">
        <f t="shared" si="7"/>
        <v>205.07</v>
      </c>
      <c r="K210" s="169">
        <v>38.29</v>
      </c>
      <c r="L210" s="169">
        <v>65.69</v>
      </c>
      <c r="M210" s="169">
        <v>74.83</v>
      </c>
      <c r="N210" s="169">
        <v>8.6199999999999992</v>
      </c>
      <c r="O210" s="169">
        <v>14</v>
      </c>
      <c r="P210" s="169">
        <v>2.41</v>
      </c>
      <c r="Q210" s="169">
        <v>1.23</v>
      </c>
      <c r="S210" s="171"/>
      <c r="AB210" s="193"/>
      <c r="AC210" s="193"/>
      <c r="AD210" s="193"/>
      <c r="AE210" s="193"/>
      <c r="AF210" s="193"/>
      <c r="AG210" s="193"/>
      <c r="AH210" s="193"/>
    </row>
    <row r="211" spans="1:34" x14ac:dyDescent="0.35">
      <c r="A211" s="105" t="s">
        <v>334</v>
      </c>
      <c r="B211" s="169">
        <f t="shared" si="6"/>
        <v>20.439999999999998</v>
      </c>
      <c r="C211" s="169">
        <v>3.63</v>
      </c>
      <c r="D211" s="169">
        <v>5.72</v>
      </c>
      <c r="E211" s="169">
        <v>8.66</v>
      </c>
      <c r="F211" s="169">
        <v>0.76</v>
      </c>
      <c r="G211" s="169">
        <v>1.31</v>
      </c>
      <c r="H211" s="169">
        <v>0.24</v>
      </c>
      <c r="I211" s="170">
        <v>0.12</v>
      </c>
      <c r="J211" s="169">
        <f t="shared" si="7"/>
        <v>206.05999999999997</v>
      </c>
      <c r="K211" s="169">
        <v>36.56</v>
      </c>
      <c r="L211" s="169">
        <v>68.62</v>
      </c>
      <c r="M211" s="169">
        <v>73.959999999999994</v>
      </c>
      <c r="N211" s="169">
        <v>9.15</v>
      </c>
      <c r="O211" s="169">
        <v>13.93</v>
      </c>
      <c r="P211" s="169">
        <v>2.39</v>
      </c>
      <c r="Q211" s="169">
        <v>1.45</v>
      </c>
      <c r="S211" s="171"/>
      <c r="AB211" s="193"/>
      <c r="AC211" s="193"/>
      <c r="AD211" s="193"/>
      <c r="AE211" s="193"/>
      <c r="AF211" s="193"/>
      <c r="AG211" s="193"/>
      <c r="AH211" s="193"/>
    </row>
    <row r="212" spans="1:34" x14ac:dyDescent="0.35">
      <c r="A212" s="105" t="s">
        <v>335</v>
      </c>
      <c r="B212" s="169">
        <f t="shared" si="6"/>
        <v>20.490000000000002</v>
      </c>
      <c r="C212" s="169">
        <v>4.16</v>
      </c>
      <c r="D212" s="169">
        <v>5.52</v>
      </c>
      <c r="E212" s="169">
        <v>8.5500000000000007</v>
      </c>
      <c r="F212" s="169">
        <v>0.76</v>
      </c>
      <c r="G212" s="169">
        <v>1.34</v>
      </c>
      <c r="H212" s="169">
        <v>0.2</v>
      </c>
      <c r="I212" s="170">
        <v>-0.04</v>
      </c>
      <c r="J212" s="169">
        <f t="shared" si="7"/>
        <v>208.07</v>
      </c>
      <c r="K212" s="169">
        <v>39.729999999999997</v>
      </c>
      <c r="L212" s="169">
        <v>66.260000000000005</v>
      </c>
      <c r="M212" s="169">
        <v>75.02</v>
      </c>
      <c r="N212" s="169">
        <v>9.15</v>
      </c>
      <c r="O212" s="169">
        <v>16.100000000000001</v>
      </c>
      <c r="P212" s="169">
        <v>2.35</v>
      </c>
      <c r="Q212" s="169">
        <v>-0.54</v>
      </c>
      <c r="S212" s="171"/>
      <c r="AB212" s="193"/>
      <c r="AC212" s="193"/>
      <c r="AD212" s="193"/>
      <c r="AE212" s="193"/>
      <c r="AF212" s="193"/>
      <c r="AG212" s="193"/>
      <c r="AH212" s="193"/>
    </row>
    <row r="213" spans="1:34" x14ac:dyDescent="0.35">
      <c r="A213" s="105" t="s">
        <v>336</v>
      </c>
      <c r="B213" s="169">
        <f t="shared" si="6"/>
        <v>18.330000000000005</v>
      </c>
      <c r="C213" s="169">
        <v>3.9</v>
      </c>
      <c r="D213" s="169">
        <v>5.65</v>
      </c>
      <c r="E213" s="169">
        <v>6.69</v>
      </c>
      <c r="F213" s="169">
        <v>0.76</v>
      </c>
      <c r="G213" s="169">
        <v>1.07</v>
      </c>
      <c r="H213" s="169">
        <v>0.17</v>
      </c>
      <c r="I213" s="170">
        <v>0.09</v>
      </c>
      <c r="J213" s="169">
        <f t="shared" si="7"/>
        <v>205.98999999999998</v>
      </c>
      <c r="K213" s="169">
        <v>42.92</v>
      </c>
      <c r="L213" s="169">
        <v>67.8</v>
      </c>
      <c r="M213" s="169">
        <v>71.099999999999994</v>
      </c>
      <c r="N213" s="169">
        <v>9.15</v>
      </c>
      <c r="O213" s="169">
        <v>11.97</v>
      </c>
      <c r="P213" s="169">
        <v>1.91</v>
      </c>
      <c r="Q213" s="169">
        <v>1.1399999999999999</v>
      </c>
      <c r="S213" s="171"/>
      <c r="AB213" s="193"/>
      <c r="AC213" s="193"/>
      <c r="AD213" s="193"/>
      <c r="AE213" s="193"/>
      <c r="AF213" s="193"/>
      <c r="AG213" s="193"/>
      <c r="AH213" s="193"/>
    </row>
    <row r="214" spans="1:34" x14ac:dyDescent="0.35">
      <c r="A214" s="105" t="s">
        <v>337</v>
      </c>
      <c r="B214" s="169">
        <f t="shared" si="6"/>
        <v>17.45</v>
      </c>
      <c r="C214" s="169">
        <v>3.38</v>
      </c>
      <c r="D214" s="169">
        <v>5.49</v>
      </c>
      <c r="E214" s="169">
        <v>6.42</v>
      </c>
      <c r="F214" s="169">
        <v>0.57999999999999996</v>
      </c>
      <c r="G214" s="169">
        <v>1.34</v>
      </c>
      <c r="H214" s="169">
        <v>0.15</v>
      </c>
      <c r="I214" s="170">
        <v>0.09</v>
      </c>
      <c r="J214" s="169">
        <f t="shared" si="7"/>
        <v>204.35000000000002</v>
      </c>
      <c r="K214" s="169">
        <v>41.15</v>
      </c>
      <c r="L214" s="169">
        <v>65.89</v>
      </c>
      <c r="M214" s="169">
        <v>71.760000000000005</v>
      </c>
      <c r="N214" s="169">
        <v>7</v>
      </c>
      <c r="O214" s="169">
        <v>15.49</v>
      </c>
      <c r="P214" s="169">
        <v>1.96</v>
      </c>
      <c r="Q214" s="169">
        <v>1.1000000000000001</v>
      </c>
      <c r="S214" s="171"/>
      <c r="AB214" s="193"/>
      <c r="AC214" s="193"/>
      <c r="AD214" s="193"/>
      <c r="AE214" s="193"/>
      <c r="AF214" s="193"/>
      <c r="AG214" s="193"/>
      <c r="AH214" s="193"/>
    </row>
    <row r="215" spans="1:34" x14ac:dyDescent="0.35">
      <c r="A215" s="105" t="s">
        <v>338</v>
      </c>
      <c r="B215" s="169">
        <f t="shared" si="6"/>
        <v>16.28</v>
      </c>
      <c r="C215" s="169">
        <v>3.06</v>
      </c>
      <c r="D215" s="169">
        <v>5.71</v>
      </c>
      <c r="E215" s="169">
        <v>5.33</v>
      </c>
      <c r="F215" s="169">
        <v>0.57999999999999996</v>
      </c>
      <c r="G215" s="169">
        <v>1.36</v>
      </c>
      <c r="H215" s="169">
        <v>0.14000000000000001</v>
      </c>
      <c r="I215" s="170">
        <v>0.1</v>
      </c>
      <c r="J215" s="169">
        <f t="shared" si="7"/>
        <v>213.29999999999998</v>
      </c>
      <c r="K215" s="169">
        <v>42.99</v>
      </c>
      <c r="L215" s="169">
        <v>68.58</v>
      </c>
      <c r="M215" s="169">
        <v>75.44</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339</v>
      </c>
      <c r="B216" s="169">
        <f t="shared" si="6"/>
        <v>14.510000000000003</v>
      </c>
      <c r="C216" s="169">
        <v>2.62</v>
      </c>
      <c r="D216" s="169">
        <v>5.5</v>
      </c>
      <c r="E216" s="169">
        <v>4.28</v>
      </c>
      <c r="F216" s="169">
        <v>0.57999999999999996</v>
      </c>
      <c r="G216" s="169">
        <v>1.3</v>
      </c>
      <c r="H216" s="169">
        <v>0.15</v>
      </c>
      <c r="I216" s="170">
        <v>0.08</v>
      </c>
      <c r="J216" s="169">
        <f t="shared" si="7"/>
        <v>206.76</v>
      </c>
      <c r="K216" s="169">
        <v>41.2</v>
      </c>
      <c r="L216" s="169">
        <v>66.010000000000005</v>
      </c>
      <c r="M216" s="169">
        <v>73.38</v>
      </c>
      <c r="N216" s="169">
        <v>7</v>
      </c>
      <c r="O216" s="169">
        <v>15.72</v>
      </c>
      <c r="P216" s="169">
        <v>2.4700000000000002</v>
      </c>
      <c r="Q216" s="169">
        <v>0.98</v>
      </c>
      <c r="S216" s="171"/>
      <c r="AB216" s="193"/>
      <c r="AC216" s="193"/>
      <c r="AD216" s="193"/>
      <c r="AE216" s="193"/>
      <c r="AF216" s="193"/>
      <c r="AG216" s="193"/>
      <c r="AH216" s="193"/>
    </row>
    <row r="217" spans="1:34" x14ac:dyDescent="0.35">
      <c r="A217" s="105" t="s">
        <v>340</v>
      </c>
      <c r="B217" s="169">
        <f t="shared" si="6"/>
        <v>14.24</v>
      </c>
      <c r="C217" s="169">
        <v>2.8</v>
      </c>
      <c r="D217" s="169">
        <v>5.47</v>
      </c>
      <c r="E217" s="169">
        <v>3.92</v>
      </c>
      <c r="F217" s="169">
        <v>0.56999999999999995</v>
      </c>
      <c r="G217" s="169">
        <v>1.22</v>
      </c>
      <c r="H217" s="169">
        <v>0.14000000000000001</v>
      </c>
      <c r="I217" s="170">
        <v>0.12</v>
      </c>
      <c r="J217" s="169">
        <f t="shared" si="7"/>
        <v>207.2</v>
      </c>
      <c r="K217" s="169">
        <v>44.42</v>
      </c>
      <c r="L217" s="169">
        <v>65.69</v>
      </c>
      <c r="M217" s="169">
        <v>71.55</v>
      </c>
      <c r="N217" s="169">
        <v>6.83</v>
      </c>
      <c r="O217" s="169">
        <v>14.85</v>
      </c>
      <c r="P217" s="169">
        <v>2.4500000000000002</v>
      </c>
      <c r="Q217" s="169">
        <v>1.41</v>
      </c>
      <c r="S217" s="171"/>
      <c r="AB217" s="193"/>
      <c r="AC217" s="193"/>
      <c r="AD217" s="193"/>
      <c r="AE217" s="193"/>
      <c r="AF217" s="193"/>
      <c r="AG217" s="193"/>
      <c r="AH217" s="193"/>
    </row>
    <row r="218" spans="1:34" x14ac:dyDescent="0.35">
      <c r="A218" s="105" t="s">
        <v>341</v>
      </c>
      <c r="B218" s="169">
        <f t="shared" si="6"/>
        <v>14.58</v>
      </c>
      <c r="C218" s="169">
        <v>2.74</v>
      </c>
      <c r="D218" s="169">
        <v>6</v>
      </c>
      <c r="E218" s="169">
        <v>3.59</v>
      </c>
      <c r="F218" s="169">
        <v>0.56999999999999995</v>
      </c>
      <c r="G218" s="169">
        <v>1.42</v>
      </c>
      <c r="H218" s="169">
        <v>0.15</v>
      </c>
      <c r="I218" s="170">
        <v>0.11</v>
      </c>
      <c r="J218" s="169">
        <f t="shared" si="7"/>
        <v>214.21</v>
      </c>
      <c r="K218" s="169">
        <v>42.97</v>
      </c>
      <c r="L218" s="169">
        <v>72.02</v>
      </c>
      <c r="M218" s="169">
        <v>71.84</v>
      </c>
      <c r="N218" s="169">
        <v>6.83</v>
      </c>
      <c r="O218" s="169">
        <v>16.91</v>
      </c>
      <c r="P218" s="169">
        <v>2.31</v>
      </c>
      <c r="Q218" s="169">
        <v>1.33</v>
      </c>
      <c r="S218" s="171"/>
      <c r="AB218" s="193"/>
      <c r="AC218" s="193"/>
      <c r="AD218" s="193"/>
      <c r="AE218" s="193"/>
      <c r="AF218" s="193"/>
      <c r="AG218" s="193"/>
      <c r="AH218" s="193"/>
    </row>
    <row r="219" spans="1:34" x14ac:dyDescent="0.35">
      <c r="A219" s="105" t="s">
        <v>342</v>
      </c>
      <c r="B219" s="169">
        <f t="shared" si="6"/>
        <v>14.75</v>
      </c>
      <c r="C219" s="169">
        <v>3.05</v>
      </c>
      <c r="D219" s="169">
        <v>5.62</v>
      </c>
      <c r="E219" s="169">
        <v>3.91</v>
      </c>
      <c r="F219" s="169">
        <v>0.56999999999999995</v>
      </c>
      <c r="G219" s="169">
        <v>1.25</v>
      </c>
      <c r="H219" s="169">
        <v>0.23</v>
      </c>
      <c r="I219" s="170">
        <v>0.12</v>
      </c>
      <c r="J219" s="169">
        <f t="shared" si="7"/>
        <v>202.69000000000003</v>
      </c>
      <c r="K219" s="169">
        <v>41.52</v>
      </c>
      <c r="L219" s="169">
        <v>67.48</v>
      </c>
      <c r="M219" s="169">
        <v>65.84</v>
      </c>
      <c r="N219" s="169">
        <v>6.83</v>
      </c>
      <c r="O219" s="169">
        <v>16.78</v>
      </c>
      <c r="P219" s="169">
        <v>2.8</v>
      </c>
      <c r="Q219" s="169">
        <v>1.44</v>
      </c>
      <c r="S219" s="171"/>
      <c r="AB219" s="193"/>
      <c r="AC219" s="193"/>
      <c r="AD219" s="193"/>
      <c r="AE219" s="193"/>
      <c r="AF219" s="193"/>
      <c r="AG219" s="193"/>
      <c r="AH219" s="193"/>
    </row>
    <row r="220" spans="1:34" x14ac:dyDescent="0.35">
      <c r="A220" s="105" t="s">
        <v>343</v>
      </c>
      <c r="B220" s="169">
        <f t="shared" si="6"/>
        <v>17.670000000000002</v>
      </c>
      <c r="C220" s="169">
        <v>3.8</v>
      </c>
      <c r="D220" s="169">
        <v>5.65</v>
      </c>
      <c r="E220" s="169">
        <v>6.01</v>
      </c>
      <c r="F220" s="169">
        <v>0.79</v>
      </c>
      <c r="G220" s="169">
        <v>1.17</v>
      </c>
      <c r="H220" s="169">
        <v>0.19</v>
      </c>
      <c r="I220" s="170">
        <v>0.06</v>
      </c>
      <c r="J220" s="169">
        <f t="shared" si="7"/>
        <v>202.73000000000002</v>
      </c>
      <c r="K220" s="169">
        <v>39.630000000000003</v>
      </c>
      <c r="L220" s="169">
        <v>67.77</v>
      </c>
      <c r="M220" s="169">
        <v>68.06</v>
      </c>
      <c r="N220" s="169">
        <v>9.43</v>
      </c>
      <c r="O220" s="169">
        <v>15.31</v>
      </c>
      <c r="P220" s="169">
        <v>1.86</v>
      </c>
      <c r="Q220" s="169">
        <v>0.67</v>
      </c>
      <c r="S220" s="171"/>
      <c r="AB220" s="193"/>
      <c r="AC220" s="193"/>
      <c r="AD220" s="193"/>
      <c r="AE220" s="193"/>
      <c r="AF220" s="193"/>
      <c r="AG220" s="193"/>
      <c r="AH220" s="193"/>
    </row>
    <row r="221" spans="1:34" x14ac:dyDescent="0.35">
      <c r="A221" s="105" t="s">
        <v>344</v>
      </c>
      <c r="B221" s="169">
        <f t="shared" si="6"/>
        <v>18.529999999999998</v>
      </c>
      <c r="C221" s="169">
        <v>3.61</v>
      </c>
      <c r="D221" s="169">
        <v>5.33</v>
      </c>
      <c r="E221" s="169">
        <v>7.4</v>
      </c>
      <c r="F221" s="169">
        <v>0.79</v>
      </c>
      <c r="G221" s="169">
        <v>1.07</v>
      </c>
      <c r="H221" s="169">
        <v>0.24</v>
      </c>
      <c r="I221" s="170">
        <v>0.09</v>
      </c>
      <c r="J221" s="169">
        <f t="shared" si="7"/>
        <v>197.97000000000003</v>
      </c>
      <c r="K221" s="169">
        <v>36.21</v>
      </c>
      <c r="L221" s="169">
        <v>64.02</v>
      </c>
      <c r="M221" s="169">
        <v>70.58</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345</v>
      </c>
      <c r="B222" s="169">
        <f t="shared" si="6"/>
        <v>21.309999999999995</v>
      </c>
      <c r="C222" s="169">
        <v>4.16</v>
      </c>
      <c r="D222" s="169">
        <v>6.14</v>
      </c>
      <c r="E222" s="169">
        <v>8.49</v>
      </c>
      <c r="F222" s="169">
        <v>0.79</v>
      </c>
      <c r="G222" s="169">
        <v>1.36</v>
      </c>
      <c r="H222" s="169">
        <v>0.28999999999999998</v>
      </c>
      <c r="I222" s="170">
        <v>0.08</v>
      </c>
      <c r="J222" s="169">
        <f t="shared" si="7"/>
        <v>211.32000000000002</v>
      </c>
      <c r="K222" s="169">
        <v>38.11</v>
      </c>
      <c r="L222" s="169">
        <v>73.73</v>
      </c>
      <c r="M222" s="169">
        <v>71.510000000000005</v>
      </c>
      <c r="N222" s="169">
        <v>9.43</v>
      </c>
      <c r="O222" s="169">
        <v>14.98</v>
      </c>
      <c r="P222" s="169">
        <v>2.57</v>
      </c>
      <c r="Q222" s="169">
        <v>0.99</v>
      </c>
      <c r="S222" s="171"/>
      <c r="AB222" s="193"/>
      <c r="AC222" s="193"/>
      <c r="AD222" s="193"/>
      <c r="AE222" s="193"/>
      <c r="AF222" s="193"/>
      <c r="AG222" s="193"/>
      <c r="AH222" s="193"/>
    </row>
    <row r="223" spans="1:34" x14ac:dyDescent="0.35">
      <c r="A223" s="105" t="s">
        <v>346</v>
      </c>
      <c r="B223" s="169">
        <f t="shared" si="6"/>
        <v>21.09</v>
      </c>
      <c r="C223" s="169">
        <v>4.05</v>
      </c>
      <c r="D223" s="169">
        <v>5.28</v>
      </c>
      <c r="E223" s="169">
        <v>9.11</v>
      </c>
      <c r="F223" s="169">
        <v>0.8</v>
      </c>
      <c r="G223" s="169">
        <v>1.52</v>
      </c>
      <c r="H223" s="169">
        <v>0.26</v>
      </c>
      <c r="I223" s="170">
        <v>7.0000000000000007E-2</v>
      </c>
      <c r="J223" s="169">
        <f t="shared" si="7"/>
        <v>198.65</v>
      </c>
      <c r="K223" s="169">
        <v>35.01</v>
      </c>
      <c r="L223" s="169">
        <v>63.33</v>
      </c>
      <c r="M223" s="169">
        <v>71.2</v>
      </c>
      <c r="N223" s="169">
        <v>9.6300000000000008</v>
      </c>
      <c r="O223" s="169">
        <v>16.14</v>
      </c>
      <c r="P223" s="169">
        <v>2.48</v>
      </c>
      <c r="Q223" s="169">
        <v>0.86</v>
      </c>
      <c r="S223" s="171"/>
      <c r="AB223" s="193"/>
      <c r="AC223" s="193"/>
      <c r="AD223" s="193"/>
      <c r="AE223" s="193"/>
      <c r="AF223" s="193"/>
      <c r="AG223" s="193"/>
      <c r="AH223" s="193"/>
    </row>
    <row r="224" spans="1:34" x14ac:dyDescent="0.35">
      <c r="A224" s="105" t="s">
        <v>347</v>
      </c>
      <c r="B224" s="169">
        <f t="shared" si="6"/>
        <v>19.75</v>
      </c>
      <c r="C224" s="169">
        <v>3.68</v>
      </c>
      <c r="D224" s="169">
        <v>5.19</v>
      </c>
      <c r="E224" s="169">
        <v>8.57</v>
      </c>
      <c r="F224" s="169">
        <v>0.8</v>
      </c>
      <c r="G224" s="169">
        <v>1.22</v>
      </c>
      <c r="H224" s="169">
        <v>0.22</v>
      </c>
      <c r="I224" s="170">
        <v>7.0000000000000007E-2</v>
      </c>
      <c r="J224" s="169">
        <f t="shared" si="7"/>
        <v>193.18999999999997</v>
      </c>
      <c r="K224" s="169">
        <v>32.51</v>
      </c>
      <c r="L224" s="169">
        <v>62.26</v>
      </c>
      <c r="M224" s="169">
        <v>70.63</v>
      </c>
      <c r="N224" s="169">
        <v>9.6300000000000008</v>
      </c>
      <c r="O224" s="169">
        <v>14.89</v>
      </c>
      <c r="P224" s="169">
        <v>2.46</v>
      </c>
      <c r="Q224" s="169">
        <v>0.81</v>
      </c>
      <c r="S224" s="171"/>
      <c r="AB224" s="193"/>
      <c r="AC224" s="193"/>
      <c r="AD224" s="193"/>
      <c r="AE224" s="193"/>
      <c r="AF224" s="193"/>
      <c r="AG224" s="193"/>
      <c r="AH224" s="193"/>
    </row>
    <row r="225" spans="1:34" x14ac:dyDescent="0.35">
      <c r="A225" s="105" t="s">
        <v>348</v>
      </c>
      <c r="B225" s="169">
        <f t="shared" si="6"/>
        <v>20.880000000000006</v>
      </c>
      <c r="C225" s="169">
        <v>4.03</v>
      </c>
      <c r="D225" s="169">
        <v>5.23</v>
      </c>
      <c r="E225" s="169">
        <v>9.23</v>
      </c>
      <c r="F225" s="169">
        <v>0.8</v>
      </c>
      <c r="G225" s="169">
        <v>1.26</v>
      </c>
      <c r="H225" s="169">
        <v>0.23</v>
      </c>
      <c r="I225" s="170">
        <v>0.1</v>
      </c>
      <c r="J225" s="169">
        <f t="shared" si="7"/>
        <v>192.34999999999997</v>
      </c>
      <c r="K225" s="169">
        <v>30.79</v>
      </c>
      <c r="L225" s="169">
        <v>62.73</v>
      </c>
      <c r="M225" s="169">
        <v>70.61</v>
      </c>
      <c r="N225" s="169">
        <v>9.6300000000000008</v>
      </c>
      <c r="O225" s="169">
        <v>14.7</v>
      </c>
      <c r="P225" s="169">
        <v>2.66</v>
      </c>
      <c r="Q225" s="169">
        <v>1.23</v>
      </c>
      <c r="S225" s="171"/>
      <c r="AB225" s="193"/>
      <c r="AC225" s="193"/>
      <c r="AD225" s="193"/>
      <c r="AE225" s="193"/>
      <c r="AF225" s="193"/>
      <c r="AG225" s="193"/>
      <c r="AH225" s="193"/>
    </row>
    <row r="226" spans="1:34" x14ac:dyDescent="0.35">
      <c r="A226" s="105" t="s">
        <v>349</v>
      </c>
      <c r="B226" s="169">
        <f t="shared" si="6"/>
        <v>18.050000000000004</v>
      </c>
      <c r="C226" s="169">
        <v>3.25</v>
      </c>
      <c r="D226" s="169">
        <v>5.87</v>
      </c>
      <c r="E226" s="169">
        <v>6.52</v>
      </c>
      <c r="F226" s="169">
        <v>0.76</v>
      </c>
      <c r="G226" s="169">
        <v>1.29</v>
      </c>
      <c r="H226" s="169">
        <v>0.26</v>
      </c>
      <c r="I226" s="170">
        <v>0.1</v>
      </c>
      <c r="J226" s="169">
        <f t="shared" si="7"/>
        <v>211.34</v>
      </c>
      <c r="K226" s="169">
        <v>38.659999999999997</v>
      </c>
      <c r="L226" s="169">
        <v>70.41</v>
      </c>
      <c r="M226" s="169">
        <v>73.34</v>
      </c>
      <c r="N226" s="169">
        <v>9.1300000000000008</v>
      </c>
      <c r="O226" s="169">
        <v>15.25</v>
      </c>
      <c r="P226" s="169">
        <v>3.34</v>
      </c>
      <c r="Q226" s="169">
        <v>1.21</v>
      </c>
      <c r="S226" s="171"/>
      <c r="AB226" s="193"/>
      <c r="AC226" s="193"/>
      <c r="AD226" s="193"/>
      <c r="AE226" s="193"/>
      <c r="AF226" s="193"/>
      <c r="AG226" s="193"/>
      <c r="AH226" s="193"/>
    </row>
    <row r="227" spans="1:34" x14ac:dyDescent="0.35">
      <c r="A227" s="105" t="s">
        <v>350</v>
      </c>
      <c r="B227" s="169">
        <f t="shared" si="6"/>
        <v>15.909999999999997</v>
      </c>
      <c r="C227" s="169">
        <v>3</v>
      </c>
      <c r="D227" s="169">
        <v>5.7</v>
      </c>
      <c r="E227" s="169">
        <v>5.0599999999999996</v>
      </c>
      <c r="F227" s="169">
        <v>0.76</v>
      </c>
      <c r="G227" s="169">
        <v>1.03</v>
      </c>
      <c r="H227" s="169">
        <v>0.25</v>
      </c>
      <c r="I227" s="170">
        <v>0.11</v>
      </c>
      <c r="J227" s="169">
        <f t="shared" si="7"/>
        <v>203.34</v>
      </c>
      <c r="K227" s="169">
        <v>40.94</v>
      </c>
      <c r="L227" s="169">
        <v>68.400000000000006</v>
      </c>
      <c r="M227" s="169">
        <v>68.02</v>
      </c>
      <c r="N227" s="169">
        <v>9.1300000000000008</v>
      </c>
      <c r="O227" s="169">
        <v>12.35</v>
      </c>
      <c r="P227" s="169">
        <v>3.23</v>
      </c>
      <c r="Q227" s="169">
        <v>1.27</v>
      </c>
      <c r="S227" s="171"/>
      <c r="AB227" s="193"/>
      <c r="AC227" s="193"/>
      <c r="AD227" s="193"/>
      <c r="AE227" s="193"/>
      <c r="AF227" s="193"/>
      <c r="AG227" s="193"/>
      <c r="AH227" s="193"/>
    </row>
    <row r="228" spans="1:34" x14ac:dyDescent="0.35">
      <c r="A228" s="105" t="s">
        <v>351</v>
      </c>
      <c r="B228" s="169">
        <f t="shared" si="6"/>
        <v>14.26</v>
      </c>
      <c r="C228" s="169">
        <v>2.48</v>
      </c>
      <c r="D228" s="169">
        <v>5.73</v>
      </c>
      <c r="E228" s="169">
        <v>3.94</v>
      </c>
      <c r="F228" s="169">
        <v>0.76</v>
      </c>
      <c r="G228" s="169">
        <v>1.06</v>
      </c>
      <c r="H228" s="169">
        <v>0.19</v>
      </c>
      <c r="I228" s="170">
        <v>0.1</v>
      </c>
      <c r="J228" s="169">
        <f t="shared" si="7"/>
        <v>203.86999999999998</v>
      </c>
      <c r="K228" s="169">
        <v>39.450000000000003</v>
      </c>
      <c r="L228" s="169">
        <v>68.739999999999995</v>
      </c>
      <c r="M228" s="169">
        <v>69.38</v>
      </c>
      <c r="N228" s="169">
        <v>9.1300000000000008</v>
      </c>
      <c r="O228" s="169">
        <v>12.81</v>
      </c>
      <c r="P228" s="169">
        <v>3.16</v>
      </c>
      <c r="Q228" s="169">
        <v>1.2</v>
      </c>
      <c r="S228" s="171"/>
      <c r="AB228" s="193"/>
      <c r="AC228" s="193"/>
      <c r="AD228" s="193"/>
      <c r="AE228" s="193"/>
      <c r="AF228" s="193"/>
      <c r="AG228" s="193"/>
      <c r="AH228" s="193"/>
    </row>
    <row r="229" spans="1:34" x14ac:dyDescent="0.35">
      <c r="A229" s="105" t="s">
        <v>352</v>
      </c>
      <c r="B229" s="169">
        <f t="shared" si="6"/>
        <v>13.72</v>
      </c>
      <c r="C229" s="169">
        <v>2.58</v>
      </c>
      <c r="D229" s="169">
        <v>5.43</v>
      </c>
      <c r="E229" s="169">
        <v>3.39</v>
      </c>
      <c r="F229" s="169">
        <v>0.66</v>
      </c>
      <c r="G229" s="169">
        <v>1.37</v>
      </c>
      <c r="H229" s="169">
        <v>0.14000000000000001</v>
      </c>
      <c r="I229" s="170">
        <v>0.15</v>
      </c>
      <c r="J229" s="169">
        <f t="shared" si="7"/>
        <v>203.35</v>
      </c>
      <c r="K229" s="169">
        <v>41.76</v>
      </c>
      <c r="L229" s="169">
        <v>65.180000000000007</v>
      </c>
      <c r="M229" s="169">
        <v>67.650000000000006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353</v>
      </c>
      <c r="B230" s="169">
        <f t="shared" si="6"/>
        <v>14.16</v>
      </c>
      <c r="C230" s="169">
        <v>2.87</v>
      </c>
      <c r="D230" s="169">
        <v>5.71</v>
      </c>
      <c r="E230" s="169">
        <v>3.11</v>
      </c>
      <c r="F230" s="169">
        <v>0.66</v>
      </c>
      <c r="G230" s="169">
        <v>1.5</v>
      </c>
      <c r="H230" s="169">
        <v>0.18</v>
      </c>
      <c r="I230" s="170">
        <v>0.13</v>
      </c>
      <c r="J230" s="169">
        <f t="shared" si="7"/>
        <v>209.57</v>
      </c>
      <c r="K230" s="169">
        <v>45.66</v>
      </c>
      <c r="L230" s="169">
        <v>68.48</v>
      </c>
      <c r="M230" s="169">
        <v>65.180000000000007</v>
      </c>
      <c r="N230" s="169">
        <v>7.93</v>
      </c>
      <c r="O230" s="169">
        <v>17.91</v>
      </c>
      <c r="P230" s="169">
        <v>2.85</v>
      </c>
      <c r="Q230" s="169">
        <v>1.56</v>
      </c>
      <c r="S230" s="171"/>
      <c r="AB230" s="193"/>
      <c r="AC230" s="193"/>
      <c r="AD230" s="193"/>
      <c r="AE230" s="193"/>
      <c r="AF230" s="193"/>
      <c r="AG230" s="193"/>
      <c r="AH230" s="193"/>
    </row>
    <row r="231" spans="1:34" x14ac:dyDescent="0.35">
      <c r="A231" s="105" t="s">
        <v>354</v>
      </c>
      <c r="B231" s="169">
        <f t="shared" si="6"/>
        <v>14.860000000000001</v>
      </c>
      <c r="C231" s="169">
        <v>2.96</v>
      </c>
      <c r="D231" s="169">
        <v>5.8</v>
      </c>
      <c r="E231" s="169">
        <v>3.88</v>
      </c>
      <c r="F231" s="169">
        <v>0.66</v>
      </c>
      <c r="G231" s="169">
        <v>1.22</v>
      </c>
      <c r="H231" s="169">
        <v>0.22</v>
      </c>
      <c r="I231" s="170">
        <v>0.12</v>
      </c>
      <c r="J231" s="169">
        <f t="shared" si="7"/>
        <v>207.88</v>
      </c>
      <c r="K231" s="169">
        <v>41.15</v>
      </c>
      <c r="L231" s="169">
        <v>69.58</v>
      </c>
      <c r="M231" s="169">
        <v>68.900000000000006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355</v>
      </c>
      <c r="B232" s="169">
        <f t="shared" si="6"/>
        <v>16.340000000000003</v>
      </c>
      <c r="C232" s="169">
        <v>3.22</v>
      </c>
      <c r="D232" s="169">
        <v>5.7</v>
      </c>
      <c r="E232" s="169">
        <v>4.87</v>
      </c>
      <c r="F232" s="169">
        <v>0.81</v>
      </c>
      <c r="G232" s="169">
        <v>1.3</v>
      </c>
      <c r="H232" s="169">
        <v>0.34</v>
      </c>
      <c r="I232" s="170">
        <v>0.1</v>
      </c>
      <c r="J232" s="169">
        <f t="shared" si="7"/>
        <v>207.45</v>
      </c>
      <c r="K232" s="169">
        <v>37.01</v>
      </c>
      <c r="L232" s="169">
        <v>68.459999999999994</v>
      </c>
      <c r="M232" s="169">
        <v>70.86</v>
      </c>
      <c r="N232" s="169">
        <v>9.73</v>
      </c>
      <c r="O232" s="169">
        <v>16.739999999999998</v>
      </c>
      <c r="P232" s="169">
        <v>3.44</v>
      </c>
      <c r="Q232" s="169">
        <v>1.21</v>
      </c>
      <c r="S232" s="171"/>
      <c r="AB232" s="193"/>
      <c r="AC232" s="193"/>
      <c r="AD232" s="193"/>
      <c r="AE232" s="193"/>
      <c r="AF232" s="193"/>
      <c r="AG232" s="193"/>
      <c r="AH232" s="193"/>
    </row>
    <row r="233" spans="1:34" x14ac:dyDescent="0.35">
      <c r="A233" s="105" t="s">
        <v>356</v>
      </c>
      <c r="B233" s="169">
        <f t="shared" si="6"/>
        <v>19.02</v>
      </c>
      <c r="C233" s="169">
        <v>3.44</v>
      </c>
      <c r="D233" s="169">
        <v>5.76</v>
      </c>
      <c r="E233" s="169">
        <v>7.33</v>
      </c>
      <c r="F233" s="169">
        <v>0.81</v>
      </c>
      <c r="G233" s="169">
        <v>1.26</v>
      </c>
      <c r="H233" s="169">
        <v>0.31</v>
      </c>
      <c r="I233" s="170">
        <v>0.11</v>
      </c>
      <c r="J233" s="169">
        <f t="shared" si="7"/>
        <v>202.35999999999996</v>
      </c>
      <c r="K233" s="169">
        <v>33.26</v>
      </c>
      <c r="L233" s="169">
        <v>69.12</v>
      </c>
      <c r="M233" s="169">
        <v>69.069999999999993</v>
      </c>
      <c r="N233" s="169">
        <v>9.73</v>
      </c>
      <c r="O233" s="169">
        <v>16.420000000000002</v>
      </c>
      <c r="P233" s="169">
        <v>3.41</v>
      </c>
      <c r="Q233" s="169">
        <v>1.35</v>
      </c>
      <c r="S233" s="171"/>
      <c r="AB233" s="193"/>
      <c r="AC233" s="193"/>
      <c r="AD233" s="193"/>
      <c r="AE233" s="193"/>
      <c r="AF233" s="193"/>
      <c r="AG233" s="193"/>
      <c r="AH233" s="193"/>
    </row>
    <row r="234" spans="1:34" x14ac:dyDescent="0.35">
      <c r="A234" s="105" t="s">
        <v>357</v>
      </c>
      <c r="B234" s="169">
        <f t="shared" si="6"/>
        <v>19.419999999999998</v>
      </c>
      <c r="C234" s="169">
        <v>3.49</v>
      </c>
      <c r="D234" s="169">
        <v>5.6</v>
      </c>
      <c r="E234" s="169">
        <v>7.61</v>
      </c>
      <c r="F234" s="169">
        <v>0.81</v>
      </c>
      <c r="G234" s="169">
        <v>1.41</v>
      </c>
      <c r="H234" s="169">
        <v>0.42</v>
      </c>
      <c r="I234" s="170">
        <v>0.08</v>
      </c>
      <c r="J234" s="169">
        <f t="shared" si="7"/>
        <v>199.56</v>
      </c>
      <c r="K234" s="169">
        <v>33.97</v>
      </c>
      <c r="L234" s="169">
        <v>67.180000000000007</v>
      </c>
      <c r="M234" s="169">
        <v>68.33</v>
      </c>
      <c r="N234" s="169">
        <v>9.73</v>
      </c>
      <c r="O234" s="169">
        <v>15.55</v>
      </c>
      <c r="P234" s="169">
        <v>3.85</v>
      </c>
      <c r="Q234" s="169">
        <v>0.95</v>
      </c>
      <c r="S234" s="171"/>
      <c r="AB234" s="193"/>
      <c r="AC234" s="193"/>
      <c r="AD234" s="193"/>
      <c r="AE234" s="193"/>
      <c r="AF234" s="193"/>
      <c r="AG234" s="193"/>
      <c r="AH234" s="193"/>
    </row>
    <row r="235" spans="1:34" x14ac:dyDescent="0.35">
      <c r="A235" s="105" t="s">
        <v>358</v>
      </c>
      <c r="B235" s="169">
        <f t="shared" si="6"/>
        <v>19.66</v>
      </c>
      <c r="C235" s="169">
        <v>3.67</v>
      </c>
      <c r="D235" s="169">
        <v>5.23</v>
      </c>
      <c r="E235" s="169">
        <v>8</v>
      </c>
      <c r="F235" s="169">
        <v>0.87</v>
      </c>
      <c r="G235" s="169">
        <v>1.33</v>
      </c>
      <c r="H235" s="169">
        <v>0.41</v>
      </c>
      <c r="I235" s="170">
        <v>0.15</v>
      </c>
      <c r="J235" s="169">
        <f t="shared" si="7"/>
        <v>196.69000000000003</v>
      </c>
      <c r="K235" s="169">
        <v>35.909999999999997</v>
      </c>
      <c r="L235" s="169">
        <v>62.81</v>
      </c>
      <c r="M235" s="169">
        <v>67.31</v>
      </c>
      <c r="N235" s="169">
        <v>10.49</v>
      </c>
      <c r="O235" s="169">
        <v>14.39</v>
      </c>
      <c r="P235" s="169">
        <v>3.94</v>
      </c>
      <c r="Q235" s="169">
        <v>1.84</v>
      </c>
      <c r="S235" s="171"/>
      <c r="AB235" s="193"/>
      <c r="AC235" s="193"/>
      <c r="AD235" s="193"/>
      <c r="AE235" s="193"/>
      <c r="AF235" s="193"/>
      <c r="AG235" s="193"/>
      <c r="AH235" s="193"/>
    </row>
    <row r="236" spans="1:34" x14ac:dyDescent="0.35">
      <c r="A236" s="105" t="s">
        <v>359</v>
      </c>
      <c r="B236" s="169">
        <f t="shared" si="6"/>
        <v>18.32</v>
      </c>
      <c r="C236" s="169">
        <v>3.24</v>
      </c>
      <c r="D236" s="169">
        <v>5.39</v>
      </c>
      <c r="E236" s="169">
        <v>7.15</v>
      </c>
      <c r="F236" s="169">
        <v>0.87</v>
      </c>
      <c r="G236" s="169">
        <v>1.1100000000000001</v>
      </c>
      <c r="H236" s="169">
        <v>0.42</v>
      </c>
      <c r="I236" s="170">
        <v>0.14000000000000001</v>
      </c>
      <c r="J236" s="169">
        <f t="shared" si="7"/>
        <v>198.47</v>
      </c>
      <c r="K236" s="169">
        <v>34.72</v>
      </c>
      <c r="L236" s="169">
        <v>64.69</v>
      </c>
      <c r="M236" s="169">
        <v>68.48</v>
      </c>
      <c r="N236" s="169">
        <v>10.49</v>
      </c>
      <c r="O236" s="169">
        <v>13.69</v>
      </c>
      <c r="P236" s="169">
        <v>4.6900000000000004</v>
      </c>
      <c r="Q236" s="169">
        <v>1.71</v>
      </c>
      <c r="S236" s="171"/>
      <c r="AB236" s="193"/>
      <c r="AC236" s="193"/>
      <c r="AD236" s="193"/>
      <c r="AE236" s="193"/>
      <c r="AF236" s="193"/>
      <c r="AG236" s="193"/>
      <c r="AH236" s="193"/>
    </row>
    <row r="237" spans="1:34" x14ac:dyDescent="0.35">
      <c r="A237" s="105" t="s">
        <v>360</v>
      </c>
      <c r="B237" s="169">
        <f t="shared" si="6"/>
        <v>17.869999999999997</v>
      </c>
      <c r="C237" s="169">
        <v>3.44</v>
      </c>
      <c r="D237" s="169">
        <v>5.43</v>
      </c>
      <c r="E237" s="169">
        <v>6.5</v>
      </c>
      <c r="F237" s="169">
        <v>0.87</v>
      </c>
      <c r="G237" s="169">
        <v>1.1499999999999999</v>
      </c>
      <c r="H237" s="169">
        <v>0.36</v>
      </c>
      <c r="I237" s="170">
        <v>0.12</v>
      </c>
      <c r="J237" s="169">
        <f t="shared" si="7"/>
        <v>196.32000000000002</v>
      </c>
      <c r="K237" s="169">
        <v>36.04</v>
      </c>
      <c r="L237" s="169">
        <v>65.14</v>
      </c>
      <c r="M237" s="169">
        <v>65.03</v>
      </c>
      <c r="N237" s="169">
        <v>10.49</v>
      </c>
      <c r="O237" s="169">
        <v>13.9</v>
      </c>
      <c r="P237" s="169">
        <v>4.2300000000000004</v>
      </c>
      <c r="Q237" s="169">
        <v>1.49</v>
      </c>
      <c r="S237" s="171"/>
      <c r="AB237" s="193"/>
      <c r="AC237" s="193"/>
      <c r="AD237" s="193"/>
      <c r="AE237" s="193"/>
      <c r="AF237" s="193"/>
      <c r="AG237" s="193"/>
      <c r="AH237" s="193"/>
    </row>
    <row r="238" spans="1:34" x14ac:dyDescent="0.35">
      <c r="A238" s="105" t="s">
        <v>361</v>
      </c>
      <c r="B238" s="169">
        <f t="shared" si="6"/>
        <v>15.940000000000001</v>
      </c>
      <c r="C238" s="169">
        <v>2.89</v>
      </c>
      <c r="D238" s="169">
        <v>5.71</v>
      </c>
      <c r="E238" s="169">
        <v>4.88</v>
      </c>
      <c r="F238" s="169">
        <v>0.81</v>
      </c>
      <c r="G238" s="169">
        <v>1.23</v>
      </c>
      <c r="H238" s="169">
        <v>0.27</v>
      </c>
      <c r="I238" s="170">
        <v>0.15</v>
      </c>
      <c r="J238" s="169">
        <f t="shared" si="7"/>
        <v>204.39000000000001</v>
      </c>
      <c r="K238" s="169">
        <v>40.17</v>
      </c>
      <c r="L238" s="169">
        <v>68.540000000000006</v>
      </c>
      <c r="M238" s="169">
        <v>65.69</v>
      </c>
      <c r="N238" s="169">
        <v>9.76</v>
      </c>
      <c r="O238" s="169">
        <v>14.89</v>
      </c>
      <c r="P238" s="169">
        <v>3.52</v>
      </c>
      <c r="Q238" s="169">
        <v>1.82</v>
      </c>
      <c r="S238" s="171"/>
      <c r="AB238" s="193"/>
      <c r="AC238" s="193"/>
      <c r="AD238" s="193"/>
      <c r="AE238" s="193"/>
      <c r="AF238" s="193"/>
      <c r="AG238" s="193"/>
      <c r="AH238" s="193"/>
    </row>
    <row r="239" spans="1:34" x14ac:dyDescent="0.35">
      <c r="A239" s="105" t="s">
        <v>362</v>
      </c>
      <c r="B239" s="169">
        <f t="shared" si="6"/>
        <v>14.660000000000002</v>
      </c>
      <c r="C239" s="169">
        <v>2.4300000000000002</v>
      </c>
      <c r="D239" s="169">
        <v>5.31</v>
      </c>
      <c r="E239" s="169">
        <v>4.4800000000000004</v>
      </c>
      <c r="F239" s="169">
        <v>0.81</v>
      </c>
      <c r="G239" s="169">
        <v>1.25</v>
      </c>
      <c r="H239" s="169">
        <v>0.23</v>
      </c>
      <c r="I239" s="170">
        <v>0.15</v>
      </c>
      <c r="J239" s="169">
        <f t="shared" si="7"/>
        <v>200.88</v>
      </c>
      <c r="K239" s="169">
        <v>37.770000000000003</v>
      </c>
      <c r="L239" s="169">
        <v>63.76</v>
      </c>
      <c r="M239" s="169">
        <v>69.650000000000006</v>
      </c>
      <c r="N239" s="169">
        <v>9.76</v>
      </c>
      <c r="O239" s="169">
        <v>15.11</v>
      </c>
      <c r="P239" s="169">
        <v>3.01</v>
      </c>
      <c r="Q239" s="169">
        <v>1.82</v>
      </c>
      <c r="S239" s="171"/>
      <c r="AB239" s="193"/>
      <c r="AC239" s="193"/>
      <c r="AD239" s="193"/>
      <c r="AE239" s="193"/>
      <c r="AF239" s="193"/>
      <c r="AG239" s="193"/>
      <c r="AH239" s="193"/>
    </row>
    <row r="240" spans="1:34" x14ac:dyDescent="0.35">
      <c r="A240" s="105" t="s">
        <v>363</v>
      </c>
      <c r="B240" s="169">
        <f t="shared" si="6"/>
        <v>13.780000000000001</v>
      </c>
      <c r="C240" s="169">
        <v>1.75</v>
      </c>
      <c r="D240" s="169">
        <v>5.75</v>
      </c>
      <c r="E240" s="169">
        <v>3.86</v>
      </c>
      <c r="F240" s="169">
        <v>0.81</v>
      </c>
      <c r="G240" s="169">
        <v>1.32</v>
      </c>
      <c r="H240" s="169">
        <v>0.16</v>
      </c>
      <c r="I240" s="170">
        <v>0.13</v>
      </c>
      <c r="J240" s="169">
        <f t="shared" si="7"/>
        <v>202.08999999999997</v>
      </c>
      <c r="K240" s="169">
        <v>29.74</v>
      </c>
      <c r="L240" s="169">
        <v>69.05</v>
      </c>
      <c r="M240" s="169">
        <v>73.28</v>
      </c>
      <c r="N240" s="169">
        <v>9.76</v>
      </c>
      <c r="O240" s="169">
        <v>15.96</v>
      </c>
      <c r="P240" s="169">
        <v>2.7</v>
      </c>
      <c r="Q240" s="169">
        <v>1.6</v>
      </c>
      <c r="S240" s="171"/>
      <c r="AB240" s="193"/>
      <c r="AC240" s="193"/>
      <c r="AD240" s="193"/>
      <c r="AE240" s="193"/>
      <c r="AF240" s="193"/>
      <c r="AG240" s="193"/>
      <c r="AH240" s="193"/>
    </row>
    <row r="241" spans="1:34" x14ac:dyDescent="0.35">
      <c r="A241" s="105" t="s">
        <v>364</v>
      </c>
      <c r="B241" s="169">
        <f t="shared" si="6"/>
        <v>13.389999999999999</v>
      </c>
      <c r="C241" s="169">
        <v>1.6</v>
      </c>
      <c r="D241" s="169">
        <v>5.47</v>
      </c>
      <c r="E241" s="169">
        <v>3.88</v>
      </c>
      <c r="F241" s="169">
        <v>0.81</v>
      </c>
      <c r="G241" s="169">
        <v>1.27</v>
      </c>
      <c r="H241" s="169">
        <v>0.19</v>
      </c>
      <c r="I241" s="170">
        <v>0.17</v>
      </c>
      <c r="J241" s="169">
        <f t="shared" si="7"/>
        <v>196.89000000000004</v>
      </c>
      <c r="K241" s="169">
        <v>27.65</v>
      </c>
      <c r="L241" s="169">
        <v>65.59</v>
      </c>
      <c r="M241" s="169">
        <v>73.61</v>
      </c>
      <c r="N241" s="169">
        <v>9.74</v>
      </c>
      <c r="O241" s="169">
        <v>15.08</v>
      </c>
      <c r="P241" s="169">
        <v>3.22</v>
      </c>
      <c r="Q241" s="169">
        <v>2</v>
      </c>
      <c r="S241" s="171"/>
      <c r="AB241" s="193"/>
      <c r="AC241" s="193"/>
      <c r="AD241" s="193"/>
      <c r="AE241" s="193"/>
      <c r="AF241" s="193"/>
      <c r="AG241" s="193"/>
      <c r="AH241" s="193"/>
    </row>
    <row r="242" spans="1:34" x14ac:dyDescent="0.35">
      <c r="A242" s="105" t="s">
        <v>365</v>
      </c>
      <c r="B242" s="169">
        <f t="shared" si="6"/>
        <v>13.729999999999999</v>
      </c>
      <c r="C242" s="169">
        <v>1.61</v>
      </c>
      <c r="D242" s="169">
        <v>5.87</v>
      </c>
      <c r="E242" s="169">
        <v>3.88</v>
      </c>
      <c r="F242" s="169">
        <v>0.81</v>
      </c>
      <c r="G242" s="169">
        <v>1.1200000000000001</v>
      </c>
      <c r="H242" s="169">
        <v>0.28000000000000003</v>
      </c>
      <c r="I242" s="170">
        <v>0.16</v>
      </c>
      <c r="J242" s="169">
        <f t="shared" si="7"/>
        <v>198.92999999999998</v>
      </c>
      <c r="K242" s="169">
        <v>27.05</v>
      </c>
      <c r="L242" s="169">
        <v>70.45</v>
      </c>
      <c r="M242" s="169">
        <v>71.89</v>
      </c>
      <c r="N242" s="169">
        <v>9.74</v>
      </c>
      <c r="O242" s="169">
        <v>13.43</v>
      </c>
      <c r="P242" s="169">
        <v>4.3899999999999997</v>
      </c>
      <c r="Q242" s="169">
        <v>1.98</v>
      </c>
      <c r="S242" s="171"/>
      <c r="AB242" s="193"/>
      <c r="AC242" s="193"/>
      <c r="AD242" s="193"/>
      <c r="AE242" s="193"/>
      <c r="AF242" s="193"/>
      <c r="AG242" s="193"/>
      <c r="AH242" s="193"/>
    </row>
    <row r="243" spans="1:34" x14ac:dyDescent="0.35">
      <c r="A243" s="105" t="s">
        <v>366</v>
      </c>
      <c r="B243" s="169">
        <f t="shared" si="6"/>
        <v>14.170000000000002</v>
      </c>
      <c r="C243" s="169">
        <v>2.52</v>
      </c>
      <c r="D243" s="169">
        <v>5.69</v>
      </c>
      <c r="E243" s="169">
        <v>3.83</v>
      </c>
      <c r="F243" s="169">
        <v>0.81</v>
      </c>
      <c r="G243" s="169">
        <v>1.01</v>
      </c>
      <c r="H243" s="169">
        <v>0.17</v>
      </c>
      <c r="I243" s="170">
        <v>0.14000000000000001</v>
      </c>
      <c r="J243" s="169">
        <f t="shared" si="7"/>
        <v>202.72</v>
      </c>
      <c r="K243" s="169">
        <v>37.200000000000003</v>
      </c>
      <c r="L243" s="169">
        <v>68.28</v>
      </c>
      <c r="M243" s="169">
        <v>70.44</v>
      </c>
      <c r="N243" s="169">
        <v>9.74</v>
      </c>
      <c r="O243" s="169">
        <v>13.2</v>
      </c>
      <c r="P243" s="169">
        <v>2.23</v>
      </c>
      <c r="Q243" s="169">
        <v>1.63</v>
      </c>
      <c r="S243" s="171"/>
      <c r="AB243" s="193"/>
      <c r="AC243" s="193"/>
      <c r="AD243" s="193"/>
      <c r="AE243" s="193"/>
      <c r="AF243" s="193"/>
      <c r="AG243" s="193"/>
      <c r="AH243" s="193"/>
    </row>
    <row r="244" spans="1:34" x14ac:dyDescent="0.35">
      <c r="A244" s="105" t="s">
        <v>367</v>
      </c>
      <c r="B244" s="169">
        <f t="shared" si="6"/>
        <v>15.75</v>
      </c>
      <c r="C244" s="169">
        <v>2.54</v>
      </c>
      <c r="D244" s="169">
        <v>5.69</v>
      </c>
      <c r="E244" s="169">
        <v>5.08</v>
      </c>
      <c r="F244" s="169">
        <v>1.07</v>
      </c>
      <c r="G244" s="169">
        <v>0.87</v>
      </c>
      <c r="H244" s="169">
        <v>0.37</v>
      </c>
      <c r="I244" s="170">
        <v>0.13</v>
      </c>
      <c r="J244" s="169">
        <f t="shared" si="7"/>
        <v>198.98</v>
      </c>
      <c r="K244" s="169">
        <v>29.72</v>
      </c>
      <c r="L244" s="169">
        <v>68.33</v>
      </c>
      <c r="M244" s="169">
        <v>71.78</v>
      </c>
      <c r="N244" s="169">
        <v>12.85</v>
      </c>
      <c r="O244" s="169">
        <v>10.98</v>
      </c>
      <c r="P244" s="169">
        <v>3.8</v>
      </c>
      <c r="Q244" s="169">
        <v>1.52</v>
      </c>
      <c r="S244" s="171"/>
      <c r="AB244" s="193"/>
      <c r="AC244" s="193"/>
      <c r="AD244" s="193"/>
      <c r="AE244" s="193"/>
      <c r="AF244" s="193"/>
      <c r="AG244" s="193"/>
      <c r="AH244" s="193"/>
    </row>
    <row r="245" spans="1:34" x14ac:dyDescent="0.35">
      <c r="A245" s="105" t="s">
        <v>368</v>
      </c>
      <c r="B245" s="169">
        <f t="shared" si="6"/>
        <v>17.599999999999998</v>
      </c>
      <c r="C245" s="169">
        <v>2.91</v>
      </c>
      <c r="D245" s="169">
        <v>5.64</v>
      </c>
      <c r="E245" s="169">
        <v>6.65</v>
      </c>
      <c r="F245" s="169">
        <v>1.07</v>
      </c>
      <c r="G245" s="169">
        <v>0.86</v>
      </c>
      <c r="H245" s="169">
        <v>0.31</v>
      </c>
      <c r="I245" s="170">
        <v>0.16</v>
      </c>
      <c r="J245" s="169">
        <f t="shared" si="7"/>
        <v>195.98000000000002</v>
      </c>
      <c r="K245" s="169">
        <v>29.84</v>
      </c>
      <c r="L245" s="169">
        <v>67.709999999999994</v>
      </c>
      <c r="M245" s="169">
        <v>69.13</v>
      </c>
      <c r="N245" s="169">
        <v>12.85</v>
      </c>
      <c r="O245" s="169">
        <v>11.02</v>
      </c>
      <c r="P245" s="169">
        <v>3.5</v>
      </c>
      <c r="Q245" s="169">
        <v>1.93</v>
      </c>
      <c r="S245" s="171"/>
      <c r="AB245" s="193"/>
      <c r="AC245" s="193"/>
      <c r="AD245" s="193"/>
      <c r="AE245" s="193"/>
      <c r="AF245" s="193"/>
      <c r="AG245" s="193"/>
      <c r="AH245" s="193"/>
    </row>
    <row r="246" spans="1:34" x14ac:dyDescent="0.35">
      <c r="A246" s="105" t="s">
        <v>369</v>
      </c>
      <c r="B246" s="169">
        <f t="shared" si="6"/>
        <v>19.41</v>
      </c>
      <c r="C246" s="169">
        <v>2.9</v>
      </c>
      <c r="D246" s="169">
        <v>5.6</v>
      </c>
      <c r="E246" s="169">
        <v>7.93</v>
      </c>
      <c r="F246" s="169">
        <v>1.07</v>
      </c>
      <c r="G246" s="169">
        <v>1.32</v>
      </c>
      <c r="H246" s="169">
        <v>0.44</v>
      </c>
      <c r="I246" s="170">
        <v>0.15</v>
      </c>
      <c r="J246" s="169">
        <f t="shared" si="7"/>
        <v>195.59</v>
      </c>
      <c r="K246" s="169">
        <v>26.63</v>
      </c>
      <c r="L246" s="169">
        <v>67.239999999999995</v>
      </c>
      <c r="M246" s="169">
        <v>68.48</v>
      </c>
      <c r="N246" s="169">
        <v>12.85</v>
      </c>
      <c r="O246" s="169">
        <v>14.55</v>
      </c>
      <c r="P246" s="169">
        <v>4</v>
      </c>
      <c r="Q246" s="169">
        <v>1.84</v>
      </c>
      <c r="S246" s="171"/>
      <c r="AB246" s="193"/>
      <c r="AC246" s="193"/>
      <c r="AD246" s="193"/>
      <c r="AE246" s="193"/>
      <c r="AF246" s="193"/>
      <c r="AG246" s="193"/>
      <c r="AH246" s="193"/>
    </row>
    <row r="247" spans="1:34" x14ac:dyDescent="0.35">
      <c r="A247" s="105" t="s">
        <v>370</v>
      </c>
      <c r="B247" s="169">
        <f t="shared" si="6"/>
        <v>20.49</v>
      </c>
      <c r="C247" s="169">
        <v>3.16</v>
      </c>
      <c r="D247" s="169">
        <v>5.57</v>
      </c>
      <c r="E247" s="169">
        <v>8.5399999999999991</v>
      </c>
      <c r="F247" s="169">
        <v>1.1299999999999999</v>
      </c>
      <c r="G247" s="169">
        <v>1.46</v>
      </c>
      <c r="H247" s="169">
        <v>0.49</v>
      </c>
      <c r="I247" s="170">
        <v>0.14000000000000001</v>
      </c>
      <c r="J247" s="169">
        <f t="shared" si="7"/>
        <v>197.67000000000002</v>
      </c>
      <c r="K247" s="169">
        <v>27.94</v>
      </c>
      <c r="L247" s="169">
        <v>66.81</v>
      </c>
      <c r="M247" s="169">
        <v>68.37</v>
      </c>
      <c r="N247" s="169">
        <v>11.93</v>
      </c>
      <c r="O247" s="169">
        <v>16.2</v>
      </c>
      <c r="P247" s="169">
        <v>4.68</v>
      </c>
      <c r="Q247" s="169">
        <v>1.74</v>
      </c>
      <c r="S247" s="171"/>
      <c r="AB247" s="193"/>
      <c r="AC247" s="193"/>
      <c r="AD247" s="193"/>
      <c r="AE247" s="193"/>
      <c r="AF247" s="193"/>
      <c r="AG247" s="193"/>
      <c r="AH247" s="193"/>
    </row>
    <row r="248" spans="1:34" x14ac:dyDescent="0.35">
      <c r="A248" s="105" t="s">
        <v>371</v>
      </c>
      <c r="B248" s="169">
        <f t="shared" si="6"/>
        <v>19.049999999999997</v>
      </c>
      <c r="C248" s="169">
        <v>2.89</v>
      </c>
      <c r="D248" s="169">
        <v>5.3</v>
      </c>
      <c r="E248" s="169">
        <v>7.95</v>
      </c>
      <c r="F248" s="169">
        <v>1.1299999999999999</v>
      </c>
      <c r="G248" s="169">
        <v>1.29</v>
      </c>
      <c r="H248" s="169">
        <v>0.36</v>
      </c>
      <c r="I248" s="170">
        <v>0.13</v>
      </c>
      <c r="J248" s="169">
        <f t="shared" si="7"/>
        <v>193.72</v>
      </c>
      <c r="K248" s="169">
        <v>26.92</v>
      </c>
      <c r="L248" s="169">
        <v>63.59</v>
      </c>
      <c r="M248" s="169">
        <v>69.73</v>
      </c>
      <c r="N248" s="169">
        <v>12</v>
      </c>
      <c r="O248" s="169">
        <v>16</v>
      </c>
      <c r="P248" s="169">
        <v>3.92</v>
      </c>
      <c r="Q248" s="169">
        <v>1.56</v>
      </c>
      <c r="S248" s="171"/>
      <c r="AB248" s="193"/>
      <c r="AC248" s="193"/>
      <c r="AD248" s="193"/>
      <c r="AE248" s="193"/>
      <c r="AF248" s="193"/>
      <c r="AG248" s="193"/>
      <c r="AH248" s="193"/>
    </row>
    <row r="249" spans="1:34" x14ac:dyDescent="0.35">
      <c r="A249" s="105" t="s">
        <v>372</v>
      </c>
      <c r="B249" s="169">
        <f t="shared" si="6"/>
        <v>18.77</v>
      </c>
      <c r="C249" s="169">
        <v>3</v>
      </c>
      <c r="D249" s="169">
        <v>5.47</v>
      </c>
      <c r="E249" s="169">
        <v>7.35</v>
      </c>
      <c r="F249" s="169">
        <v>1.1299999999999999</v>
      </c>
      <c r="G249" s="169">
        <v>1.25</v>
      </c>
      <c r="H249" s="169">
        <v>0.42</v>
      </c>
      <c r="I249" s="170">
        <v>0.15</v>
      </c>
      <c r="J249" s="169">
        <f t="shared" si="7"/>
        <v>196.85999999999999</v>
      </c>
      <c r="K249" s="169">
        <v>29.54</v>
      </c>
      <c r="L249" s="169">
        <v>65.69</v>
      </c>
      <c r="M249" s="169">
        <v>67.739999999999995</v>
      </c>
      <c r="N249" s="169">
        <v>12.05</v>
      </c>
      <c r="O249" s="169">
        <v>15.21</v>
      </c>
      <c r="P249" s="169">
        <v>4.8099999999999996</v>
      </c>
      <c r="Q249" s="169">
        <v>1.82</v>
      </c>
      <c r="S249" s="171"/>
      <c r="AB249" s="193"/>
      <c r="AC249" s="193"/>
      <c r="AD249" s="193"/>
      <c r="AE249" s="193"/>
      <c r="AF249" s="193"/>
      <c r="AG249" s="193"/>
      <c r="AH249" s="193"/>
    </row>
    <row r="250" spans="1:34" x14ac:dyDescent="0.35">
      <c r="A250" s="105" t="s">
        <v>373</v>
      </c>
      <c r="B250" s="169">
        <f t="shared" si="6"/>
        <v>16.200000000000003</v>
      </c>
      <c r="C250" s="169">
        <v>2.29</v>
      </c>
      <c r="D250" s="169">
        <v>5.92</v>
      </c>
      <c r="E250" s="169">
        <v>5.32</v>
      </c>
      <c r="F250" s="169">
        <v>0.93</v>
      </c>
      <c r="G250" s="169">
        <v>1.24</v>
      </c>
      <c r="H250" s="169">
        <v>0.34</v>
      </c>
      <c r="I250" s="170">
        <v>0.16</v>
      </c>
      <c r="J250" s="169">
        <f t="shared" si="7"/>
        <v>202.29999999999995</v>
      </c>
      <c r="K250" s="169">
        <v>31.02</v>
      </c>
      <c r="L250" s="169">
        <v>71</v>
      </c>
      <c r="M250" s="169">
        <v>67</v>
      </c>
      <c r="N250" s="169">
        <v>11.79</v>
      </c>
      <c r="O250" s="169">
        <v>15.35</v>
      </c>
      <c r="P250" s="169">
        <v>4.1900000000000004</v>
      </c>
      <c r="Q250" s="169">
        <v>1.95</v>
      </c>
      <c r="S250" s="171"/>
      <c r="AB250" s="193"/>
      <c r="AC250" s="193"/>
      <c r="AD250" s="193"/>
      <c r="AE250" s="193"/>
      <c r="AF250" s="193"/>
      <c r="AG250" s="193"/>
      <c r="AH250" s="193"/>
    </row>
    <row r="251" spans="1:34" x14ac:dyDescent="0.35">
      <c r="A251" s="105" t="s">
        <v>374</v>
      </c>
      <c r="B251" s="169">
        <f t="shared" si="6"/>
        <v>15.01</v>
      </c>
      <c r="C251" s="169">
        <v>1.79</v>
      </c>
      <c r="D251" s="169">
        <v>5.72</v>
      </c>
      <c r="E251" s="169">
        <v>4.72</v>
      </c>
      <c r="F251" s="169">
        <v>0.93</v>
      </c>
      <c r="G251" s="169">
        <v>1.26</v>
      </c>
      <c r="H251" s="169">
        <v>0.43</v>
      </c>
      <c r="I251" s="170">
        <v>0.16</v>
      </c>
      <c r="J251" s="169">
        <f t="shared" si="7"/>
        <v>195.96000000000004</v>
      </c>
      <c r="K251" s="169">
        <v>26.87</v>
      </c>
      <c r="L251" s="169">
        <v>68.7</v>
      </c>
      <c r="M251" s="169">
        <v>65.790000000000006</v>
      </c>
      <c r="N251" s="169">
        <v>11.86</v>
      </c>
      <c r="O251" s="169">
        <v>15.33</v>
      </c>
      <c r="P251" s="169">
        <v>5.51</v>
      </c>
      <c r="Q251" s="169">
        <v>1.9</v>
      </c>
      <c r="S251" s="171"/>
      <c r="AB251" s="193"/>
      <c r="AC251" s="193"/>
      <c r="AD251" s="193"/>
      <c r="AE251" s="193"/>
      <c r="AF251" s="193"/>
      <c r="AG251" s="193"/>
      <c r="AH251" s="193"/>
    </row>
    <row r="252" spans="1:34" x14ac:dyDescent="0.35">
      <c r="A252" s="105" t="s">
        <v>375</v>
      </c>
      <c r="B252" s="169">
        <f t="shared" si="6"/>
        <v>13.590000000000002</v>
      </c>
      <c r="C252" s="169">
        <v>1.6</v>
      </c>
      <c r="D252" s="169">
        <v>5.45</v>
      </c>
      <c r="E252" s="169">
        <v>3.89</v>
      </c>
      <c r="F252" s="169">
        <v>0.93</v>
      </c>
      <c r="G252" s="169">
        <v>1.22</v>
      </c>
      <c r="H252" s="169">
        <v>0.34</v>
      </c>
      <c r="I252" s="170">
        <v>0.16</v>
      </c>
      <c r="J252" s="169">
        <f t="shared" si="7"/>
        <v>194.61999999999998</v>
      </c>
      <c r="K252" s="169">
        <v>26.99</v>
      </c>
      <c r="L252" s="169">
        <v>65.459999999999994</v>
      </c>
      <c r="M252" s="169">
        <v>67.959999999999994</v>
      </c>
      <c r="N252" s="169">
        <v>12.17</v>
      </c>
      <c r="O252" s="169">
        <v>14.62</v>
      </c>
      <c r="P252" s="169">
        <v>5.49</v>
      </c>
      <c r="Q252" s="169">
        <v>1.93</v>
      </c>
      <c r="S252" s="171"/>
      <c r="AB252" s="193"/>
      <c r="AC252" s="193"/>
      <c r="AD252" s="193"/>
      <c r="AE252" s="193"/>
      <c r="AF252" s="193"/>
      <c r="AG252" s="193"/>
      <c r="AH252" s="193"/>
    </row>
    <row r="253" spans="1:34" x14ac:dyDescent="0.35">
      <c r="A253" s="105" t="s">
        <v>376</v>
      </c>
      <c r="B253" s="169">
        <f t="shared" si="6"/>
        <v>13.450000000000001</v>
      </c>
      <c r="C253" s="169">
        <v>1.53</v>
      </c>
      <c r="D253" s="169">
        <v>5.62</v>
      </c>
      <c r="E253" s="169">
        <v>3.63</v>
      </c>
      <c r="F253" s="169">
        <v>0.89</v>
      </c>
      <c r="G253" s="169">
        <v>1.27</v>
      </c>
      <c r="H253" s="169">
        <v>0.34</v>
      </c>
      <c r="I253" s="170">
        <v>0.17</v>
      </c>
      <c r="J253" s="169">
        <f t="shared" si="7"/>
        <v>196.66</v>
      </c>
      <c r="K253" s="169">
        <v>26.58</v>
      </c>
      <c r="L253" s="169">
        <v>67.48</v>
      </c>
      <c r="M253" s="169">
        <v>68.22</v>
      </c>
      <c r="N253" s="169">
        <v>12.11</v>
      </c>
      <c r="O253" s="169">
        <v>14.91</v>
      </c>
      <c r="P253" s="169">
        <v>5.27</v>
      </c>
      <c r="Q253" s="169">
        <v>2.09</v>
      </c>
      <c r="S253" s="171"/>
      <c r="AB253" s="193"/>
      <c r="AC253" s="193"/>
      <c r="AD253" s="193"/>
      <c r="AE253" s="193"/>
      <c r="AF253" s="193"/>
      <c r="AG253" s="193"/>
      <c r="AH253" s="193"/>
    </row>
    <row r="254" spans="1:34" x14ac:dyDescent="0.35">
      <c r="A254" s="105" t="s">
        <v>377</v>
      </c>
      <c r="B254" s="169">
        <f t="shared" si="6"/>
        <v>13.49</v>
      </c>
      <c r="C254" s="169">
        <v>1.58</v>
      </c>
      <c r="D254" s="169">
        <v>5.7</v>
      </c>
      <c r="E254" s="169">
        <v>3.63</v>
      </c>
      <c r="F254" s="169">
        <v>0.89</v>
      </c>
      <c r="G254" s="169">
        <v>1.2</v>
      </c>
      <c r="H254" s="169">
        <v>0.32</v>
      </c>
      <c r="I254" s="170">
        <v>0.17</v>
      </c>
      <c r="J254" s="169">
        <f t="shared" si="7"/>
        <v>201.33</v>
      </c>
      <c r="K254" s="169">
        <v>27.29</v>
      </c>
      <c r="L254" s="169">
        <v>68.400000000000006</v>
      </c>
      <c r="M254" s="169">
        <v>72.349999999999994</v>
      </c>
      <c r="N254" s="169">
        <v>12.39</v>
      </c>
      <c r="O254" s="169">
        <v>14.21</v>
      </c>
      <c r="P254" s="169">
        <v>4.66</v>
      </c>
      <c r="Q254" s="169">
        <v>2.0299999999999998</v>
      </c>
      <c r="S254" s="171"/>
      <c r="AB254" s="193"/>
      <c r="AC254" s="193"/>
      <c r="AD254" s="193"/>
      <c r="AE254" s="193"/>
      <c r="AF254" s="193"/>
      <c r="AG254" s="193"/>
      <c r="AH254" s="193"/>
    </row>
    <row r="255" spans="1:34" x14ac:dyDescent="0.35">
      <c r="A255" s="105" t="s">
        <v>378</v>
      </c>
      <c r="B255" s="169">
        <f t="shared" si="6"/>
        <v>14.1</v>
      </c>
      <c r="C255" s="169">
        <v>1.55</v>
      </c>
      <c r="D255" s="169">
        <v>5.71</v>
      </c>
      <c r="E255" s="169">
        <v>4.32</v>
      </c>
      <c r="F255" s="169">
        <v>0.89</v>
      </c>
      <c r="G255" s="169">
        <v>1.18</v>
      </c>
      <c r="H255" s="169">
        <v>0.28000000000000003</v>
      </c>
      <c r="I255" s="170">
        <v>0.17</v>
      </c>
      <c r="J255" s="169">
        <f t="shared" si="7"/>
        <v>193.98</v>
      </c>
      <c r="K255" s="169">
        <v>20.67</v>
      </c>
      <c r="L255" s="169">
        <v>68.540000000000006</v>
      </c>
      <c r="M255" s="169">
        <v>71.45</v>
      </c>
      <c r="N255" s="169">
        <v>12.64</v>
      </c>
      <c r="O255" s="169">
        <v>14.95</v>
      </c>
      <c r="P255" s="169">
        <v>3.73</v>
      </c>
      <c r="Q255" s="169">
        <v>2</v>
      </c>
      <c r="S255" s="171"/>
      <c r="AB255" s="193"/>
      <c r="AC255" s="193"/>
      <c r="AD255" s="193"/>
      <c r="AE255" s="193"/>
      <c r="AF255" s="193"/>
      <c r="AG255" s="193"/>
      <c r="AH255" s="193"/>
    </row>
    <row r="256" spans="1:34" x14ac:dyDescent="0.35">
      <c r="A256" s="105" t="s">
        <v>379</v>
      </c>
      <c r="B256" s="169">
        <f t="shared" si="6"/>
        <v>16.179999999999996</v>
      </c>
      <c r="C256" s="169">
        <v>2.14</v>
      </c>
      <c r="D256" s="169">
        <v>5.64</v>
      </c>
      <c r="E256" s="169">
        <v>5.43</v>
      </c>
      <c r="F256" s="169">
        <v>1.19</v>
      </c>
      <c r="G256" s="169">
        <v>1.36</v>
      </c>
      <c r="H256" s="169">
        <v>0.28999999999999998</v>
      </c>
      <c r="I256" s="170">
        <v>0.13</v>
      </c>
      <c r="J256" s="169">
        <f t="shared" si="7"/>
        <v>194.19</v>
      </c>
      <c r="K256" s="169">
        <v>23.41</v>
      </c>
      <c r="L256" s="169">
        <v>67.63</v>
      </c>
      <c r="M256" s="169">
        <v>68.62</v>
      </c>
      <c r="N256" s="169">
        <v>13.29</v>
      </c>
      <c r="O256" s="169">
        <v>16.739999999999998</v>
      </c>
      <c r="P256" s="169">
        <v>2.97</v>
      </c>
      <c r="Q256" s="169">
        <v>1.53</v>
      </c>
      <c r="S256" s="171"/>
      <c r="AB256" s="193"/>
      <c r="AC256" s="193"/>
      <c r="AD256" s="193"/>
      <c r="AE256" s="193"/>
      <c r="AF256" s="193"/>
      <c r="AG256" s="193"/>
      <c r="AH256" s="193"/>
    </row>
    <row r="257" spans="1:34" x14ac:dyDescent="0.35">
      <c r="A257" s="105" t="s">
        <v>380</v>
      </c>
      <c r="B257" s="169">
        <f t="shared" si="6"/>
        <v>16.850000000000001</v>
      </c>
      <c r="C257" s="169">
        <v>1.91</v>
      </c>
      <c r="D257" s="169">
        <v>5.3</v>
      </c>
      <c r="E257" s="169">
        <v>6.55</v>
      </c>
      <c r="F257" s="169">
        <v>1.19</v>
      </c>
      <c r="G257" s="169">
        <v>1.3</v>
      </c>
      <c r="H257" s="169">
        <v>0.48</v>
      </c>
      <c r="I257" s="170">
        <v>0.12</v>
      </c>
      <c r="J257" s="169">
        <f t="shared" si="7"/>
        <v>189.29999999999998</v>
      </c>
      <c r="K257" s="169">
        <v>18.88</v>
      </c>
      <c r="L257" s="169">
        <v>63.64</v>
      </c>
      <c r="M257" s="169">
        <v>70.209999999999994</v>
      </c>
      <c r="N257" s="169">
        <v>13.48</v>
      </c>
      <c r="O257" s="169">
        <v>16.28</v>
      </c>
      <c r="P257" s="169">
        <v>5.32</v>
      </c>
      <c r="Q257" s="169">
        <v>1.49</v>
      </c>
      <c r="S257" s="171"/>
      <c r="AB257" s="193"/>
      <c r="AC257" s="193"/>
      <c r="AD257" s="193"/>
      <c r="AE257" s="193"/>
      <c r="AF257" s="193"/>
      <c r="AG257" s="193"/>
      <c r="AH257" s="193"/>
    </row>
    <row r="258" spans="1:34" x14ac:dyDescent="0.35">
      <c r="A258" s="105" t="s">
        <v>381</v>
      </c>
      <c r="B258" s="169">
        <f t="shared" si="6"/>
        <v>17.479999999999997</v>
      </c>
      <c r="C258" s="169">
        <v>1.69</v>
      </c>
      <c r="D258" s="169">
        <v>5.68</v>
      </c>
      <c r="E258" s="169">
        <v>6.77</v>
      </c>
      <c r="F258" s="169">
        <v>1.19</v>
      </c>
      <c r="G258" s="169">
        <v>1.44</v>
      </c>
      <c r="H258" s="169">
        <v>0.56000000000000005</v>
      </c>
      <c r="I258" s="170">
        <v>0.15</v>
      </c>
      <c r="J258" s="169">
        <f t="shared" si="7"/>
        <v>189.39000000000001</v>
      </c>
      <c r="K258" s="169">
        <v>18.399999999999999</v>
      </c>
      <c r="L258" s="169">
        <v>68.180000000000007</v>
      </c>
      <c r="M258" s="169">
        <v>66.23</v>
      </c>
      <c r="N258" s="169">
        <v>13.61</v>
      </c>
      <c r="O258" s="169">
        <v>15.95</v>
      </c>
      <c r="P258" s="169">
        <v>5.28</v>
      </c>
      <c r="Q258" s="169">
        <v>1.74</v>
      </c>
      <c r="S258" s="171"/>
      <c r="AB258" s="193"/>
      <c r="AC258" s="193"/>
      <c r="AD258" s="193"/>
      <c r="AE258" s="193"/>
      <c r="AF258" s="193"/>
      <c r="AG258" s="193"/>
      <c r="AH258" s="193"/>
    </row>
    <row r="259" spans="1:34" x14ac:dyDescent="0.35">
      <c r="A259" s="105" t="s">
        <v>382</v>
      </c>
      <c r="B259" s="169">
        <f t="shared" si="6"/>
        <v>18.93</v>
      </c>
      <c r="C259" s="169">
        <v>1.68</v>
      </c>
      <c r="D259" s="169">
        <v>5.54</v>
      </c>
      <c r="E259" s="169">
        <v>8.44</v>
      </c>
      <c r="F259" s="169">
        <v>1.3</v>
      </c>
      <c r="G259" s="169">
        <v>1.31</v>
      </c>
      <c r="H259" s="169">
        <v>0.5</v>
      </c>
      <c r="I259" s="170">
        <v>0.16</v>
      </c>
      <c r="J259" s="169">
        <f t="shared" si="7"/>
        <v>189.29</v>
      </c>
      <c r="K259" s="169">
        <v>15.35</v>
      </c>
      <c r="L259" s="169">
        <v>66.52</v>
      </c>
      <c r="M259" s="169">
        <v>72.14</v>
      </c>
      <c r="N259" s="169">
        <v>13.75</v>
      </c>
      <c r="O259" s="169">
        <v>14.91</v>
      </c>
      <c r="P259" s="169">
        <v>4.74</v>
      </c>
      <c r="Q259" s="169">
        <v>1.88</v>
      </c>
      <c r="S259" s="171"/>
      <c r="AB259" s="193"/>
      <c r="AC259" s="193"/>
      <c r="AD259" s="193"/>
      <c r="AE259" s="193"/>
      <c r="AF259" s="193"/>
      <c r="AG259" s="193"/>
      <c r="AH259" s="193"/>
    </row>
    <row r="260" spans="1:34" x14ac:dyDescent="0.35">
      <c r="A260" s="105" t="s">
        <v>383</v>
      </c>
      <c r="B260" s="169">
        <f t="shared" si="6"/>
        <v>17.750000000000004</v>
      </c>
      <c r="C260" s="169">
        <v>1.71</v>
      </c>
      <c r="D260" s="169">
        <v>5.21</v>
      </c>
      <c r="E260" s="169">
        <v>7.73</v>
      </c>
      <c r="F260" s="169">
        <v>1.3</v>
      </c>
      <c r="G260" s="169">
        <v>1.2</v>
      </c>
      <c r="H260" s="169">
        <v>0.43</v>
      </c>
      <c r="I260" s="170">
        <v>0.17</v>
      </c>
      <c r="J260" s="169">
        <f t="shared" si="7"/>
        <v>187.03999999999996</v>
      </c>
      <c r="K260" s="169">
        <v>16.73</v>
      </c>
      <c r="L260" s="169">
        <v>62.48</v>
      </c>
      <c r="M260" s="169">
        <v>72.319999999999993</v>
      </c>
      <c r="N260" s="169">
        <v>13.88</v>
      </c>
      <c r="O260" s="169">
        <v>14.9</v>
      </c>
      <c r="P260" s="169">
        <v>4.6399999999999997</v>
      </c>
      <c r="Q260" s="169">
        <v>2.09</v>
      </c>
      <c r="S260" s="171"/>
      <c r="AB260" s="193"/>
      <c r="AC260" s="193"/>
      <c r="AD260" s="193"/>
      <c r="AE260" s="193"/>
      <c r="AF260" s="193"/>
      <c r="AG260" s="193"/>
      <c r="AH260" s="193"/>
    </row>
    <row r="261" spans="1:34" x14ac:dyDescent="0.35">
      <c r="A261" s="105" t="s">
        <v>384</v>
      </c>
      <c r="B261" s="169">
        <f t="shared" si="6"/>
        <v>18.180000000000003</v>
      </c>
      <c r="C261" s="169">
        <v>1.5</v>
      </c>
      <c r="D261" s="169">
        <v>5.55</v>
      </c>
      <c r="E261" s="169">
        <v>8.07</v>
      </c>
      <c r="F261" s="169">
        <v>1.3</v>
      </c>
      <c r="G261" s="169">
        <v>1.21</v>
      </c>
      <c r="H261" s="169">
        <v>0.36</v>
      </c>
      <c r="I261" s="170">
        <v>0.19</v>
      </c>
      <c r="J261" s="169">
        <f t="shared" si="7"/>
        <v>192.07</v>
      </c>
      <c r="K261" s="169">
        <v>15.39</v>
      </c>
      <c r="L261" s="169">
        <v>66.61</v>
      </c>
      <c r="M261" s="169">
        <v>75</v>
      </c>
      <c r="N261" s="169">
        <v>13.97</v>
      </c>
      <c r="O261" s="169">
        <v>14.83</v>
      </c>
      <c r="P261" s="169">
        <v>4.01</v>
      </c>
      <c r="Q261" s="169">
        <v>2.2599999999999998</v>
      </c>
      <c r="S261" s="171"/>
      <c r="AB261" s="193"/>
      <c r="AC261" s="193"/>
      <c r="AD261" s="193"/>
      <c r="AE261" s="193"/>
      <c r="AF261" s="193"/>
      <c r="AG261" s="193"/>
      <c r="AH261" s="193"/>
    </row>
    <row r="262" spans="1:34" x14ac:dyDescent="0.35">
      <c r="A262" s="105" t="s">
        <v>385</v>
      </c>
      <c r="B262" s="169">
        <f t="shared" si="6"/>
        <v>16.03</v>
      </c>
      <c r="C262" s="169">
        <v>0.91</v>
      </c>
      <c r="D262" s="169">
        <v>5.61</v>
      </c>
      <c r="E262" s="169">
        <v>6.74</v>
      </c>
      <c r="F262" s="169">
        <v>1.0900000000000001</v>
      </c>
      <c r="G262" s="169">
        <v>1.1399999999999999</v>
      </c>
      <c r="H262" s="169">
        <v>0.38</v>
      </c>
      <c r="I262" s="170">
        <v>0.16</v>
      </c>
      <c r="J262" s="169">
        <f t="shared" si="7"/>
        <v>191.88000000000002</v>
      </c>
      <c r="K262" s="169">
        <v>12.33</v>
      </c>
      <c r="L262" s="169">
        <v>67.33</v>
      </c>
      <c r="M262" s="169">
        <v>77.45</v>
      </c>
      <c r="N262" s="169">
        <v>13.83</v>
      </c>
      <c r="O262" s="169">
        <v>14.35</v>
      </c>
      <c r="P262" s="169">
        <v>4.71</v>
      </c>
      <c r="Q262" s="169">
        <v>1.88</v>
      </c>
      <c r="S262" s="171"/>
      <c r="AB262" s="193"/>
      <c r="AC262" s="193"/>
      <c r="AD262" s="193"/>
      <c r="AE262" s="193"/>
      <c r="AF262" s="193"/>
      <c r="AG262" s="193"/>
      <c r="AH262" s="193"/>
    </row>
    <row r="263" spans="1:34" x14ac:dyDescent="0.35">
      <c r="A263" s="105" t="s">
        <v>386</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193.87</v>
      </c>
      <c r="K263" s="169">
        <v>12.15</v>
      </c>
      <c r="L263" s="169">
        <v>71.12</v>
      </c>
      <c r="M263" s="169">
        <v>75.39</v>
      </c>
      <c r="N263" s="169">
        <v>13.92</v>
      </c>
      <c r="O263" s="169">
        <v>14.53</v>
      </c>
      <c r="P263" s="169">
        <v>4.79</v>
      </c>
      <c r="Q263" s="169">
        <v>1.97</v>
      </c>
      <c r="S263" s="171"/>
      <c r="AB263" s="193"/>
      <c r="AC263" s="193"/>
      <c r="AD263" s="193"/>
      <c r="AE263" s="193"/>
      <c r="AF263" s="193"/>
      <c r="AG263" s="193"/>
      <c r="AH263" s="193"/>
    </row>
    <row r="264" spans="1:34" x14ac:dyDescent="0.35">
      <c r="A264" s="105" t="s">
        <v>387</v>
      </c>
      <c r="B264" s="169">
        <f t="shared" si="8"/>
        <v>13.57</v>
      </c>
      <c r="C264" s="169">
        <v>0.78</v>
      </c>
      <c r="D264" s="169">
        <v>5.77</v>
      </c>
      <c r="E264" s="169">
        <v>4.28</v>
      </c>
      <c r="F264" s="169">
        <v>1.0900000000000001</v>
      </c>
      <c r="G264" s="169">
        <v>1.24</v>
      </c>
      <c r="H264" s="169">
        <v>0.27</v>
      </c>
      <c r="I264" s="170">
        <v>0.14000000000000001</v>
      </c>
      <c r="J264" s="169">
        <f t="shared" si="9"/>
        <v>197.26999999999998</v>
      </c>
      <c r="K264" s="169">
        <v>13.62</v>
      </c>
      <c r="L264" s="169">
        <v>69.28</v>
      </c>
      <c r="M264" s="169">
        <v>79.180000000000007</v>
      </c>
      <c r="N264" s="169">
        <v>14.23</v>
      </c>
      <c r="O264" s="169">
        <v>14.89</v>
      </c>
      <c r="P264" s="169">
        <v>4.3899999999999997</v>
      </c>
      <c r="Q264" s="169">
        <v>1.68</v>
      </c>
      <c r="S264" s="171"/>
      <c r="AB264" s="193"/>
      <c r="AC264" s="193"/>
      <c r="AD264" s="193"/>
      <c r="AE264" s="193"/>
      <c r="AF264" s="193"/>
      <c r="AG264" s="193"/>
      <c r="AH264" s="193"/>
    </row>
    <row r="265" spans="1:34" x14ac:dyDescent="0.35">
      <c r="A265" s="105" t="s">
        <v>388</v>
      </c>
      <c r="B265" s="169">
        <f t="shared" si="8"/>
        <v>13.190000000000001</v>
      </c>
      <c r="C265" s="169">
        <v>0.67</v>
      </c>
      <c r="D265" s="169">
        <v>5.86</v>
      </c>
      <c r="E265" s="169">
        <v>3.88</v>
      </c>
      <c r="F265" s="169">
        <v>0.91</v>
      </c>
      <c r="G265" s="169">
        <v>1.37</v>
      </c>
      <c r="H265" s="169">
        <v>0.35</v>
      </c>
      <c r="I265" s="170">
        <v>0.15</v>
      </c>
      <c r="J265" s="169">
        <f t="shared" si="9"/>
        <v>190.08999999999997</v>
      </c>
      <c r="K265" s="169">
        <v>12.18</v>
      </c>
      <c r="L265" s="169">
        <v>70.260000000000005</v>
      </c>
      <c r="M265" s="169">
        <v>71.709999999999994</v>
      </c>
      <c r="N265" s="169">
        <v>12.37</v>
      </c>
      <c r="O265" s="169">
        <v>16.329999999999998</v>
      </c>
      <c r="P265" s="169">
        <v>5.43</v>
      </c>
      <c r="Q265" s="169">
        <v>1.81</v>
      </c>
      <c r="S265" s="171"/>
      <c r="AB265" s="193"/>
      <c r="AC265" s="193"/>
      <c r="AD265" s="193"/>
      <c r="AE265" s="193"/>
      <c r="AF265" s="193"/>
      <c r="AG265" s="193"/>
      <c r="AH265" s="193"/>
    </row>
    <row r="266" spans="1:34" x14ac:dyDescent="0.35">
      <c r="A266" s="105" t="s">
        <v>389</v>
      </c>
      <c r="B266" s="169">
        <f t="shared" si="8"/>
        <v>12.870000000000001</v>
      </c>
      <c r="C266" s="169">
        <v>0.56999999999999995</v>
      </c>
      <c r="D266" s="169">
        <v>5.71</v>
      </c>
      <c r="E266" s="169">
        <v>3.79</v>
      </c>
      <c r="F266" s="169">
        <v>0.91</v>
      </c>
      <c r="G266" s="169">
        <v>1.35</v>
      </c>
      <c r="H266" s="169">
        <v>0.38</v>
      </c>
      <c r="I266" s="170">
        <v>0.16</v>
      </c>
      <c r="J266" s="169">
        <f t="shared" si="9"/>
        <v>188.92999999999998</v>
      </c>
      <c r="K266" s="169">
        <v>10.3</v>
      </c>
      <c r="L266" s="169">
        <v>68.52</v>
      </c>
      <c r="M266" s="169">
        <v>74.14</v>
      </c>
      <c r="N266" s="169">
        <v>12.6</v>
      </c>
      <c r="O266" s="169">
        <v>16.05</v>
      </c>
      <c r="P266" s="169">
        <v>5.44</v>
      </c>
      <c r="Q266" s="169">
        <v>1.88</v>
      </c>
      <c r="S266" s="171"/>
      <c r="AB266" s="193"/>
      <c r="AC266" s="193"/>
      <c r="AD266" s="193"/>
      <c r="AE266" s="193"/>
      <c r="AF266" s="193"/>
      <c r="AG266" s="193"/>
      <c r="AH266" s="193"/>
    </row>
    <row r="267" spans="1:34" x14ac:dyDescent="0.35">
      <c r="A267" s="105" t="s">
        <v>390</v>
      </c>
      <c r="B267" s="169">
        <f t="shared" si="8"/>
        <v>13.580000000000002</v>
      </c>
      <c r="C267" s="169">
        <v>0.75</v>
      </c>
      <c r="D267" s="169">
        <v>5.99</v>
      </c>
      <c r="E267" s="169">
        <v>4.1100000000000003</v>
      </c>
      <c r="F267" s="169">
        <v>0.91</v>
      </c>
      <c r="G267" s="169">
        <v>1.33</v>
      </c>
      <c r="H267" s="169">
        <v>0.39</v>
      </c>
      <c r="I267" s="170">
        <v>0.1</v>
      </c>
      <c r="J267" s="169">
        <f t="shared" si="9"/>
        <v>193.08</v>
      </c>
      <c r="K267" s="169">
        <v>11</v>
      </c>
      <c r="L267" s="169">
        <v>71.84</v>
      </c>
      <c r="M267" s="169">
        <v>74.72</v>
      </c>
      <c r="N267" s="169">
        <v>12.86</v>
      </c>
      <c r="O267" s="169">
        <v>16.39</v>
      </c>
      <c r="P267" s="169">
        <v>5.0599999999999996</v>
      </c>
      <c r="Q267" s="169">
        <v>1.21</v>
      </c>
      <c r="S267" s="171"/>
      <c r="AB267" s="193"/>
      <c r="AC267" s="193"/>
      <c r="AD267" s="193"/>
      <c r="AE267" s="193"/>
      <c r="AF267" s="193"/>
      <c r="AG267" s="193"/>
      <c r="AH267" s="193"/>
    </row>
    <row r="268" spans="1:34" x14ac:dyDescent="0.35">
      <c r="A268" s="105" t="s">
        <v>391</v>
      </c>
      <c r="B268" s="169">
        <f t="shared" si="8"/>
        <v>15.839999999999998</v>
      </c>
      <c r="C268" s="169">
        <v>0.97</v>
      </c>
      <c r="D268" s="169">
        <v>5.83</v>
      </c>
      <c r="E268" s="169">
        <v>6.17</v>
      </c>
      <c r="F268" s="169">
        <v>1.2</v>
      </c>
      <c r="G268" s="169">
        <v>1.31</v>
      </c>
      <c r="H268" s="169">
        <v>0.32</v>
      </c>
      <c r="I268" s="170">
        <v>0.04</v>
      </c>
      <c r="J268" s="169">
        <f t="shared" si="9"/>
        <v>191.23999999999998</v>
      </c>
      <c r="K268" s="169">
        <v>11.58</v>
      </c>
      <c r="L268" s="169">
        <v>69.92</v>
      </c>
      <c r="M268" s="169">
        <v>76.64</v>
      </c>
      <c r="N268" s="169">
        <v>13.37</v>
      </c>
      <c r="O268" s="169">
        <v>15.81</v>
      </c>
      <c r="P268" s="169">
        <v>3.39</v>
      </c>
      <c r="Q268" s="169">
        <v>0.53</v>
      </c>
      <c r="S268" s="171"/>
      <c r="AB268" s="193"/>
      <c r="AC268" s="193"/>
      <c r="AD268" s="193"/>
      <c r="AE268" s="193"/>
      <c r="AF268" s="193"/>
      <c r="AG268" s="193"/>
      <c r="AH268" s="193"/>
    </row>
    <row r="269" spans="1:34" x14ac:dyDescent="0.35">
      <c r="A269" s="105" t="s">
        <v>392</v>
      </c>
      <c r="B269" s="169">
        <f t="shared" si="8"/>
        <v>18.179999999999996</v>
      </c>
      <c r="C269" s="169">
        <v>1.22</v>
      </c>
      <c r="D269" s="169">
        <v>5.61</v>
      </c>
      <c r="E269" s="169">
        <v>8.3699999999999992</v>
      </c>
      <c r="F269" s="169">
        <v>1.2</v>
      </c>
      <c r="G269" s="169">
        <v>1.36</v>
      </c>
      <c r="H269" s="169">
        <v>0.36</v>
      </c>
      <c r="I269" s="170">
        <v>0.06</v>
      </c>
      <c r="J269" s="169">
        <f t="shared" si="9"/>
        <v>192.44</v>
      </c>
      <c r="K269" s="169">
        <v>10.7</v>
      </c>
      <c r="L269" s="169">
        <v>67.3</v>
      </c>
      <c r="M269" s="169">
        <v>79.48</v>
      </c>
      <c r="N269" s="169">
        <v>13.56</v>
      </c>
      <c r="O269" s="169">
        <v>16.73</v>
      </c>
      <c r="P269" s="169">
        <v>4</v>
      </c>
      <c r="Q269" s="169">
        <v>0.67</v>
      </c>
      <c r="S269" s="171"/>
      <c r="AB269" s="193"/>
      <c r="AC269" s="193"/>
      <c r="AD269" s="193"/>
      <c r="AE269" s="193"/>
      <c r="AF269" s="193"/>
      <c r="AG269" s="193"/>
      <c r="AH269" s="193"/>
    </row>
    <row r="270" spans="1:34" x14ac:dyDescent="0.35">
      <c r="A270" s="105" t="s">
        <v>393</v>
      </c>
      <c r="B270" s="169">
        <f t="shared" si="8"/>
        <v>18.830000000000002</v>
      </c>
      <c r="C270" s="169">
        <v>1.23</v>
      </c>
      <c r="D270" s="169">
        <v>5.93</v>
      </c>
      <c r="E270" s="169">
        <v>8.6300000000000008</v>
      </c>
      <c r="F270" s="169">
        <v>1.2</v>
      </c>
      <c r="G270" s="169">
        <v>1.38</v>
      </c>
      <c r="H270" s="169">
        <v>0.42</v>
      </c>
      <c r="I270" s="170">
        <v>0.04</v>
      </c>
      <c r="J270" s="169">
        <f t="shared" si="9"/>
        <v>194.72</v>
      </c>
      <c r="K270" s="169">
        <v>12.15</v>
      </c>
      <c r="L270" s="169">
        <v>71.150000000000006</v>
      </c>
      <c r="M270" s="169">
        <v>78.05</v>
      </c>
      <c r="N270" s="169">
        <v>13.66</v>
      </c>
      <c r="O270" s="169">
        <v>15.25</v>
      </c>
      <c r="P270" s="169">
        <v>4.01</v>
      </c>
      <c r="Q270" s="169">
        <v>0.45</v>
      </c>
      <c r="S270" s="171"/>
      <c r="AB270" s="193"/>
      <c r="AC270" s="193"/>
      <c r="AD270" s="193"/>
      <c r="AE270" s="193"/>
      <c r="AF270" s="193"/>
      <c r="AG270" s="193"/>
      <c r="AH270" s="193"/>
    </row>
    <row r="271" spans="1:34" x14ac:dyDescent="0.35">
      <c r="A271" s="105" t="s">
        <v>394</v>
      </c>
      <c r="B271" s="169">
        <f t="shared" si="8"/>
        <v>19.920000000000002</v>
      </c>
      <c r="C271" s="169">
        <v>1.65</v>
      </c>
      <c r="D271" s="169">
        <v>5.45</v>
      </c>
      <c r="E271" s="169">
        <v>9.73</v>
      </c>
      <c r="F271" s="169">
        <v>1.37</v>
      </c>
      <c r="G271" s="169">
        <v>1.27</v>
      </c>
      <c r="H271" s="169">
        <v>0.44</v>
      </c>
      <c r="I271" s="170">
        <v>0.01</v>
      </c>
      <c r="J271" s="169">
        <f t="shared" si="9"/>
        <v>191.03999999999996</v>
      </c>
      <c r="K271" s="169">
        <v>13.9</v>
      </c>
      <c r="L271" s="169">
        <v>65.430000000000007</v>
      </c>
      <c r="M271" s="169">
        <v>78.290000000000006</v>
      </c>
      <c r="N271" s="169">
        <v>14.38</v>
      </c>
      <c r="O271" s="169">
        <v>14.67</v>
      </c>
      <c r="P271" s="169">
        <v>4.2</v>
      </c>
      <c r="Q271" s="169">
        <v>0.17</v>
      </c>
      <c r="S271" s="171"/>
      <c r="AB271" s="193"/>
      <c r="AC271" s="193"/>
      <c r="AD271" s="193"/>
      <c r="AE271" s="193"/>
      <c r="AF271" s="193"/>
      <c r="AG271" s="193"/>
      <c r="AH271" s="193"/>
    </row>
    <row r="272" spans="1:34" x14ac:dyDescent="0.35">
      <c r="A272" s="105" t="s">
        <v>395</v>
      </c>
      <c r="B272" s="169">
        <f t="shared" si="8"/>
        <v>17.610000000000003</v>
      </c>
      <c r="C272" s="169">
        <v>1.31</v>
      </c>
      <c r="D272" s="169">
        <v>5.42</v>
      </c>
      <c r="E272" s="169">
        <v>7.69</v>
      </c>
      <c r="F272" s="169">
        <v>1.37</v>
      </c>
      <c r="G272" s="169">
        <v>1.25</v>
      </c>
      <c r="H272" s="169">
        <v>0.48</v>
      </c>
      <c r="I272" s="170">
        <v>0.09</v>
      </c>
      <c r="J272" s="169">
        <f t="shared" si="9"/>
        <v>190.72</v>
      </c>
      <c r="K272" s="169">
        <v>14.11</v>
      </c>
      <c r="L272" s="169">
        <v>64.989999999999995</v>
      </c>
      <c r="M272" s="169">
        <v>75.44</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396</v>
      </c>
      <c r="B273" s="169">
        <f t="shared" si="8"/>
        <v>17.080000000000002</v>
      </c>
      <c r="C273" s="169">
        <v>0.76</v>
      </c>
      <c r="D273" s="169">
        <v>5.69</v>
      </c>
      <c r="E273" s="169">
        <v>7.37</v>
      </c>
      <c r="F273" s="169">
        <v>1.37</v>
      </c>
      <c r="G273" s="169">
        <v>1.28</v>
      </c>
      <c r="H273" s="169">
        <v>0.49</v>
      </c>
      <c r="I273" s="170">
        <v>0.12</v>
      </c>
      <c r="J273" s="169">
        <f t="shared" si="9"/>
        <v>191.91</v>
      </c>
      <c r="K273" s="169">
        <v>9.85</v>
      </c>
      <c r="L273" s="169">
        <v>68.28</v>
      </c>
      <c r="M273" s="169">
        <v>76.69</v>
      </c>
      <c r="N273" s="169">
        <v>14.66</v>
      </c>
      <c r="O273" s="169">
        <v>15.67</v>
      </c>
      <c r="P273" s="169">
        <v>5.33</v>
      </c>
      <c r="Q273" s="169">
        <v>1.43</v>
      </c>
      <c r="S273" s="171"/>
      <c r="AB273" s="193"/>
      <c r="AC273" s="193"/>
      <c r="AD273" s="193"/>
      <c r="AE273" s="193"/>
      <c r="AF273" s="193"/>
      <c r="AG273" s="193"/>
      <c r="AH273" s="193"/>
    </row>
    <row r="274" spans="1:34" x14ac:dyDescent="0.35">
      <c r="A274" s="105" t="s">
        <v>397</v>
      </c>
      <c r="B274" s="169">
        <f t="shared" si="8"/>
        <v>15.159999999999998</v>
      </c>
      <c r="C274" s="169">
        <v>0.55000000000000004</v>
      </c>
      <c r="D274" s="169">
        <v>5.73</v>
      </c>
      <c r="E274" s="169">
        <v>5.99</v>
      </c>
      <c r="F274" s="169">
        <v>1.1100000000000001</v>
      </c>
      <c r="G274" s="169">
        <v>1.1599999999999999</v>
      </c>
      <c r="H274" s="169">
        <v>0.45</v>
      </c>
      <c r="I274" s="170">
        <v>0.17</v>
      </c>
      <c r="J274" s="169">
        <f t="shared" si="9"/>
        <v>188.38000000000005</v>
      </c>
      <c r="K274" s="169">
        <v>8.57</v>
      </c>
      <c r="L274" s="169">
        <v>68.8</v>
      </c>
      <c r="M274" s="169">
        <v>74.73</v>
      </c>
      <c r="N274" s="169">
        <v>14.08</v>
      </c>
      <c r="O274" s="169">
        <v>14.56</v>
      </c>
      <c r="P274" s="169">
        <v>5.58</v>
      </c>
      <c r="Q274" s="169">
        <v>2.06</v>
      </c>
      <c r="S274" s="171"/>
      <c r="AB274" s="193"/>
      <c r="AC274" s="193"/>
      <c r="AD274" s="193"/>
      <c r="AE274" s="193"/>
      <c r="AF274" s="193"/>
      <c r="AG274" s="193"/>
      <c r="AH274" s="193"/>
    </row>
    <row r="275" spans="1:34" x14ac:dyDescent="0.35">
      <c r="A275" s="105" t="s">
        <v>398</v>
      </c>
      <c r="B275" s="169">
        <f t="shared" si="8"/>
        <v>14.27</v>
      </c>
      <c r="C275" s="169">
        <v>0.55000000000000004</v>
      </c>
      <c r="D275" s="169">
        <v>5.8</v>
      </c>
      <c r="E275" s="169">
        <v>4.93</v>
      </c>
      <c r="F275" s="169">
        <v>1.1100000000000001</v>
      </c>
      <c r="G275" s="169">
        <v>1.31</v>
      </c>
      <c r="H275" s="169">
        <v>0.42</v>
      </c>
      <c r="I275" s="170">
        <v>0.15</v>
      </c>
      <c r="J275" s="169">
        <f t="shared" si="9"/>
        <v>195.13</v>
      </c>
      <c r="K275" s="169">
        <v>10.26</v>
      </c>
      <c r="L275" s="169">
        <v>69.540000000000006</v>
      </c>
      <c r="M275" s="169">
        <v>78.08</v>
      </c>
      <c r="N275" s="169">
        <v>14.16</v>
      </c>
      <c r="O275" s="169">
        <v>15.84</v>
      </c>
      <c r="P275" s="169">
        <v>5.43</v>
      </c>
      <c r="Q275" s="169">
        <v>1.82</v>
      </c>
      <c r="S275" s="171"/>
      <c r="AB275" s="193"/>
      <c r="AC275" s="193"/>
      <c r="AD275" s="193"/>
      <c r="AE275" s="193"/>
      <c r="AF275" s="193"/>
      <c r="AG275" s="193"/>
      <c r="AH275" s="193"/>
    </row>
    <row r="276" spans="1:34" x14ac:dyDescent="0.35">
      <c r="A276" s="105" t="s">
        <v>399</v>
      </c>
      <c r="B276" s="169">
        <f t="shared" si="8"/>
        <v>13.620000000000001</v>
      </c>
      <c r="C276" s="169">
        <v>0.52</v>
      </c>
      <c r="D276" s="169">
        <v>6.19</v>
      </c>
      <c r="E276" s="169">
        <v>3.84</v>
      </c>
      <c r="F276" s="169">
        <v>1.1100000000000001</v>
      </c>
      <c r="G276" s="169">
        <v>1.36</v>
      </c>
      <c r="H276" s="169">
        <v>0.47</v>
      </c>
      <c r="I276" s="170">
        <v>0.13</v>
      </c>
      <c r="J276" s="169">
        <f t="shared" si="9"/>
        <v>197.22</v>
      </c>
      <c r="K276" s="169">
        <v>9.4700000000000006</v>
      </c>
      <c r="L276" s="169">
        <v>74.34</v>
      </c>
      <c r="M276" s="169">
        <v>73.650000000000006</v>
      </c>
      <c r="N276" s="169">
        <v>14.43</v>
      </c>
      <c r="O276" s="169">
        <v>16.48</v>
      </c>
      <c r="P276" s="169">
        <v>7.31</v>
      </c>
      <c r="Q276" s="169">
        <v>1.54</v>
      </c>
      <c r="S276" s="171"/>
      <c r="AB276" s="193"/>
      <c r="AC276" s="193"/>
      <c r="AD276" s="193"/>
      <c r="AE276" s="193"/>
      <c r="AF276" s="193"/>
      <c r="AG276" s="193"/>
      <c r="AH276" s="193"/>
    </row>
    <row r="277" spans="1:34" x14ac:dyDescent="0.35">
      <c r="A277" s="105" t="s">
        <v>400</v>
      </c>
      <c r="B277" s="169">
        <f t="shared" si="8"/>
        <v>13.180000000000001</v>
      </c>
      <c r="C277" s="169">
        <v>0.47</v>
      </c>
      <c r="D277" s="169">
        <v>5.95</v>
      </c>
      <c r="E277" s="169">
        <v>3.88</v>
      </c>
      <c r="F277" s="169">
        <v>1.06</v>
      </c>
      <c r="G277" s="169">
        <v>1.26</v>
      </c>
      <c r="H277" s="169">
        <v>0.4</v>
      </c>
      <c r="I277" s="170">
        <v>0.16</v>
      </c>
      <c r="J277" s="169">
        <f t="shared" si="9"/>
        <v>192.37</v>
      </c>
      <c r="K277" s="169">
        <v>8.74</v>
      </c>
      <c r="L277" s="169">
        <v>71.44</v>
      </c>
      <c r="M277" s="169">
        <v>74.510000000000005</v>
      </c>
      <c r="N277" s="169">
        <v>14.36</v>
      </c>
      <c r="O277" s="169">
        <v>15.23</v>
      </c>
      <c r="P277" s="169">
        <v>6.12</v>
      </c>
      <c r="Q277" s="169">
        <v>1.97</v>
      </c>
      <c r="S277" s="171"/>
      <c r="AB277" s="193"/>
      <c r="AC277" s="193"/>
      <c r="AD277" s="193"/>
      <c r="AE277" s="193"/>
      <c r="AF277" s="193"/>
      <c r="AG277" s="193"/>
      <c r="AH277" s="193"/>
    </row>
    <row r="278" spans="1:34" x14ac:dyDescent="0.35">
      <c r="A278" s="105" t="s">
        <v>401</v>
      </c>
      <c r="B278" s="169">
        <f t="shared" si="8"/>
        <v>13.23</v>
      </c>
      <c r="C278" s="169">
        <v>0.49</v>
      </c>
      <c r="D278" s="169">
        <v>5.91</v>
      </c>
      <c r="E278" s="169">
        <v>3.84</v>
      </c>
      <c r="F278" s="169">
        <v>1.06</v>
      </c>
      <c r="G278" s="169">
        <v>1.36</v>
      </c>
      <c r="H278" s="169">
        <v>0.41</v>
      </c>
      <c r="I278" s="170">
        <v>0.16</v>
      </c>
      <c r="J278" s="169">
        <f t="shared" si="9"/>
        <v>194.04000000000002</v>
      </c>
      <c r="K278" s="169">
        <v>9.07</v>
      </c>
      <c r="L278" s="169">
        <v>70.91</v>
      </c>
      <c r="M278" s="169">
        <v>75.7</v>
      </c>
      <c r="N278" s="169">
        <v>14.58</v>
      </c>
      <c r="O278" s="169">
        <v>16.09</v>
      </c>
      <c r="P278" s="169">
        <v>5.74</v>
      </c>
      <c r="Q278" s="169">
        <v>1.95</v>
      </c>
      <c r="S278" s="171"/>
      <c r="AB278" s="193"/>
      <c r="AC278" s="193"/>
      <c r="AD278" s="193"/>
      <c r="AE278" s="193"/>
      <c r="AF278" s="193"/>
      <c r="AG278" s="193"/>
      <c r="AH278" s="193"/>
    </row>
    <row r="279" spans="1:34" x14ac:dyDescent="0.35">
      <c r="A279" s="105" t="s">
        <v>402</v>
      </c>
      <c r="B279" s="169">
        <f t="shared" si="8"/>
        <v>14.190000000000003</v>
      </c>
      <c r="C279" s="169">
        <v>0.7</v>
      </c>
      <c r="D279" s="169">
        <v>6.09</v>
      </c>
      <c r="E279" s="169">
        <v>4.46</v>
      </c>
      <c r="F279" s="169">
        <v>1.06</v>
      </c>
      <c r="G279" s="169">
        <v>1.29</v>
      </c>
      <c r="H279" s="169">
        <v>0.46</v>
      </c>
      <c r="I279" s="170">
        <v>0.13</v>
      </c>
      <c r="J279" s="169">
        <f t="shared" si="9"/>
        <v>197.85999999999999</v>
      </c>
      <c r="K279" s="169">
        <v>9.68</v>
      </c>
      <c r="L279" s="169">
        <v>73.11</v>
      </c>
      <c r="M279" s="169">
        <v>77.239999999999995</v>
      </c>
      <c r="N279" s="169">
        <v>14.86</v>
      </c>
      <c r="O279" s="169">
        <v>15.54</v>
      </c>
      <c r="P279" s="169">
        <v>5.88</v>
      </c>
      <c r="Q279" s="169">
        <v>1.55</v>
      </c>
      <c r="S279" s="171"/>
      <c r="AB279" s="193"/>
      <c r="AC279" s="193"/>
      <c r="AD279" s="193"/>
      <c r="AE279" s="193"/>
      <c r="AF279" s="193"/>
      <c r="AG279" s="193"/>
      <c r="AH279" s="193"/>
    </row>
    <row r="280" spans="1:34" x14ac:dyDescent="0.35">
      <c r="A280" s="105" t="s">
        <v>403</v>
      </c>
      <c r="B280" s="169">
        <f t="shared" si="8"/>
        <v>15.129999999999999</v>
      </c>
      <c r="C280" s="169">
        <v>0.65</v>
      </c>
      <c r="D280" s="169">
        <v>5.77</v>
      </c>
      <c r="E280" s="169">
        <v>5.56</v>
      </c>
      <c r="F280" s="169">
        <v>1.2</v>
      </c>
      <c r="G280" s="169">
        <v>1.29</v>
      </c>
      <c r="H280" s="169">
        <v>0.6</v>
      </c>
      <c r="I280" s="170">
        <v>0.06</v>
      </c>
      <c r="J280" s="169">
        <f t="shared" si="9"/>
        <v>190.20000000000002</v>
      </c>
      <c r="K280" s="169">
        <v>8.57</v>
      </c>
      <c r="L280" s="169">
        <v>69.260000000000005</v>
      </c>
      <c r="M280" s="169">
        <v>76.37</v>
      </c>
      <c r="N280" s="169">
        <v>13.42</v>
      </c>
      <c r="O280" s="169">
        <v>15.36</v>
      </c>
      <c r="P280" s="169">
        <v>6.44</v>
      </c>
      <c r="Q280" s="169">
        <v>0.78</v>
      </c>
      <c r="S280" s="171"/>
      <c r="AB280" s="193"/>
      <c r="AC280" s="193"/>
      <c r="AD280" s="193"/>
      <c r="AE280" s="193"/>
      <c r="AF280" s="193"/>
      <c r="AG280" s="193"/>
      <c r="AH280" s="193"/>
    </row>
    <row r="281" spans="1:34" x14ac:dyDescent="0.35">
      <c r="A281" s="105" t="s">
        <v>404</v>
      </c>
      <c r="B281" s="169">
        <f t="shared" si="8"/>
        <v>17.86</v>
      </c>
      <c r="C281" s="169">
        <v>1.24</v>
      </c>
      <c r="D281" s="169">
        <v>5.88</v>
      </c>
      <c r="E281" s="169">
        <v>7.84</v>
      </c>
      <c r="F281" s="169">
        <v>1.2</v>
      </c>
      <c r="G281" s="169">
        <v>1.1499999999999999</v>
      </c>
      <c r="H281" s="169">
        <v>0.55000000000000004</v>
      </c>
      <c r="I281" s="170">
        <v>0</v>
      </c>
      <c r="J281" s="169">
        <f t="shared" si="9"/>
        <v>192.34000000000003</v>
      </c>
      <c r="K281" s="169">
        <v>10.92</v>
      </c>
      <c r="L281" s="169">
        <v>70.540000000000006</v>
      </c>
      <c r="M281" s="169">
        <v>77.37</v>
      </c>
      <c r="N281" s="169">
        <v>13.59</v>
      </c>
      <c r="O281" s="169">
        <v>13.87</v>
      </c>
      <c r="P281" s="169">
        <v>6.09</v>
      </c>
      <c r="Q281" s="169">
        <v>-0.04</v>
      </c>
      <c r="S281" s="171"/>
      <c r="AB281" s="193"/>
      <c r="AC281" s="193"/>
      <c r="AD281" s="193"/>
      <c r="AE281" s="193"/>
      <c r="AF281" s="193"/>
      <c r="AG281" s="193"/>
      <c r="AH281" s="193"/>
    </row>
    <row r="282" spans="1:34" x14ac:dyDescent="0.35">
      <c r="A282" s="105" t="s">
        <v>405</v>
      </c>
      <c r="B282" s="169">
        <f t="shared" si="8"/>
        <v>19.429999999999996</v>
      </c>
      <c r="C282" s="169">
        <v>1.42</v>
      </c>
      <c r="D282" s="169">
        <v>5.9</v>
      </c>
      <c r="E282" s="169">
        <v>9.09</v>
      </c>
      <c r="F282" s="169">
        <v>1.2</v>
      </c>
      <c r="G282" s="169">
        <v>1.1499999999999999</v>
      </c>
      <c r="H282" s="169">
        <v>0.59</v>
      </c>
      <c r="I282" s="170">
        <v>0.08</v>
      </c>
      <c r="J282" s="169">
        <f t="shared" si="9"/>
        <v>194.17</v>
      </c>
      <c r="K282" s="169">
        <v>12.74</v>
      </c>
      <c r="L282" s="169">
        <v>70.790000000000006</v>
      </c>
      <c r="M282" s="169">
        <v>77.41</v>
      </c>
      <c r="N282" s="169">
        <v>13.66</v>
      </c>
      <c r="O282" s="169">
        <v>12.67</v>
      </c>
      <c r="P282" s="169">
        <v>5.99</v>
      </c>
      <c r="Q282" s="169">
        <v>0.91</v>
      </c>
      <c r="S282" s="171"/>
      <c r="AB282" s="193"/>
      <c r="AC282" s="193"/>
      <c r="AD282" s="193"/>
      <c r="AE282" s="193"/>
      <c r="AF282" s="193"/>
      <c r="AG282" s="193"/>
      <c r="AH282" s="193"/>
    </row>
    <row r="283" spans="1:34" x14ac:dyDescent="0.35">
      <c r="A283" s="105" t="s">
        <v>406</v>
      </c>
      <c r="B283" s="169">
        <f t="shared" si="8"/>
        <v>19.170000000000002</v>
      </c>
      <c r="C283" s="169">
        <v>0.81</v>
      </c>
      <c r="D283" s="169">
        <v>5.57</v>
      </c>
      <c r="E283" s="169">
        <v>9.35</v>
      </c>
      <c r="F283" s="169">
        <v>1.39</v>
      </c>
      <c r="G283" s="169">
        <v>1.2</v>
      </c>
      <c r="H283" s="169">
        <v>0.67</v>
      </c>
      <c r="I283" s="170">
        <v>0.18</v>
      </c>
      <c r="J283" s="169">
        <f t="shared" si="9"/>
        <v>189.65000000000003</v>
      </c>
      <c r="K283" s="169">
        <v>7.34</v>
      </c>
      <c r="L283" s="169">
        <v>66.790000000000006</v>
      </c>
      <c r="M283" s="169">
        <v>78.2</v>
      </c>
      <c r="N283" s="169">
        <v>14.58</v>
      </c>
      <c r="O283" s="169">
        <v>13.84</v>
      </c>
      <c r="P283" s="169">
        <v>6.68</v>
      </c>
      <c r="Q283" s="169">
        <v>2.2200000000000002</v>
      </c>
      <c r="S283" s="171"/>
      <c r="AB283" s="193"/>
      <c r="AC283" s="193"/>
      <c r="AD283" s="193"/>
      <c r="AE283" s="193"/>
      <c r="AF283" s="193"/>
      <c r="AG283" s="193"/>
      <c r="AH283" s="193"/>
    </row>
    <row r="284" spans="1:34" x14ac:dyDescent="0.35">
      <c r="A284" s="105" t="s">
        <v>407</v>
      </c>
      <c r="B284" s="169">
        <f t="shared" si="8"/>
        <v>18.720000000000002</v>
      </c>
      <c r="C284" s="169">
        <v>1.1200000000000001</v>
      </c>
      <c r="D284" s="169">
        <v>5.52</v>
      </c>
      <c r="E284" s="169">
        <v>8.83</v>
      </c>
      <c r="F284" s="169">
        <v>1.39</v>
      </c>
      <c r="G284" s="169">
        <v>1.17</v>
      </c>
      <c r="H284" s="169">
        <v>0.55000000000000004</v>
      </c>
      <c r="I284" s="170">
        <v>0.14000000000000001</v>
      </c>
      <c r="J284" s="169">
        <f t="shared" si="9"/>
        <v>186.82000000000002</v>
      </c>
      <c r="K284" s="169">
        <v>10.039999999999999</v>
      </c>
      <c r="L284" s="169">
        <v>66.23</v>
      </c>
      <c r="M284" s="169">
        <v>73.680000000000007</v>
      </c>
      <c r="N284" s="169">
        <v>14.76</v>
      </c>
      <c r="O284" s="169">
        <v>14.62</v>
      </c>
      <c r="P284" s="169">
        <v>5.78</v>
      </c>
      <c r="Q284" s="169">
        <v>1.71</v>
      </c>
      <c r="S284" s="171"/>
      <c r="AB284" s="193"/>
      <c r="AC284" s="193"/>
      <c r="AD284" s="193"/>
      <c r="AE284" s="193"/>
      <c r="AF284" s="193"/>
      <c r="AG284" s="193"/>
      <c r="AH284" s="193"/>
    </row>
    <row r="285" spans="1:34" x14ac:dyDescent="0.35">
      <c r="A285" s="105" t="s">
        <v>408</v>
      </c>
      <c r="B285" s="169">
        <f t="shared" si="8"/>
        <v>19.020000000000003</v>
      </c>
      <c r="C285" s="169">
        <v>1.41</v>
      </c>
      <c r="D285" s="169">
        <v>5.28</v>
      </c>
      <c r="E285" s="169">
        <v>9</v>
      </c>
      <c r="F285" s="169">
        <v>1.39</v>
      </c>
      <c r="G285" s="169">
        <v>1.23</v>
      </c>
      <c r="H285" s="169">
        <v>0.56999999999999995</v>
      </c>
      <c r="I285" s="170">
        <v>0.14000000000000001</v>
      </c>
      <c r="J285" s="169">
        <f t="shared" si="9"/>
        <v>192.63000000000002</v>
      </c>
      <c r="K285" s="169">
        <v>14.76</v>
      </c>
      <c r="L285" s="169">
        <v>63.31</v>
      </c>
      <c r="M285" s="169">
        <v>76.61</v>
      </c>
      <c r="N285" s="169">
        <v>14.83</v>
      </c>
      <c r="O285" s="169">
        <v>15.21</v>
      </c>
      <c r="P285" s="169">
        <v>6.29</v>
      </c>
      <c r="Q285" s="169">
        <v>1.62</v>
      </c>
      <c r="S285" s="171"/>
      <c r="AB285" s="193"/>
      <c r="AC285" s="193"/>
      <c r="AD285" s="193"/>
      <c r="AE285" s="193"/>
      <c r="AF285" s="193"/>
      <c r="AG285" s="193"/>
      <c r="AH285" s="193"/>
    </row>
    <row r="286" spans="1:34" x14ac:dyDescent="0.35">
      <c r="A286" s="105" t="s">
        <v>409</v>
      </c>
      <c r="B286" s="169">
        <f t="shared" si="8"/>
        <v>15.85</v>
      </c>
      <c r="C286" s="169">
        <v>0.6</v>
      </c>
      <c r="D286" s="169">
        <v>5.88</v>
      </c>
      <c r="E286" s="169">
        <v>6.27</v>
      </c>
      <c r="F286" s="169">
        <v>1.24</v>
      </c>
      <c r="G286" s="169">
        <v>1.18</v>
      </c>
      <c r="H286" s="169">
        <v>0.53</v>
      </c>
      <c r="I286" s="170">
        <v>0.15</v>
      </c>
      <c r="J286" s="169">
        <f t="shared" si="9"/>
        <v>200.12</v>
      </c>
      <c r="K286" s="169">
        <v>9.1300000000000008</v>
      </c>
      <c r="L286" s="169">
        <v>70.61</v>
      </c>
      <c r="M286" s="169">
        <v>81.349999999999994</v>
      </c>
      <c r="N286" s="169">
        <v>15.78</v>
      </c>
      <c r="O286" s="169">
        <v>14.77</v>
      </c>
      <c r="P286" s="169">
        <v>6.74</v>
      </c>
      <c r="Q286" s="169">
        <v>1.74</v>
      </c>
      <c r="S286" s="171"/>
      <c r="AB286" s="193"/>
      <c r="AC286" s="193"/>
      <c r="AD286" s="193"/>
      <c r="AE286" s="193"/>
      <c r="AF286" s="193"/>
      <c r="AG286" s="193"/>
      <c r="AH286" s="193"/>
    </row>
    <row r="287" spans="1:34" x14ac:dyDescent="0.35">
      <c r="A287" s="105" t="s">
        <v>410</v>
      </c>
      <c r="B287" s="169">
        <f t="shared" si="8"/>
        <v>13.77</v>
      </c>
      <c r="C287" s="169">
        <v>0.47</v>
      </c>
      <c r="D287" s="169">
        <v>5.76</v>
      </c>
      <c r="E287" s="169">
        <v>4.51</v>
      </c>
      <c r="F287" s="169">
        <v>1.24</v>
      </c>
      <c r="G287" s="169">
        <v>1.18</v>
      </c>
      <c r="H287" s="169">
        <v>0.46</v>
      </c>
      <c r="I287" s="170">
        <v>0.15</v>
      </c>
      <c r="J287" s="169">
        <f t="shared" si="9"/>
        <v>187.18</v>
      </c>
      <c r="K287" s="169">
        <v>8.5399999999999991</v>
      </c>
      <c r="L287" s="169">
        <v>69.09</v>
      </c>
      <c r="M287" s="169">
        <v>71.55</v>
      </c>
      <c r="N287" s="169">
        <v>15.87</v>
      </c>
      <c r="O287" s="169">
        <v>14.14</v>
      </c>
      <c r="P287" s="169">
        <v>6.15</v>
      </c>
      <c r="Q287" s="169">
        <v>1.84</v>
      </c>
      <c r="S287" s="171"/>
      <c r="AB287" s="193"/>
      <c r="AC287" s="193"/>
      <c r="AD287" s="193"/>
      <c r="AE287" s="193"/>
      <c r="AF287" s="193"/>
      <c r="AG287" s="193"/>
      <c r="AH287" s="193"/>
    </row>
    <row r="288" spans="1:34" x14ac:dyDescent="0.35">
      <c r="A288" s="105" t="s">
        <v>411</v>
      </c>
      <c r="B288" s="169">
        <f t="shared" si="8"/>
        <v>13.050000000000002</v>
      </c>
      <c r="C288" s="169">
        <v>0.46</v>
      </c>
      <c r="D288" s="169">
        <v>5.75</v>
      </c>
      <c r="E288" s="169">
        <v>3.84</v>
      </c>
      <c r="F288" s="169">
        <v>1.24</v>
      </c>
      <c r="G288" s="169">
        <v>1.23</v>
      </c>
      <c r="H288" s="169">
        <v>0.39</v>
      </c>
      <c r="I288" s="170">
        <v>0.14000000000000001</v>
      </c>
      <c r="J288" s="169">
        <f t="shared" si="9"/>
        <v>190.79999999999998</v>
      </c>
      <c r="K288" s="169">
        <v>7.73</v>
      </c>
      <c r="L288" s="169">
        <v>68.959999999999994</v>
      </c>
      <c r="M288" s="169">
        <v>75.41</v>
      </c>
      <c r="N288" s="169">
        <v>16.09</v>
      </c>
      <c r="O288" s="169">
        <v>14.91</v>
      </c>
      <c r="P288" s="169">
        <v>5.97</v>
      </c>
      <c r="Q288" s="169">
        <v>1.73</v>
      </c>
      <c r="S288" s="171"/>
      <c r="AB288" s="193"/>
      <c r="AC288" s="193"/>
      <c r="AD288" s="193"/>
      <c r="AE288" s="193"/>
      <c r="AF288" s="193"/>
      <c r="AG288" s="193"/>
      <c r="AH288" s="193"/>
    </row>
    <row r="289" spans="1:34" x14ac:dyDescent="0.35">
      <c r="A289" s="105" t="s">
        <v>412</v>
      </c>
      <c r="B289" s="169">
        <f t="shared" si="8"/>
        <v>13.190000000000001</v>
      </c>
      <c r="C289" s="169">
        <v>0.4</v>
      </c>
      <c r="D289" s="169">
        <v>5.86</v>
      </c>
      <c r="E289" s="169">
        <v>3.93</v>
      </c>
      <c r="F289" s="169">
        <v>1.25</v>
      </c>
      <c r="G289" s="169">
        <v>1.23</v>
      </c>
      <c r="H289" s="169">
        <v>0.35</v>
      </c>
      <c r="I289" s="170">
        <v>0.17</v>
      </c>
      <c r="J289" s="169">
        <f t="shared" si="9"/>
        <v>190.71</v>
      </c>
      <c r="K289" s="169">
        <v>6.81</v>
      </c>
      <c r="L289" s="169">
        <v>70.349999999999994</v>
      </c>
      <c r="M289" s="169">
        <v>73.97</v>
      </c>
      <c r="N289" s="169">
        <v>16.899999999999999</v>
      </c>
      <c r="O289" s="169">
        <v>15.12</v>
      </c>
      <c r="P289" s="169">
        <v>5.52</v>
      </c>
      <c r="Q289" s="169">
        <v>2.04</v>
      </c>
      <c r="S289" s="171"/>
      <c r="AB289" s="193"/>
      <c r="AC289" s="193"/>
      <c r="AD289" s="193"/>
      <c r="AE289" s="193"/>
      <c r="AF289" s="193"/>
      <c r="AG289" s="193"/>
      <c r="AH289" s="193"/>
    </row>
    <row r="290" spans="1:34" x14ac:dyDescent="0.35">
      <c r="A290" s="105" t="s">
        <v>413</v>
      </c>
      <c r="B290" s="169">
        <f t="shared" si="8"/>
        <v>13.13</v>
      </c>
      <c r="C290" s="169">
        <v>0.41</v>
      </c>
      <c r="D290" s="169">
        <v>5.83</v>
      </c>
      <c r="E290" s="169">
        <v>3.75</v>
      </c>
      <c r="F290" s="169">
        <v>1.25</v>
      </c>
      <c r="G290" s="169">
        <v>1.29</v>
      </c>
      <c r="H290" s="169">
        <v>0.45</v>
      </c>
      <c r="I290" s="170">
        <v>0.15</v>
      </c>
      <c r="J290" s="169">
        <f t="shared" si="9"/>
        <v>191.03</v>
      </c>
      <c r="K290" s="169">
        <v>6.75</v>
      </c>
      <c r="L290" s="169">
        <v>69.94</v>
      </c>
      <c r="M290" s="169">
        <v>73.819999999999993</v>
      </c>
      <c r="N290" s="169">
        <v>17.079999999999998</v>
      </c>
      <c r="O290" s="169">
        <v>15.43</v>
      </c>
      <c r="P290" s="169">
        <v>6.27</v>
      </c>
      <c r="Q290" s="169">
        <v>1.74</v>
      </c>
      <c r="S290" s="171"/>
      <c r="AB290" s="193"/>
      <c r="AC290" s="193"/>
      <c r="AD290" s="193"/>
      <c r="AE290" s="193"/>
      <c r="AF290" s="193"/>
      <c r="AG290" s="193"/>
      <c r="AH290" s="193"/>
    </row>
    <row r="291" spans="1:34" x14ac:dyDescent="0.35">
      <c r="A291" s="105" t="s">
        <v>414</v>
      </c>
      <c r="B291" s="169">
        <f t="shared" si="8"/>
        <v>13.850000000000001</v>
      </c>
      <c r="C291" s="169">
        <v>0.71</v>
      </c>
      <c r="D291" s="169">
        <v>5.94</v>
      </c>
      <c r="E291" s="169">
        <v>4.0599999999999996</v>
      </c>
      <c r="F291" s="169">
        <v>1.25</v>
      </c>
      <c r="G291" s="169">
        <v>1.21</v>
      </c>
      <c r="H291" s="169">
        <v>0.56999999999999995</v>
      </c>
      <c r="I291" s="170">
        <v>0.11</v>
      </c>
      <c r="J291" s="169">
        <f t="shared" si="9"/>
        <v>193.5</v>
      </c>
      <c r="K291" s="169">
        <v>9.0299999999999994</v>
      </c>
      <c r="L291" s="169">
        <v>71.23</v>
      </c>
      <c r="M291" s="169">
        <v>72.709999999999994</v>
      </c>
      <c r="N291" s="169">
        <v>17.350000000000001</v>
      </c>
      <c r="O291" s="169">
        <v>14.45</v>
      </c>
      <c r="P291" s="169">
        <v>7.43</v>
      </c>
      <c r="Q291" s="169">
        <v>1.3</v>
      </c>
      <c r="S291" s="171"/>
      <c r="AB291" s="193"/>
      <c r="AC291" s="193"/>
      <c r="AD291" s="193"/>
      <c r="AE291" s="193"/>
      <c r="AF291" s="193"/>
      <c r="AG291" s="193"/>
      <c r="AH291" s="193"/>
    </row>
    <row r="292" spans="1:34" x14ac:dyDescent="0.35">
      <c r="A292" s="105" t="s">
        <v>415</v>
      </c>
      <c r="B292" s="169">
        <f t="shared" si="8"/>
        <v>15.629999999999999</v>
      </c>
      <c r="C292" s="169">
        <v>0.62</v>
      </c>
      <c r="D292" s="169">
        <v>5.84</v>
      </c>
      <c r="E292" s="169">
        <v>6.01</v>
      </c>
      <c r="F292" s="169">
        <v>1.48</v>
      </c>
      <c r="G292" s="169">
        <v>0.99</v>
      </c>
      <c r="H292" s="169">
        <v>0.61</v>
      </c>
      <c r="I292" s="170">
        <v>0.08</v>
      </c>
      <c r="J292" s="169">
        <f t="shared" si="9"/>
        <v>187.32999999999998</v>
      </c>
      <c r="K292" s="169">
        <v>7.47</v>
      </c>
      <c r="L292" s="169">
        <v>70.12</v>
      </c>
      <c r="M292" s="169">
        <v>73.86</v>
      </c>
      <c r="N292" s="169">
        <v>16.5</v>
      </c>
      <c r="O292" s="169">
        <v>11.76</v>
      </c>
      <c r="P292" s="169">
        <v>6.71</v>
      </c>
      <c r="Q292" s="169">
        <v>0.91</v>
      </c>
      <c r="S292" s="171"/>
      <c r="AB292" s="193"/>
      <c r="AC292" s="193"/>
      <c r="AD292" s="193"/>
      <c r="AE292" s="193"/>
      <c r="AF292" s="193"/>
      <c r="AG292" s="193"/>
      <c r="AH292" s="193"/>
    </row>
    <row r="293" spans="1:34" x14ac:dyDescent="0.35">
      <c r="A293" s="105" t="s">
        <v>416</v>
      </c>
      <c r="B293" s="169">
        <f t="shared" si="8"/>
        <v>17.200000000000003</v>
      </c>
      <c r="C293" s="169">
        <v>0.94</v>
      </c>
      <c r="D293" s="169">
        <v>5.88</v>
      </c>
      <c r="E293" s="169">
        <v>7.11</v>
      </c>
      <c r="F293" s="169">
        <v>1.48</v>
      </c>
      <c r="G293" s="169">
        <v>1.02</v>
      </c>
      <c r="H293" s="169">
        <v>0.67</v>
      </c>
      <c r="I293" s="170">
        <v>0.1</v>
      </c>
      <c r="J293" s="169">
        <f t="shared" si="9"/>
        <v>189.76000000000002</v>
      </c>
      <c r="K293" s="169">
        <v>8.34</v>
      </c>
      <c r="L293" s="169">
        <v>70.53</v>
      </c>
      <c r="M293" s="169">
        <v>73.63</v>
      </c>
      <c r="N293" s="169">
        <v>16.68</v>
      </c>
      <c r="O293" s="169">
        <v>12.09</v>
      </c>
      <c r="P293" s="169">
        <v>7.31</v>
      </c>
      <c r="Q293" s="169">
        <v>1.18</v>
      </c>
      <c r="S293" s="171"/>
      <c r="AB293" s="193"/>
      <c r="AC293" s="193"/>
      <c r="AD293" s="193"/>
      <c r="AE293" s="193"/>
      <c r="AF293" s="193"/>
      <c r="AG293" s="193"/>
      <c r="AH293" s="193"/>
    </row>
    <row r="294" spans="1:34" x14ac:dyDescent="0.35">
      <c r="A294" s="105" t="s">
        <v>417</v>
      </c>
      <c r="B294" s="169">
        <f t="shared" si="8"/>
        <v>17.959999999999997</v>
      </c>
      <c r="C294" s="169">
        <v>0.73</v>
      </c>
      <c r="D294" s="169">
        <v>5.76</v>
      </c>
      <c r="E294" s="169">
        <v>8.09</v>
      </c>
      <c r="F294" s="169">
        <v>1.48</v>
      </c>
      <c r="G294" s="169">
        <v>1.1299999999999999</v>
      </c>
      <c r="H294" s="169">
        <v>0.63</v>
      </c>
      <c r="I294" s="170">
        <v>0.14000000000000001</v>
      </c>
      <c r="J294" s="169">
        <f t="shared" si="9"/>
        <v>187.33</v>
      </c>
      <c r="K294" s="169">
        <v>6.99</v>
      </c>
      <c r="L294" s="169">
        <v>69.12</v>
      </c>
      <c r="M294" s="169">
        <v>73.84</v>
      </c>
      <c r="N294" s="169">
        <v>16.739999999999998</v>
      </c>
      <c r="O294" s="169">
        <v>12.4</v>
      </c>
      <c r="P294" s="169">
        <v>6.56</v>
      </c>
      <c r="Q294" s="169">
        <v>1.68</v>
      </c>
      <c r="S294" s="171"/>
      <c r="AB294" s="193"/>
      <c r="AC294" s="193"/>
      <c r="AD294" s="193"/>
      <c r="AE294" s="193"/>
      <c r="AF294" s="193"/>
      <c r="AG294" s="193"/>
      <c r="AH294" s="193"/>
    </row>
    <row r="295" spans="1:34" x14ac:dyDescent="0.35">
      <c r="A295" s="105" t="s">
        <v>418</v>
      </c>
      <c r="B295" s="169">
        <f t="shared" si="8"/>
        <v>19.2</v>
      </c>
      <c r="C295" s="169">
        <v>0.85</v>
      </c>
      <c r="D295" s="169">
        <v>5.71</v>
      </c>
      <c r="E295" s="169">
        <v>9.43</v>
      </c>
      <c r="F295" s="169">
        <v>1.46</v>
      </c>
      <c r="G295" s="169">
        <v>1.05</v>
      </c>
      <c r="H295" s="169">
        <v>0.59</v>
      </c>
      <c r="I295" s="170">
        <v>0.11</v>
      </c>
      <c r="J295" s="169">
        <f t="shared" si="9"/>
        <v>186.10999999999999</v>
      </c>
      <c r="K295" s="169">
        <v>6.83</v>
      </c>
      <c r="L295" s="169">
        <v>68.53</v>
      </c>
      <c r="M295" s="169">
        <v>76.05</v>
      </c>
      <c r="N295" s="169">
        <v>15.38</v>
      </c>
      <c r="O295" s="169">
        <v>12.01</v>
      </c>
      <c r="P295" s="169">
        <v>5.94</v>
      </c>
      <c r="Q295" s="169">
        <v>1.37</v>
      </c>
      <c r="S295" s="171"/>
      <c r="AB295" s="193"/>
      <c r="AC295" s="193"/>
      <c r="AD295" s="193"/>
      <c r="AE295" s="193"/>
      <c r="AF295" s="193"/>
      <c r="AG295" s="193"/>
      <c r="AH295" s="193"/>
    </row>
    <row r="296" spans="1:34" x14ac:dyDescent="0.35">
      <c r="A296" s="105" t="s">
        <v>419</v>
      </c>
      <c r="B296" s="169">
        <f t="shared" si="8"/>
        <v>16.530000000000005</v>
      </c>
      <c r="C296" s="169">
        <v>0.54</v>
      </c>
      <c r="D296" s="169">
        <v>5.4</v>
      </c>
      <c r="E296" s="169">
        <v>7.36</v>
      </c>
      <c r="F296" s="169">
        <v>1.46</v>
      </c>
      <c r="G296" s="169">
        <v>0.98</v>
      </c>
      <c r="H296" s="169">
        <v>0.6</v>
      </c>
      <c r="I296" s="170">
        <v>0.19</v>
      </c>
      <c r="J296" s="169">
        <f t="shared" si="9"/>
        <v>181.37999999999997</v>
      </c>
      <c r="K296" s="169">
        <v>5.86</v>
      </c>
      <c r="L296" s="169">
        <v>64.819999999999993</v>
      </c>
      <c r="M296" s="169">
        <v>74.3</v>
      </c>
      <c r="N296" s="169">
        <v>15.54</v>
      </c>
      <c r="O296" s="169">
        <v>12.54</v>
      </c>
      <c r="P296" s="169">
        <v>6.1</v>
      </c>
      <c r="Q296" s="169">
        <v>2.2200000000000002</v>
      </c>
      <c r="S296" s="171"/>
      <c r="AB296" s="193"/>
      <c r="AC296" s="193"/>
      <c r="AD296" s="193"/>
      <c r="AE296" s="193"/>
      <c r="AF296" s="193"/>
      <c r="AG296" s="193"/>
      <c r="AH296" s="193"/>
    </row>
    <row r="297" spans="1:34" x14ac:dyDescent="0.35">
      <c r="A297" s="105" t="s">
        <v>420</v>
      </c>
      <c r="B297" s="169">
        <f t="shared" si="8"/>
        <v>16.350000000000001</v>
      </c>
      <c r="C297" s="169">
        <v>0.48</v>
      </c>
      <c r="D297" s="169">
        <v>5.32</v>
      </c>
      <c r="E297" s="169">
        <v>7.19</v>
      </c>
      <c r="F297" s="169">
        <v>1.46</v>
      </c>
      <c r="G297" s="169">
        <v>0.96</v>
      </c>
      <c r="H297" s="169">
        <v>0.72</v>
      </c>
      <c r="I297" s="170">
        <v>0.22</v>
      </c>
      <c r="J297" s="169">
        <f t="shared" si="9"/>
        <v>180.74</v>
      </c>
      <c r="K297" s="169">
        <v>6</v>
      </c>
      <c r="L297" s="169">
        <v>63.83</v>
      </c>
      <c r="M297" s="169">
        <v>72.94</v>
      </c>
      <c r="N297" s="169">
        <v>15.58</v>
      </c>
      <c r="O297" s="169">
        <v>12</v>
      </c>
      <c r="P297" s="169">
        <v>7.74</v>
      </c>
      <c r="Q297" s="169">
        <v>2.65</v>
      </c>
      <c r="S297" s="171"/>
      <c r="AB297" s="193"/>
      <c r="AC297" s="193"/>
      <c r="AD297" s="193"/>
      <c r="AE297" s="193"/>
      <c r="AF297" s="193"/>
      <c r="AG297" s="193"/>
      <c r="AH297" s="193"/>
    </row>
    <row r="298" spans="1:34" x14ac:dyDescent="0.35">
      <c r="A298" s="105" t="s">
        <v>421</v>
      </c>
      <c r="B298" s="169">
        <f t="shared" si="8"/>
        <v>15.420000000000002</v>
      </c>
      <c r="C298" s="169">
        <v>0.48</v>
      </c>
      <c r="D298" s="169">
        <v>5.85</v>
      </c>
      <c r="E298" s="169">
        <v>6.02</v>
      </c>
      <c r="F298" s="169">
        <v>1.33</v>
      </c>
      <c r="G298" s="169">
        <v>1.05</v>
      </c>
      <c r="H298" s="169">
        <v>0.55000000000000004</v>
      </c>
      <c r="I298" s="170">
        <v>0.14000000000000001</v>
      </c>
      <c r="J298" s="169">
        <f t="shared" si="9"/>
        <v>192.3</v>
      </c>
      <c r="K298" s="169">
        <v>7.1</v>
      </c>
      <c r="L298" s="169">
        <v>70.23</v>
      </c>
      <c r="M298" s="169">
        <v>76.47</v>
      </c>
      <c r="N298" s="169">
        <v>16.940000000000001</v>
      </c>
      <c r="O298" s="169">
        <v>12.96</v>
      </c>
      <c r="P298" s="169">
        <v>6.95</v>
      </c>
      <c r="Q298" s="169">
        <v>1.65</v>
      </c>
      <c r="S298" s="171"/>
      <c r="AB298" s="193"/>
      <c r="AC298" s="193"/>
      <c r="AD298" s="193"/>
      <c r="AE298" s="193"/>
      <c r="AF298" s="193"/>
      <c r="AG298" s="193"/>
      <c r="AH298" s="193"/>
    </row>
    <row r="299" spans="1:34" x14ac:dyDescent="0.35">
      <c r="A299" s="105" t="s">
        <v>422</v>
      </c>
      <c r="B299" s="169">
        <f t="shared" si="8"/>
        <v>14.11</v>
      </c>
      <c r="C299" s="169">
        <v>0.38</v>
      </c>
      <c r="D299" s="169">
        <v>5.71</v>
      </c>
      <c r="E299" s="169">
        <v>5.0199999999999996</v>
      </c>
      <c r="F299" s="169">
        <v>1.33</v>
      </c>
      <c r="G299" s="169">
        <v>1.04</v>
      </c>
      <c r="H299" s="169">
        <v>0.44</v>
      </c>
      <c r="I299" s="170">
        <v>0.19</v>
      </c>
      <c r="J299" s="169">
        <f t="shared" si="9"/>
        <v>182.95999999999998</v>
      </c>
      <c r="K299" s="169">
        <v>6.31</v>
      </c>
      <c r="L299" s="169">
        <v>68.569999999999993</v>
      </c>
      <c r="M299" s="169">
        <v>70.510000000000005</v>
      </c>
      <c r="N299" s="169">
        <v>17.07</v>
      </c>
      <c r="O299" s="169">
        <v>12.41</v>
      </c>
      <c r="P299" s="169">
        <v>5.82</v>
      </c>
      <c r="Q299" s="169">
        <v>2.27</v>
      </c>
      <c r="S299" s="171"/>
      <c r="AB299" s="193"/>
      <c r="AC299" s="193"/>
      <c r="AD299" s="193"/>
      <c r="AE299" s="193"/>
      <c r="AF299" s="193"/>
      <c r="AG299" s="193"/>
      <c r="AH299" s="193"/>
    </row>
    <row r="300" spans="1:34" x14ac:dyDescent="0.35">
      <c r="A300" s="105" t="s">
        <v>423</v>
      </c>
      <c r="B300" s="169">
        <f t="shared" si="8"/>
        <v>13.040000000000001</v>
      </c>
      <c r="C300" s="169">
        <v>0.39</v>
      </c>
      <c r="D300" s="169">
        <v>5.6</v>
      </c>
      <c r="E300" s="169">
        <v>4.33</v>
      </c>
      <c r="F300" s="169">
        <v>1.33</v>
      </c>
      <c r="G300" s="169">
        <v>0.72</v>
      </c>
      <c r="H300" s="169">
        <v>0.51</v>
      </c>
      <c r="I300" s="170">
        <v>0.16</v>
      </c>
      <c r="J300" s="169">
        <f t="shared" si="9"/>
        <v>188.67</v>
      </c>
      <c r="K300" s="169">
        <v>6.36</v>
      </c>
      <c r="L300" s="169">
        <v>67.239999999999995</v>
      </c>
      <c r="M300" s="169">
        <v>79.63</v>
      </c>
      <c r="N300" s="169">
        <v>17.22</v>
      </c>
      <c r="O300" s="169">
        <v>8.74</v>
      </c>
      <c r="P300" s="169">
        <v>7.6</v>
      </c>
      <c r="Q300" s="169">
        <v>1.88</v>
      </c>
      <c r="S300" s="171"/>
      <c r="AB300" s="193"/>
      <c r="AC300" s="193"/>
      <c r="AD300" s="193"/>
      <c r="AE300" s="193"/>
      <c r="AF300" s="193"/>
      <c r="AG300" s="193"/>
      <c r="AH300" s="193"/>
    </row>
    <row r="301" spans="1:34" x14ac:dyDescent="0.35">
      <c r="A301" s="105" t="s">
        <v>424</v>
      </c>
      <c r="B301" s="169">
        <f t="shared" si="8"/>
        <v>12.620000000000001</v>
      </c>
      <c r="C301" s="169">
        <v>0.4</v>
      </c>
      <c r="D301" s="169">
        <v>5.39</v>
      </c>
      <c r="E301" s="169">
        <v>4.05</v>
      </c>
      <c r="F301" s="169">
        <v>1.28</v>
      </c>
      <c r="G301" s="169">
        <v>0.88</v>
      </c>
      <c r="H301" s="169">
        <v>0.48</v>
      </c>
      <c r="I301" s="170">
        <v>0.14000000000000001</v>
      </c>
      <c r="J301" s="169">
        <f t="shared" si="9"/>
        <v>184.23999999999998</v>
      </c>
      <c r="K301" s="169">
        <v>6.35</v>
      </c>
      <c r="L301" s="169">
        <v>64.680000000000007</v>
      </c>
      <c r="M301" s="169">
        <v>75.84</v>
      </c>
      <c r="N301" s="169">
        <v>17.28</v>
      </c>
      <c r="O301" s="169">
        <v>10.92</v>
      </c>
      <c r="P301" s="169">
        <v>7.5</v>
      </c>
      <c r="Q301" s="169">
        <v>1.67</v>
      </c>
      <c r="S301" s="171"/>
      <c r="AB301" s="193"/>
      <c r="AC301" s="193"/>
      <c r="AD301" s="193"/>
      <c r="AE301" s="193"/>
      <c r="AF301" s="193"/>
      <c r="AG301" s="193"/>
      <c r="AH301" s="193"/>
    </row>
    <row r="302" spans="1:34" x14ac:dyDescent="0.35">
      <c r="A302" s="105" t="s">
        <v>425</v>
      </c>
      <c r="B302" s="169">
        <f t="shared" si="8"/>
        <v>12.36</v>
      </c>
      <c r="C302" s="169">
        <v>0.4</v>
      </c>
      <c r="D302" s="169">
        <v>5.52</v>
      </c>
      <c r="E302" s="169">
        <v>3.44</v>
      </c>
      <c r="F302" s="169">
        <v>1.28</v>
      </c>
      <c r="G302" s="169">
        <v>0.98</v>
      </c>
      <c r="H302" s="169">
        <v>0.61</v>
      </c>
      <c r="I302" s="170">
        <v>0.13</v>
      </c>
      <c r="J302" s="169">
        <f t="shared" si="9"/>
        <v>183.04</v>
      </c>
      <c r="K302" s="169">
        <v>6.27</v>
      </c>
      <c r="L302" s="169">
        <v>66.27</v>
      </c>
      <c r="M302" s="169">
        <v>71.11</v>
      </c>
      <c r="N302" s="169">
        <v>17.38</v>
      </c>
      <c r="O302" s="169">
        <v>11.9</v>
      </c>
      <c r="P302" s="169">
        <v>8.5299999999999994</v>
      </c>
      <c r="Q302" s="169">
        <v>1.58</v>
      </c>
      <c r="S302" s="171"/>
      <c r="AB302" s="193"/>
      <c r="AC302" s="193"/>
      <c r="AD302" s="193"/>
      <c r="AE302" s="193"/>
      <c r="AF302" s="193"/>
      <c r="AG302" s="193"/>
      <c r="AH302" s="193"/>
    </row>
    <row r="303" spans="1:34" x14ac:dyDescent="0.35">
      <c r="A303" s="105" t="s">
        <v>426</v>
      </c>
      <c r="B303" s="169">
        <f t="shared" si="8"/>
        <v>12.899999999999999</v>
      </c>
      <c r="C303" s="169">
        <v>0.43</v>
      </c>
      <c r="D303" s="169">
        <v>5.87</v>
      </c>
      <c r="E303" s="169">
        <v>3.52</v>
      </c>
      <c r="F303" s="169">
        <v>1.28</v>
      </c>
      <c r="G303" s="169">
        <v>1.07</v>
      </c>
      <c r="H303" s="169">
        <v>0.62</v>
      </c>
      <c r="I303" s="170">
        <v>0.11</v>
      </c>
      <c r="J303" s="169">
        <f t="shared" si="9"/>
        <v>178.60999999999999</v>
      </c>
      <c r="K303" s="169">
        <v>5.44</v>
      </c>
      <c r="L303" s="169">
        <v>70.430000000000007</v>
      </c>
      <c r="M303" s="169">
        <v>63</v>
      </c>
      <c r="N303" s="169">
        <v>17.600000000000001</v>
      </c>
      <c r="O303" s="169">
        <v>12.86</v>
      </c>
      <c r="P303" s="169">
        <v>7.94</v>
      </c>
      <c r="Q303" s="169">
        <v>1.34</v>
      </c>
      <c r="S303" s="171"/>
      <c r="AB303" s="193"/>
      <c r="AC303" s="193"/>
      <c r="AD303" s="193"/>
      <c r="AE303" s="193"/>
      <c r="AF303" s="193"/>
      <c r="AG303" s="193"/>
      <c r="AH303" s="193"/>
    </row>
    <row r="304" spans="1:34" x14ac:dyDescent="0.35">
      <c r="A304" s="105" t="s">
        <v>427</v>
      </c>
      <c r="B304" s="169">
        <f t="shared" si="8"/>
        <v>16</v>
      </c>
      <c r="C304" s="169">
        <v>0.48</v>
      </c>
      <c r="D304" s="169">
        <v>5.83</v>
      </c>
      <c r="E304" s="169">
        <v>6.19</v>
      </c>
      <c r="F304" s="169">
        <v>1.6</v>
      </c>
      <c r="G304" s="169">
        <v>1.1399999999999999</v>
      </c>
      <c r="H304" s="169">
        <v>0.65</v>
      </c>
      <c r="I304" s="170">
        <v>0.11</v>
      </c>
      <c r="J304" s="169">
        <f t="shared" si="9"/>
        <v>189.79999999999998</v>
      </c>
      <c r="K304" s="169">
        <v>5.88</v>
      </c>
      <c r="L304" s="169">
        <v>69.989999999999995</v>
      </c>
      <c r="M304" s="169">
        <v>74.19</v>
      </c>
      <c r="N304" s="169">
        <v>17.89</v>
      </c>
      <c r="O304" s="169">
        <v>13.67</v>
      </c>
      <c r="P304" s="169">
        <v>6.91</v>
      </c>
      <c r="Q304" s="169">
        <v>1.27</v>
      </c>
      <c r="S304" s="171"/>
      <c r="AB304" s="193"/>
      <c r="AC304" s="193"/>
      <c r="AD304" s="193"/>
      <c r="AE304" s="193"/>
      <c r="AF304" s="193"/>
      <c r="AG304" s="193"/>
      <c r="AH304" s="193"/>
    </row>
    <row r="305" spans="1:34" x14ac:dyDescent="0.35">
      <c r="A305" s="105" t="s">
        <v>428</v>
      </c>
      <c r="B305" s="169">
        <f t="shared" si="8"/>
        <v>16.670000000000002</v>
      </c>
      <c r="C305" s="169">
        <v>0.66</v>
      </c>
      <c r="D305" s="169">
        <v>5.0199999999999996</v>
      </c>
      <c r="E305" s="169">
        <v>7.57</v>
      </c>
      <c r="F305" s="169">
        <v>1.6</v>
      </c>
      <c r="G305" s="169">
        <v>1.1000000000000001</v>
      </c>
      <c r="H305" s="169">
        <v>0.55000000000000004</v>
      </c>
      <c r="I305" s="170">
        <v>0.17</v>
      </c>
      <c r="J305" s="169">
        <f t="shared" si="9"/>
        <v>178.13</v>
      </c>
      <c r="K305" s="169">
        <v>5.73</v>
      </c>
      <c r="L305" s="169">
        <v>60.24</v>
      </c>
      <c r="M305" s="169">
        <v>73.25</v>
      </c>
      <c r="N305" s="169">
        <v>18.010000000000002</v>
      </c>
      <c r="O305" s="169">
        <v>12.97</v>
      </c>
      <c r="P305" s="169">
        <v>5.93</v>
      </c>
      <c r="Q305" s="169">
        <v>2</v>
      </c>
      <c r="S305" s="171"/>
      <c r="AB305" s="193"/>
      <c r="AC305" s="193"/>
      <c r="AD305" s="193"/>
      <c r="AE305" s="193"/>
      <c r="AF305" s="193"/>
      <c r="AG305" s="193"/>
      <c r="AH305" s="193"/>
    </row>
    <row r="306" spans="1:34" x14ac:dyDescent="0.35">
      <c r="A306" s="105" t="s">
        <v>429</v>
      </c>
      <c r="B306" s="169">
        <f t="shared" si="8"/>
        <v>18.670000000000002</v>
      </c>
      <c r="C306" s="169">
        <v>0.63</v>
      </c>
      <c r="D306" s="169">
        <v>5.92</v>
      </c>
      <c r="E306" s="169">
        <v>8.5</v>
      </c>
      <c r="F306" s="169">
        <v>1.6</v>
      </c>
      <c r="G306" s="169">
        <v>1.1200000000000001</v>
      </c>
      <c r="H306" s="169">
        <v>0.74</v>
      </c>
      <c r="I306" s="170">
        <v>0.16</v>
      </c>
      <c r="J306" s="169">
        <f t="shared" si="9"/>
        <v>189.93</v>
      </c>
      <c r="K306" s="169">
        <v>6.03</v>
      </c>
      <c r="L306" s="169">
        <v>71</v>
      </c>
      <c r="M306" s="169">
        <v>73</v>
      </c>
      <c r="N306" s="169">
        <v>18.079999999999998</v>
      </c>
      <c r="O306" s="169">
        <v>12.06</v>
      </c>
      <c r="P306" s="169">
        <v>7.82</v>
      </c>
      <c r="Q306" s="169">
        <v>1.94</v>
      </c>
      <c r="S306" s="171"/>
      <c r="AB306" s="193"/>
      <c r="AC306" s="193"/>
      <c r="AD306" s="193"/>
      <c r="AE306" s="193"/>
      <c r="AF306" s="193"/>
      <c r="AG306" s="193"/>
      <c r="AH306" s="193"/>
    </row>
    <row r="307" spans="1:34" x14ac:dyDescent="0.35">
      <c r="A307" s="105" t="s">
        <v>430</v>
      </c>
      <c r="B307" s="169">
        <f t="shared" si="8"/>
        <v>17.46</v>
      </c>
      <c r="C307" s="169">
        <v>0.79</v>
      </c>
      <c r="D307" s="169">
        <v>5.56</v>
      </c>
      <c r="E307" s="169">
        <v>7.34</v>
      </c>
      <c r="F307" s="169">
        <v>1.65</v>
      </c>
      <c r="G307" s="169">
        <v>1.1200000000000001</v>
      </c>
      <c r="H307" s="169">
        <v>0.88</v>
      </c>
      <c r="I307" s="170">
        <v>0.12</v>
      </c>
      <c r="J307" s="169">
        <f t="shared" si="9"/>
        <v>180.33</v>
      </c>
      <c r="K307" s="169">
        <v>7.86</v>
      </c>
      <c r="L307" s="169">
        <v>66.78</v>
      </c>
      <c r="M307" s="169">
        <v>65.150000000000006</v>
      </c>
      <c r="N307" s="169">
        <v>17.64</v>
      </c>
      <c r="O307" s="169">
        <v>12.68</v>
      </c>
      <c r="P307" s="169">
        <v>8.7899999999999991</v>
      </c>
      <c r="Q307" s="169">
        <v>1.43</v>
      </c>
      <c r="S307" s="171"/>
      <c r="AB307" s="193"/>
      <c r="AC307" s="193"/>
      <c r="AD307" s="193"/>
      <c r="AE307" s="193"/>
      <c r="AF307" s="193"/>
      <c r="AG307" s="193"/>
      <c r="AH307" s="193"/>
    </row>
    <row r="308" spans="1:34" x14ac:dyDescent="0.35">
      <c r="A308" s="105" t="s">
        <v>431</v>
      </c>
      <c r="B308" s="169">
        <f t="shared" si="8"/>
        <v>17.27</v>
      </c>
      <c r="C308" s="169">
        <v>0.64</v>
      </c>
      <c r="D308" s="169">
        <v>5.36</v>
      </c>
      <c r="E308" s="169">
        <v>7.6</v>
      </c>
      <c r="F308" s="169">
        <v>1.65</v>
      </c>
      <c r="G308" s="169">
        <v>0.89</v>
      </c>
      <c r="H308" s="169">
        <v>0.95</v>
      </c>
      <c r="I308" s="170">
        <v>0.18</v>
      </c>
      <c r="J308" s="169">
        <f t="shared" si="9"/>
        <v>185.05999999999997</v>
      </c>
      <c r="K308" s="169">
        <v>6.92</v>
      </c>
      <c r="L308" s="169">
        <v>64.260000000000005</v>
      </c>
      <c r="M308" s="169">
        <v>72.819999999999993</v>
      </c>
      <c r="N308" s="169">
        <v>17.73</v>
      </c>
      <c r="O308" s="169">
        <v>11.67</v>
      </c>
      <c r="P308" s="169">
        <v>9.51</v>
      </c>
      <c r="Q308" s="169">
        <v>2.15</v>
      </c>
      <c r="S308" s="171"/>
      <c r="AB308" s="193"/>
      <c r="AC308" s="193"/>
      <c r="AD308" s="193"/>
      <c r="AE308" s="193"/>
      <c r="AF308" s="193"/>
      <c r="AG308" s="193"/>
      <c r="AH308" s="193"/>
    </row>
    <row r="309" spans="1:34" x14ac:dyDescent="0.35">
      <c r="A309" s="105" t="s">
        <v>432</v>
      </c>
      <c r="B309" s="169">
        <f t="shared" si="8"/>
        <v>16.899999999999999</v>
      </c>
      <c r="C309" s="169">
        <v>0.49</v>
      </c>
      <c r="D309" s="169">
        <v>5.34</v>
      </c>
      <c r="E309" s="169">
        <v>7.64</v>
      </c>
      <c r="F309" s="169">
        <v>1.65</v>
      </c>
      <c r="G309" s="169">
        <v>0.76</v>
      </c>
      <c r="H309" s="169">
        <v>0.82</v>
      </c>
      <c r="I309" s="170">
        <v>0.2</v>
      </c>
      <c r="J309" s="169">
        <f t="shared" si="9"/>
        <v>181.20000000000002</v>
      </c>
      <c r="K309" s="169">
        <v>5.98</v>
      </c>
      <c r="L309" s="169">
        <v>64.02</v>
      </c>
      <c r="M309" s="169">
        <v>72.69</v>
      </c>
      <c r="N309" s="169">
        <v>17.71</v>
      </c>
      <c r="O309" s="169">
        <v>9.6</v>
      </c>
      <c r="P309" s="169">
        <v>8.8000000000000007</v>
      </c>
      <c r="Q309" s="169">
        <v>2.4</v>
      </c>
      <c r="S309" s="171"/>
      <c r="AB309" s="193"/>
      <c r="AC309" s="193"/>
      <c r="AD309" s="193"/>
      <c r="AE309" s="193"/>
      <c r="AF309" s="193"/>
      <c r="AG309" s="193"/>
      <c r="AH309" s="193"/>
    </row>
    <row r="310" spans="1:34" x14ac:dyDescent="0.35">
      <c r="A310" s="105" t="s">
        <v>433</v>
      </c>
      <c r="B310" s="169">
        <f t="shared" si="8"/>
        <v>11.34</v>
      </c>
      <c r="C310" s="169">
        <v>0.4</v>
      </c>
      <c r="D310" s="169">
        <v>3.27</v>
      </c>
      <c r="E310" s="169">
        <v>4.78</v>
      </c>
      <c r="F310" s="169">
        <v>1.32</v>
      </c>
      <c r="G310" s="169">
        <v>0.85</v>
      </c>
      <c r="H310" s="169">
        <v>0.56999999999999995</v>
      </c>
      <c r="I310" s="170">
        <v>0.15</v>
      </c>
      <c r="J310" s="169">
        <f t="shared" si="9"/>
        <v>147.58999999999997</v>
      </c>
      <c r="K310" s="169">
        <v>6.17</v>
      </c>
      <c r="L310" s="169">
        <v>39.270000000000003</v>
      </c>
      <c r="M310" s="169">
        <v>65.38</v>
      </c>
      <c r="N310" s="169">
        <v>17.02</v>
      </c>
      <c r="O310" s="169">
        <v>10.5</v>
      </c>
      <c r="P310" s="169">
        <v>7.43</v>
      </c>
      <c r="Q310" s="169">
        <v>1.82</v>
      </c>
      <c r="S310" s="171"/>
      <c r="AB310" s="193"/>
      <c r="AC310" s="193"/>
      <c r="AD310" s="193"/>
      <c r="AE310" s="193"/>
      <c r="AF310" s="193"/>
      <c r="AG310" s="193"/>
      <c r="AH310" s="193"/>
    </row>
    <row r="311" spans="1:34" x14ac:dyDescent="0.35">
      <c r="A311" s="105" t="s">
        <v>434</v>
      </c>
      <c r="B311" s="169">
        <f t="shared" si="8"/>
        <v>10.3</v>
      </c>
      <c r="C311" s="169">
        <v>0.33</v>
      </c>
      <c r="D311" s="169">
        <v>2.64</v>
      </c>
      <c r="E311" s="169">
        <v>4.37</v>
      </c>
      <c r="F311" s="169">
        <v>1.32</v>
      </c>
      <c r="G311" s="169">
        <v>0.93</v>
      </c>
      <c r="H311" s="169">
        <v>0.56000000000000005</v>
      </c>
      <c r="I311" s="170">
        <v>0.15</v>
      </c>
      <c r="J311" s="169">
        <f t="shared" si="9"/>
        <v>144.24</v>
      </c>
      <c r="K311" s="169">
        <v>5.72</v>
      </c>
      <c r="L311" s="169">
        <v>31.7</v>
      </c>
      <c r="M311" s="169">
        <v>69.22</v>
      </c>
      <c r="N311" s="169">
        <v>17.170000000000002</v>
      </c>
      <c r="O311" s="169">
        <v>11.07</v>
      </c>
      <c r="P311" s="169">
        <v>7.53</v>
      </c>
      <c r="Q311" s="169">
        <v>1.83</v>
      </c>
      <c r="S311" s="171"/>
      <c r="AB311" s="193"/>
      <c r="AC311" s="193"/>
      <c r="AD311" s="193"/>
      <c r="AE311" s="193"/>
      <c r="AF311" s="193"/>
      <c r="AG311" s="193"/>
      <c r="AH311" s="193"/>
    </row>
    <row r="312" spans="1:34" x14ac:dyDescent="0.35">
      <c r="A312" s="105" t="s">
        <v>435</v>
      </c>
      <c r="B312" s="169">
        <f t="shared" si="8"/>
        <v>10.02</v>
      </c>
      <c r="C312" s="169">
        <v>0.36</v>
      </c>
      <c r="D312" s="169">
        <v>3.28</v>
      </c>
      <c r="E312" s="169">
        <v>3.67</v>
      </c>
      <c r="F312" s="169">
        <v>1.32</v>
      </c>
      <c r="G312" s="169">
        <v>0.75</v>
      </c>
      <c r="H312" s="169">
        <v>0.56000000000000005</v>
      </c>
      <c r="I312" s="170">
        <v>0.08</v>
      </c>
      <c r="J312" s="169">
        <f t="shared" si="9"/>
        <v>151.6</v>
      </c>
      <c r="K312" s="169">
        <v>5.83</v>
      </c>
      <c r="L312" s="169">
        <v>39.380000000000003</v>
      </c>
      <c r="M312" s="169">
        <v>71.010000000000005</v>
      </c>
      <c r="N312" s="169">
        <v>17.16</v>
      </c>
      <c r="O312" s="169">
        <v>8.98</v>
      </c>
      <c r="P312" s="169">
        <v>8.2799999999999994</v>
      </c>
      <c r="Q312" s="169">
        <v>0.96</v>
      </c>
      <c r="S312" s="171"/>
      <c r="AB312" s="193"/>
      <c r="AC312" s="193"/>
      <c r="AD312" s="193"/>
      <c r="AE312" s="193"/>
      <c r="AF312" s="193"/>
      <c r="AG312" s="193"/>
      <c r="AH312" s="193"/>
    </row>
    <row r="313" spans="1:34" x14ac:dyDescent="0.35">
      <c r="A313" s="105" t="s">
        <v>436</v>
      </c>
      <c r="B313" s="169">
        <f t="shared" si="8"/>
        <v>11.28</v>
      </c>
      <c r="C313" s="169">
        <v>0.36</v>
      </c>
      <c r="D313" s="169">
        <v>4.05</v>
      </c>
      <c r="E313" s="169">
        <v>4.1399999999999997</v>
      </c>
      <c r="F313" s="169">
        <v>1.28</v>
      </c>
      <c r="G313" s="169">
        <v>0.87</v>
      </c>
      <c r="H313" s="169">
        <v>0.56000000000000005</v>
      </c>
      <c r="I313" s="170">
        <v>0.02</v>
      </c>
      <c r="J313" s="169">
        <f t="shared" si="9"/>
        <v>167.85999999999999</v>
      </c>
      <c r="K313" s="169">
        <v>5.38</v>
      </c>
      <c r="L313" s="169">
        <v>48.55</v>
      </c>
      <c r="M313" s="169">
        <v>76.3</v>
      </c>
      <c r="N313" s="169">
        <v>17.46</v>
      </c>
      <c r="O313" s="169">
        <v>10.98</v>
      </c>
      <c r="P313" s="169">
        <v>9</v>
      </c>
      <c r="Q313" s="169">
        <v>0.19</v>
      </c>
      <c r="S313" s="171"/>
      <c r="AB313" s="193"/>
      <c r="AC313" s="193"/>
      <c r="AD313" s="193"/>
      <c r="AE313" s="193"/>
      <c r="AF313" s="193"/>
      <c r="AG313" s="193"/>
      <c r="AH313" s="193"/>
    </row>
    <row r="314" spans="1:34" x14ac:dyDescent="0.35">
      <c r="A314" s="105" t="s">
        <v>437</v>
      </c>
      <c r="B314" s="169">
        <f t="shared" si="8"/>
        <v>11.109999999999998</v>
      </c>
      <c r="C314" s="169">
        <v>0.38</v>
      </c>
      <c r="D314" s="169">
        <v>4.3</v>
      </c>
      <c r="E314" s="169">
        <v>3.78</v>
      </c>
      <c r="F314" s="169">
        <v>1.28</v>
      </c>
      <c r="G314" s="169">
        <v>0.71</v>
      </c>
      <c r="H314" s="169">
        <v>0.54</v>
      </c>
      <c r="I314" s="170">
        <v>0.12</v>
      </c>
      <c r="J314" s="169">
        <f t="shared" si="9"/>
        <v>165.73999999999998</v>
      </c>
      <c r="K314" s="169">
        <v>5.67</v>
      </c>
      <c r="L314" s="169">
        <v>51.58</v>
      </c>
      <c r="M314" s="169">
        <v>73.09</v>
      </c>
      <c r="N314" s="169">
        <v>17.440000000000001</v>
      </c>
      <c r="O314" s="169">
        <v>8.81</v>
      </c>
      <c r="P314" s="169">
        <v>7.73</v>
      </c>
      <c r="Q314" s="169">
        <v>1.42</v>
      </c>
      <c r="S314" s="171"/>
      <c r="AB314" s="193"/>
      <c r="AC314" s="193"/>
      <c r="AD314" s="193"/>
      <c r="AE314" s="193"/>
      <c r="AF314" s="193"/>
      <c r="AG314" s="193"/>
      <c r="AH314" s="193"/>
    </row>
    <row r="315" spans="1:34" x14ac:dyDescent="0.35">
      <c r="A315" s="105" t="s">
        <v>438</v>
      </c>
      <c r="B315" s="169">
        <f t="shared" si="8"/>
        <v>12.059999999999999</v>
      </c>
      <c r="C315" s="169">
        <v>0.42</v>
      </c>
      <c r="D315" s="169">
        <v>4.7300000000000004</v>
      </c>
      <c r="E315" s="169">
        <v>4.17</v>
      </c>
      <c r="F315" s="169">
        <v>1.28</v>
      </c>
      <c r="G315" s="169">
        <v>0.77</v>
      </c>
      <c r="H315" s="169">
        <v>0.62</v>
      </c>
      <c r="I315" s="170">
        <v>7.0000000000000007E-2</v>
      </c>
      <c r="J315" s="169">
        <f t="shared" si="9"/>
        <v>169.62</v>
      </c>
      <c r="K315" s="169">
        <v>5.1100000000000003</v>
      </c>
      <c r="L315" s="169">
        <v>56.71</v>
      </c>
      <c r="M315" s="169">
        <v>71.8</v>
      </c>
      <c r="N315" s="169">
        <v>17.579999999999998</v>
      </c>
      <c r="O315" s="169">
        <v>9.3699999999999992</v>
      </c>
      <c r="P315" s="169">
        <v>8.25</v>
      </c>
      <c r="Q315" s="169">
        <v>0.8</v>
      </c>
      <c r="S315" s="171"/>
      <c r="AB315" s="193"/>
      <c r="AC315" s="193"/>
      <c r="AD315" s="193"/>
      <c r="AE315" s="193"/>
      <c r="AF315" s="193"/>
      <c r="AG315" s="193"/>
      <c r="AH315" s="193"/>
    </row>
    <row r="316" spans="1:34" x14ac:dyDescent="0.35">
      <c r="A316" s="105" t="s">
        <v>439</v>
      </c>
      <c r="B316" s="169">
        <f t="shared" si="8"/>
        <v>14.899999999999999</v>
      </c>
      <c r="C316" s="169">
        <v>0.4</v>
      </c>
      <c r="D316" s="169">
        <v>4.63</v>
      </c>
      <c r="E316" s="169">
        <v>6.39</v>
      </c>
      <c r="F316" s="169">
        <v>1.58</v>
      </c>
      <c r="G316" s="169">
        <v>1.03</v>
      </c>
      <c r="H316" s="169">
        <v>0.71</v>
      </c>
      <c r="I316" s="170">
        <v>0.16</v>
      </c>
      <c r="J316" s="169">
        <f t="shared" si="9"/>
        <v>178.83</v>
      </c>
      <c r="K316" s="169">
        <v>4.99</v>
      </c>
      <c r="L316" s="169">
        <v>55.6</v>
      </c>
      <c r="M316" s="169">
        <v>78.680000000000007</v>
      </c>
      <c r="N316" s="169">
        <v>17.649999999999999</v>
      </c>
      <c r="O316" s="169">
        <v>12.4</v>
      </c>
      <c r="P316" s="169">
        <v>7.6</v>
      </c>
      <c r="Q316" s="169">
        <v>1.91</v>
      </c>
      <c r="S316" s="171"/>
      <c r="AB316" s="193"/>
      <c r="AC316" s="193"/>
      <c r="AD316" s="193"/>
      <c r="AE316" s="193"/>
      <c r="AF316" s="193"/>
      <c r="AG316" s="193"/>
      <c r="AH316" s="193"/>
    </row>
    <row r="317" spans="1:34" x14ac:dyDescent="0.35">
      <c r="A317" s="105" t="s">
        <v>440</v>
      </c>
      <c r="B317" s="169">
        <f t="shared" si="8"/>
        <v>15.139999999999999</v>
      </c>
      <c r="C317" s="169">
        <v>0.48</v>
      </c>
      <c r="D317" s="169">
        <v>4.3899999999999997</v>
      </c>
      <c r="E317" s="169">
        <v>6.88</v>
      </c>
      <c r="F317" s="169">
        <v>1.58</v>
      </c>
      <c r="G317" s="169">
        <v>0.96</v>
      </c>
      <c r="H317" s="169">
        <v>0.69</v>
      </c>
      <c r="I317" s="170">
        <v>0.16</v>
      </c>
      <c r="J317" s="169">
        <f t="shared" si="9"/>
        <v>168.40000000000003</v>
      </c>
      <c r="K317" s="169">
        <v>4.8099999999999996</v>
      </c>
      <c r="L317" s="169">
        <v>52.65</v>
      </c>
      <c r="M317" s="169">
        <v>72.5</v>
      </c>
      <c r="N317" s="169">
        <v>17.68</v>
      </c>
      <c r="O317" s="169">
        <v>11.31</v>
      </c>
      <c r="P317" s="169">
        <v>7.49</v>
      </c>
      <c r="Q317" s="169">
        <v>1.96</v>
      </c>
      <c r="S317" s="171"/>
      <c r="AB317" s="193"/>
      <c r="AC317" s="193"/>
      <c r="AD317" s="193"/>
      <c r="AE317" s="193"/>
      <c r="AF317" s="193"/>
      <c r="AG317" s="193"/>
      <c r="AH317" s="193"/>
    </row>
    <row r="318" spans="1:34" x14ac:dyDescent="0.35">
      <c r="A318" s="105" t="s">
        <v>441</v>
      </c>
      <c r="B318" s="169">
        <f t="shared" si="8"/>
        <v>16.899999999999999</v>
      </c>
      <c r="C318" s="169">
        <v>0.53</v>
      </c>
      <c r="D318" s="169">
        <v>4.26</v>
      </c>
      <c r="E318" s="169">
        <v>8.6300000000000008</v>
      </c>
      <c r="F318" s="169">
        <v>1.58</v>
      </c>
      <c r="G318" s="169">
        <v>1.05</v>
      </c>
      <c r="H318" s="169">
        <v>0.72</v>
      </c>
      <c r="I318" s="170">
        <v>0.13</v>
      </c>
      <c r="J318" s="169">
        <f t="shared" si="9"/>
        <v>167.21999999999997</v>
      </c>
      <c r="K318" s="169">
        <v>4.99</v>
      </c>
      <c r="L318" s="169">
        <v>51.16</v>
      </c>
      <c r="M318" s="169">
        <v>72.89</v>
      </c>
      <c r="N318" s="169">
        <v>17.73</v>
      </c>
      <c r="O318" s="169">
        <v>11.17</v>
      </c>
      <c r="P318" s="169">
        <v>7.67</v>
      </c>
      <c r="Q318" s="169">
        <v>1.61</v>
      </c>
      <c r="S318" s="171"/>
      <c r="AB318" s="193"/>
      <c r="AC318" s="193"/>
      <c r="AD318" s="193"/>
      <c r="AE318" s="193"/>
      <c r="AF318" s="193"/>
      <c r="AG318" s="193"/>
      <c r="AH318" s="193"/>
    </row>
    <row r="319" spans="1:34" x14ac:dyDescent="0.35">
      <c r="A319" s="106" t="s">
        <v>442</v>
      </c>
      <c r="B319" s="169">
        <f t="shared" si="8"/>
        <v>17.940000000000005</v>
      </c>
      <c r="C319" s="169">
        <v>0.68</v>
      </c>
      <c r="D319" s="169">
        <v>3.93</v>
      </c>
      <c r="E319" s="169">
        <v>9.81</v>
      </c>
      <c r="F319" s="169">
        <v>1.7</v>
      </c>
      <c r="G319" s="169">
        <v>0.98</v>
      </c>
      <c r="H319" s="169">
        <v>0.67</v>
      </c>
      <c r="I319" s="170">
        <v>0.17</v>
      </c>
      <c r="J319" s="169">
        <f t="shared" si="9"/>
        <v>164.43999999999997</v>
      </c>
      <c r="K319" s="169">
        <v>5.46</v>
      </c>
      <c r="L319" s="169">
        <v>47.12</v>
      </c>
      <c r="M319" s="169">
        <v>73.819999999999993</v>
      </c>
      <c r="N319" s="169">
        <v>18.34</v>
      </c>
      <c r="O319" s="169">
        <v>10.94</v>
      </c>
      <c r="P319" s="169">
        <v>6.73</v>
      </c>
      <c r="Q319" s="169">
        <v>2.0299999999999998</v>
      </c>
      <c r="S319" s="171"/>
      <c r="AB319" s="193"/>
      <c r="AC319" s="193"/>
      <c r="AD319" s="193"/>
      <c r="AE319" s="193"/>
      <c r="AF319" s="193"/>
      <c r="AG319" s="193"/>
      <c r="AH319" s="193"/>
    </row>
    <row r="320" spans="1:34" x14ac:dyDescent="0.35">
      <c r="A320" s="106" t="s">
        <v>443</v>
      </c>
      <c r="B320" s="169">
        <f t="shared" si="8"/>
        <v>15.649999999999999</v>
      </c>
      <c r="C320" s="169">
        <v>0.5</v>
      </c>
      <c r="D320" s="169">
        <v>3.7</v>
      </c>
      <c r="E320" s="169">
        <v>8.0500000000000007</v>
      </c>
      <c r="F320" s="169">
        <v>1.7</v>
      </c>
      <c r="G320" s="169">
        <v>0.75</v>
      </c>
      <c r="H320" s="169">
        <v>0.76</v>
      </c>
      <c r="I320" s="170">
        <v>0.19</v>
      </c>
      <c r="J320" s="169">
        <f t="shared" si="9"/>
        <v>159.95000000000005</v>
      </c>
      <c r="K320" s="169">
        <v>5</v>
      </c>
      <c r="L320" s="169">
        <v>44.41</v>
      </c>
      <c r="M320" s="169">
        <v>72.14</v>
      </c>
      <c r="N320" s="169">
        <v>18.25</v>
      </c>
      <c r="O320" s="169">
        <v>10.08</v>
      </c>
      <c r="P320" s="169">
        <v>7.77</v>
      </c>
      <c r="Q320" s="169">
        <v>2.2999999999999998</v>
      </c>
      <c r="S320" s="171"/>
      <c r="AB320" s="193"/>
      <c r="AC320" s="193"/>
      <c r="AD320" s="193"/>
      <c r="AE320" s="193"/>
      <c r="AF320" s="193"/>
      <c r="AG320" s="193"/>
      <c r="AH320" s="193"/>
    </row>
    <row r="321" spans="1:34" x14ac:dyDescent="0.35">
      <c r="A321" s="106" t="s">
        <v>444</v>
      </c>
      <c r="B321" s="169">
        <f t="shared" si="8"/>
        <v>15.159999999999998</v>
      </c>
      <c r="C321" s="169">
        <v>0.44</v>
      </c>
      <c r="D321" s="169">
        <v>3.87</v>
      </c>
      <c r="E321" s="169">
        <v>7.52</v>
      </c>
      <c r="F321" s="169">
        <v>1.7</v>
      </c>
      <c r="G321" s="169">
        <v>0.76</v>
      </c>
      <c r="H321" s="169">
        <v>0.69</v>
      </c>
      <c r="I321" s="170">
        <v>0.18</v>
      </c>
      <c r="J321" s="169">
        <f t="shared" si="9"/>
        <v>164.25000000000003</v>
      </c>
      <c r="K321" s="169">
        <v>5.36</v>
      </c>
      <c r="L321" s="169">
        <v>46.42</v>
      </c>
      <c r="M321" s="169">
        <v>74.95</v>
      </c>
      <c r="N321" s="169">
        <v>18.13</v>
      </c>
      <c r="O321" s="169">
        <v>9.61</v>
      </c>
      <c r="P321" s="169">
        <v>7.6</v>
      </c>
      <c r="Q321" s="169">
        <v>2.1800000000000002</v>
      </c>
      <c r="S321" s="171"/>
      <c r="AB321" s="193"/>
      <c r="AC321" s="193"/>
      <c r="AD321" s="193"/>
      <c r="AE321" s="193"/>
      <c r="AF321" s="193"/>
      <c r="AG321" s="193"/>
      <c r="AH321" s="193"/>
    </row>
    <row r="322" spans="1:34" x14ac:dyDescent="0.35">
      <c r="A322" s="106" t="s">
        <v>445</v>
      </c>
      <c r="B322" s="169">
        <f t="shared" si="8"/>
        <v>14.4</v>
      </c>
      <c r="C322" s="169">
        <v>0.43</v>
      </c>
      <c r="D322" s="169">
        <v>4.3899999999999997</v>
      </c>
      <c r="E322" s="169">
        <v>6.69</v>
      </c>
      <c r="F322" s="169">
        <v>1.44</v>
      </c>
      <c r="G322" s="169">
        <v>0.82</v>
      </c>
      <c r="H322" s="169">
        <v>0.5</v>
      </c>
      <c r="I322" s="170">
        <v>0.13</v>
      </c>
      <c r="J322" s="169">
        <f t="shared" si="9"/>
        <v>167.78</v>
      </c>
      <c r="K322" s="169">
        <v>5.66</v>
      </c>
      <c r="L322" s="169">
        <v>52.71</v>
      </c>
      <c r="M322" s="169">
        <v>72.349999999999994</v>
      </c>
      <c r="N322" s="169">
        <v>18.68</v>
      </c>
      <c r="O322" s="169">
        <v>10.06</v>
      </c>
      <c r="P322" s="169">
        <v>6.73</v>
      </c>
      <c r="Q322" s="169">
        <v>1.59</v>
      </c>
      <c r="S322" s="171"/>
      <c r="AB322" s="193"/>
      <c r="AC322" s="193"/>
      <c r="AD322" s="193"/>
      <c r="AE322" s="193"/>
      <c r="AF322" s="193"/>
      <c r="AG322" s="193"/>
      <c r="AH322" s="193"/>
    </row>
    <row r="323" spans="1:34" x14ac:dyDescent="0.35">
      <c r="A323" s="106" t="s">
        <v>446</v>
      </c>
      <c r="B323" s="169">
        <f t="shared" si="8"/>
        <v>13.829999999999998</v>
      </c>
      <c r="C323" s="169">
        <v>0.43</v>
      </c>
      <c r="D323" s="169">
        <v>4.62</v>
      </c>
      <c r="E323" s="169">
        <v>5.84</v>
      </c>
      <c r="F323" s="169">
        <v>1.44</v>
      </c>
      <c r="G323" s="169">
        <v>0.78</v>
      </c>
      <c r="H323" s="169">
        <v>0.54</v>
      </c>
      <c r="I323" s="170">
        <v>0.18</v>
      </c>
      <c r="J323" s="169">
        <f t="shared" si="9"/>
        <v>174.69</v>
      </c>
      <c r="K323" s="169">
        <v>6.44</v>
      </c>
      <c r="L323" s="169">
        <v>55.48</v>
      </c>
      <c r="M323" s="169">
        <v>75.25</v>
      </c>
      <c r="N323" s="169">
        <v>18.809999999999999</v>
      </c>
      <c r="O323" s="169">
        <v>9.18</v>
      </c>
      <c r="P323" s="169">
        <v>7.41</v>
      </c>
      <c r="Q323" s="169">
        <v>2.12</v>
      </c>
      <c r="S323" s="171"/>
      <c r="AB323" s="193"/>
      <c r="AC323" s="193"/>
      <c r="AD323" s="193"/>
      <c r="AE323" s="193"/>
      <c r="AF323" s="193"/>
      <c r="AG323" s="193"/>
      <c r="AH323" s="193"/>
    </row>
    <row r="324" spans="1:34" x14ac:dyDescent="0.35">
      <c r="A324" s="106" t="s">
        <v>447</v>
      </c>
      <c r="B324" s="169">
        <f t="shared" si="8"/>
        <v>11.290000000000001</v>
      </c>
      <c r="C324" s="169">
        <v>0.42</v>
      </c>
      <c r="D324" s="169">
        <v>4.57</v>
      </c>
      <c r="E324" s="169">
        <v>3.32</v>
      </c>
      <c r="F324" s="169">
        <v>1.44</v>
      </c>
      <c r="G324" s="169">
        <v>0.88</v>
      </c>
      <c r="H324" s="169">
        <v>0.45</v>
      </c>
      <c r="I324" s="170">
        <v>0.21</v>
      </c>
      <c r="J324" s="169">
        <f t="shared" si="9"/>
        <v>166.54999999999998</v>
      </c>
      <c r="K324" s="169">
        <v>6.35</v>
      </c>
      <c r="L324" s="169">
        <v>54.86</v>
      </c>
      <c r="M324" s="169">
        <v>67.069999999999993</v>
      </c>
      <c r="N324" s="169">
        <v>18.62</v>
      </c>
      <c r="O324" s="169">
        <v>10.38</v>
      </c>
      <c r="P324" s="169">
        <v>6.7</v>
      </c>
      <c r="Q324" s="169">
        <v>2.57</v>
      </c>
      <c r="S324" s="171"/>
      <c r="AB324" s="193"/>
      <c r="AC324" s="193"/>
      <c r="AD324" s="193"/>
      <c r="AE324" s="193"/>
      <c r="AF324" s="193"/>
      <c r="AG324" s="193"/>
      <c r="AH324" s="193"/>
    </row>
    <row r="325" spans="1:34" x14ac:dyDescent="0.35">
      <c r="A325" s="106" t="s">
        <v>448</v>
      </c>
      <c r="B325" s="169">
        <f t="shared" si="8"/>
        <v>11.42</v>
      </c>
      <c r="C325" s="169">
        <v>0.46</v>
      </c>
      <c r="D325" s="169">
        <v>4.54</v>
      </c>
      <c r="E325" s="169">
        <v>3.74</v>
      </c>
      <c r="F325" s="169">
        <v>1.32</v>
      </c>
      <c r="G325" s="169">
        <v>0.76</v>
      </c>
      <c r="H325" s="169">
        <v>0.36</v>
      </c>
      <c r="I325" s="170">
        <v>0.24</v>
      </c>
      <c r="J325" s="169">
        <f t="shared" si="9"/>
        <v>168.86</v>
      </c>
      <c r="K325" s="169">
        <v>6.32</v>
      </c>
      <c r="L325" s="169">
        <v>54.53</v>
      </c>
      <c r="M325" s="169">
        <v>71.7</v>
      </c>
      <c r="N325" s="169">
        <v>18.12</v>
      </c>
      <c r="O325" s="169">
        <v>9.4700000000000006</v>
      </c>
      <c r="P325" s="169">
        <v>5.87</v>
      </c>
      <c r="Q325" s="169">
        <v>2.85</v>
      </c>
      <c r="S325" s="171"/>
      <c r="AB325" s="193"/>
      <c r="AC325" s="193"/>
      <c r="AD325" s="193"/>
      <c r="AE325" s="193"/>
      <c r="AF325" s="193"/>
      <c r="AG325" s="193"/>
      <c r="AH325" s="193"/>
    </row>
    <row r="326" spans="1:34" x14ac:dyDescent="0.35">
      <c r="A326" s="106" t="s">
        <v>449</v>
      </c>
      <c r="B326" s="169">
        <f t="shared" si="8"/>
        <v>11.49</v>
      </c>
      <c r="C326" s="169">
        <v>0.43</v>
      </c>
      <c r="D326" s="169">
        <v>4.62</v>
      </c>
      <c r="E326" s="169">
        <v>3.65</v>
      </c>
      <c r="F326" s="169">
        <v>1.32</v>
      </c>
      <c r="G326" s="169">
        <v>0.75</v>
      </c>
      <c r="H326" s="169">
        <v>0.47</v>
      </c>
      <c r="I326" s="170">
        <v>0.25</v>
      </c>
      <c r="J326" s="169">
        <f t="shared" si="9"/>
        <v>174</v>
      </c>
      <c r="K326" s="169">
        <v>5.88</v>
      </c>
      <c r="L326" s="169">
        <v>55.46</v>
      </c>
      <c r="M326" s="169">
        <v>75.400000000000006</v>
      </c>
      <c r="N326" s="169">
        <v>17.97</v>
      </c>
      <c r="O326" s="169">
        <v>9.51</v>
      </c>
      <c r="P326" s="169">
        <v>6.77</v>
      </c>
      <c r="Q326" s="169">
        <v>3.01</v>
      </c>
      <c r="S326" s="171"/>
      <c r="AB326" s="193"/>
      <c r="AC326" s="193"/>
      <c r="AD326" s="193"/>
      <c r="AE326" s="193"/>
      <c r="AF326" s="193"/>
      <c r="AG326" s="193"/>
      <c r="AH326" s="193"/>
    </row>
    <row r="327" spans="1:34" x14ac:dyDescent="0.35">
      <c r="A327" s="107" t="s">
        <v>579</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176.43</v>
      </c>
      <c r="K327" s="169">
        <v>5.38</v>
      </c>
      <c r="L327" s="169">
        <v>60.7</v>
      </c>
      <c r="M327" s="169">
        <v>74.41</v>
      </c>
      <c r="N327" s="169">
        <v>18</v>
      </c>
      <c r="O327" s="169">
        <v>9.76</v>
      </c>
      <c r="P327" s="169">
        <v>6.1</v>
      </c>
      <c r="Q327" s="169">
        <v>2.08</v>
      </c>
      <c r="S327" s="171"/>
      <c r="AB327" s="193"/>
      <c r="AC327" s="193"/>
      <c r="AD327" s="193"/>
      <c r="AE327" s="193"/>
      <c r="AF327" s="193"/>
      <c r="AG327" s="193"/>
      <c r="AH327" s="193"/>
    </row>
    <row r="328" spans="1:34" x14ac:dyDescent="0.35">
      <c r="A328" s="107" t="s">
        <v>581</v>
      </c>
      <c r="B328" s="169">
        <f t="shared" si="10"/>
        <v>13.899999999999999</v>
      </c>
      <c r="C328" s="169">
        <v>0.43</v>
      </c>
      <c r="D328" s="169">
        <v>4.9400000000000004</v>
      </c>
      <c r="E328" s="169">
        <v>5.14</v>
      </c>
      <c r="F328" s="169">
        <v>1.69</v>
      </c>
      <c r="G328" s="169">
        <v>0.77</v>
      </c>
      <c r="H328" s="169">
        <v>0.77</v>
      </c>
      <c r="I328" s="170">
        <v>0.16</v>
      </c>
      <c r="J328" s="169">
        <f t="shared" si="11"/>
        <v>176.44000000000003</v>
      </c>
      <c r="K328" s="169">
        <v>5.56</v>
      </c>
      <c r="L328" s="169">
        <v>59.32</v>
      </c>
      <c r="M328" s="169">
        <v>73.22</v>
      </c>
      <c r="N328" s="169">
        <v>18.89</v>
      </c>
      <c r="O328" s="169">
        <v>9.3000000000000007</v>
      </c>
      <c r="P328" s="169">
        <v>8.19</v>
      </c>
      <c r="Q328" s="169">
        <v>1.96</v>
      </c>
      <c r="S328" s="171"/>
      <c r="AB328" s="193"/>
      <c r="AC328" s="193"/>
      <c r="AD328" s="193"/>
      <c r="AE328" s="193"/>
      <c r="AF328" s="193"/>
      <c r="AG328" s="193"/>
      <c r="AH328" s="193"/>
    </row>
    <row r="329" spans="1:34" x14ac:dyDescent="0.35">
      <c r="A329" s="106" t="s">
        <v>582</v>
      </c>
      <c r="B329" s="169">
        <f t="shared" si="10"/>
        <v>16.14</v>
      </c>
      <c r="C329" s="169">
        <v>0.51</v>
      </c>
      <c r="D329" s="169">
        <v>5</v>
      </c>
      <c r="E329" s="169">
        <v>7.21</v>
      </c>
      <c r="F329" s="169">
        <v>1.69</v>
      </c>
      <c r="G329" s="169">
        <v>0.92</v>
      </c>
      <c r="H329" s="169">
        <v>0.71</v>
      </c>
      <c r="I329" s="170">
        <v>0.1</v>
      </c>
      <c r="J329" s="169">
        <f t="shared" si="11"/>
        <v>176.48</v>
      </c>
      <c r="K329" s="169">
        <v>5.14</v>
      </c>
      <c r="L329" s="169">
        <v>60.04</v>
      </c>
      <c r="M329" s="169">
        <v>72.53</v>
      </c>
      <c r="N329" s="169">
        <v>18.809999999999999</v>
      </c>
      <c r="O329" s="169">
        <v>10.94</v>
      </c>
      <c r="P329" s="169">
        <v>7.84</v>
      </c>
      <c r="Q329" s="169">
        <v>1.18</v>
      </c>
      <c r="S329" s="171"/>
      <c r="AB329" s="193"/>
      <c r="AC329" s="193"/>
      <c r="AD329" s="193"/>
      <c r="AE329" s="193"/>
      <c r="AF329" s="193"/>
      <c r="AG329" s="193"/>
      <c r="AH329" s="193"/>
    </row>
    <row r="330" spans="1:34" x14ac:dyDescent="0.35">
      <c r="A330" s="106" t="s">
        <v>707</v>
      </c>
      <c r="B330" s="169">
        <f t="shared" si="10"/>
        <v>17.2</v>
      </c>
      <c r="C330" s="169">
        <v>0.53</v>
      </c>
      <c r="D330" s="169">
        <v>5.19</v>
      </c>
      <c r="E330" s="169">
        <v>7.98</v>
      </c>
      <c r="F330" s="169">
        <v>1.69</v>
      </c>
      <c r="G330" s="169">
        <v>0.97</v>
      </c>
      <c r="H330" s="169">
        <v>0.71</v>
      </c>
      <c r="I330" s="170">
        <v>0.13</v>
      </c>
      <c r="J330" s="169">
        <f t="shared" si="11"/>
        <v>176.54</v>
      </c>
      <c r="K330" s="169">
        <v>5.33</v>
      </c>
      <c r="L330" s="169">
        <v>62.23</v>
      </c>
      <c r="M330" s="169">
        <v>71.12</v>
      </c>
      <c r="N330" s="169">
        <v>18.829999999999998</v>
      </c>
      <c r="O330" s="169">
        <v>10.1</v>
      </c>
      <c r="P330" s="169">
        <v>7.4</v>
      </c>
      <c r="Q330" s="169">
        <v>1.53</v>
      </c>
      <c r="S330" s="171"/>
      <c r="AB330" s="193"/>
      <c r="AC330" s="193"/>
      <c r="AD330" s="193"/>
      <c r="AE330" s="193"/>
      <c r="AF330" s="193"/>
      <c r="AG330" s="193"/>
      <c r="AH330" s="193"/>
    </row>
    <row r="331" spans="1:34" x14ac:dyDescent="0.35">
      <c r="A331" s="107" t="s">
        <v>584</v>
      </c>
      <c r="B331" s="169">
        <f t="shared" si="10"/>
        <v>17.3</v>
      </c>
      <c r="C331" s="169">
        <v>0.52</v>
      </c>
      <c r="D331" s="169">
        <v>4.5599999999999996</v>
      </c>
      <c r="E331" s="169">
        <v>8.6199999999999992</v>
      </c>
      <c r="F331" s="169">
        <v>1.74</v>
      </c>
      <c r="G331" s="169">
        <v>0.94</v>
      </c>
      <c r="H331" s="169">
        <v>0.8</v>
      </c>
      <c r="I331" s="170">
        <v>0.12</v>
      </c>
      <c r="J331" s="169">
        <f>SUM(K331:Q331)</f>
        <v>168.33999999999997</v>
      </c>
      <c r="K331" s="169">
        <v>4.95</v>
      </c>
      <c r="L331" s="169">
        <v>54.73</v>
      </c>
      <c r="M331" s="169">
        <v>70.52</v>
      </c>
      <c r="N331" s="169">
        <v>18.29</v>
      </c>
      <c r="O331" s="169">
        <v>10.42</v>
      </c>
      <c r="P331" s="169">
        <v>7.97</v>
      </c>
      <c r="Q331" s="169">
        <v>1.46</v>
      </c>
      <c r="S331" s="171"/>
      <c r="AB331" s="193"/>
      <c r="AC331" s="193"/>
      <c r="AD331" s="193"/>
      <c r="AE331" s="193"/>
      <c r="AF331" s="193"/>
      <c r="AG331" s="193"/>
      <c r="AH331" s="193"/>
    </row>
    <row r="332" spans="1:34" x14ac:dyDescent="0.35">
      <c r="A332" s="181" t="s">
        <v>585</v>
      </c>
      <c r="B332" s="169">
        <f t="shared" si="10"/>
        <v>15.63</v>
      </c>
      <c r="C332" s="169">
        <v>0.49</v>
      </c>
      <c r="D332" s="169">
        <v>4.78</v>
      </c>
      <c r="E332" s="169">
        <v>6.7</v>
      </c>
      <c r="F332" s="169">
        <v>1.74</v>
      </c>
      <c r="G332" s="169">
        <v>0.79</v>
      </c>
      <c r="H332" s="169">
        <v>0.97</v>
      </c>
      <c r="I332" s="170">
        <v>0.16</v>
      </c>
      <c r="J332" s="169">
        <f t="shared" ref="J332" si="12">SUM(K332:Q332)</f>
        <v>168.39999999999998</v>
      </c>
      <c r="K332" s="169">
        <v>5.5</v>
      </c>
      <c r="L332" s="169">
        <v>57.33</v>
      </c>
      <c r="M332" s="169">
        <v>64.38</v>
      </c>
      <c r="N332" s="169">
        <v>18.59</v>
      </c>
      <c r="O332" s="169">
        <v>10.74</v>
      </c>
      <c r="P332" s="169">
        <v>9.94</v>
      </c>
      <c r="Q332" s="169">
        <v>1.92</v>
      </c>
      <c r="S332" s="171"/>
      <c r="AB332" s="193"/>
      <c r="AC332" s="193"/>
      <c r="AD332" s="193"/>
      <c r="AE332" s="193"/>
      <c r="AF332" s="193"/>
      <c r="AG332" s="193"/>
      <c r="AH332" s="193"/>
    </row>
    <row r="333" spans="1:34" x14ac:dyDescent="0.35">
      <c r="A333" s="181" t="s">
        <v>587</v>
      </c>
      <c r="B333" s="169">
        <f t="shared" si="10"/>
        <v>15.530000000000001</v>
      </c>
      <c r="C333" s="169">
        <v>0.54</v>
      </c>
      <c r="D333" s="169">
        <v>4.9000000000000004</v>
      </c>
      <c r="E333" s="169">
        <v>6.56</v>
      </c>
      <c r="F333" s="169">
        <v>1.74</v>
      </c>
      <c r="G333" s="169">
        <v>0.97</v>
      </c>
      <c r="H333" s="169">
        <v>0.67</v>
      </c>
      <c r="I333" s="170">
        <v>0.15</v>
      </c>
      <c r="J333" s="169">
        <f t="shared" si="11"/>
        <v>172.83</v>
      </c>
      <c r="K333" s="169">
        <v>6.65</v>
      </c>
      <c r="L333" s="169">
        <v>58.83</v>
      </c>
      <c r="M333" s="169">
        <v>67.040000000000006</v>
      </c>
      <c r="N333" s="169">
        <v>18.93</v>
      </c>
      <c r="O333" s="169">
        <v>12.26</v>
      </c>
      <c r="P333" s="169">
        <v>7.38</v>
      </c>
      <c r="Q333" s="169">
        <v>1.74</v>
      </c>
      <c r="S333" s="171"/>
      <c r="AB333" s="193"/>
      <c r="AC333" s="193"/>
      <c r="AD333" s="193"/>
      <c r="AE333" s="193"/>
      <c r="AF333" s="193"/>
      <c r="AG333" s="193"/>
      <c r="AH333" s="193"/>
    </row>
    <row r="334" spans="1:34" x14ac:dyDescent="0.35">
      <c r="A334" s="181" t="s">
        <v>589</v>
      </c>
      <c r="B334" s="169">
        <f t="shared" ref="B334:B339" si="13">SUM(C334:I334)</f>
        <v>14.250000000000002</v>
      </c>
      <c r="C334" s="169">
        <v>0.44</v>
      </c>
      <c r="D334" s="169">
        <v>4.96</v>
      </c>
      <c r="E334" s="169">
        <v>5.93</v>
      </c>
      <c r="F334" s="169">
        <v>1.38</v>
      </c>
      <c r="G334" s="169">
        <v>0.9</v>
      </c>
      <c r="H334" s="169">
        <v>0.65</v>
      </c>
      <c r="I334" s="170">
        <v>-0.01</v>
      </c>
      <c r="J334" s="169">
        <f t="shared" ref="J334:J339" si="14">SUM(K334:Q334)</f>
        <v>177.33000000000004</v>
      </c>
      <c r="K334" s="169">
        <v>6.15</v>
      </c>
      <c r="L334" s="169">
        <v>59.5</v>
      </c>
      <c r="M334" s="169">
        <v>74.7</v>
      </c>
      <c r="N334" s="169">
        <v>17.36</v>
      </c>
      <c r="O334" s="169">
        <v>11.09</v>
      </c>
      <c r="P334" s="169">
        <v>8.65</v>
      </c>
      <c r="Q334" s="169">
        <v>-0.12</v>
      </c>
      <c r="S334" s="171"/>
      <c r="AB334" s="193"/>
      <c r="AC334" s="193"/>
      <c r="AD334" s="193"/>
      <c r="AE334" s="193"/>
      <c r="AF334" s="193"/>
      <c r="AG334" s="193"/>
      <c r="AH334" s="193"/>
    </row>
    <row r="335" spans="1:34" x14ac:dyDescent="0.35">
      <c r="A335" s="181" t="s">
        <v>591</v>
      </c>
      <c r="B335" s="169">
        <f t="shared" si="13"/>
        <v>12.939999999999998</v>
      </c>
      <c r="C335" s="169">
        <v>0.37</v>
      </c>
      <c r="D335" s="169">
        <v>5.15</v>
      </c>
      <c r="E335" s="169">
        <v>4.59</v>
      </c>
      <c r="F335" s="169">
        <v>1.38</v>
      </c>
      <c r="G335" s="169">
        <v>0.94</v>
      </c>
      <c r="H335" s="169">
        <v>0.68</v>
      </c>
      <c r="I335" s="170">
        <v>-0.17</v>
      </c>
      <c r="J335" s="169">
        <f t="shared" si="14"/>
        <v>176.63</v>
      </c>
      <c r="K335" s="169">
        <v>5.63</v>
      </c>
      <c r="L335" s="169">
        <v>61.76</v>
      </c>
      <c r="M335" s="169">
        <v>73.16</v>
      </c>
      <c r="N335" s="169">
        <v>18.05</v>
      </c>
      <c r="O335" s="169">
        <v>10.85</v>
      </c>
      <c r="P335" s="169">
        <v>9.1999999999999993</v>
      </c>
      <c r="Q335" s="169">
        <v>-2.02</v>
      </c>
      <c r="S335" s="171"/>
      <c r="AB335" s="193"/>
      <c r="AC335" s="193"/>
      <c r="AD335" s="193"/>
      <c r="AE335" s="193"/>
      <c r="AF335" s="193"/>
      <c r="AG335" s="193"/>
      <c r="AH335" s="193"/>
    </row>
    <row r="336" spans="1:34" x14ac:dyDescent="0.35">
      <c r="A336" s="181" t="s">
        <v>605</v>
      </c>
      <c r="B336" s="169">
        <f t="shared" si="13"/>
        <v>11.819999999999999</v>
      </c>
      <c r="C336" s="169">
        <v>0.38</v>
      </c>
      <c r="D336" s="169">
        <v>4.96</v>
      </c>
      <c r="E336" s="169">
        <v>3.71</v>
      </c>
      <c r="F336" s="169">
        <v>1.38</v>
      </c>
      <c r="G336" s="169">
        <v>0.95</v>
      </c>
      <c r="H336" s="169">
        <v>0.6</v>
      </c>
      <c r="I336" s="170">
        <v>-0.16</v>
      </c>
      <c r="J336" s="169">
        <f t="shared" si="14"/>
        <v>173.79</v>
      </c>
      <c r="K336" s="169">
        <v>5.42</v>
      </c>
      <c r="L336" s="169">
        <v>59.47</v>
      </c>
      <c r="M336" s="169">
        <v>72.739999999999995</v>
      </c>
      <c r="N336" s="169">
        <v>18.37</v>
      </c>
      <c r="O336" s="169">
        <v>10.98</v>
      </c>
      <c r="P336" s="169">
        <v>8.75</v>
      </c>
      <c r="Q336" s="169">
        <v>-1.94</v>
      </c>
      <c r="S336" s="171"/>
      <c r="AB336" s="193"/>
      <c r="AC336" s="193"/>
      <c r="AD336" s="193"/>
      <c r="AE336" s="193"/>
      <c r="AF336" s="193"/>
      <c r="AG336" s="193"/>
      <c r="AH336" s="193"/>
    </row>
    <row r="337" spans="1:34" x14ac:dyDescent="0.35">
      <c r="A337" s="181" t="s">
        <v>606</v>
      </c>
      <c r="B337" s="169">
        <f t="shared" si="13"/>
        <v>11.87</v>
      </c>
      <c r="C337" s="169">
        <v>0.43</v>
      </c>
      <c r="D337" s="169">
        <v>4.8899999999999997</v>
      </c>
      <c r="E337" s="169">
        <v>3.9</v>
      </c>
      <c r="F337" s="169">
        <v>1.42</v>
      </c>
      <c r="G337" s="169">
        <v>0.82</v>
      </c>
      <c r="H337" s="169">
        <v>0.55000000000000004</v>
      </c>
      <c r="I337" s="170">
        <v>-0.14000000000000001</v>
      </c>
      <c r="J337" s="169">
        <f t="shared" si="14"/>
        <v>174.13</v>
      </c>
      <c r="K337" s="169">
        <v>5.7</v>
      </c>
      <c r="L337" s="169">
        <v>58.7</v>
      </c>
      <c r="M337" s="169">
        <v>73.61</v>
      </c>
      <c r="N337" s="169">
        <v>18.88</v>
      </c>
      <c r="O337" s="169">
        <v>10.08</v>
      </c>
      <c r="P337" s="169">
        <v>8.7799999999999994</v>
      </c>
      <c r="Q337" s="169">
        <v>-1.62</v>
      </c>
      <c r="S337" s="171"/>
      <c r="AB337" s="193"/>
      <c r="AC337" s="193"/>
      <c r="AD337" s="193"/>
      <c r="AE337" s="193"/>
      <c r="AF337" s="193"/>
      <c r="AG337" s="193"/>
      <c r="AH337" s="193"/>
    </row>
    <row r="338" spans="1:34" x14ac:dyDescent="0.35">
      <c r="A338" s="181" t="s">
        <v>607</v>
      </c>
      <c r="B338" s="169">
        <f t="shared" si="13"/>
        <v>11.99</v>
      </c>
      <c r="C338" s="169">
        <v>0.38</v>
      </c>
      <c r="D338" s="169">
        <v>5.26</v>
      </c>
      <c r="E338" s="169">
        <v>3.77</v>
      </c>
      <c r="F338" s="169">
        <v>1.42</v>
      </c>
      <c r="G338" s="169">
        <v>0.77</v>
      </c>
      <c r="H338" s="169">
        <v>0.48</v>
      </c>
      <c r="I338" s="170">
        <v>-0.09</v>
      </c>
      <c r="J338" s="169">
        <f t="shared" si="14"/>
        <v>175.26000000000002</v>
      </c>
      <c r="K338" s="169">
        <v>5.15</v>
      </c>
      <c r="L338" s="169">
        <v>63.1</v>
      </c>
      <c r="M338" s="169">
        <v>72.23</v>
      </c>
      <c r="N338" s="169">
        <v>19.27</v>
      </c>
      <c r="O338" s="169">
        <v>9.8000000000000007</v>
      </c>
      <c r="P338" s="169">
        <v>6.79</v>
      </c>
      <c r="Q338" s="169">
        <v>-1.08</v>
      </c>
      <c r="S338" s="171"/>
      <c r="AB338" s="193"/>
      <c r="AC338" s="193"/>
      <c r="AD338" s="193"/>
      <c r="AE338" s="193"/>
      <c r="AF338" s="193"/>
      <c r="AG338" s="193"/>
      <c r="AH338" s="193"/>
    </row>
    <row r="339" spans="1:34" x14ac:dyDescent="0.35">
      <c r="A339" s="181" t="s">
        <v>609</v>
      </c>
      <c r="B339" s="169">
        <f t="shared" si="13"/>
        <v>12.299999999999999</v>
      </c>
      <c r="C339" s="169">
        <v>0.48</v>
      </c>
      <c r="D339" s="169">
        <v>5.03</v>
      </c>
      <c r="E339" s="169">
        <v>4.1900000000000004</v>
      </c>
      <c r="F339" s="169">
        <v>1.42</v>
      </c>
      <c r="G339" s="169">
        <v>0.76</v>
      </c>
      <c r="H339" s="169">
        <v>0.61</v>
      </c>
      <c r="I339" s="170">
        <v>-0.19</v>
      </c>
      <c r="J339" s="169">
        <f t="shared" si="14"/>
        <v>173.46</v>
      </c>
      <c r="K339" s="169">
        <v>5.64</v>
      </c>
      <c r="L339" s="169">
        <v>60.39</v>
      </c>
      <c r="M339" s="169">
        <v>72.47</v>
      </c>
      <c r="N339" s="169">
        <v>19.850000000000001</v>
      </c>
      <c r="O339" s="169">
        <v>9.15</v>
      </c>
      <c r="P339" s="169">
        <v>8.27</v>
      </c>
      <c r="Q339" s="169">
        <v>-2.31</v>
      </c>
      <c r="S339" s="171"/>
      <c r="AB339" s="193"/>
      <c r="AC339" s="193"/>
      <c r="AD339" s="193"/>
      <c r="AE339" s="193"/>
      <c r="AF339" s="193"/>
      <c r="AG339" s="193"/>
      <c r="AH339" s="193"/>
    </row>
    <row r="340" spans="1:34" x14ac:dyDescent="0.35">
      <c r="A340" s="181" t="s">
        <v>610</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166.26</v>
      </c>
      <c r="K340" s="169">
        <v>4.55</v>
      </c>
      <c r="L340" s="169">
        <v>62.12</v>
      </c>
      <c r="M340" s="169">
        <v>65.88</v>
      </c>
      <c r="N340" s="169">
        <v>16.7</v>
      </c>
      <c r="O340" s="169">
        <v>9.39</v>
      </c>
      <c r="P340" s="169">
        <v>9.27</v>
      </c>
      <c r="Q340" s="169">
        <v>-1.65</v>
      </c>
      <c r="S340" s="171"/>
      <c r="AB340" s="193"/>
      <c r="AC340" s="193"/>
      <c r="AD340" s="193"/>
      <c r="AE340" s="193"/>
      <c r="AF340" s="193"/>
      <c r="AG340" s="193"/>
      <c r="AH340" s="193"/>
    </row>
    <row r="341" spans="1:34" x14ac:dyDescent="0.35">
      <c r="A341" s="181" t="s">
        <v>611</v>
      </c>
      <c r="B341" s="169">
        <f t="shared" si="15"/>
        <v>14.56</v>
      </c>
      <c r="C341" s="169">
        <v>0.34</v>
      </c>
      <c r="D341" s="169">
        <v>4.9400000000000004</v>
      </c>
      <c r="E341" s="169">
        <v>6.23</v>
      </c>
      <c r="F341" s="169">
        <v>1.54</v>
      </c>
      <c r="G341" s="169">
        <v>0.74</v>
      </c>
      <c r="H341" s="169">
        <v>0.86</v>
      </c>
      <c r="I341" s="170">
        <v>-0.09</v>
      </c>
      <c r="J341" s="169">
        <f t="shared" si="16"/>
        <v>163.57</v>
      </c>
      <c r="K341" s="169">
        <v>3.85</v>
      </c>
      <c r="L341" s="169">
        <v>59.28</v>
      </c>
      <c r="M341" s="169">
        <v>66.14</v>
      </c>
      <c r="N341" s="169">
        <v>17.12</v>
      </c>
      <c r="O341" s="169">
        <v>8.86</v>
      </c>
      <c r="P341" s="169">
        <v>9.43</v>
      </c>
      <c r="Q341" s="169">
        <v>-1.1100000000000001</v>
      </c>
      <c r="S341" s="171"/>
      <c r="AB341" s="193"/>
      <c r="AC341" s="193"/>
      <c r="AD341" s="193"/>
      <c r="AE341" s="193"/>
      <c r="AF341" s="193"/>
      <c r="AG341" s="193"/>
      <c r="AH341" s="193"/>
    </row>
    <row r="342" spans="1:34" s="173" customFormat="1" ht="15.65" customHeight="1" x14ac:dyDescent="0.35">
      <c r="A342" s="181" t="s">
        <v>613</v>
      </c>
      <c r="B342" s="169">
        <f t="shared" si="15"/>
        <v>17.059999999999999</v>
      </c>
      <c r="C342" s="169">
        <v>0.53</v>
      </c>
      <c r="D342" s="169">
        <v>5.04</v>
      </c>
      <c r="E342" s="169">
        <v>8.11</v>
      </c>
      <c r="F342" s="169">
        <v>1.54</v>
      </c>
      <c r="G342" s="169">
        <v>0.95</v>
      </c>
      <c r="H342" s="169">
        <v>0.79</v>
      </c>
      <c r="I342" s="170">
        <v>0.1</v>
      </c>
      <c r="J342" s="169">
        <f t="shared" si="16"/>
        <v>167.23</v>
      </c>
      <c r="K342" s="169">
        <v>5.0199999999999996</v>
      </c>
      <c r="L342" s="169">
        <v>60.47</v>
      </c>
      <c r="M342" s="169">
        <v>65.03</v>
      </c>
      <c r="N342" s="169">
        <v>17.63</v>
      </c>
      <c r="O342" s="169">
        <v>9.83</v>
      </c>
      <c r="P342" s="169">
        <v>8</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642</v>
      </c>
      <c r="B343" s="169">
        <f t="shared" si="15"/>
        <v>16.670000000000002</v>
      </c>
      <c r="C343" s="169">
        <v>0.45</v>
      </c>
      <c r="D343" s="169">
        <v>4.95</v>
      </c>
      <c r="E343" s="169">
        <v>7.49</v>
      </c>
      <c r="F343" s="169">
        <v>1.77</v>
      </c>
      <c r="G343" s="169">
        <v>0.86</v>
      </c>
      <c r="H343" s="169">
        <v>0.98</v>
      </c>
      <c r="I343" s="170">
        <v>0.17</v>
      </c>
      <c r="J343" s="169">
        <f t="shared" si="16"/>
        <v>164.16</v>
      </c>
      <c r="K343" s="169">
        <v>4.71</v>
      </c>
      <c r="L343" s="169">
        <v>59.45</v>
      </c>
      <c r="M343" s="169">
        <v>59.92</v>
      </c>
      <c r="N343" s="169">
        <v>18.8</v>
      </c>
      <c r="O343" s="169">
        <v>9.61</v>
      </c>
      <c r="P343" s="169">
        <v>9.66</v>
      </c>
      <c r="Q343" s="169">
        <v>2.0099999999999998</v>
      </c>
      <c r="S343" s="171"/>
      <c r="AB343" s="193"/>
      <c r="AC343" s="193"/>
      <c r="AD343" s="193"/>
      <c r="AE343" s="193"/>
      <c r="AF343" s="193"/>
      <c r="AG343" s="193"/>
      <c r="AH343" s="193"/>
    </row>
    <row r="344" spans="1:34" x14ac:dyDescent="0.35">
      <c r="A344" s="181" t="s">
        <v>643</v>
      </c>
      <c r="B344" s="169">
        <f t="shared" si="15"/>
        <v>14.91</v>
      </c>
      <c r="C344" s="169">
        <v>0.42</v>
      </c>
      <c r="D344" s="169">
        <v>4.99</v>
      </c>
      <c r="E344" s="169">
        <v>6.24</v>
      </c>
      <c r="F344" s="169">
        <v>1.77</v>
      </c>
      <c r="G344" s="169">
        <v>0.55000000000000004</v>
      </c>
      <c r="H344" s="169">
        <v>0.74</v>
      </c>
      <c r="I344" s="170">
        <v>0.2</v>
      </c>
      <c r="J344" s="169">
        <f t="shared" si="16"/>
        <v>162.37</v>
      </c>
      <c r="K344" s="169">
        <v>4.76</v>
      </c>
      <c r="L344" s="169">
        <v>59.91</v>
      </c>
      <c r="M344" s="169">
        <v>61.07</v>
      </c>
      <c r="N344" s="169">
        <v>19</v>
      </c>
      <c r="O344" s="169">
        <v>7.5</v>
      </c>
      <c r="P344" s="169">
        <v>7.68</v>
      </c>
      <c r="Q344" s="169">
        <v>2.4500000000000002</v>
      </c>
      <c r="S344" s="171"/>
      <c r="AB344" s="193"/>
      <c r="AC344" s="193"/>
      <c r="AD344" s="193"/>
      <c r="AE344" s="193"/>
      <c r="AF344" s="193"/>
      <c r="AG344" s="193"/>
      <c r="AH344" s="193"/>
    </row>
    <row r="345" spans="1:34" x14ac:dyDescent="0.35">
      <c r="A345" s="181" t="s">
        <v>646</v>
      </c>
      <c r="B345" s="169">
        <f t="shared" si="15"/>
        <v>15.879999999999999</v>
      </c>
      <c r="C345" s="169">
        <v>0.35</v>
      </c>
      <c r="D345" s="169">
        <v>5.0599999999999996</v>
      </c>
      <c r="E345" s="169">
        <v>6.98</v>
      </c>
      <c r="F345" s="169">
        <v>1.77</v>
      </c>
      <c r="G345" s="169">
        <v>0.7</v>
      </c>
      <c r="H345" s="169">
        <v>0.77</v>
      </c>
      <c r="I345" s="170">
        <v>0.25</v>
      </c>
      <c r="J345" s="169">
        <f t="shared" si="16"/>
        <v>172.52</v>
      </c>
      <c r="K345" s="169">
        <v>4.09</v>
      </c>
      <c r="L345" s="169">
        <v>60.68</v>
      </c>
      <c r="M345" s="169">
        <v>67.98</v>
      </c>
      <c r="N345" s="169">
        <v>19.28</v>
      </c>
      <c r="O345" s="169">
        <v>8.94</v>
      </c>
      <c r="P345" s="169">
        <v>8.56</v>
      </c>
      <c r="Q345" s="169">
        <v>2.99</v>
      </c>
      <c r="S345" s="171"/>
      <c r="AB345" s="193"/>
      <c r="AC345" s="193"/>
      <c r="AD345" s="193"/>
      <c r="AE345" s="193"/>
      <c r="AF345" s="193"/>
      <c r="AG345" s="193"/>
      <c r="AH345" s="193"/>
    </row>
    <row r="346" spans="1:34" x14ac:dyDescent="0.35">
      <c r="A346" s="181" t="s">
        <v>648</v>
      </c>
      <c r="B346" s="169">
        <f t="shared" ref="B346:B351" si="17">SUM(C346:I346)</f>
        <v>13.68</v>
      </c>
      <c r="C346" s="169">
        <v>0.35</v>
      </c>
      <c r="D346" s="169">
        <v>5.03</v>
      </c>
      <c r="E346" s="169">
        <v>5.4</v>
      </c>
      <c r="F346" s="169">
        <v>1.36</v>
      </c>
      <c r="G346" s="169">
        <v>0.7</v>
      </c>
      <c r="H346" s="169">
        <v>0.65</v>
      </c>
      <c r="I346" s="170">
        <v>0.19</v>
      </c>
      <c r="J346" s="169">
        <f t="shared" ref="J346:J351" si="18">SUM(K346:Q346)</f>
        <v>167.89000000000001</v>
      </c>
      <c r="K346" s="169">
        <v>4.7699999999999996</v>
      </c>
      <c r="L346" s="169">
        <v>60.31</v>
      </c>
      <c r="M346" s="169">
        <v>65.900000000000006</v>
      </c>
      <c r="N346" s="169">
        <v>17.34</v>
      </c>
      <c r="O346" s="169">
        <v>8.67</v>
      </c>
      <c r="P346" s="169">
        <v>8.56</v>
      </c>
      <c r="Q346" s="169">
        <v>2.34</v>
      </c>
      <c r="S346" s="171"/>
      <c r="AB346" s="193"/>
      <c r="AC346" s="193"/>
      <c r="AD346" s="193"/>
      <c r="AE346" s="193"/>
      <c r="AF346" s="193"/>
      <c r="AG346" s="193"/>
      <c r="AH346" s="193"/>
    </row>
    <row r="347" spans="1:34" x14ac:dyDescent="0.35">
      <c r="A347" s="181" t="s">
        <v>649</v>
      </c>
      <c r="B347" s="169">
        <f t="shared" si="17"/>
        <v>12.05</v>
      </c>
      <c r="C347" s="169">
        <v>0.36</v>
      </c>
      <c r="D347" s="169">
        <v>5.18</v>
      </c>
      <c r="E347" s="169">
        <v>3.6</v>
      </c>
      <c r="F347" s="169">
        <v>1.36</v>
      </c>
      <c r="G347" s="169">
        <v>0.72</v>
      </c>
      <c r="H347" s="169">
        <v>0.55000000000000004</v>
      </c>
      <c r="I347" s="170">
        <v>0.28000000000000003</v>
      </c>
      <c r="J347" s="169">
        <f t="shared" si="18"/>
        <v>161.25999999999996</v>
      </c>
      <c r="K347" s="169">
        <v>5.26</v>
      </c>
      <c r="L347" s="169">
        <v>62.12</v>
      </c>
      <c r="M347" s="169">
        <v>56.82</v>
      </c>
      <c r="N347" s="169">
        <v>17.95</v>
      </c>
      <c r="O347" s="169">
        <v>8.2899999999999991</v>
      </c>
      <c r="P347" s="169">
        <v>7.41</v>
      </c>
      <c r="Q347" s="169">
        <v>3.41</v>
      </c>
      <c r="S347" s="171"/>
      <c r="AB347" s="193"/>
      <c r="AC347" s="193"/>
      <c r="AD347" s="193"/>
      <c r="AE347" s="193"/>
      <c r="AF347" s="193"/>
      <c r="AG347" s="193"/>
      <c r="AH347" s="193"/>
    </row>
    <row r="348" spans="1:34" x14ac:dyDescent="0.35">
      <c r="A348" s="181" t="s">
        <v>651</v>
      </c>
      <c r="B348" s="169">
        <f t="shared" si="17"/>
        <v>11.69</v>
      </c>
      <c r="C348" s="169">
        <v>0.33</v>
      </c>
      <c r="D348" s="169">
        <v>5.29</v>
      </c>
      <c r="E348" s="169">
        <v>3.23</v>
      </c>
      <c r="F348" s="169">
        <v>1.36</v>
      </c>
      <c r="G348" s="169">
        <v>0.77</v>
      </c>
      <c r="H348" s="169">
        <v>0.54</v>
      </c>
      <c r="I348" s="170">
        <v>0.17</v>
      </c>
      <c r="J348" s="169">
        <f t="shared" si="18"/>
        <v>171.79999999999998</v>
      </c>
      <c r="K348" s="169">
        <v>4.53</v>
      </c>
      <c r="L348" s="169">
        <v>63.52</v>
      </c>
      <c r="M348" s="169">
        <v>66.91</v>
      </c>
      <c r="N348" s="169">
        <v>18.170000000000002</v>
      </c>
      <c r="O348" s="169">
        <v>8.7899999999999991</v>
      </c>
      <c r="P348" s="169">
        <v>7.79</v>
      </c>
      <c r="Q348" s="169">
        <v>2.09</v>
      </c>
      <c r="S348" s="171"/>
    </row>
    <row r="349" spans="1:34" x14ac:dyDescent="0.35">
      <c r="A349" s="181" t="s">
        <v>652</v>
      </c>
      <c r="B349" s="169">
        <f t="shared" si="17"/>
        <v>11.129999999999999</v>
      </c>
      <c r="C349" s="169">
        <v>0.34</v>
      </c>
      <c r="D349" s="169">
        <v>4.8499999999999996</v>
      </c>
      <c r="E349" s="169">
        <v>3.08</v>
      </c>
      <c r="F349" s="169">
        <v>1.34</v>
      </c>
      <c r="G349" s="169">
        <v>0.71</v>
      </c>
      <c r="H349" s="169">
        <v>0.7</v>
      </c>
      <c r="I349" s="170">
        <v>0.11</v>
      </c>
      <c r="J349" s="169">
        <f t="shared" si="18"/>
        <v>162.93</v>
      </c>
      <c r="K349" s="169">
        <v>4.5</v>
      </c>
      <c r="L349" s="169">
        <v>58.16</v>
      </c>
      <c r="M349" s="169">
        <v>61.02</v>
      </c>
      <c r="N349" s="169">
        <v>18.04</v>
      </c>
      <c r="O349" s="169">
        <v>8.7200000000000006</v>
      </c>
      <c r="P349" s="169">
        <v>11.16</v>
      </c>
      <c r="Q349" s="169">
        <v>1.33</v>
      </c>
    </row>
    <row r="350" spans="1:34" x14ac:dyDescent="0.35">
      <c r="A350" s="181" t="s">
        <v>653</v>
      </c>
      <c r="B350" s="169">
        <f t="shared" si="17"/>
        <v>11.5</v>
      </c>
      <c r="C350" s="169">
        <v>0.33</v>
      </c>
      <c r="D350" s="169">
        <v>5.21</v>
      </c>
      <c r="E350" s="169">
        <v>3.17</v>
      </c>
      <c r="F350" s="169">
        <v>1.34</v>
      </c>
      <c r="G350" s="169">
        <v>0.7</v>
      </c>
      <c r="H350" s="169">
        <v>0.62</v>
      </c>
      <c r="I350" s="170">
        <v>0.13</v>
      </c>
      <c r="J350" s="169">
        <f t="shared" si="18"/>
        <v>167.61</v>
      </c>
      <c r="K350" s="169">
        <v>4.3600000000000003</v>
      </c>
      <c r="L350" s="169">
        <v>62.57</v>
      </c>
      <c r="M350" s="169">
        <v>63.13</v>
      </c>
      <c r="N350" s="169">
        <v>18.309999999999999</v>
      </c>
      <c r="O350" s="169">
        <v>8.9600000000000009</v>
      </c>
      <c r="P350" s="169">
        <v>8.77</v>
      </c>
      <c r="Q350" s="169">
        <v>1.51</v>
      </c>
    </row>
    <row r="351" spans="1:34" x14ac:dyDescent="0.35">
      <c r="A351" s="181" t="s">
        <v>655</v>
      </c>
      <c r="B351" s="169">
        <f t="shared" si="17"/>
        <v>11.77</v>
      </c>
      <c r="C351" s="169">
        <v>0.38</v>
      </c>
      <c r="D351" s="169">
        <v>5.18</v>
      </c>
      <c r="E351" s="169">
        <v>3.29</v>
      </c>
      <c r="F351" s="169">
        <v>1.34</v>
      </c>
      <c r="G351" s="169">
        <v>0.85</v>
      </c>
      <c r="H351" s="169">
        <v>0.63</v>
      </c>
      <c r="I351" s="170">
        <v>0.1</v>
      </c>
      <c r="J351" s="169">
        <f t="shared" si="18"/>
        <v>168.20000000000002</v>
      </c>
      <c r="K351" s="169">
        <v>4.54</v>
      </c>
      <c r="L351" s="169">
        <v>62.19</v>
      </c>
      <c r="M351" s="169">
        <v>62.8</v>
      </c>
      <c r="N351" s="169">
        <v>18.739999999999998</v>
      </c>
      <c r="O351" s="169">
        <v>10.34</v>
      </c>
      <c r="P351" s="169">
        <v>8.44</v>
      </c>
      <c r="Q351" s="169">
        <v>1.1499999999999999</v>
      </c>
    </row>
    <row r="352" spans="1:34" x14ac:dyDescent="0.35">
      <c r="A352" s="181" t="s">
        <v>656</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165.74000000000004</v>
      </c>
      <c r="K352" s="169">
        <v>4.62</v>
      </c>
      <c r="L352" s="169">
        <v>63.08</v>
      </c>
      <c r="M352" s="169">
        <v>59.67</v>
      </c>
      <c r="N352" s="169">
        <v>19.03</v>
      </c>
      <c r="O352" s="169">
        <v>9.08</v>
      </c>
      <c r="P352" s="169">
        <v>8.68</v>
      </c>
      <c r="Q352" s="169">
        <v>1.58</v>
      </c>
    </row>
    <row r="353" spans="1:17" x14ac:dyDescent="0.35">
      <c r="A353" s="181" t="s">
        <v>657</v>
      </c>
      <c r="B353" s="169">
        <f t="shared" si="19"/>
        <v>15.07</v>
      </c>
      <c r="C353" s="169">
        <v>0.43</v>
      </c>
      <c r="D353" s="169">
        <v>5.09</v>
      </c>
      <c r="E353" s="169">
        <v>6.16</v>
      </c>
      <c r="F353" s="169">
        <v>1.74</v>
      </c>
      <c r="G353" s="169">
        <v>0.65</v>
      </c>
      <c r="H353" s="169">
        <v>0.79</v>
      </c>
      <c r="I353" s="170">
        <v>0.21</v>
      </c>
      <c r="J353" s="169">
        <f t="shared" si="20"/>
        <v>164.51999999999998</v>
      </c>
      <c r="K353" s="169">
        <v>4.7300000000000004</v>
      </c>
      <c r="L353" s="169">
        <v>61.03</v>
      </c>
      <c r="M353" s="169">
        <v>60.3</v>
      </c>
      <c r="N353" s="169">
        <v>19.29</v>
      </c>
      <c r="O353" s="169">
        <v>7.91</v>
      </c>
      <c r="P353" s="169">
        <v>8.75</v>
      </c>
      <c r="Q353" s="169">
        <v>2.5099999999999998</v>
      </c>
    </row>
    <row r="354" spans="1:17" x14ac:dyDescent="0.35">
      <c r="A354" s="181" t="s">
        <v>659</v>
      </c>
      <c r="B354" s="169">
        <f t="shared" si="19"/>
        <v>16.12</v>
      </c>
      <c r="C354" s="169">
        <v>0.38</v>
      </c>
      <c r="D354" s="169">
        <v>5.0999999999999996</v>
      </c>
      <c r="E354" s="169">
        <v>6.96</v>
      </c>
      <c r="F354" s="169">
        <v>1.74</v>
      </c>
      <c r="G354" s="169">
        <v>0.83</v>
      </c>
      <c r="H354" s="169">
        <v>1.01</v>
      </c>
      <c r="I354" s="170">
        <v>0.1</v>
      </c>
      <c r="J354" s="169">
        <f t="shared" si="20"/>
        <v>167.39999999999998</v>
      </c>
      <c r="K354" s="169">
        <v>4.18</v>
      </c>
      <c r="L354" s="169">
        <v>61.18</v>
      </c>
      <c r="M354" s="169">
        <v>62.42</v>
      </c>
      <c r="N354" s="169">
        <v>19.670000000000002</v>
      </c>
      <c r="O354" s="169">
        <v>8.67</v>
      </c>
      <c r="P354" s="169">
        <v>10.06</v>
      </c>
      <c r="Q354" s="169">
        <v>1.22</v>
      </c>
    </row>
    <row r="355" spans="1:17" x14ac:dyDescent="0.35">
      <c r="A355" s="181" t="s">
        <v>671</v>
      </c>
      <c r="B355" s="169">
        <f t="shared" si="19"/>
        <v>17.020000000000003</v>
      </c>
      <c r="C355" s="169">
        <v>0.37</v>
      </c>
      <c r="D355" s="169">
        <v>5.08</v>
      </c>
      <c r="E355" s="169">
        <v>8.1300000000000008</v>
      </c>
      <c r="F355" s="169">
        <v>1.8</v>
      </c>
      <c r="G355" s="169">
        <v>0.56000000000000005</v>
      </c>
      <c r="H355" s="169">
        <v>0.91</v>
      </c>
      <c r="I355" s="170">
        <v>0.17</v>
      </c>
      <c r="J355" s="169">
        <f t="shared" si="20"/>
        <v>165.70000000000005</v>
      </c>
      <c r="K355" s="169">
        <v>4.05</v>
      </c>
      <c r="L355" s="169">
        <v>61.01</v>
      </c>
      <c r="M355" s="169">
        <v>64.290000000000006</v>
      </c>
      <c r="N355" s="169">
        <v>19.190000000000001</v>
      </c>
      <c r="O355" s="169">
        <v>6.27</v>
      </c>
      <c r="P355" s="169">
        <v>8.9</v>
      </c>
      <c r="Q355" s="169">
        <v>1.99</v>
      </c>
    </row>
    <row r="356" spans="1:17" x14ac:dyDescent="0.35">
      <c r="A356" s="181" t="s">
        <v>673</v>
      </c>
      <c r="B356" s="169">
        <f t="shared" si="19"/>
        <v>15.049999999999999</v>
      </c>
      <c r="C356" s="169">
        <v>0.3</v>
      </c>
      <c r="D356" s="169">
        <v>5.0599999999999996</v>
      </c>
      <c r="E356" s="169">
        <v>6.17</v>
      </c>
      <c r="F356" s="169">
        <v>1.8</v>
      </c>
      <c r="G356" s="169">
        <v>0.6</v>
      </c>
      <c r="H356" s="169">
        <v>0.85</v>
      </c>
      <c r="I356" s="170">
        <v>0.27</v>
      </c>
      <c r="J356" s="169">
        <f t="shared" si="20"/>
        <v>166.98</v>
      </c>
      <c r="K356" s="169">
        <v>3.67</v>
      </c>
      <c r="L356" s="169">
        <v>60.77</v>
      </c>
      <c r="M356" s="169">
        <v>63.11</v>
      </c>
      <c r="N356" s="169">
        <v>19.309999999999999</v>
      </c>
      <c r="O356" s="169">
        <v>8.0299999999999994</v>
      </c>
      <c r="P356" s="169">
        <v>8.9</v>
      </c>
      <c r="Q356" s="169">
        <v>3.19</v>
      </c>
    </row>
    <row r="357" spans="1:17" x14ac:dyDescent="0.35">
      <c r="A357" s="181" t="s">
        <v>675</v>
      </c>
      <c r="B357" s="169">
        <f t="shared" si="19"/>
        <v>14.960000000000003</v>
      </c>
      <c r="C357" s="169">
        <v>0.33</v>
      </c>
      <c r="D357" s="169">
        <v>4.95</v>
      </c>
      <c r="E357" s="169">
        <v>6.07</v>
      </c>
      <c r="F357" s="169">
        <v>1.8</v>
      </c>
      <c r="G357" s="169">
        <v>0.64</v>
      </c>
      <c r="H357" s="169">
        <v>0.83</v>
      </c>
      <c r="I357" s="170">
        <v>0.34</v>
      </c>
      <c r="J357" s="169">
        <f t="shared" si="20"/>
        <v>166.26999999999998</v>
      </c>
      <c r="K357" s="169">
        <v>3.9</v>
      </c>
      <c r="L357" s="169">
        <v>59.43</v>
      </c>
      <c r="M357" s="169">
        <v>61.85</v>
      </c>
      <c r="N357" s="169">
        <v>19.53</v>
      </c>
      <c r="O357" s="169">
        <v>8.17</v>
      </c>
      <c r="P357" s="169">
        <v>9.26</v>
      </c>
      <c r="Q357" s="169">
        <v>4.13</v>
      </c>
    </row>
    <row r="358" spans="1:17" x14ac:dyDescent="0.35">
      <c r="A358" s="181" t="s">
        <v>676</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170.65</v>
      </c>
      <c r="K358" s="169">
        <v>3.43</v>
      </c>
      <c r="L358" s="169">
        <v>64.209999999999994</v>
      </c>
      <c r="M358" s="169">
        <v>58.84</v>
      </c>
      <c r="N358" s="169">
        <v>19.920000000000002</v>
      </c>
      <c r="O358" s="169">
        <v>10.49</v>
      </c>
      <c r="P358" s="169">
        <v>11.25</v>
      </c>
      <c r="Q358" s="169">
        <v>2.5099999999999998</v>
      </c>
    </row>
    <row r="359" spans="1:17" x14ac:dyDescent="0.35">
      <c r="A359" s="181" t="s">
        <v>677</v>
      </c>
      <c r="B359" s="169">
        <f t="shared" si="21"/>
        <v>12.290000000000003</v>
      </c>
      <c r="C359" s="169">
        <v>0.24</v>
      </c>
      <c r="D359" s="169">
        <v>5.38</v>
      </c>
      <c r="E359" s="169">
        <v>3.41</v>
      </c>
      <c r="F359" s="169">
        <v>1.56</v>
      </c>
      <c r="G359" s="169">
        <v>0.84</v>
      </c>
      <c r="H359" s="169">
        <v>0.55000000000000004</v>
      </c>
      <c r="I359" s="170">
        <v>0.31</v>
      </c>
      <c r="J359" s="169">
        <f t="shared" si="22"/>
        <v>171.08999999999997</v>
      </c>
      <c r="K359" s="169">
        <v>3.32</v>
      </c>
      <c r="L359" s="169">
        <v>64.61</v>
      </c>
      <c r="M359" s="169">
        <v>62.38</v>
      </c>
      <c r="N359" s="169">
        <v>20.39</v>
      </c>
      <c r="O359" s="169">
        <v>9.44</v>
      </c>
      <c r="P359" s="169">
        <v>7.29</v>
      </c>
      <c r="Q359" s="169">
        <v>3.66</v>
      </c>
    </row>
    <row r="360" spans="1:17" x14ac:dyDescent="0.35">
      <c r="A360" s="181" t="s">
        <v>721</v>
      </c>
      <c r="B360" s="169">
        <f t="shared" si="21"/>
        <v>11.529999999999998</v>
      </c>
      <c r="C360" s="169">
        <v>0.24</v>
      </c>
      <c r="D360" s="169">
        <v>5.22</v>
      </c>
      <c r="E360" s="169">
        <v>2.83</v>
      </c>
      <c r="F360" s="169">
        <v>1.56</v>
      </c>
      <c r="G360" s="169">
        <v>0.78</v>
      </c>
      <c r="H360" s="169">
        <v>0.62</v>
      </c>
      <c r="I360" s="170">
        <v>0.28000000000000003</v>
      </c>
      <c r="J360" s="169">
        <f t="shared" si="22"/>
        <v>163.68</v>
      </c>
      <c r="K360" s="169">
        <v>3.15</v>
      </c>
      <c r="L360" s="169">
        <v>62.67</v>
      </c>
      <c r="M360" s="169">
        <v>56.3</v>
      </c>
      <c r="N360" s="169">
        <v>20.48</v>
      </c>
      <c r="O360" s="169">
        <v>8.77</v>
      </c>
      <c r="P360" s="169">
        <v>8.9700000000000006</v>
      </c>
      <c r="Q360" s="169">
        <v>3.34</v>
      </c>
    </row>
    <row r="361" spans="1:17" x14ac:dyDescent="0.35">
      <c r="A361" s="181" t="s">
        <v>679</v>
      </c>
      <c r="B361" s="169">
        <f t="shared" si="21"/>
        <v>11.53</v>
      </c>
      <c r="C361" s="169">
        <v>0.17</v>
      </c>
      <c r="D361" s="169">
        <v>5.21</v>
      </c>
      <c r="E361" s="169">
        <v>2.98</v>
      </c>
      <c r="F361" s="169">
        <v>1.51</v>
      </c>
      <c r="G361" s="169">
        <v>0.78</v>
      </c>
      <c r="H361" s="169">
        <v>0.57999999999999996</v>
      </c>
      <c r="I361" s="170">
        <v>0.3</v>
      </c>
      <c r="J361" s="169">
        <f t="shared" si="22"/>
        <v>167.95999999999995</v>
      </c>
      <c r="K361" s="169">
        <v>2.2400000000000002</v>
      </c>
      <c r="L361" s="169">
        <v>62.47</v>
      </c>
      <c r="M361" s="169">
        <v>60.74</v>
      </c>
      <c r="N361" s="169">
        <v>20.39</v>
      </c>
      <c r="O361" s="169">
        <v>9.42</v>
      </c>
      <c r="P361" s="169">
        <v>9.07</v>
      </c>
      <c r="Q361" s="169">
        <v>3.63</v>
      </c>
    </row>
    <row r="362" spans="1:17" x14ac:dyDescent="0.35">
      <c r="A362" s="181" t="s">
        <v>680</v>
      </c>
      <c r="B362" s="169">
        <f t="shared" si="21"/>
        <v>11.38</v>
      </c>
      <c r="C362" s="169">
        <v>0.17</v>
      </c>
      <c r="D362" s="169">
        <v>5.38</v>
      </c>
      <c r="E362" s="169">
        <v>2.5</v>
      </c>
      <c r="F362" s="169">
        <v>1.51</v>
      </c>
      <c r="G362" s="169">
        <v>0.9</v>
      </c>
      <c r="H362" s="169">
        <v>0.76</v>
      </c>
      <c r="I362" s="170">
        <v>0.16</v>
      </c>
      <c r="J362" s="169">
        <f t="shared" si="22"/>
        <v>168.06</v>
      </c>
      <c r="K362" s="169">
        <v>2.21</v>
      </c>
      <c r="L362" s="169">
        <v>64.59</v>
      </c>
      <c r="M362" s="169">
        <v>56.75</v>
      </c>
      <c r="N362" s="169">
        <v>20.51</v>
      </c>
      <c r="O362" s="169">
        <v>11.37</v>
      </c>
      <c r="P362" s="169">
        <v>10.65</v>
      </c>
      <c r="Q362" s="169">
        <v>1.98</v>
      </c>
    </row>
    <row r="363" spans="1:17" x14ac:dyDescent="0.35">
      <c r="A363" s="181" t="s">
        <v>682</v>
      </c>
      <c r="B363" s="169">
        <f t="shared" si="21"/>
        <v>11.78</v>
      </c>
      <c r="C363" s="169">
        <v>0.17</v>
      </c>
      <c r="D363" s="169">
        <v>5.13</v>
      </c>
      <c r="E363" s="169">
        <v>3.31</v>
      </c>
      <c r="F363" s="169">
        <v>1.51</v>
      </c>
      <c r="G363" s="169">
        <v>0.78</v>
      </c>
      <c r="H363" s="169">
        <v>0.65</v>
      </c>
      <c r="I363" s="170">
        <v>0.23</v>
      </c>
      <c r="J363" s="169">
        <f t="shared" si="22"/>
        <v>165.5</v>
      </c>
      <c r="K363" s="169">
        <v>1.98</v>
      </c>
      <c r="L363" s="169">
        <v>61.53</v>
      </c>
      <c r="M363" s="169">
        <v>60.64</v>
      </c>
      <c r="N363" s="169">
        <v>20.76</v>
      </c>
      <c r="O363" s="169">
        <v>9.34</v>
      </c>
      <c r="P363" s="169">
        <v>8.4600000000000009</v>
      </c>
      <c r="Q363" s="169">
        <v>2.79</v>
      </c>
    </row>
    <row r="364" spans="1:17" x14ac:dyDescent="0.35">
      <c r="A364" s="181" t="s">
        <v>683</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171.71</v>
      </c>
      <c r="K364" s="169">
        <v>1.0900000000000001</v>
      </c>
      <c r="L364" s="169">
        <v>66.819999999999993</v>
      </c>
      <c r="M364" s="169">
        <v>64.47</v>
      </c>
      <c r="N364" s="169">
        <v>20.36</v>
      </c>
      <c r="O364" s="169">
        <v>8.56</v>
      </c>
      <c r="P364" s="169">
        <v>7.81</v>
      </c>
      <c r="Q364" s="169">
        <v>2.6</v>
      </c>
    </row>
    <row r="365" spans="1:17" x14ac:dyDescent="0.35">
      <c r="A365" s="181" t="s">
        <v>684</v>
      </c>
      <c r="B365" s="169">
        <f t="shared" si="23"/>
        <v>15.41</v>
      </c>
      <c r="C365" s="169">
        <v>0.09</v>
      </c>
      <c r="D365" s="169">
        <v>4.9800000000000004</v>
      </c>
      <c r="E365" s="169">
        <v>6.91</v>
      </c>
      <c r="F365" s="169">
        <v>1.86</v>
      </c>
      <c r="G365" s="169">
        <v>0.7</v>
      </c>
      <c r="H365" s="169">
        <v>0.65</v>
      </c>
      <c r="I365" s="170">
        <v>0.22</v>
      </c>
      <c r="J365" s="169">
        <f t="shared" si="24"/>
        <v>167.4</v>
      </c>
      <c r="K365" s="169">
        <v>1.06</v>
      </c>
      <c r="L365" s="169">
        <v>59.77</v>
      </c>
      <c r="M365" s="169">
        <v>67.739999999999995</v>
      </c>
      <c r="N365" s="169">
        <v>20.52</v>
      </c>
      <c r="O365" s="169">
        <v>8.5399999999999991</v>
      </c>
      <c r="P365" s="169">
        <v>7.18</v>
      </c>
      <c r="Q365" s="169">
        <v>2.59</v>
      </c>
    </row>
    <row r="366" spans="1:17" x14ac:dyDescent="0.35">
      <c r="A366" s="181" t="s">
        <v>686</v>
      </c>
      <c r="B366" s="169">
        <f t="shared" si="23"/>
        <v>15.949999999999998</v>
      </c>
      <c r="C366" s="169">
        <v>0.09</v>
      </c>
      <c r="D366" s="169">
        <v>5.16</v>
      </c>
      <c r="E366" s="169">
        <v>7.04</v>
      </c>
      <c r="F366" s="169">
        <v>1.86</v>
      </c>
      <c r="G366" s="169">
        <v>0.7</v>
      </c>
      <c r="H366" s="169">
        <v>0.93</v>
      </c>
      <c r="I366" s="170">
        <v>0.17</v>
      </c>
      <c r="J366" s="169">
        <f t="shared" si="24"/>
        <v>166.15999999999997</v>
      </c>
      <c r="K366" s="169">
        <v>1.05</v>
      </c>
      <c r="L366" s="169">
        <v>61.88</v>
      </c>
      <c r="M366" s="169">
        <v>64.02</v>
      </c>
      <c r="N366" s="169">
        <v>20.76</v>
      </c>
      <c r="O366" s="169">
        <v>7.38</v>
      </c>
      <c r="P366" s="169">
        <v>9.01</v>
      </c>
      <c r="Q366" s="169">
        <v>2.06</v>
      </c>
    </row>
    <row r="367" spans="1:17" x14ac:dyDescent="0.35">
      <c r="A367" s="181" t="s">
        <v>699</v>
      </c>
      <c r="B367" s="169">
        <f t="shared" si="23"/>
        <v>17.54</v>
      </c>
      <c r="C367" s="169">
        <v>0.11</v>
      </c>
      <c r="D367" s="169">
        <v>5</v>
      </c>
      <c r="E367" s="169">
        <v>8.82</v>
      </c>
      <c r="F367" s="169">
        <v>1.86</v>
      </c>
      <c r="G367" s="169">
        <v>0.75</v>
      </c>
      <c r="H367" s="169">
        <v>0.78</v>
      </c>
      <c r="I367" s="170">
        <v>0.22</v>
      </c>
      <c r="J367" s="169">
        <f t="shared" si="24"/>
        <v>165.33999999999997</v>
      </c>
      <c r="K367" s="169">
        <v>1.21</v>
      </c>
      <c r="L367" s="169">
        <v>59.99</v>
      </c>
      <c r="M367" s="169">
        <v>65.55</v>
      </c>
      <c r="N367" s="169">
        <v>19.88</v>
      </c>
      <c r="O367" s="169">
        <v>8.4700000000000006</v>
      </c>
      <c r="P367" s="169">
        <v>7.6</v>
      </c>
      <c r="Q367" s="169">
        <v>2.64</v>
      </c>
    </row>
    <row r="368" spans="1:17" x14ac:dyDescent="0.35">
      <c r="A368" s="181" t="s">
        <v>700</v>
      </c>
      <c r="B368" s="169">
        <f t="shared" si="23"/>
        <v>15.78</v>
      </c>
      <c r="C368" s="169">
        <v>0.11</v>
      </c>
      <c r="D368" s="169">
        <v>5.14</v>
      </c>
      <c r="E368" s="169">
        <v>7.02</v>
      </c>
      <c r="F368" s="169">
        <v>1.86</v>
      </c>
      <c r="G368" s="169">
        <v>0.68</v>
      </c>
      <c r="H368" s="169">
        <v>0.81</v>
      </c>
      <c r="I368" s="170">
        <v>0.16</v>
      </c>
      <c r="J368" s="169">
        <f t="shared" si="24"/>
        <v>166.63</v>
      </c>
      <c r="K368" s="169">
        <v>1.28</v>
      </c>
      <c r="L368" s="169">
        <v>61.69</v>
      </c>
      <c r="M368" s="169">
        <v>64.150000000000006</v>
      </c>
      <c r="N368" s="169">
        <v>19.98</v>
      </c>
      <c r="O368" s="169">
        <v>9.09</v>
      </c>
      <c r="P368" s="169">
        <v>8.5500000000000007</v>
      </c>
      <c r="Q368" s="169">
        <v>1.89</v>
      </c>
    </row>
    <row r="369" spans="1:18" x14ac:dyDescent="0.35">
      <c r="A369" s="181" t="s">
        <v>702</v>
      </c>
      <c r="B369" s="169">
        <f t="shared" si="23"/>
        <v>14.580000000000002</v>
      </c>
      <c r="C369" s="169">
        <v>0.12</v>
      </c>
      <c r="D369" s="169">
        <v>4.83</v>
      </c>
      <c r="E369" s="169">
        <v>6.1</v>
      </c>
      <c r="F369" s="169">
        <v>1.86</v>
      </c>
      <c r="G369" s="169">
        <v>0.64</v>
      </c>
      <c r="H369" s="169">
        <v>0.73</v>
      </c>
      <c r="I369" s="170">
        <v>0.3</v>
      </c>
      <c r="J369" s="169">
        <f t="shared" si="24"/>
        <v>161.82</v>
      </c>
      <c r="K369" s="169">
        <v>1.37</v>
      </c>
      <c r="L369" s="169">
        <v>57.95</v>
      </c>
      <c r="M369" s="169">
        <v>62.48</v>
      </c>
      <c r="N369" s="169">
        <v>20.18</v>
      </c>
      <c r="O369" s="169">
        <v>8.19</v>
      </c>
      <c r="P369" s="169">
        <v>8.1</v>
      </c>
      <c r="Q369" s="169">
        <v>3.55</v>
      </c>
    </row>
    <row r="370" spans="1:18" x14ac:dyDescent="0.35">
      <c r="A370" s="181" t="s">
        <v>705</v>
      </c>
      <c r="B370" s="169">
        <f t="shared" ref="B370:B375" si="25">SUM(C370:I370)</f>
        <v>12.72</v>
      </c>
      <c r="C370" s="169">
        <v>0.1</v>
      </c>
      <c r="D370" s="169">
        <v>5.24</v>
      </c>
      <c r="E370" s="169">
        <v>4.21</v>
      </c>
      <c r="F370" s="169">
        <v>1.57</v>
      </c>
      <c r="G370" s="169">
        <v>0.66</v>
      </c>
      <c r="H370" s="169">
        <v>0.67</v>
      </c>
      <c r="I370" s="170">
        <v>0.27</v>
      </c>
      <c r="J370" s="169">
        <f t="shared" ref="J370:J375" si="26">SUM(K370:Q370)</f>
        <v>162.61000000000001</v>
      </c>
      <c r="K370" s="169">
        <v>1.36</v>
      </c>
      <c r="L370" s="169">
        <v>62.86</v>
      </c>
      <c r="M370" s="169">
        <v>58.4</v>
      </c>
      <c r="N370" s="169">
        <v>20.170000000000002</v>
      </c>
      <c r="O370" s="169">
        <v>8.07</v>
      </c>
      <c r="P370" s="169">
        <v>8.57</v>
      </c>
      <c r="Q370" s="169">
        <v>3.18</v>
      </c>
    </row>
    <row r="371" spans="1:18" x14ac:dyDescent="0.35">
      <c r="A371" s="181" t="s">
        <v>708</v>
      </c>
      <c r="B371" s="169">
        <f t="shared" si="25"/>
        <v>11.98</v>
      </c>
      <c r="C371" s="169">
        <v>0.1</v>
      </c>
      <c r="D371" s="169">
        <v>5.46</v>
      </c>
      <c r="E371" s="169">
        <v>3.13</v>
      </c>
      <c r="F371" s="169">
        <v>1.57</v>
      </c>
      <c r="G371" s="169">
        <v>0.76</v>
      </c>
      <c r="H371" s="169">
        <v>0.75</v>
      </c>
      <c r="I371" s="170">
        <v>0.21</v>
      </c>
      <c r="J371" s="169">
        <f t="shared" si="26"/>
        <v>162.72999999999999</v>
      </c>
      <c r="K371" s="169">
        <v>1.39</v>
      </c>
      <c r="L371" s="169">
        <v>65.569999999999993</v>
      </c>
      <c r="M371" s="169">
        <v>54.3</v>
      </c>
      <c r="N371" s="169">
        <v>20.53</v>
      </c>
      <c r="O371" s="169">
        <v>8.48</v>
      </c>
      <c r="P371" s="169">
        <v>9.9600000000000009</v>
      </c>
      <c r="Q371" s="169">
        <v>2.5</v>
      </c>
    </row>
    <row r="372" spans="1:18" x14ac:dyDescent="0.35">
      <c r="A372" s="181" t="s">
        <v>722</v>
      </c>
      <c r="B372" s="169">
        <f t="shared" si="25"/>
        <v>11.290000000000001</v>
      </c>
      <c r="C372" s="169">
        <v>0.11</v>
      </c>
      <c r="D372" s="169">
        <v>5.33</v>
      </c>
      <c r="E372" s="169">
        <v>2.56</v>
      </c>
      <c r="F372" s="169">
        <v>1.57</v>
      </c>
      <c r="G372" s="169">
        <v>0.73</v>
      </c>
      <c r="H372" s="169">
        <v>0.83</v>
      </c>
      <c r="I372" s="170">
        <v>0.16</v>
      </c>
      <c r="J372" s="169">
        <f t="shared" si="26"/>
        <v>164.92000000000002</v>
      </c>
      <c r="K372" s="169">
        <v>1.38</v>
      </c>
      <c r="L372" s="169">
        <v>63.93</v>
      </c>
      <c r="M372" s="169">
        <v>56.95</v>
      </c>
      <c r="N372" s="169">
        <v>20.61</v>
      </c>
      <c r="O372" s="169">
        <v>8.24</v>
      </c>
      <c r="P372" s="169">
        <v>11.87</v>
      </c>
      <c r="Q372" s="169">
        <v>1.94</v>
      </c>
    </row>
    <row r="373" spans="1:18" x14ac:dyDescent="0.35">
      <c r="A373" s="181" t="s">
        <v>724</v>
      </c>
      <c r="B373" s="169">
        <f t="shared" si="25"/>
        <v>11.319999999999999</v>
      </c>
      <c r="C373" s="169">
        <v>0.09</v>
      </c>
      <c r="D373" s="169">
        <v>5.29</v>
      </c>
      <c r="E373" s="169">
        <v>2.8</v>
      </c>
      <c r="F373" s="169">
        <v>1.51</v>
      </c>
      <c r="G373" s="169">
        <v>0.74</v>
      </c>
      <c r="H373" s="169">
        <v>0.62</v>
      </c>
      <c r="I373" s="170">
        <v>0.27</v>
      </c>
      <c r="J373" s="169">
        <f t="shared" si="26"/>
        <v>165.74999999999997</v>
      </c>
      <c r="K373" s="169">
        <v>1.17</v>
      </c>
      <c r="L373" s="169">
        <v>63.48</v>
      </c>
      <c r="M373" s="169">
        <v>59.11</v>
      </c>
      <c r="N373" s="169">
        <v>20.39</v>
      </c>
      <c r="O373" s="169">
        <v>8.81</v>
      </c>
      <c r="P373" s="169">
        <v>9.5399999999999991</v>
      </c>
      <c r="Q373" s="169">
        <v>3.25</v>
      </c>
    </row>
    <row r="374" spans="1:18" x14ac:dyDescent="0.35">
      <c r="A374" s="181" t="s">
        <v>725</v>
      </c>
      <c r="B374" s="169">
        <f t="shared" si="25"/>
        <v>10.740000000000002</v>
      </c>
      <c r="C374" s="169">
        <v>0.09</v>
      </c>
      <c r="D374" s="169">
        <v>4.97</v>
      </c>
      <c r="E374" s="169">
        <v>2.66</v>
      </c>
      <c r="F374" s="169">
        <v>1.51</v>
      </c>
      <c r="G374" s="169">
        <v>0.55000000000000004</v>
      </c>
      <c r="H374" s="169">
        <v>0.71</v>
      </c>
      <c r="I374" s="170">
        <v>0.25</v>
      </c>
      <c r="J374" s="169">
        <f t="shared" si="26"/>
        <v>159.92999999999998</v>
      </c>
      <c r="K374" s="169">
        <v>1.1399999999999999</v>
      </c>
      <c r="L374" s="169">
        <v>59.67</v>
      </c>
      <c r="M374" s="169">
        <v>58.94</v>
      </c>
      <c r="N374" s="169">
        <v>20.48</v>
      </c>
      <c r="O374" s="169">
        <v>6.94</v>
      </c>
      <c r="P374" s="169">
        <v>9.82</v>
      </c>
      <c r="Q374" s="169">
        <v>2.94</v>
      </c>
    </row>
    <row r="375" spans="1:18" x14ac:dyDescent="0.35">
      <c r="A375" s="181" t="s">
        <v>727</v>
      </c>
      <c r="B375" s="169">
        <f t="shared" si="25"/>
        <v>11.53</v>
      </c>
      <c r="C375" s="169">
        <v>0.09</v>
      </c>
      <c r="D375" s="169">
        <v>5.28</v>
      </c>
      <c r="E375" s="169">
        <v>3.12</v>
      </c>
      <c r="F375" s="169">
        <v>1.51</v>
      </c>
      <c r="G375" s="169">
        <v>0.48</v>
      </c>
      <c r="H375" s="169">
        <v>0.87</v>
      </c>
      <c r="I375" s="170">
        <v>0.18</v>
      </c>
      <c r="J375" s="169">
        <f t="shared" si="26"/>
        <v>162.89999999999998</v>
      </c>
      <c r="K375" s="169">
        <v>1.08</v>
      </c>
      <c r="L375" s="169">
        <v>63.4</v>
      </c>
      <c r="M375" s="169">
        <v>58.68</v>
      </c>
      <c r="N375" s="169">
        <v>20.63</v>
      </c>
      <c r="O375" s="169">
        <v>5.82</v>
      </c>
      <c r="P375" s="169">
        <v>11.12</v>
      </c>
      <c r="Q375" s="169">
        <v>2.17</v>
      </c>
    </row>
    <row r="376" spans="1:18" x14ac:dyDescent="0.35">
      <c r="A376" s="181" t="s">
        <v>728</v>
      </c>
      <c r="B376" s="169">
        <f>SUM(C376:I376)</f>
        <v>13.49</v>
      </c>
      <c r="C376" s="169">
        <v>0.09</v>
      </c>
      <c r="D376" s="169">
        <v>5.27</v>
      </c>
      <c r="E376" s="169">
        <v>4.6900000000000004</v>
      </c>
      <c r="F376" s="169">
        <v>1.83</v>
      </c>
      <c r="G376" s="169">
        <v>0.57999999999999996</v>
      </c>
      <c r="H376" s="169">
        <v>0.84</v>
      </c>
      <c r="I376" s="170">
        <v>0.19</v>
      </c>
      <c r="J376" s="169">
        <f>SUM(K376:Q376)</f>
        <v>167.55000000000004</v>
      </c>
      <c r="K376" s="169">
        <v>1.1200000000000001</v>
      </c>
      <c r="L376" s="169">
        <v>63.23</v>
      </c>
      <c r="M376" s="169">
        <v>64.209999999999994</v>
      </c>
      <c r="N376" s="169">
        <v>20.239999999999998</v>
      </c>
      <c r="O376" s="169">
        <v>7.09</v>
      </c>
      <c r="P376" s="169">
        <v>9.39</v>
      </c>
      <c r="Q376" s="169">
        <v>2.27</v>
      </c>
      <c r="R376" s="196"/>
    </row>
    <row r="377" spans="1:18" x14ac:dyDescent="0.35">
      <c r="A377" s="181" t="s">
        <v>732</v>
      </c>
      <c r="B377" s="169">
        <f>SUM(C377:I377)</f>
        <v>14.589999999999998</v>
      </c>
      <c r="C377" s="169">
        <v>0.09</v>
      </c>
      <c r="D377" s="169">
        <v>5.0599999999999996</v>
      </c>
      <c r="E377" s="169">
        <v>5.93</v>
      </c>
      <c r="F377" s="169">
        <v>1.83</v>
      </c>
      <c r="G377" s="169">
        <v>0.61</v>
      </c>
      <c r="H377" s="169">
        <v>0.94</v>
      </c>
      <c r="I377" s="170">
        <v>0.13</v>
      </c>
      <c r="J377" s="169">
        <f>SUM(K377:Q377)</f>
        <v>160.93</v>
      </c>
      <c r="K377" s="169">
        <v>1.03</v>
      </c>
      <c r="L377" s="169">
        <v>60.67</v>
      </c>
      <c r="M377" s="169">
        <v>59.28</v>
      </c>
      <c r="N377" s="169">
        <v>20.34</v>
      </c>
      <c r="O377" s="169">
        <v>7.5</v>
      </c>
      <c r="P377" s="169">
        <v>10.55</v>
      </c>
      <c r="Q377" s="169">
        <v>1.56</v>
      </c>
      <c r="R377" s="196"/>
    </row>
    <row r="378" spans="1:18" x14ac:dyDescent="0.35">
      <c r="A378" s="181" t="s">
        <v>733</v>
      </c>
      <c r="B378" s="169">
        <f>SUM(C378:I378)</f>
        <v>15.540000000000003</v>
      </c>
      <c r="C378" s="169">
        <v>0.09</v>
      </c>
      <c r="D378" s="169">
        <v>5.07</v>
      </c>
      <c r="E378" s="169">
        <v>6.71</v>
      </c>
      <c r="F378" s="169">
        <v>1.83</v>
      </c>
      <c r="G378" s="169">
        <v>0.63</v>
      </c>
      <c r="H378" s="169">
        <v>0.98</v>
      </c>
      <c r="I378" s="170">
        <v>0.23</v>
      </c>
      <c r="J378" s="169">
        <f>SUM(K378:Q378)</f>
        <v>160.82</v>
      </c>
      <c r="K378" s="169">
        <v>1.03</v>
      </c>
      <c r="L378" s="169">
        <v>60.8</v>
      </c>
      <c r="M378" s="169">
        <v>59.52</v>
      </c>
      <c r="N378" s="169">
        <v>20.48</v>
      </c>
      <c r="O378" s="169">
        <v>6.74</v>
      </c>
      <c r="P378" s="169">
        <v>9.4600000000000009</v>
      </c>
      <c r="Q378" s="169">
        <v>2.79</v>
      </c>
      <c r="R378" s="196"/>
    </row>
    <row r="379" spans="1:18" x14ac:dyDescent="0.35">
      <c r="A379" s="172"/>
      <c r="B379" s="171"/>
      <c r="C379" s="171"/>
      <c r="D379" s="171"/>
      <c r="E379" s="171"/>
      <c r="F379" s="171"/>
      <c r="G379" s="171"/>
      <c r="H379" s="171"/>
      <c r="I379" s="171"/>
      <c r="J379" s="171"/>
      <c r="K379" s="171"/>
      <c r="L379" s="171"/>
      <c r="M379" s="171"/>
      <c r="N379" s="171"/>
      <c r="O379" s="171"/>
      <c r="P379" s="171"/>
      <c r="Q379" s="171"/>
    </row>
    <row r="380" spans="1:18" x14ac:dyDescent="0.35">
      <c r="A380" s="172"/>
      <c r="B380" s="173"/>
      <c r="C380" s="169"/>
      <c r="D380" s="169"/>
      <c r="E380" s="169"/>
      <c r="F380" s="169"/>
      <c r="G380" s="169"/>
      <c r="H380" s="169"/>
      <c r="I380" s="169"/>
      <c r="J380" s="195"/>
      <c r="K380" s="169"/>
      <c r="L380" s="169"/>
      <c r="M380" s="169"/>
      <c r="N380" s="169"/>
      <c r="O380" s="169"/>
      <c r="P380" s="169"/>
      <c r="Q380" s="169"/>
    </row>
    <row r="381" spans="1:18" x14ac:dyDescent="0.35">
      <c r="A381" s="172"/>
      <c r="B381" s="171"/>
      <c r="C381" s="201"/>
      <c r="D381" s="201"/>
      <c r="E381" s="201"/>
      <c r="F381" s="201"/>
      <c r="G381" s="201"/>
      <c r="H381" s="201"/>
      <c r="I381" s="201"/>
      <c r="J381" s="169"/>
      <c r="K381" s="169"/>
      <c r="L381" s="169"/>
      <c r="M381" s="169"/>
      <c r="N381" s="169"/>
      <c r="O381" s="169"/>
      <c r="P381" s="169"/>
      <c r="R381" s="196"/>
    </row>
    <row r="382" spans="1:18" x14ac:dyDescent="0.35">
      <c r="A382" s="172"/>
      <c r="B382" s="171"/>
      <c r="C382" s="169"/>
      <c r="D382" s="169"/>
      <c r="E382" s="169"/>
      <c r="F382" s="169"/>
      <c r="G382" s="169"/>
      <c r="H382" s="169"/>
      <c r="I382" s="169"/>
      <c r="J382" s="169"/>
      <c r="K382" s="169"/>
      <c r="L382" s="169"/>
      <c r="M382" s="169"/>
      <c r="N382" s="169"/>
      <c r="O382" s="169"/>
      <c r="P382" s="169"/>
      <c r="R382" s="196"/>
    </row>
    <row r="383" spans="1:18" x14ac:dyDescent="0.35">
      <c r="A383" s="172"/>
      <c r="B383" s="171"/>
      <c r="C383" s="169"/>
      <c r="D383" s="169"/>
      <c r="E383" s="169"/>
      <c r="F383" s="169"/>
      <c r="G383" s="169"/>
      <c r="H383" s="169"/>
      <c r="I383" s="169"/>
      <c r="J383" s="169"/>
      <c r="K383" s="169"/>
      <c r="L383" s="169"/>
      <c r="M383" s="169"/>
      <c r="N383" s="169"/>
      <c r="O383" s="169"/>
      <c r="P383" s="169"/>
      <c r="Q383" s="196"/>
    </row>
    <row r="384" spans="1:18" x14ac:dyDescent="0.35">
      <c r="A384" s="172"/>
      <c r="B384" s="171"/>
      <c r="C384" s="171"/>
      <c r="D384" s="171"/>
      <c r="E384" s="175"/>
      <c r="F384" s="171"/>
      <c r="G384" s="171"/>
      <c r="H384" s="171"/>
      <c r="I384" s="171"/>
      <c r="J384" s="171"/>
      <c r="K384" s="171"/>
      <c r="L384" s="171"/>
      <c r="M384" s="171"/>
      <c r="N384" s="171"/>
      <c r="O384" s="171"/>
      <c r="P384" s="171"/>
    </row>
    <row r="385" spans="1:17" x14ac:dyDescent="0.35">
      <c r="A385" s="172"/>
      <c r="B385" s="171"/>
      <c r="C385" s="199"/>
      <c r="D385" s="199"/>
      <c r="E385" s="199"/>
      <c r="F385" s="199"/>
      <c r="G385" s="199"/>
      <c r="H385" s="199"/>
      <c r="I385" s="199"/>
      <c r="J385" s="199"/>
      <c r="K385" s="199"/>
      <c r="L385" s="199"/>
      <c r="M385" s="199"/>
      <c r="N385" s="199"/>
      <c r="O385" s="199"/>
      <c r="P385" s="199"/>
      <c r="Q385" s="199"/>
    </row>
    <row r="386" spans="1:17" x14ac:dyDescent="0.35">
      <c r="A386" s="172"/>
      <c r="B386" s="171"/>
      <c r="C386" s="202"/>
      <c r="D386" s="202"/>
      <c r="E386" s="202"/>
      <c r="F386" s="202"/>
      <c r="G386" s="202"/>
      <c r="H386" s="202"/>
      <c r="I386" s="202"/>
      <c r="J386" s="202"/>
      <c r="K386" s="202"/>
      <c r="L386" s="202"/>
      <c r="M386" s="202"/>
      <c r="N386" s="202"/>
      <c r="O386" s="202"/>
      <c r="P386" s="202"/>
      <c r="Q386" s="202"/>
    </row>
    <row r="387" spans="1:17" x14ac:dyDescent="0.35">
      <c r="A387" s="172"/>
      <c r="B387" s="171"/>
      <c r="C387" s="202"/>
      <c r="D387" s="202"/>
      <c r="E387" s="202"/>
      <c r="F387" s="202"/>
      <c r="G387" s="202"/>
      <c r="H387" s="202"/>
      <c r="I387" s="202"/>
      <c r="J387" s="202"/>
      <c r="K387" s="202"/>
      <c r="L387" s="202"/>
      <c r="M387" s="202"/>
      <c r="N387" s="202"/>
      <c r="O387" s="202"/>
      <c r="P387" s="202"/>
      <c r="Q387" s="202"/>
    </row>
    <row r="388" spans="1:17" x14ac:dyDescent="0.35">
      <c r="A388" s="172"/>
      <c r="B388" s="171"/>
      <c r="C388" s="202"/>
      <c r="D388" s="202"/>
      <c r="E388" s="202"/>
      <c r="F388" s="202"/>
      <c r="G388" s="202"/>
      <c r="H388" s="202"/>
      <c r="I388" s="202"/>
      <c r="J388" s="202"/>
      <c r="K388" s="202"/>
      <c r="L388" s="202"/>
      <c r="M388" s="202"/>
      <c r="N388" s="202"/>
      <c r="O388" s="202"/>
      <c r="P388" s="202"/>
      <c r="Q388" s="202"/>
    </row>
    <row r="389" spans="1:17" x14ac:dyDescent="0.35">
      <c r="A389" s="172"/>
      <c r="B389" s="171"/>
      <c r="C389" s="196"/>
      <c r="D389" s="196"/>
      <c r="E389" s="196"/>
      <c r="F389" s="196"/>
      <c r="G389" s="196"/>
      <c r="H389" s="196"/>
      <c r="I389" s="196"/>
      <c r="J389" s="196"/>
      <c r="K389" s="196"/>
      <c r="L389" s="196"/>
      <c r="M389" s="196"/>
      <c r="N389" s="196"/>
      <c r="O389" s="196"/>
      <c r="P389" s="196"/>
      <c r="Q389" s="196"/>
    </row>
    <row r="390" spans="1:17" x14ac:dyDescent="0.35">
      <c r="C390" s="196"/>
      <c r="D390" s="196"/>
      <c r="E390" s="196"/>
      <c r="F390" s="196"/>
      <c r="G390" s="196"/>
      <c r="H390" s="196"/>
      <c r="I390" s="196"/>
      <c r="J390" s="196"/>
      <c r="K390" s="196"/>
      <c r="L390" s="196"/>
      <c r="M390" s="196"/>
      <c r="N390" s="196"/>
      <c r="O390" s="196"/>
      <c r="P390" s="196"/>
      <c r="Q390" s="196"/>
    </row>
    <row r="391" spans="1:17" x14ac:dyDescent="0.35">
      <c r="B391" s="171"/>
      <c r="C391" s="196"/>
      <c r="D391" s="196"/>
      <c r="E391" s="196"/>
      <c r="F391" s="196"/>
      <c r="G391" s="196"/>
      <c r="H391" s="196"/>
      <c r="I391" s="196"/>
      <c r="J391" s="196"/>
      <c r="K391" s="196"/>
      <c r="L391" s="196"/>
      <c r="M391" s="196"/>
      <c r="N391" s="196"/>
      <c r="O391" s="196"/>
      <c r="P391" s="196"/>
      <c r="Q391" s="196"/>
    </row>
    <row r="392" spans="1:17" x14ac:dyDescent="0.35">
      <c r="B392" s="171"/>
      <c r="C392" s="196"/>
      <c r="D392" s="196"/>
      <c r="E392" s="196"/>
      <c r="F392" s="196"/>
      <c r="G392" s="196"/>
      <c r="H392" s="196"/>
      <c r="I392" s="196"/>
      <c r="J392" s="196"/>
      <c r="K392" s="196"/>
      <c r="L392" s="196"/>
      <c r="M392" s="196"/>
      <c r="N392" s="196"/>
      <c r="O392" s="196"/>
      <c r="P392" s="196"/>
      <c r="Q392" s="196"/>
    </row>
    <row r="393" spans="1:17" x14ac:dyDescent="0.35">
      <c r="B393" s="174"/>
      <c r="C393" s="196"/>
      <c r="D393" s="196"/>
      <c r="E393" s="196"/>
      <c r="F393" s="196"/>
      <c r="G393" s="196"/>
      <c r="H393" s="196"/>
      <c r="I393" s="196"/>
      <c r="J393" s="196"/>
      <c r="K393" s="196"/>
      <c r="L393" s="196"/>
      <c r="M393" s="196"/>
      <c r="N393" s="196"/>
      <c r="O393" s="196"/>
      <c r="P393" s="196"/>
      <c r="Q393" s="196"/>
    </row>
    <row r="394" spans="1:17" x14ac:dyDescent="0.35">
      <c r="B394" s="173"/>
      <c r="C394" s="196"/>
      <c r="D394" s="196"/>
      <c r="E394" s="196"/>
      <c r="F394" s="196"/>
      <c r="G394" s="196"/>
      <c r="H394" s="196"/>
      <c r="I394" s="196"/>
      <c r="J394" s="196"/>
      <c r="K394" s="196"/>
      <c r="L394" s="196"/>
      <c r="M394" s="196"/>
      <c r="N394" s="196"/>
      <c r="O394" s="196"/>
      <c r="P394" s="196"/>
      <c r="Q394" s="196"/>
    </row>
    <row r="395" spans="1:17" x14ac:dyDescent="0.35">
      <c r="B395" s="173"/>
      <c r="C395" s="196"/>
      <c r="D395" s="196"/>
      <c r="E395" s="196"/>
      <c r="F395" s="196"/>
      <c r="G395" s="196"/>
      <c r="H395" s="196"/>
      <c r="I395" s="196"/>
      <c r="J395" s="196"/>
      <c r="K395" s="196"/>
      <c r="L395" s="196"/>
      <c r="M395" s="196"/>
      <c r="N395" s="196"/>
      <c r="O395" s="196"/>
      <c r="P395" s="196"/>
      <c r="Q395" s="196"/>
    </row>
    <row r="396" spans="1:17" x14ac:dyDescent="0.35">
      <c r="C396" s="196"/>
      <c r="D396" s="196"/>
      <c r="E396" s="196"/>
      <c r="F396" s="196"/>
      <c r="G396" s="196"/>
      <c r="H396" s="196"/>
      <c r="I396" s="196"/>
      <c r="J396" s="196"/>
      <c r="K396" s="196"/>
      <c r="L396" s="196"/>
      <c r="M396" s="196"/>
      <c r="N396" s="196"/>
      <c r="O396" s="196"/>
      <c r="P396" s="196"/>
      <c r="Q396"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2026-02-24T09:29:01Z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