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41A68370-4DE5-45AC-AFCE-70C094B95886}"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Days'!$A$5:$E$22</definedName>
    <definedName name="Table_24_no_footnotes" localSheetId="4">'Table Temperatures'!$A$5:$C$22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1" l="1"/>
  <c r="I9" i="11"/>
  <c r="I11" i="11"/>
  <c r="I12" i="11"/>
  <c r="I13" i="11"/>
  <c r="I14" i="11"/>
  <c r="I15" i="11"/>
  <c r="I16" i="11"/>
  <c r="I17" i="11"/>
  <c r="E20" i="11"/>
  <c r="E21" i="11"/>
  <c r="E22" i="11"/>
  <c r="F6" i="11"/>
  <c r="AL25" i="13"/>
  <c r="J6" i="11" s="1"/>
  <c r="AK25" i="13"/>
  <c r="I6" i="11" s="1"/>
  <c r="AK26" i="13"/>
  <c r="I7" i="11" s="1"/>
  <c r="AK27" i="13"/>
  <c r="AK28" i="13"/>
  <c r="AK29" i="13"/>
  <c r="I10" i="11" s="1"/>
  <c r="AK30" i="13"/>
  <c r="AK31" i="13"/>
  <c r="AK32" i="13"/>
  <c r="AK33" i="13"/>
  <c r="AK34" i="13"/>
  <c r="AK35" i="13"/>
  <c r="AK36" i="13"/>
  <c r="AK37" i="13"/>
  <c r="I18" i="11" s="1"/>
  <c r="AK38" i="13"/>
  <c r="I19" i="11" s="1"/>
  <c r="AK39" i="13"/>
  <c r="I20" i="11" s="1"/>
  <c r="AK40" i="13"/>
  <c r="I21" i="11" s="1"/>
  <c r="AK23" i="13"/>
  <c r="AK41" i="13" s="1"/>
  <c r="I22" i="11" s="1"/>
  <c r="AK22" i="13"/>
  <c r="AK21" i="13"/>
  <c r="AK20" i="13"/>
  <c r="E19" i="11" s="1"/>
  <c r="AK19" i="13"/>
  <c r="E18" i="11" s="1"/>
  <c r="I7" i="14"/>
  <c r="I8" i="14"/>
  <c r="I9" i="14"/>
  <c r="I10" i="14"/>
  <c r="I12" i="14"/>
  <c r="I17" i="14"/>
  <c r="F6" i="14"/>
  <c r="E6" i="14"/>
  <c r="E7" i="14"/>
  <c r="E8" i="14"/>
  <c r="E9" i="14"/>
  <c r="E10" i="14"/>
  <c r="E11" i="14"/>
  <c r="E12" i="14"/>
  <c r="E13" i="14"/>
  <c r="E14" i="14"/>
  <c r="E15" i="14"/>
  <c r="E16" i="14"/>
  <c r="E17" i="14"/>
  <c r="AA25" i="15"/>
  <c r="J6" i="14" s="1"/>
  <c r="Z25" i="15"/>
  <c r="I6" i="14" s="1"/>
  <c r="Z26" i="15"/>
  <c r="Z27" i="15"/>
  <c r="Z28" i="15"/>
  <c r="Z29" i="15"/>
  <c r="Z30" i="15"/>
  <c r="I11" i="14" s="1"/>
  <c r="Z31" i="15"/>
  <c r="Z32" i="15"/>
  <c r="I13" i="14" s="1"/>
  <c r="Z33" i="15"/>
  <c r="I14" i="14" s="1"/>
  <c r="Z34" i="15"/>
  <c r="I15" i="14" s="1"/>
  <c r="Z35" i="15"/>
  <c r="I16" i="14" s="1"/>
  <c r="Z36" i="15"/>
  <c r="Z23" i="15" l="1"/>
  <c r="Z19" i="15"/>
  <c r="Z20" i="15"/>
  <c r="Z21" i="15"/>
  <c r="Z22" i="15"/>
  <c r="E20" i="14" l="1"/>
  <c r="Z39" i="15"/>
  <c r="I20" i="14" s="1"/>
  <c r="Z40" i="15"/>
  <c r="I21" i="14" s="1"/>
  <c r="E21" i="14"/>
  <c r="Z38" i="15"/>
  <c r="I19" i="14" s="1"/>
  <c r="E19" i="14"/>
  <c r="E18" i="14"/>
  <c r="Z37" i="15"/>
  <c r="I18" i="14" s="1"/>
  <c r="Z41" i="15"/>
  <c r="I22" i="14" s="1"/>
  <c r="E22" i="14"/>
  <c r="E17" i="11"/>
  <c r="E16" i="11" l="1"/>
  <c r="E15" i="11" l="1"/>
  <c r="E14" i="11" l="1"/>
  <c r="E13" i="11" l="1"/>
  <c r="E12" i="11" l="1"/>
  <c r="E11" i="11" l="1"/>
  <c r="E10" i="11" l="1"/>
  <c r="E9" i="11"/>
  <c r="E8" i="11" l="1"/>
  <c r="E7" i="11" l="1"/>
  <c r="E6" i="11" l="1"/>
  <c r="D6" i="14"/>
  <c r="D7" i="14"/>
  <c r="D8" i="14"/>
  <c r="D9" i="14"/>
  <c r="D10" i="14"/>
  <c r="D11" i="14"/>
  <c r="D12" i="14"/>
  <c r="D13" i="14"/>
  <c r="D14" i="14"/>
  <c r="D15" i="14"/>
  <c r="D16" i="14"/>
  <c r="D17" i="14"/>
  <c r="C17" i="14"/>
  <c r="C16" i="14"/>
  <c r="C15" i="14"/>
  <c r="C14" i="14"/>
  <c r="C13" i="14"/>
  <c r="C12" i="14"/>
  <c r="C11" i="14"/>
  <c r="C10" i="14"/>
  <c r="C9" i="14"/>
  <c r="C8" i="14"/>
  <c r="C7" i="14"/>
  <c r="C6" i="14"/>
  <c r="D17" i="11" l="1"/>
  <c r="AJ36" i="13"/>
  <c r="H17" i="11" s="1"/>
  <c r="AJ23" i="13"/>
  <c r="AJ22" i="13"/>
  <c r="D21" i="11" s="1"/>
  <c r="Y36" i="15"/>
  <c r="H17" i="14" s="1"/>
  <c r="Y23" i="15"/>
  <c r="Y22" i="15"/>
  <c r="D21" i="14" s="1"/>
  <c r="Y41" i="15" l="1"/>
  <c r="H22" i="14" s="1"/>
  <c r="D22" i="14"/>
  <c r="D22" i="11"/>
  <c r="Y40" i="15"/>
  <c r="H21" i="14" s="1"/>
  <c r="AJ40" i="13"/>
  <c r="H21" i="11" s="1"/>
  <c r="AJ41" i="13"/>
  <c r="H22" i="11" s="1"/>
  <c r="D16" i="11"/>
  <c r="AJ35" i="13"/>
  <c r="H16" i="11" s="1"/>
  <c r="Y35" i="15"/>
  <c r="H16" i="14" s="1"/>
  <c r="D15" i="11" l="1"/>
  <c r="AJ34" i="13"/>
  <c r="H15" i="11" s="1"/>
  <c r="Y34" i="15"/>
  <c r="H15" i="14" s="1"/>
  <c r="D14" i="11" l="1"/>
  <c r="AJ33" i="13"/>
  <c r="H14" i="11" s="1"/>
  <c r="AJ21" i="13"/>
  <c r="AJ39" i="13" s="1"/>
  <c r="H20" i="11" s="1"/>
  <c r="Y33" i="15"/>
  <c r="H14" i="14" s="1"/>
  <c r="Y21" i="15"/>
  <c r="Y39" i="15" l="1"/>
  <c r="H20" i="14" s="1"/>
  <c r="D20" i="14"/>
  <c r="D20" i="11"/>
  <c r="D13" i="11"/>
  <c r="AJ32" i="13"/>
  <c r="H13" i="11" s="1"/>
  <c r="Y32" i="15"/>
  <c r="H13" i="14" s="1"/>
  <c r="D12" i="11"/>
  <c r="AJ31" i="13"/>
  <c r="H12" i="11" s="1"/>
  <c r="Y31" i="15"/>
  <c r="H12" i="14" s="1"/>
  <c r="D11" i="11" l="1"/>
  <c r="AJ30" i="13"/>
  <c r="H11" i="11" s="1"/>
  <c r="AJ20" i="13"/>
  <c r="D19" i="11" s="1"/>
  <c r="Y30" i="15"/>
  <c r="H11" i="14" s="1"/>
  <c r="Y20" i="15"/>
  <c r="D19" i="14" s="1"/>
  <c r="AJ38" i="13" l="1"/>
  <c r="H19" i="11" s="1"/>
  <c r="Y38" i="15"/>
  <c r="H19" i="14" s="1"/>
  <c r="D10" i="11"/>
  <c r="AJ29" i="13"/>
  <c r="H10" i="11" s="1"/>
  <c r="Y29" i="15"/>
  <c r="H10" i="14" s="1"/>
  <c r="D9" i="11"/>
  <c r="AJ28" i="13"/>
  <c r="H9" i="11" s="1"/>
  <c r="Y28" i="15"/>
  <c r="H9" i="14" s="1"/>
  <c r="D8" i="11" l="1"/>
  <c r="AJ27" i="13"/>
  <c r="H8" i="11" s="1"/>
  <c r="AJ19" i="13"/>
  <c r="D18" i="11" s="1"/>
  <c r="Y27" i="15"/>
  <c r="H8" i="14" s="1"/>
  <c r="Y19" i="15"/>
  <c r="Y37" i="15" l="1"/>
  <c r="H18" i="14" s="1"/>
  <c r="D18" i="14"/>
  <c r="AJ37" i="13"/>
  <c r="H18" i="11" s="1"/>
  <c r="D7" i="11"/>
  <c r="AJ26" i="13"/>
  <c r="H7" i="11" s="1"/>
  <c r="Y26" i="15"/>
  <c r="H7" i="14" s="1"/>
  <c r="D6" i="11" l="1"/>
  <c r="AJ25" i="13"/>
  <c r="H6" i="11" s="1"/>
  <c r="Y25" i="15"/>
  <c r="H6" i="14" s="1"/>
  <c r="C17" i="11" l="1"/>
  <c r="AI36" i="13"/>
  <c r="G17" i="11" s="1"/>
  <c r="AI22" i="13"/>
  <c r="AI23" i="13"/>
  <c r="X36" i="15"/>
  <c r="G17" i="14" s="1"/>
  <c r="X23" i="15"/>
  <c r="C22" i="14" s="1"/>
  <c r="X22" i="15"/>
  <c r="X40" i="15" l="1"/>
  <c r="G21" i="14" s="1"/>
  <c r="C21" i="14"/>
  <c r="C21" i="11"/>
  <c r="AI41" i="13"/>
  <c r="G22" i="11" s="1"/>
  <c r="AI40" i="13"/>
  <c r="G21" i="11" s="1"/>
  <c r="X41" i="15"/>
  <c r="G22" i="14" s="1"/>
  <c r="C22" i="11"/>
  <c r="C16" i="11"/>
  <c r="AI35" i="13"/>
  <c r="G16" i="11" s="1"/>
  <c r="X35" i="15"/>
  <c r="G16" i="14" s="1"/>
  <c r="C15" i="11"/>
  <c r="AI34" i="13"/>
  <c r="G15" i="11" s="1"/>
  <c r="X34" i="15"/>
  <c r="G15" i="14" s="1"/>
  <c r="C14" i="11" l="1"/>
  <c r="AI33" i="13"/>
  <c r="G14" i="11" s="1"/>
  <c r="AI21" i="13"/>
  <c r="X33" i="15"/>
  <c r="G14" i="14" s="1"/>
  <c r="X21" i="15"/>
  <c r="X39" i="15" l="1"/>
  <c r="G20" i="14" s="1"/>
  <c r="C20" i="14"/>
  <c r="AI39" i="13"/>
  <c r="G20" i="11" s="1"/>
  <c r="C20" i="11"/>
  <c r="C13" i="11"/>
  <c r="AI32" i="13"/>
  <c r="G13" i="11" s="1"/>
  <c r="X32" i="15"/>
  <c r="G13" i="14" s="1"/>
  <c r="C12" i="11"/>
  <c r="AI31" i="13"/>
  <c r="G12" i="11" s="1"/>
  <c r="X31" i="15"/>
  <c r="G12" i="14" s="1"/>
  <c r="C11" i="11" l="1"/>
  <c r="AI30" i="13"/>
  <c r="G11" i="11" s="1"/>
  <c r="AI20" i="13"/>
  <c r="X30" i="15"/>
  <c r="G11" i="14" s="1"/>
  <c r="X20" i="15"/>
  <c r="C19" i="14" s="1"/>
  <c r="C10" i="11"/>
  <c r="X29" i="15"/>
  <c r="G10" i="14" s="1"/>
  <c r="AI29" i="13"/>
  <c r="G10" i="11" s="1"/>
  <c r="C19" i="11" l="1"/>
  <c r="AI38" i="13"/>
  <c r="G19" i="11" s="1"/>
  <c r="X38" i="15"/>
  <c r="G19" i="14" s="1"/>
  <c r="C9" i="11"/>
  <c r="AI28" i="13"/>
  <c r="G9" i="11" s="1"/>
  <c r="X28" i="15"/>
  <c r="G9" i="14" s="1"/>
  <c r="C8" i="11" l="1"/>
  <c r="AI27" i="13"/>
  <c r="G8" i="11" s="1"/>
  <c r="AI19" i="13"/>
  <c r="X27" i="15"/>
  <c r="G8" i="14" s="1"/>
  <c r="X19" i="15"/>
  <c r="C7" i="11"/>
  <c r="AI26" i="13"/>
  <c r="G7" i="11" s="1"/>
  <c r="X26" i="15"/>
  <c r="G7" i="14" s="1"/>
  <c r="X37" i="15" l="1"/>
  <c r="G18" i="14" s="1"/>
  <c r="C18" i="14"/>
  <c r="C18" i="11"/>
  <c r="AI37" i="13"/>
  <c r="G18" i="11" s="1"/>
  <c r="C6" i="11"/>
  <c r="X25" i="15"/>
  <c r="G6" i="14" s="1"/>
  <c r="AI25" i="13"/>
  <c r="G6" i="11" s="1"/>
  <c r="AH23" i="13"/>
  <c r="AH22" i="13"/>
  <c r="AH36" i="13"/>
  <c r="W36" i="15"/>
  <c r="W23" i="15"/>
  <c r="W22" i="15"/>
  <c r="AH35" i="13"/>
  <c r="W35" i="15"/>
  <c r="W40" i="15" l="1"/>
  <c r="AH40" i="13"/>
  <c r="AH41" i="13"/>
  <c r="W41" i="15"/>
  <c r="AH34" i="13"/>
  <c r="W34" i="15"/>
  <c r="AH33" i="13"/>
  <c r="AH21" i="13"/>
  <c r="W33" i="15"/>
  <c r="W21" i="15"/>
  <c r="W39" i="15" l="1"/>
  <c r="AH39" i="13"/>
  <c r="AH32" i="13"/>
  <c r="W32" i="15"/>
  <c r="AH26" i="13"/>
  <c r="AH27" i="13"/>
  <c r="AH28" i="13"/>
  <c r="AH29" i="13"/>
  <c r="AH30" i="13"/>
  <c r="AH31" i="13"/>
  <c r="AH25" i="13"/>
  <c r="W27" i="15"/>
  <c r="W28" i="15"/>
  <c r="W29" i="15"/>
  <c r="W30" i="15"/>
  <c r="W31" i="15"/>
  <c r="W26" i="15"/>
  <c r="W25" i="15"/>
  <c r="AH20" i="13"/>
  <c r="W20" i="15"/>
  <c r="AH38" i="13" l="1"/>
  <c r="W38" i="15"/>
  <c r="AH19" i="13"/>
  <c r="W19" i="15"/>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V41" i="15"/>
  <c r="V39" i="15"/>
  <c r="V40" i="15"/>
  <c r="V38" i="15"/>
  <c r="AG37" i="13"/>
  <c r="AH37" i="13"/>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<sst xmlns="http://schemas.openxmlformats.org/spreadsheetml/2006/main" count="337" uniqueCount="160">
  <si>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</si>
  <si>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</si>
  <si>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</si>
  <si>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</si>
  <si>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</si>
  <si>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</si>
  <si>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</si>
  <si>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</si>
  <si>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</si>
  <si>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</si>
  <si>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</si>
  <si>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</si>
  <si>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</si>
  <si>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</si>
  <si>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</si>
  <si>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</si>
  <si>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</si>
  <si>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</si>
  <si>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</si>
  <si>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</si>
  <si>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</si>
  <si>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</si>
  <si>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January</t>
  </si>
  <si>
    <t>February</t>
  </si>
  <si>
    <t>March</t>
  </si>
  <si>
    <t>April</t>
  </si>
  <si>
    <t>May</t>
  </si>
  <si>
    <t>June</t>
  </si>
  <si>
    <t>July</t>
  </si>
  <si>
    <t>August</t>
  </si>
  <si>
    <t>September</t>
  </si>
  <si>
    <t>October</t>
  </si>
  <si>
    <t>November</t>
  </si>
  <si>
    <t>December</t>
  </si>
  <si>
    <t>Average temperatures, heating degree-days and deviations from the long-term mean</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</si>
  <si>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</si>
  <si>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</si>
  <si>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</si>
  <si>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</si>
  <si>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</si>
  <si>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 xml:space="preserve">This table contains supplementary information supporting average temperatures, heating degree-days and deviations from the long-term mean which are referred to in the data presented in this workbook </t>
  </si>
  <si>
    <t>In the latest year</t>
  </si>
  <si>
    <t>In the latest 3 monthly periods</t>
  </si>
  <si>
    <t>Information on the methodology used is given in the notes to DUKES table 1.1.7 (opens in a new window)</t>
  </si>
  <si>
    <t>Map detailing the location of the weather stations used in calculating average temperatures and average heating degree days (opens in a new window)</t>
  </si>
  <si>
    <t>Cover sheet</t>
  </si>
  <si>
    <t>Average temperatures and deviations from the long term mean, table</t>
  </si>
  <si>
    <t>Average temperatures and deviations from the long term mean, data</t>
  </si>
  <si>
    <t>Table Temperatures</t>
  </si>
  <si>
    <t>Data Temperatures</t>
  </si>
  <si>
    <t>Data Heating Degree Days</t>
  </si>
  <si>
    <t>Table Heating Degree Days</t>
  </si>
  <si>
    <t>January-December</t>
  </si>
  <si>
    <t>October-December</t>
  </si>
  <si>
    <t>July-September</t>
  </si>
  <si>
    <t>April-June</t>
  </si>
  <si>
    <t>January-March</t>
  </si>
  <si>
    <t>2020 
deviation</t>
  </si>
  <si>
    <t>2019 
deviation</t>
  </si>
  <si>
    <t>2018 
deviation</t>
  </si>
  <si>
    <t>2020 
average</t>
  </si>
  <si>
    <t>2019 
average</t>
  </si>
  <si>
    <t>2018 
average</t>
  </si>
  <si>
    <t>Calendar period</t>
  </si>
  <si>
    <t>[x] is used to indicate data not available</t>
  </si>
  <si>
    <t>Some cells refer to notes which can be found on the notes worksheet</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</si>
  <si>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</si>
  <si>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</si>
  <si>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</si>
  <si>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</si>
  <si>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</si>
  <si>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</si>
  <si>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</si>
  <si>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</si>
  <si>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</si>
  <si>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</si>
  <si>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</si>
  <si>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</si>
  <si>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</si>
  <si>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</si>
  <si>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</si>
  <si>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</si>
  <si>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</si>
  <si>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</si>
  <si>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2021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</si>
  <si>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</si>
  <si>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</si>
  <si>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</si>
  <si>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</si>
  <si>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</si>
  <si>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</si>
  <si>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</si>
  <si>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</si>
  <si>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</si>
  <si>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</si>
  <si>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</si>
  <si>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</si>
  <si>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</si>
  <si>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</si>
  <si>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</si>
  <si>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</si>
  <si>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</si>
  <si>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2021 
deviation</t>
  </si>
  <si>
    <t>Note 3</t>
  </si>
  <si>
    <t>1991
average</t>
  </si>
  <si>
    <t>1992 
average</t>
  </si>
  <si>
    <t>1993
average</t>
  </si>
  <si>
    <t>1994
average</t>
  </si>
  <si>
    <t>1995
average</t>
  </si>
  <si>
    <t>1996
average</t>
  </si>
  <si>
    <t>1997
average</t>
  </si>
  <si>
    <t>1998
average</t>
  </si>
  <si>
    <t>1999
average</t>
  </si>
  <si>
    <t>2000
average</t>
  </si>
  <si>
    <t>30-year mean 
[note 3]</t>
  </si>
  <si>
    <t>1991
deviation</t>
  </si>
  <si>
    <t>1992 
deviation</t>
  </si>
  <si>
    <t>1993
deviation</t>
  </si>
  <si>
    <t>1994
deviation</t>
  </si>
  <si>
    <t>1995
deviation</t>
  </si>
  <si>
    <t>1996
deviation</t>
  </si>
  <si>
    <t>1997
deviation</t>
  </si>
  <si>
    <t>1998
deviation</t>
  </si>
  <si>
    <t>1999
deviation</t>
  </si>
  <si>
    <t>2000
deviation</t>
  </si>
  <si>
    <t>Average heating degree days and deviations from the long term mean, table</t>
  </si>
  <si>
    <t>Average heating degree days and deviations from the long term mean, data</t>
  </si>
  <si>
    <t>2022
average</t>
  </si>
  <si>
    <t>2022
deviation</t>
  </si>
  <si>
    <t>Table 7.1b Average heating degree days and deviations from the long-term mean [note 1] [note 2]</t>
  </si>
  <si>
    <t>Data 7.1b Average heating degree days and deviations from the long-term mean [note 1] [note 2]</t>
  </si>
  <si>
    <t>Data 7.1a Average temperatures and deviations from the long-term mean (degrees Celsius) [note 1] [note 2]</t>
  </si>
  <si>
    <t xml:space="preserve">Table 7.1a Average temperatures and deviations from the long-term mean (degrees Celsius) [note 1] [note 2] </t>
  </si>
  <si>
    <t>Based on data provided by the Meteorological Office - base temperature for heating degree days is 15.5 degrees Celsius.</t>
  </si>
  <si>
    <t>Average for that calendar period for the years 1991 to 2020, see article in the March 2022 edition of Energy Trends (opens in a new window)</t>
  </si>
  <si>
    <t>0747 135 8194</t>
  </si>
  <si>
    <t>There are no revisions in this release.</t>
  </si>
  <si>
    <t>2023
average</t>
  </si>
  <si>
    <t>2023
deviation</t>
  </si>
  <si>
    <t>newsdesk@energysecurity.gov.uk</t>
  </si>
  <si>
    <t>energy.stats@energysecurity.gov.uk</t>
  </si>
  <si>
    <t>2024
average</t>
  </si>
  <si>
    <t>2024
deviation</t>
  </si>
  <si>
    <t>2025
average</t>
  </si>
  <si>
    <t>2025
deviation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</si>
  <si>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</si>
  <si>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Link</t>
  </si>
  <si>
    <t>September 2025 to November 2025</t>
  </si>
  <si>
    <t xml:space="preserve">The average temperature was 11.3 degrees Celsius, 0.3 degrees Celsius higher than the same period a year earlier. The average number of HDD was 4.3, 0.3 lower than the same period a year earlier. </t>
  </si>
  <si>
    <t>October 2025 to December 2025</t>
  </si>
  <si>
    <t xml:space="preserve">The average temperature was 8.9 degrees Celsius, 0.1 degrees Celsius higher than the same period a year earlier. The average number of HDD was 6.6, 0.1 lower than the same period a year earlier. </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</si>
  <si>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</si>
  <si>
    <t>2026
average</t>
  </si>
  <si>
    <t>2026
deviation</t>
  </si>
  <si>
    <t>January 2026</t>
  </si>
  <si>
    <t>November 2025 to January 2026</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</si>
  <si>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</si>
  <si>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r>
      <t xml:space="preserve">This spreadsheet contains monthly data including </t>
    </r>
    <r>
      <rPr>
        <b/>
        <sz val="12"/>
        <color theme="1"/>
        <rFont val="Calibri"/>
        <family val="2"/>
        <scheme val="minor"/>
      </rPr>
      <t>new data for January 2026.</t>
    </r>
  </si>
  <si>
    <t>The daily average temperature was 4.5 degrees Celsius, 0.7 degrees Celsius higher than the same month in 2025 but 0.4 degrees Celsius lower than the long-term mean. The average number of heating degree days (HDD) was 11.0.</t>
  </si>
  <si>
    <t xml:space="preserve">The average temperature was 6.5 degrees Celsius, 0.4 degrees Celsius higher than the same period a year earlier. The average number of HDD was 9.0, 0.4 lower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</si>
</sst>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7">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fill>
        <patternFill patternType="none">
          <fgColor indexed="64"/>
          <bgColor indexed="65"/>
        </patternFill>
      </fill>
      <border diagonalUp="0" diagonalDown="0">
        <left/>
        <right style="thin">
          <color indexed="64"/>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style="thin">
          <color indexed="64"/>
        </right>
        <top/>
        <bottom/>
        <vertical/>
        <horizontal/>
      </border>
    </dxf>
    <dxf>
      <numFmt numFmtId="164" formatCode="#,##0.0;\-#,##0.0"/>
      <fill>
        <patternFill patternType="none">
          <fgColor indexed="64"/>
          <bgColor indexed="65"/>
        </patternFill>
      </fill>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166.39723865042419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10.163649505417279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6" headerRowCellStyle="Heading 2" dataCellStyle="Hyperlink">
  <tableColumns count="2">
    <tableColumn id="1" xr3:uid="{892368AE-4F29-4C67-8149-C7BE7ED17FF4}" name="Description" dataDxfId="95" dataCellStyle="Normal 2"/>
    <tableColumn id="2" xr3:uid="{49F48E19-FC82-4CC6-AEE0-C91D9540B7C4}"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91" dataCellStyle="Normal 4"/>
    <tableColumn id="2" xr3:uid="{890EFBE1-ED9E-4F01-AC71-8C9D400B34D0}" name="30-year mean _x000a_[note 3]" dataDxfId="90" dataCellStyle="Normal 4">
      <calculatedColumnFormula>'Data Temperatures'!B7</calculatedColumnFormula>
    </tableColumn>
    <tableColumn id="3" xr3:uid="{2C62A10D-BC59-4E1C-8100-6C6469239241}" name="2023_x000a_average" dataDxfId="89" dataCellStyle="Normal 4">
      <calculatedColumnFormula>'Data Temperatures'!AI7</calculatedColumnFormula>
    </tableColumn>
    <tableColumn id="4" xr3:uid="{71AA21A3-839C-4FDA-B92E-57FF445FB798}" name="2024_x000a_average" dataDxfId="88" dataCellStyle="Normal 4">
      <calculatedColumnFormula>'Data Temperatures'!AJ7</calculatedColumnFormula>
    </tableColumn>
    <tableColumn id="5" xr3:uid="{D0457879-F4E9-4151-BD04-312E8BCEDF13}" name="2025_x000a_average" dataDxfId="87" dataCellStyle="Normal 4"/>
    <tableColumn id="6" xr3:uid="{A08FA11E-366C-479A-AEDC-6EA86CD7B679}" name="2026_x000a_average" dataDxfId="86" dataCellStyle="Normal 4"/>
    <tableColumn id="7" xr3:uid="{44897C84-8EDE-4EC9-8D1E-1BCC9FE40D6E}" name="2023_x000a_deviation" dataDxfId="85" dataCellStyle="Normal 4">
      <calculatedColumnFormula>'Data Temperatures'!AI25</calculatedColumnFormula>
    </tableColumn>
    <tableColumn id="8" xr3:uid="{36C39BBD-65ED-4307-A812-CD4D473ADAA0}" name="2024_x000a_deviation" dataDxfId="84" dataCellStyle="Normal 4">
      <calculatedColumnFormula>'Data Temperatures'!AJ25</calculatedColumnFormula>
    </tableColumn>
    <tableColumn id="9" xr3:uid="{981506BE-D259-40BA-800A-DB966A587351}" name="2025_x000a_deviation" dataDxfId="83" dataCellStyle="Normal 4">
      <calculatedColumnFormula>'Data Temperatures'!AK25</calculatedColumnFormula>
    </tableColumn>
    <tableColumn id="10" xr3:uid="{CCC7E190-6773-4979-B851-B7DB9DED868A}" name="2026_x000a_deviation" dataDxfId="8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L41" totalsRowShown="0" headerRowDxfId="81" dataDxfId="79" headerRowBorderDxfId="80" tableBorderDxfId="78" headerRowCellStyle="Normal 4" dataCellStyle="Normal 4">
  <autoFilter ref="A6:AL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210FD3E-874A-4E2A-999C-EB7268694C55}" name="Calendar period" dataDxfId="77" dataCellStyle="Normal 4"/>
    <tableColumn id="2" xr3:uid="{5940A687-30D9-405D-A129-F1D43952F286}" name="30-year mean _x000a_[note 3]" dataDxfId="76" dataCellStyle="Normal 4"/>
    <tableColumn id="24" xr3:uid="{929C5B56-5FD8-4A0C-AE93-13A113EAC732}" name="1991_x000a_average" dataDxfId="75" dataCellStyle="Normal 4"/>
    <tableColumn id="25" xr3:uid="{D72D3C77-1F1D-4E22-8037-FE1E2BEA053D}" name="1992 _x000a_average" dataDxfId="74" dataCellStyle="Normal 4"/>
    <tableColumn id="26" xr3:uid="{E4EBFD1B-DBFA-4135-BBD1-F63B20C87F58}" name="1993_x000a_average" dataDxfId="73" dataCellStyle="Normal 4"/>
    <tableColumn id="27" xr3:uid="{E6F53C70-00F2-4C41-868A-00044D3B0883}" name="1994_x000a_average" dataDxfId="72" dataCellStyle="Normal 4"/>
    <tableColumn id="28" xr3:uid="{82B3C268-2D6F-4A27-82A5-A7560A03683A}" name="1995_x000a_average" dataDxfId="71" dataCellStyle="Normal 4"/>
    <tableColumn id="29" xr3:uid="{659CEDDC-F934-4E6E-A733-D099C8633B0B}" name="1996_x000a_average" dataDxfId="70" dataCellStyle="Normal 4"/>
    <tableColumn id="30" xr3:uid="{429AE81B-990F-4A1B-AE0D-46A5A8BBA128}" name="1997_x000a_average" dataDxfId="69" dataCellStyle="Normal 4"/>
    <tableColumn id="31" xr3:uid="{F478C572-FAE1-4BD1-A23B-B9D28712C882}" name="1998_x000a_average" dataDxfId="68" dataCellStyle="Normal 4"/>
    <tableColumn id="32" xr3:uid="{36CCA927-015E-4AEE-B76C-9F24BD4FC7C7}" name="1999_x000a_average" dataDxfId="67" dataCellStyle="Normal 4"/>
    <tableColumn id="33" xr3:uid="{75DF1BAE-B5CE-4766-B345-619A7537EDED}" name="2000_x000a_average" dataDxfId="66" dataCellStyle="Normal 4"/>
    <tableColumn id="3" xr3:uid="{2A2EE379-F83C-4275-856E-2F94FBB59D0A}" name="2001_x000a_average" dataDxfId="65" dataCellStyle="Normal 4"/>
    <tableColumn id="4" xr3:uid="{E5C58B6C-CDD3-4D98-8B49-3137A105FA44}" name="2002 _x000a_average" dataDxfId="64" dataCellStyle="Normal 4"/>
    <tableColumn id="5" xr3:uid="{A6D16B43-14FA-4D2D-8551-D7A0E5D5668F}" name="2003_x000a_average" dataDxfId="63" dataCellStyle="Normal 4"/>
    <tableColumn id="6" xr3:uid="{72FCCC1A-2E58-4ACE-97A4-6A1C762A869D}" name="2004_x000a_average" dataDxfId="62" dataCellStyle="Normal 4"/>
    <tableColumn id="7" xr3:uid="{70708436-5B79-4AE4-950B-35D0DB194690}" name="2005_x000a_average" dataDxfId="61" dataCellStyle="Normal 4"/>
    <tableColumn id="8" xr3:uid="{147D2E42-52F1-4CE3-83E6-7713D8ECE147}" name="2006_x000a_average" dataDxfId="60" dataCellStyle="Normal 4"/>
    <tableColumn id="9" xr3:uid="{3B3697C9-A0F6-48B3-BDF7-1D726996371A}" name="2007_x000a_average" dataDxfId="59" dataCellStyle="Normal 4"/>
    <tableColumn id="10" xr3:uid="{357B2246-6F3E-467E-A3BB-924CEDE91722}" name="2008_x000a_average" dataDxfId="58" dataCellStyle="Normal 4"/>
    <tableColumn id="11" xr3:uid="{93BB79EF-7BF5-4156-88DC-0D99C30BAB48}" name="2009_x000a_average" dataDxfId="57" dataCellStyle="Normal 4"/>
    <tableColumn id="12" xr3:uid="{E1EADB1C-BC7D-46F0-A8D3-7FA0109051A0}" name="2010_x000a_average" dataDxfId="56" dataCellStyle="Normal 4"/>
    <tableColumn id="13" xr3:uid="{BE0AD207-9F8B-4315-BEA8-D1B6453BFDE5}" name="2011_x000a_average" dataDxfId="55" dataCellStyle="Normal 4"/>
    <tableColumn id="14" xr3:uid="{6F5EBA6B-B7A1-422B-81FB-A9FEE6EEA9AE}" name="2012_x000a_average" dataDxfId="54" dataCellStyle="Normal 4"/>
    <tableColumn id="15" xr3:uid="{12F0FE46-229E-4C01-AB31-6B41BBE67F53}" name="2013 _x000a_average" dataDxfId="53" dataCellStyle="Normal 4"/>
    <tableColumn id="16" xr3:uid="{DAA9980E-50DE-4A46-8184-B95757AE1B8F}" name="2014 _x000a_average" dataDxfId="52" dataCellStyle="Normal 4"/>
    <tableColumn id="17" xr3:uid="{9A58CB00-9D38-4BBB-BDC0-6255FFF6807C}" name="2015 _x000a_average" dataDxfId="51" dataCellStyle="Normal 4"/>
    <tableColumn id="18" xr3:uid="{6B58CFAD-9B97-4BD1-8405-26A10DB7AB77}" name="2016 _x000a_average" dataDxfId="50" dataCellStyle="Normal 4"/>
    <tableColumn id="19" xr3:uid="{E1B8502F-9444-44B0-80EF-3239DA39E400}" name="2017 _x000a_average" dataDxfId="49" dataCellStyle="Normal 4"/>
    <tableColumn id="20" xr3:uid="{B692F7CE-18B2-40FE-8513-CCA9091B4628}" name="2018 _x000a_average" dataDxfId="48" dataCellStyle="Normal 4"/>
    <tableColumn id="21" xr3:uid="{CBB24FF6-16D7-4BB5-9AD9-23EC766D0B71}" name="2019 _x000a_average" dataDxfId="47" dataCellStyle="Normal 4"/>
    <tableColumn id="22" xr3:uid="{A0185B64-843D-450D-9EDC-A45BCB5137AB}" name="2020 _x000a_average" dataDxfId="46" dataCellStyle="Normal 4"/>
    <tableColumn id="34" xr3:uid="{94794E7A-FF60-4256-9D6F-22C4E463F665}" name="2021 _x000a_average" dataDxfId="45" dataCellStyle="Normal 4"/>
    <tableColumn id="23" xr3:uid="{866BC119-4AE1-42DC-945F-D09F4B8E8663}" name="2022_x000a_average"/>
    <tableColumn id="35" xr3:uid="{FDCA3D49-562D-46ED-94AF-BC454CFF4B7E}" name="2023_x000a_average" dataDxfId="44" dataCellStyle="Normal 4"/>
    <tableColumn id="36" xr3:uid="{47987CF7-BB61-4351-BB90-7F295FD7E977}" name="2024_x000a_average" dataDxfId="43" dataCellStyle="Normal 4"/>
    <tableColumn id="38" xr3:uid="{8EC3B281-70EC-448A-9028-8392DDDD9CC2}" name="2025_x000a_average" dataDxfId="42" dataCellStyle="Normal 4"/>
    <tableColumn id="37" xr3:uid="{A6728011-DB18-4B6A-9B5A-6C3A4CE82232}" name="2026_x000a_average" dataDxfId="4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4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9" dataCellStyle="Normal 4"/>
    <tableColumn id="2" xr3:uid="{8775D87F-24C0-4667-A184-0AA5DBB1852E}" name="30-year mean _x000a_[note 3]" dataDxfId="38" dataCellStyle="Normal 4">
      <calculatedColumnFormula>'Data Heating Degree Days'!B7</calculatedColumnFormula>
    </tableColumn>
    <tableColumn id="3" xr3:uid="{E564C534-1CA4-4081-807F-F506D26013C4}" name="2023_x000a_average" dataDxfId="37" dataCellStyle="Normal 4">
      <calculatedColumnFormula>'Data Heating Degree Days'!X7</calculatedColumnFormula>
    </tableColumn>
    <tableColumn id="4" xr3:uid="{2131DFB8-5C71-4C8E-811A-572A8A477ED7}" name="2024_x000a_average" dataDxfId="36" dataCellStyle="Normal 4">
      <calculatedColumnFormula>'Data Heating Degree Days'!Y7</calculatedColumnFormula>
    </tableColumn>
    <tableColumn id="5" xr3:uid="{40E7ABCC-94BC-403D-9A5B-0DAD87BBE1E9}" name="2025_x000a_average" dataDxfId="35" dataCellStyle="Normal 4">
      <calculatedColumnFormula>'Data Heating Degree Days'!Z7</calculatedColumnFormula>
    </tableColumn>
    <tableColumn id="6" xr3:uid="{72C1B15A-7415-4BF2-8A9C-5318E50FD00D}" name="2026_x000a_average" dataDxfId="34" dataCellStyle="Normal 4"/>
    <tableColumn id="7" xr3:uid="{638C2403-709C-4E6E-9B5D-4659E59E9D03}" name="2023_x000a_deviation" dataDxfId="33" dataCellStyle="Normal 4">
      <calculatedColumnFormula>'Data Heating Degree Days'!X25</calculatedColumnFormula>
    </tableColumn>
    <tableColumn id="8" xr3:uid="{E71FB7E0-EAF5-4601-82B7-E17337185152}" name="2024_x000a_deviation" dataDxfId="32" dataCellStyle="Normal 4">
      <calculatedColumnFormula>'Data Heating Degree Days'!Y25</calculatedColumnFormula>
    </tableColumn>
    <tableColumn id="9" xr3:uid="{D7D4E764-A2DD-46D6-8653-EAB469472B68}" name="2025_x000a_deviation" dataDxfId="31" dataCellStyle="Normal 4">
      <calculatedColumnFormula>'Data Heating Degree Days'!Z25</calculatedColumnFormula>
    </tableColumn>
    <tableColumn id="10" xr3:uid="{8EE510F3-5CC2-4756-B1F2-53D44F2C2C22}" name="2026_x000a_deviation" dataDxfId="30" dataCellStyle="Normal 4">
      <calculatedColumnFormula>'Data Heating Degree Days'!AA25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AA41" totalsRowShown="0" headerRowDxfId="29" dataDxfId="27" headerRowBorderDxfId="28" tableBorderDxfId="26" headerRowCellStyle="Normal 4" dataCellStyle="Normal 4">
  <autoFilter ref="A6:AA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9DDB1F5-4EC2-4982-9A48-875A5CEF0753}" name="Calendar period" dataDxfId="25" dataCellStyle="Normal 4"/>
    <tableColumn id="2" xr3:uid="{DE702C22-C1D5-463B-8CC4-CE19E0AFCE59}" name="30-year mean _x000a_[note 3]" dataDxfId="24" dataCellStyle="Normal 4"/>
    <tableColumn id="4" xr3:uid="{0D823538-FADE-4EAA-9F14-75DAF38F82D7}" name="2002 _x000a_average" dataDxfId="23" dataCellStyle="Normal 4"/>
    <tableColumn id="5" xr3:uid="{BBC6475A-53F3-46BD-BF2C-2CFC38CFE196}" name="2003_x000a_average" dataDxfId="22" dataCellStyle="Normal 4"/>
    <tableColumn id="6" xr3:uid="{6DCE21E8-9131-47C4-A224-E098C9C6D999}" name="2004_x000a_average" dataDxfId="21" dataCellStyle="Normal 4"/>
    <tableColumn id="7" xr3:uid="{3EC631BB-0D6E-49BD-AE4F-F1E0C1DEBE73}" name="2005_x000a_average" dataDxfId="20" dataCellStyle="Normal 4"/>
    <tableColumn id="8" xr3:uid="{27ECD770-5363-410B-9943-F2D60F14380E}" name="2006_x000a_average" dataDxfId="19" dataCellStyle="Normal 4"/>
    <tableColumn id="9" xr3:uid="{2BA52F46-1901-4AF1-8709-593FF397A5C4}" name="2007_x000a_average" dataDxfId="18" dataCellStyle="Normal 4"/>
    <tableColumn id="10" xr3:uid="{8F152417-C5E4-4C3D-847B-3A619999A6CC}" name="2008_x000a_average" dataDxfId="17" dataCellStyle="Normal 4"/>
    <tableColumn id="11" xr3:uid="{EC2FFF6D-4CB0-4DFC-BFDE-013B560CBF6C}" name="2009_x000a_average" dataDxfId="16" dataCellStyle="Normal 4"/>
    <tableColumn id="12" xr3:uid="{53B408DD-A8AD-4F44-8188-F84AB581AA64}" name="2010_x000a_average" dataDxfId="15" dataCellStyle="Normal 4"/>
    <tableColumn id="13" xr3:uid="{04120D3D-A73D-44B3-8626-B7A8143073A2}" name="2011_x000a_average" dataDxfId="14" dataCellStyle="Normal 4"/>
    <tableColumn id="14" xr3:uid="{87DACB95-E315-4E8C-B960-A70139199ABA}" name="2012_x000a_average" dataDxfId="13" dataCellStyle="Normal 4"/>
    <tableColumn id="15" xr3:uid="{BD19B671-CD74-4D2F-9390-742A2BEDFC90}" name="2013 _x000a_average" dataDxfId="12" dataCellStyle="Normal 4"/>
    <tableColumn id="16" xr3:uid="{ACB86D42-B91A-4D2C-96D9-ED52F6DB20D6}" name="2014 _x000a_average" dataDxfId="11" dataCellStyle="Normal 4"/>
    <tableColumn id="17" xr3:uid="{3EDCFEDB-273A-407B-8347-B00680E84E7A}" name="2015 _x000a_average" dataDxfId="10" dataCellStyle="Normal 4"/>
    <tableColumn id="18" xr3:uid="{C2A57FDB-8A10-4664-AB32-836379EB6A4D}" name="2016 _x000a_average" dataDxfId="9" dataCellStyle="Normal 4"/>
    <tableColumn id="19" xr3:uid="{A1848A1C-A421-4011-A738-2BC8656A327E}" name="2017 _x000a_average" dataDxfId="8" dataCellStyle="Normal 4"/>
    <tableColumn id="20" xr3:uid="{E7B17A6B-D0AB-40C5-96F5-5DCD704D0FE1}" name="2018 _x000a_average" dataDxfId="7" dataCellStyle="Normal 4"/>
    <tableColumn id="21" xr3:uid="{AD2150F6-1304-4519-828D-A4132B8733C1}" name="2019 _x000a_average" dataDxfId="6" dataCellStyle="Normal 4"/>
    <tableColumn id="22" xr3:uid="{10C35973-1C4F-4136-9DCE-442827AF454B}" name="2020 _x000a_average" dataDxfId="5" dataCellStyle="Normal 4"/>
    <tableColumn id="3" xr3:uid="{AE9987D6-1EBA-40B8-81B8-6F1AA868B1C2}" name="2021 _x000a_average" dataDxfId="4" dataCellStyle="Normal 4"/>
    <tableColumn id="23" xr3:uid="{FCCC1635-9B9B-4595-8741-DE99B5754598}" name="2022_x000a_average"/>
    <tableColumn id="24" xr3:uid="{66011523-EA35-431B-AD0A-F0EA3D515088}" name="2023_x000a_average" dataDxfId="3" dataCellStyle="Normal 4"/>
    <tableColumn id="25" xr3:uid="{159792B6-7799-4A9F-8E54-B660A2E760DF}" name="2024_x000a_average" dataDxfId="2" dataCellStyle="Normal 4"/>
    <tableColumn id="27" xr3:uid="{EE72CD53-216B-4A9D-BC3A-1AFD2057A436}" name="2025_x000a_average" dataDxfId="1" dataCellStyle="Normal 4"/>
    <tableColumn id="26" xr3:uid="{FAFCED24-E1E2-434F-A6F0-41A6B9084C7B}" name="2026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145</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156</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157</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136</v>
      </c>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35</v>
      </c>
    </row>
    <row r="11" spans="1:254" s="3" customFormat="1" ht="20.25" customHeight="1" x14ac:dyDescent="0.35">
      <c r="A11" s="72" t="s">
        <v>140</v>
      </c>
    </row>
    <row r="12" spans="1:254" s="3" customFormat="1" ht="45" customHeight="1" x14ac:dyDescent="0.35">
      <c r="A12" s="2" t="s">
        <v>4</v>
      </c>
    </row>
    <row r="13" spans="1:254" s="3" customFormat="1" ht="45" customHeight="1" x14ac:dyDescent="0.35">
      <c r="A13" s="2" t="s">
        <v>36</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37</v>
      </c>
    </row>
    <row r="19" spans="1:1" s="3" customFormat="1" ht="20.25" customHeight="1" x14ac:dyDescent="0.35">
      <c r="A19" s="72" t="s">
        <v>140</v>
      </c>
    </row>
    <row r="20" spans="1:1" s="3" customFormat="1" ht="20.25" customHeight="1" x14ac:dyDescent="0.35">
      <c r="A20" s="70" t="s">
        <v>135</v>
      </c>
    </row>
    <row r="21" spans="1:1" s="3" customFormat="1" ht="20.25" customHeight="1" x14ac:dyDescent="0.45">
      <c r="A21" s="8" t="s">
        <v>9</v>
      </c>
    </row>
    <row r="22" spans="1:1" s="3" customFormat="1" ht="20.25" customHeight="1" x14ac:dyDescent="0.35">
      <c r="A22" s="9" t="s">
        <v>139</v>
      </c>
    </row>
    <row r="23" spans="1:1" s="3" customFormat="1" ht="20.25" customHeight="1" x14ac:dyDescent="0.35">
      <c r="A23" s="3" t="s">
        <v>10</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146</v>
      </c>
    </row>
    <row r="5" spans="1:2" ht="20.25" customHeight="1" x14ac:dyDescent="0.25">
      <c r="A5" s="3" t="s">
        <v>45</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38</v>
      </c>
    </row>
    <row r="9" spans="1:2" ht="20.25" customHeight="1" x14ac:dyDescent="0.25">
      <c r="A9" s="3" t="s">
        <v>46</v>
      </c>
      <c r="B9" s="9" t="s">
        <v>48</v>
      </c>
    </row>
    <row r="10" spans="1:2" ht="19.5" customHeight="1" x14ac:dyDescent="0.25">
      <c r="A10" s="3" t="s">
        <v>47</v>
      </c>
      <c r="B10" s="73" t="s">
        <v>49</v>
      </c>
    </row>
    <row r="11" spans="1:2" ht="20.25" customHeight="1" x14ac:dyDescent="0.25">
      <c r="A11" s="3" t="s">
        <v>125</v>
      </c>
      <c r="B11" s="9" t="s">
        <v>51</v>
      </c>
    </row>
    <row r="12" spans="1:2" ht="20.25" customHeight="1" x14ac:dyDescent="0.35">
      <c r="A12" s="3" t="s">
        <v>126</v>
      </c>
      <c r="B12" s="17" t="s">
        <v>50</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40</v>
      </c>
    </row>
    <row r="4" spans="1:2" s="3" customFormat="1" ht="30" customHeight="1" x14ac:dyDescent="0.55000000000000004">
      <c r="A4" s="6" t="s">
        <v>19</v>
      </c>
      <c r="B4" s="6" t="s">
        <v>14</v>
      </c>
    </row>
    <row r="5" spans="1:2" ht="20.25" customHeight="1" x14ac:dyDescent="0.35">
      <c r="A5" s="2" t="s">
        <v>20</v>
      </c>
      <c r="B5" s="14" t="s">
        <v>133</v>
      </c>
    </row>
    <row r="6" spans="1:2" ht="20.25" customHeight="1" x14ac:dyDescent="0.35">
      <c r="B6" s="18" t="s">
        <v>43</v>
      </c>
    </row>
    <row r="7" spans="1:2" ht="20.25" customHeight="1" x14ac:dyDescent="0.35">
      <c r="A7" s="2" t="s">
        <v>21</v>
      </c>
      <c r="B7" s="19" t="s">
        <v>44</v>
      </c>
    </row>
    <row r="8" spans="1:2" s="14" customFormat="1" ht="26" customHeight="1" x14ac:dyDescent="0.35">
      <c r="A8" s="14" t="s">
        <v>103</v>
      </c>
      <c r="B8" s="7" t="s">
        <v>134</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39</v>
      </c>
    </row>
    <row r="3" spans="1:1" ht="30" customHeight="1" x14ac:dyDescent="0.45">
      <c r="A3" s="16" t="s">
        <v>154</v>
      </c>
    </row>
    <row r="4" spans="1:1" ht="31.15" customHeight="1" x14ac:dyDescent="0.35">
      <c r="A4" s="14" t="s">
        <v>158</v>
      </c>
    </row>
    <row r="5" spans="1:1" ht="30" customHeight="1" x14ac:dyDescent="0.55000000000000004">
      <c r="A5" s="6" t="s">
        <v>42</v>
      </c>
    </row>
    <row r="6" spans="1:1" ht="30" customHeight="1" x14ac:dyDescent="0.45">
      <c r="A6" s="16" t="s">
        <v>155</v>
      </c>
    </row>
    <row r="7" spans="1:1" ht="31" x14ac:dyDescent="0.35">
      <c r="A7" s="14" t="s">
        <v>159</v>
      </c>
    </row>
    <row r="8" spans="1:1" ht="30" customHeight="1" x14ac:dyDescent="0.45">
      <c r="A8" s="16" t="s">
        <v>149</v>
      </c>
    </row>
    <row r="9" spans="1:1" ht="31" x14ac:dyDescent="0.35">
      <c r="A9" s="14" t="s">
        <v>150</v>
      </c>
    </row>
    <row r="10" spans="1:1" ht="30" customHeight="1" x14ac:dyDescent="0.45">
      <c r="A10" s="16" t="s">
        <v>147</v>
      </c>
    </row>
    <row r="11" spans="1:1" ht="31" x14ac:dyDescent="0.35">
      <c r="A11" s="14" t="s">
        <v>148</v>
      </c>
    </row>
    <row r="12" spans="1:1" ht="30" customHeight="1" x14ac:dyDescent="0.55000000000000004">
      <c r="A12" s="6" t="s">
        <v>41</v>
      </c>
    </row>
    <row r="13" spans="1:1" ht="30" customHeight="1" x14ac:dyDescent="0.45">
      <c r="A13" s="15">
        <v>2025</v>
      </c>
    </row>
    <row r="14" spans="1:1" s="3" customFormat="1" ht="46.5" x14ac:dyDescent="0.35">
      <c r="A14" s="14" t="s">
        <v>151</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132</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152</v>
      </c>
      <c r="G5" s="75" t="s">
        <v>138</v>
      </c>
      <c r="H5" s="75" t="s">
        <v>142</v>
      </c>
      <c r="I5" s="75" t="s">
        <v>144</v>
      </c>
      <c r="J5" s="77" t="s">
        <v>153</v>
      </c>
    </row>
    <row r="6" spans="1:12" x14ac:dyDescent="0.35">
      <c r="A6" s="34" t="s">
        <v>22</v>
      </c>
      <c r="B6" s="42">
        <f>'Data Temperatures'!B7</f>
        <v>4.9145134578404548</v>
      </c>
      <c r="C6" s="22">
        <f>'Data Temperatures'!AI7</f>
        <v>5.2559139784946112</v>
      </c>
      <c r="D6" s="22">
        <f>'Data Temperatures'!AJ7</f>
        <v>5.003149001536098</v>
      </c>
      <c r="E6" s="22">
        <f>'Data Temperatures'!AK7</f>
        <v>3.7423195084485412</v>
      </c>
      <c r="F6" s="78">
        <f>'Data Temperatures'!AL7</f>
        <v>4.4738095238095301</v>
      </c>
      <c r="G6" s="22">
        <f>'Data Temperatures'!AI25</f>
        <v>0.34140052065415638</v>
      </c>
      <c r="H6" s="22">
        <f>'Data Temperatures'!AJ25</f>
        <v>8.8635543695643193E-2</v>
      </c>
      <c r="I6" s="22">
        <f>'Data Temperatures'!AK25</f>
        <v>-1.1721939493919136</v>
      </c>
      <c r="J6" s="78">
        <f>'Data Temperatures'!AL25</f>
        <v>-0.44070393403092467</v>
      </c>
    </row>
    <row r="7" spans="1:12" x14ac:dyDescent="0.35">
      <c r="A7" s="33" t="s">
        <v>23</v>
      </c>
      <c r="B7" s="46">
        <f>'Data Temperatures'!B8</f>
        <v>5.1751141552061348</v>
      </c>
      <c r="C7" s="22">
        <f>'Data Temperatures'!AI8</f>
        <v>6.6477891156462592</v>
      </c>
      <c r="D7" s="22">
        <f>'Data Temperatures'!AJ8</f>
        <v>7.647126436781611</v>
      </c>
      <c r="E7" s="22">
        <f>'Data Temperatures'!AK8</f>
        <v>5.4111394557823207</v>
      </c>
      <c r="F7" s="74"/>
      <c r="G7" s="22">
        <f>'Data Temperatures'!AI26</f>
        <v>1.4726749604401244</v>
      </c>
      <c r="H7" s="22">
        <f>'Data Temperatures'!AJ26</f>
        <v>2.4720122815754761</v>
      </c>
      <c r="I7" s="22">
        <f>'Data Temperatures'!AK26</f>
        <v>0.23602530057618587</v>
      </c>
      <c r="J7" s="74"/>
    </row>
    <row r="8" spans="1:12" x14ac:dyDescent="0.35">
      <c r="A8" s="33" t="s">
        <v>24</v>
      </c>
      <c r="B8" s="46">
        <f>'Data Temperatures'!B9</f>
        <v>6.7734962728503758</v>
      </c>
      <c r="C8" s="22">
        <f>'Data Temperatures'!AI9</f>
        <v>6.9769585253456228</v>
      </c>
      <c r="D8" s="22">
        <f>'Data Temperatures'!AJ9</f>
        <v>7.8587557603686511</v>
      </c>
      <c r="E8" s="22">
        <f>'Data Temperatures'!AK9</f>
        <v>7.7728878648233541</v>
      </c>
      <c r="F8" s="74"/>
      <c r="G8" s="22">
        <f>'Data Temperatures'!AI27</f>
        <v>0.20346225249524696</v>
      </c>
      <c r="H8" s="22">
        <f>'Data Temperatures'!AJ27</f>
        <v>1.0852594875182753</v>
      </c>
      <c r="I8" s="22">
        <f>'Data Temperatures'!AK27</f>
        <v>0.99939159197297833</v>
      </c>
      <c r="J8" s="74"/>
    </row>
    <row r="9" spans="1:12" x14ac:dyDescent="0.35">
      <c r="A9" s="33" t="s">
        <v>25</v>
      </c>
      <c r="B9" s="46">
        <f>'Data Temperatures'!B10</f>
        <v>8.9525622930324751</v>
      </c>
      <c r="C9" s="22">
        <f>'Data Temperatures'!AI10</f>
        <v>8.6315079365079495</v>
      </c>
      <c r="D9" s="22">
        <f>'Data Temperatures'!AJ10</f>
        <v>9.4661111111111076</v>
      </c>
      <c r="E9" s="22">
        <f>'Data Temperatures'!AK10</f>
        <v>10.463095238095248</v>
      </c>
      <c r="F9" s="74"/>
      <c r="G9" s="22">
        <f>'Data Temperatures'!AI28</f>
        <v>-0.32105435652452563</v>
      </c>
      <c r="H9" s="22">
        <f>'Data Temperatures'!AJ28</f>
        <v>0.51354881807863251</v>
      </c>
      <c r="I9" s="22">
        <f>'Data Temperatures'!AK28</f>
        <v>1.5105329450627725</v>
      </c>
      <c r="J9" s="74"/>
    </row>
    <row r="10" spans="1:12" x14ac:dyDescent="0.35">
      <c r="A10" s="33" t="s">
        <v>26</v>
      </c>
      <c r="B10" s="46">
        <f>'Data Temperatures'!B11</f>
        <v>11.817736196069932</v>
      </c>
      <c r="C10" s="22">
        <f>'Data Temperatures'!AI11</f>
        <v>12.585099846390168</v>
      </c>
      <c r="D10" s="22">
        <f>'Data Temperatures'!AJ11</f>
        <v>13.779416282642089</v>
      </c>
      <c r="E10" s="22">
        <f>'Data Temperatures'!AK11</f>
        <v>13.071505376344076</v>
      </c>
      <c r="F10" s="74"/>
      <c r="G10" s="22">
        <f>'Data Temperatures'!AI29</f>
        <v>0.76736365032023635</v>
      </c>
      <c r="H10" s="22">
        <f>'Data Temperatures'!AJ29</f>
        <v>1.9616800865721569</v>
      </c>
      <c r="I10" s="22">
        <f>'Data Temperatures'!AK29</f>
        <v>1.2537691802741442</v>
      </c>
      <c r="J10" s="74"/>
    </row>
    <row r="11" spans="1:12" x14ac:dyDescent="0.35">
      <c r="A11" s="33" t="s">
        <v>27</v>
      </c>
      <c r="B11" s="46">
        <f>'Data Temperatures'!B12</f>
        <v>14.595329037155086</v>
      </c>
      <c r="C11" s="22">
        <f>'Data Temperatures'!AI12</f>
        <v>16.803015873015873</v>
      </c>
      <c r="D11" s="22">
        <f>'Data Temperatures'!AJ12</f>
        <v>14.251904761904768</v>
      </c>
      <c r="E11" s="22">
        <f>'Data Temperatures'!AK12</f>
        <v>16.962063492063493</v>
      </c>
      <c r="F11" s="74"/>
      <c r="G11" s="22">
        <f>'Data Temperatures'!AI30</f>
        <v>2.2076868358607875</v>
      </c>
      <c r="H11" s="22">
        <f>'Data Temperatures'!AJ30</f>
        <v>-0.34342427525031738</v>
      </c>
      <c r="I11" s="22">
        <f>'Data Temperatures'!AK30</f>
        <v>2.3667344549084071</v>
      </c>
      <c r="J11" s="74"/>
    </row>
    <row r="12" spans="1:12" x14ac:dyDescent="0.35">
      <c r="A12" s="33" t="s">
        <v>28</v>
      </c>
      <c r="B12" s="46">
        <f>'Data Temperatures'!B13</f>
        <v>16.650464918976233</v>
      </c>
      <c r="C12" s="22">
        <f>'Data Temperatures'!AI13</f>
        <v>16.278417818740433</v>
      </c>
      <c r="D12" s="22">
        <f>'Data Temperatures'!AJ13</f>
        <v>16.200153609831059</v>
      </c>
      <c r="E12" s="22">
        <f>'Data Temperatures'!AK13</f>
        <v>18.075576036866362</v>
      </c>
      <c r="F12" s="74"/>
      <c r="G12" s="22">
        <f>'Data Temperatures'!AI31</f>
        <v>-0.37204710023580034</v>
      </c>
      <c r="H12" s="22">
        <f>'Data Temperatures'!AJ31</f>
        <v>-0.45031130914517448</v>
      </c>
      <c r="I12" s="22">
        <f>'Data Temperatures'!AK31</f>
        <v>1.425111117890129</v>
      </c>
      <c r="J12" s="74"/>
    </row>
    <row r="13" spans="1:12" x14ac:dyDescent="0.35">
      <c r="A13" s="33" t="s">
        <v>29</v>
      </c>
      <c r="B13" s="46">
        <f>'Data Temperatures'!B14</f>
        <v>16.482310201976755</v>
      </c>
      <c r="C13" s="22">
        <f>'Data Temperatures'!AI14</f>
        <v>16.425883256528415</v>
      </c>
      <c r="D13" s="22">
        <f>'Data Temperatures'!AJ14</f>
        <v>16.792396313364041</v>
      </c>
      <c r="E13" s="22">
        <f>'Data Temperatures'!AK14</f>
        <v>17.616282642089075</v>
      </c>
      <c r="F13" s="74"/>
      <c r="G13" s="22">
        <f>'Data Temperatures'!AI32</f>
        <v>-5.6426945448340149E-2</v>
      </c>
      <c r="H13" s="22">
        <f>'Data Temperatures'!AJ32</f>
        <v>0.31008611138728526</v>
      </c>
      <c r="I13" s="22">
        <f>'Data Temperatures'!AK32</f>
        <v>1.1339724401123199</v>
      </c>
      <c r="J13" s="74"/>
    </row>
    <row r="14" spans="1:12" x14ac:dyDescent="0.35">
      <c r="A14" s="33" t="s">
        <v>30</v>
      </c>
      <c r="B14" s="46">
        <f>'Data Temperatures'!B15</f>
        <v>14.242569144173087</v>
      </c>
      <c r="C14" s="22">
        <f>'Data Temperatures'!AI15</f>
        <v>16.51309523809525</v>
      </c>
      <c r="D14" s="22">
        <f>'Data Temperatures'!AJ15</f>
        <v>13.79341269841272</v>
      </c>
      <c r="E14" s="22">
        <f>'Data Temperatures'!AK15</f>
        <v>14.01412698412698</v>
      </c>
      <c r="F14" s="74"/>
      <c r="G14" s="22">
        <f>'Data Temperatures'!AI33</f>
        <v>2.2705260939221628</v>
      </c>
      <c r="H14" s="22">
        <f>'Data Temperatures'!AJ33</f>
        <v>-0.44915644576036762</v>
      </c>
      <c r="I14" s="22">
        <f>'Data Temperatures'!AK33</f>
        <v>-0.22844216004610729</v>
      </c>
      <c r="J14" s="74"/>
    </row>
    <row r="15" spans="1:12" x14ac:dyDescent="0.35">
      <c r="A15" s="33" t="s">
        <v>31</v>
      </c>
      <c r="B15" s="46">
        <f>'Data Temperatures'!B16</f>
        <v>10.944120168682542</v>
      </c>
      <c r="C15" s="22">
        <f>'Data Temperatures'!AI16</f>
        <v>12.033179723502309</v>
      </c>
      <c r="D15" s="22">
        <f>'Data Temperatures'!AJ16</f>
        <v>11.487788018433186</v>
      </c>
      <c r="E15" s="22">
        <f>'Data Temperatures'!AK16</f>
        <v>11.605683563748084</v>
      </c>
      <c r="F15" s="74"/>
      <c r="G15" s="22">
        <f>'Data Temperatures'!AI34</f>
        <v>1.0890595548197677</v>
      </c>
      <c r="H15" s="22">
        <f>'Data Temperatures'!AJ34</f>
        <v>0.54366784975064419</v>
      </c>
      <c r="I15" s="22">
        <f>'Data Temperatures'!AK34</f>
        <v>0.66156339506554218</v>
      </c>
      <c r="J15" s="74"/>
      <c r="L15" s="22"/>
    </row>
    <row r="16" spans="1:12" x14ac:dyDescent="0.35">
      <c r="A16" s="33" t="s">
        <v>32</v>
      </c>
      <c r="B16" s="46">
        <f>'Data Temperatures'!B17</f>
        <v>7.5951159191937974</v>
      </c>
      <c r="C16" s="22">
        <f>'Data Temperatures'!AI17</f>
        <v>7.5307936507936528</v>
      </c>
      <c r="D16" s="22">
        <f>'Data Temperatures'!AJ17</f>
        <v>7.6001984126984157</v>
      </c>
      <c r="E16" s="22">
        <f>'Data Temperatures'!AK17</f>
        <v>8.2453968253967993</v>
      </c>
      <c r="F16" s="74"/>
      <c r="G16" s="22">
        <f>'Data Temperatures'!AI35</f>
        <v>-6.4322268400144544E-2</v>
      </c>
      <c r="H16" s="22">
        <f>'Data Temperatures'!AJ35</f>
        <v>5.0824935046183128E-3</v>
      </c>
      <c r="I16" s="22">
        <f>'Data Temperatures'!AK35</f>
        <v>0.65028090620300194</v>
      </c>
      <c r="J16" s="74"/>
    </row>
    <row r="17" spans="1:10" x14ac:dyDescent="0.35">
      <c r="A17" s="33" t="s">
        <v>33</v>
      </c>
      <c r="B17" s="49">
        <f>'Data Temperatures'!B18</f>
        <v>5.17524014017763</v>
      </c>
      <c r="C17" s="27">
        <f>'Data Temperatures'!AI18</f>
        <v>6.9349462365591252</v>
      </c>
      <c r="D17" s="27">
        <f>'Data Temperatures'!AJ18</f>
        <v>7.2546082949308701</v>
      </c>
      <c r="E17" s="27">
        <f>'Data Temperatures'!AK18</f>
        <v>6.9420890937020028</v>
      </c>
      <c r="F17" s="74"/>
      <c r="G17" s="27">
        <f>'Data Temperatures'!AI36</f>
        <v>1.7597060963814952</v>
      </c>
      <c r="H17" s="27">
        <f>'Data Temperatures'!AJ36</f>
        <v>2.0793681547532401</v>
      </c>
      <c r="I17" s="27">
        <f>'Data Temperatures'!AK36</f>
        <v>1.7668489535243728</v>
      </c>
      <c r="J17" s="74"/>
    </row>
    <row r="18" spans="1:10" x14ac:dyDescent="0.35">
      <c r="A18" s="32" t="s">
        <v>56</v>
      </c>
      <c r="B18" s="29">
        <f>'Data Temperatures'!B19</f>
        <v>5.6346291028918456</v>
      </c>
      <c r="C18" s="22">
        <f>'Data Temperatures'!AI19</f>
        <v>6.2817460317460281</v>
      </c>
      <c r="D18" s="22">
        <f>'Data Temperatures'!AJ19</f>
        <v>6.8185243328100436</v>
      </c>
      <c r="E18" s="22">
        <f>'Data Temperatures'!AK19</f>
        <v>5.6498148148148184</v>
      </c>
      <c r="F18" s="78"/>
      <c r="G18" s="22">
        <f>'Data Temperatures'!AI37</f>
        <v>0.64711692885418248</v>
      </c>
      <c r="H18" s="22">
        <f>'Data Temperatures'!AJ37</f>
        <v>1.183895229918198</v>
      </c>
      <c r="I18" s="22">
        <f>'Data Temperatures'!AK37</f>
        <v>1.51857119229728E-2</v>
      </c>
      <c r="J18" s="78"/>
    </row>
    <row r="19" spans="1:10" x14ac:dyDescent="0.35">
      <c r="A19" s="31" t="s">
        <v>55</v>
      </c>
      <c r="B19" s="29">
        <f>'Data Temperatures'!B20</f>
        <v>11.788863318503237</v>
      </c>
      <c r="C19" s="22">
        <f>'Data Temperatures'!AI20</f>
        <v>12.672239665096813</v>
      </c>
      <c r="D19" s="22">
        <f>'Data Temperatures'!AJ20</f>
        <v>12.513212977498695</v>
      </c>
      <c r="E19" s="22">
        <f>'Data Temperatures'!AK20</f>
        <v>13.49419152276295</v>
      </c>
      <c r="F19" s="74"/>
      <c r="G19" s="22">
        <f>'Data Temperatures'!AI38</f>
        <v>0.88337634659357533</v>
      </c>
      <c r="H19" s="22">
        <f>'Data Temperatures'!AJ38</f>
        <v>0.72434965899545745</v>
      </c>
      <c r="I19" s="22">
        <f>'Data Temperatures'!AK38</f>
        <v>1.7053282042597129</v>
      </c>
      <c r="J19" s="74"/>
    </row>
    <row r="20" spans="1:10" x14ac:dyDescent="0.35">
      <c r="A20" s="31" t="s">
        <v>54</v>
      </c>
      <c r="B20" s="29">
        <f>'Data Temperatures'!B21</f>
        <v>15.808620685594949</v>
      </c>
      <c r="C20" s="22">
        <f>'Data Temperatures'!AI21</f>
        <v>16.404632505175996</v>
      </c>
      <c r="D20" s="22">
        <f>'Data Temperatures'!AJ21</f>
        <v>15.614906832298148</v>
      </c>
      <c r="E20" s="22">
        <f>'Data Temperatures'!AK21</f>
        <v>16.596428571428561</v>
      </c>
      <c r="F20" s="74"/>
      <c r="G20" s="22">
        <f>'Data Temperatures'!AI39</f>
        <v>0.59601181958104732</v>
      </c>
      <c r="H20" s="22">
        <f>'Data Temperatures'!AJ39</f>
        <v>-0.19371385329680102</v>
      </c>
      <c r="I20" s="22">
        <f>'Data Temperatures'!AK39</f>
        <v>0.78780788583361172</v>
      </c>
      <c r="J20" s="74"/>
    </row>
    <row r="21" spans="1:10" x14ac:dyDescent="0.35">
      <c r="A21" s="30" t="s">
        <v>53</v>
      </c>
      <c r="B21" s="29">
        <f>'Data Temperatures'!B22</f>
        <v>7.9081918168530345</v>
      </c>
      <c r="C21" s="27">
        <f>'Data Temperatures'!AI22</f>
        <v>8.8471273291925439</v>
      </c>
      <c r="D21" s="27">
        <f>'Data Temperatures'!AJ22</f>
        <v>8.7936982401656323</v>
      </c>
      <c r="E21" s="27">
        <f>'Data Temperatures'!AK22</f>
        <v>8.9385093167701815</v>
      </c>
      <c r="F21" s="74"/>
      <c r="G21" s="27">
        <f>'Data Temperatures'!AI40</f>
        <v>0.93893551233950934</v>
      </c>
      <c r="H21" s="27">
        <f>'Data Temperatures'!AJ40</f>
        <v>0.88550642331259777</v>
      </c>
      <c r="I21" s="27">
        <f>'Data Temperatures'!AK40</f>
        <v>1.0303174999171469</v>
      </c>
      <c r="J21" s="74"/>
    </row>
    <row r="22" spans="1:10" x14ac:dyDescent="0.35">
      <c r="A22" s="26" t="s">
        <v>52</v>
      </c>
      <c r="B22" s="25">
        <f>'Data Temperatures'!B23</f>
        <v>10.303192895137212</v>
      </c>
      <c r="C22" s="24">
        <f>'Data Temperatures'!AI23</f>
        <v>11.073131115459885</v>
      </c>
      <c r="D22" s="24">
        <f>'Data Temperatures'!AJ23</f>
        <v>10.942021207390065</v>
      </c>
      <c r="E22" s="24">
        <f>'Data Temperatures'!AK23</f>
        <v>11.19361382909328</v>
      </c>
      <c r="F22" s="76"/>
      <c r="G22" s="24">
        <f>'Data Temperatures'!AI41</f>
        <v>0.76993822032267367</v>
      </c>
      <c r="H22" s="24">
        <f>'Data Temperatures'!AJ41</f>
        <v>0.63882831225285308</v>
      </c>
      <c r="I22" s="24">
        <f>'Data Temperatures'!AK41</f>
        <v>0.89042093395606869</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Q41"/>
  <sheetViews>
    <sheetView showGridLines="0" zoomScaleNormal="100" workbookViewId="0">
      <pane xSplit="2" ySplit="5" topLeftCell="AF6" activePane="bottomRight" state="frozen"/>
      <selection pane="topRight"/>
      <selection pane="bottomLeft"/>
      <selection pane="bottomRight" activeCell="AF7" sqref="AF7"/>
    </sheetView>
  </sheetViews>
  <sheetFormatPr defaultRowHeight="15.5" x14ac:dyDescent="0.35"/>
  <cols>
    <col min="1" max="1" width="20.1796875" style="2" customWidth="1"/>
    <col min="2" max="38" width="13.54296875" style="60"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3" s="3" customFormat="1" ht="45" customHeight="1" x14ac:dyDescent="0.35">
      <c r="A1" s="11"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43" s="3" customFormat="1" ht="20.149999999999999" customHeight="1" x14ac:dyDescent="0.35">
      <c r="A2" s="3" t="s">
        <v>12</v>
      </c>
    </row>
    <row r="3" spans="1:43" s="3" customFormat="1" ht="20.149999999999999" customHeight="1" x14ac:dyDescent="0.35">
      <c r="A3" s="3" t="s">
        <v>65</v>
      </c>
    </row>
    <row r="4" spans="1:43" s="3" customFormat="1" ht="20.149999999999999" customHeight="1" x14ac:dyDescent="0.35">
      <c r="A4" s="3" t="s">
        <v>66</v>
      </c>
    </row>
    <row r="5" spans="1:43"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3" ht="45" customHeight="1" x14ac:dyDescent="0.35">
      <c r="A6" s="62" t="s">
        <v>63</v>
      </c>
      <c r="B6" s="63" t="s">
        <v>114</v>
      </c>
      <c r="C6" s="64" t="s">
        <v>104</v>
      </c>
      <c r="D6" s="65" t="s">
        <v>105</v>
      </c>
      <c r="E6" s="65" t="s">
        <v>106</v>
      </c>
      <c r="F6" s="65" t="s">
        <v>107</v>
      </c>
      <c r="G6" s="65" t="s">
        <v>108</v>
      </c>
      <c r="H6" s="65" t="s">
        <v>109</v>
      </c>
      <c r="I6" s="65" t="s">
        <v>110</v>
      </c>
      <c r="J6" s="65" t="s">
        <v>111</v>
      </c>
      <c r="K6" s="65" t="s">
        <v>112</v>
      </c>
      <c r="L6" s="65" t="s">
        <v>113</v>
      </c>
      <c r="M6" s="65" t="s">
        <v>67</v>
      </c>
      <c r="N6" s="65" t="s">
        <v>68</v>
      </c>
      <c r="O6" s="65" t="s">
        <v>69</v>
      </c>
      <c r="P6" s="65" t="s">
        <v>70</v>
      </c>
      <c r="Q6" s="65" t="s">
        <v>71</v>
      </c>
      <c r="R6" s="65" t="s">
        <v>72</v>
      </c>
      <c r="S6" s="65" t="s">
        <v>73</v>
      </c>
      <c r="T6" s="65" t="s">
        <v>74</v>
      </c>
      <c r="U6" s="65" t="s">
        <v>75</v>
      </c>
      <c r="V6" s="65" t="s">
        <v>76</v>
      </c>
      <c r="W6" s="65" t="s">
        <v>77</v>
      </c>
      <c r="X6" s="65" t="s">
        <v>78</v>
      </c>
      <c r="Y6" s="65" t="s">
        <v>79</v>
      </c>
      <c r="Z6" s="65" t="s">
        <v>80</v>
      </c>
      <c r="AA6" s="65" t="s">
        <v>81</v>
      </c>
      <c r="AB6" s="65" t="s">
        <v>82</v>
      </c>
      <c r="AC6" s="65" t="s">
        <v>83</v>
      </c>
      <c r="AD6" s="65" t="s">
        <v>62</v>
      </c>
      <c r="AE6" s="65" t="s">
        <v>61</v>
      </c>
      <c r="AF6" s="65" t="s">
        <v>60</v>
      </c>
      <c r="AG6" s="65" t="s">
        <v>84</v>
      </c>
      <c r="AH6" s="65" t="s">
        <v>127</v>
      </c>
      <c r="AI6" s="65" t="s">
        <v>137</v>
      </c>
      <c r="AJ6" s="65" t="s">
        <v>141</v>
      </c>
      <c r="AK6" s="65" t="s">
        <v>143</v>
      </c>
      <c r="AL6" s="65" t="s">
        <v>152</v>
      </c>
    </row>
    <row r="7" spans="1:43" x14ac:dyDescent="0.35">
      <c r="A7" s="41" t="s">
        <v>22</v>
      </c>
      <c r="B7" s="42">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L7" s="28">
        <v>4.4738095238095301</v>
      </c>
      <c r="AP7" s="43"/>
      <c r="AQ7" s="44"/>
    </row>
    <row r="8" spans="1:43" x14ac:dyDescent="0.35">
      <c r="A8" s="45" t="s">
        <v>23</v>
      </c>
      <c r="B8" s="46">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L8" s="28"/>
      <c r="AP8" s="43"/>
      <c r="AQ8" s="44"/>
    </row>
    <row r="9" spans="1:43" x14ac:dyDescent="0.35">
      <c r="A9" s="45" t="s">
        <v>24</v>
      </c>
      <c r="B9" s="46">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L9" s="28"/>
      <c r="AP9" s="43"/>
      <c r="AQ9" s="44"/>
    </row>
    <row r="10" spans="1:43" x14ac:dyDescent="0.35">
      <c r="A10" s="45" t="s">
        <v>25</v>
      </c>
      <c r="B10" s="46">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L10" s="28"/>
      <c r="AP10" s="43"/>
      <c r="AQ10" s="44"/>
    </row>
    <row r="11" spans="1:43" x14ac:dyDescent="0.35">
      <c r="A11" s="45" t="s">
        <v>26</v>
      </c>
      <c r="B11" s="46">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L11" s="28"/>
      <c r="AP11" s="43"/>
      <c r="AQ11" s="44"/>
    </row>
    <row r="12" spans="1:43" x14ac:dyDescent="0.35">
      <c r="A12" s="45" t="s">
        <v>27</v>
      </c>
      <c r="B12" s="46">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L12" s="28"/>
      <c r="AP12" s="43"/>
      <c r="AQ12" s="44"/>
    </row>
    <row r="13" spans="1:43" x14ac:dyDescent="0.35">
      <c r="A13" s="45" t="s">
        <v>28</v>
      </c>
      <c r="B13" s="46">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L13" s="28"/>
      <c r="AP13" s="43"/>
      <c r="AQ13" s="44"/>
    </row>
    <row r="14" spans="1:43" x14ac:dyDescent="0.35">
      <c r="A14" s="45" t="s">
        <v>29</v>
      </c>
      <c r="B14" s="46">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L14" s="28"/>
      <c r="AP14" s="43"/>
      <c r="AQ14" s="44"/>
    </row>
    <row r="15" spans="1:43" x14ac:dyDescent="0.35">
      <c r="A15" s="45" t="s">
        <v>30</v>
      </c>
      <c r="B15" s="46">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0">
        <v>14.01412698412698</v>
      </c>
      <c r="AL15" s="80"/>
      <c r="AP15" s="43"/>
      <c r="AQ15" s="44"/>
    </row>
    <row r="16" spans="1:43" x14ac:dyDescent="0.35">
      <c r="A16" s="45" t="s">
        <v>31</v>
      </c>
      <c r="B16" s="46">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L16" s="28"/>
      <c r="AP16" s="43"/>
      <c r="AQ16" s="44"/>
    </row>
    <row r="17" spans="1:41" x14ac:dyDescent="0.35">
      <c r="A17" s="45" t="s">
        <v>32</v>
      </c>
      <c r="B17" s="46">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c r="AL17" s="28"/>
    </row>
    <row r="18" spans="1:41" x14ac:dyDescent="0.35">
      <c r="A18" s="45" t="s">
        <v>33</v>
      </c>
      <c r="B18" s="46">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0">
        <v>3.9918586789554493</v>
      </c>
      <c r="AI18" s="50">
        <v>6.9349462365591252</v>
      </c>
      <c r="AJ18" s="50">
        <v>7.2546082949308701</v>
      </c>
      <c r="AK18" s="50">
        <v>6.9420890937020028</v>
      </c>
      <c r="AL18" s="50"/>
    </row>
    <row r="19" spans="1:41" x14ac:dyDescent="0.35">
      <c r="A19" s="41" t="s">
        <v>56</v>
      </c>
      <c r="B19" s="67">
        <v>5.6346291028918456</v>
      </c>
      <c r="C19" s="47">
        <f>(31*C7+28*C8+31*C9)/(31+28+31)</f>
        <v>4.7077777777777774</v>
      </c>
      <c r="D19" s="47">
        <f>(31*D7+29*D8+31*D9)/(31+29+31)</f>
        <v>5.7637362637362637</v>
      </c>
      <c r="E19" s="47">
        <f t="shared" ref="E19:AE19" si="0">(31*E7+28*E8+31*E9)/(31+28+31)</f>
        <v>6.0200000000000005</v>
      </c>
      <c r="F19" s="47">
        <f t="shared" si="0"/>
        <v>5.4977777777777783</v>
      </c>
      <c r="G19" s="47">
        <f t="shared" si="0"/>
        <v>5.7011111111111115</v>
      </c>
      <c r="H19" s="47">
        <f>(31*H7+29*H8+31*H9)/(31+29+31)</f>
        <v>4.1901098901098894</v>
      </c>
      <c r="I19" s="47">
        <f t="shared" si="0"/>
        <v>6.0233898666666672</v>
      </c>
      <c r="J19" s="47">
        <f t="shared" si="0"/>
        <v>7.0617591052172921</v>
      </c>
      <c r="K19" s="47">
        <f t="shared" si="0"/>
        <v>6.2837580810044047</v>
      </c>
      <c r="L19" s="47">
        <f>(31*L7+29*L8+31*L9)/(31+29+31)</f>
        <v>6.4974037798384829</v>
      </c>
      <c r="M19" s="47">
        <f t="shared" si="0"/>
        <v>4.7146005528496842</v>
      </c>
      <c r="N19" s="47">
        <f t="shared" si="0"/>
        <v>6.9794381770546279</v>
      </c>
      <c r="O19" s="47">
        <f t="shared" si="0"/>
        <v>5.7540780516536518</v>
      </c>
      <c r="P19" s="47">
        <f>(31*P7+29*P8+31*P9)/(31+29+31)</f>
        <v>5.9158083421721281</v>
      </c>
      <c r="Q19" s="47">
        <f t="shared" si="0"/>
        <v>6.0917053278667161</v>
      </c>
      <c r="R19" s="47">
        <f t="shared" si="0"/>
        <v>4.5619316478406642</v>
      </c>
      <c r="S19" s="47">
        <f t="shared" si="0"/>
        <v>6.7167250961168747</v>
      </c>
      <c r="T19" s="47">
        <f>(31*T7+29*T8+31*T9)/(31+29+31)</f>
        <v>5.9570905284816682</v>
      </c>
      <c r="U19" s="47">
        <f t="shared" si="0"/>
        <v>4.8780687830687866</v>
      </c>
      <c r="V19" s="47">
        <f t="shared" si="0"/>
        <v>3.4709523809523843</v>
      </c>
      <c r="W19" s="47">
        <f t="shared" si="0"/>
        <v>5.6314814814814822</v>
      </c>
      <c r="X19" s="47">
        <f>(31*X7+29*X8+31*X9)/(31+29+31)</f>
        <v>6.1414442698098402</v>
      </c>
      <c r="Y19" s="47">
        <f t="shared" si="0"/>
        <v>3.4211640211640191</v>
      </c>
      <c r="Z19" s="47">
        <f t="shared" si="0"/>
        <v>6.5007936507936579</v>
      </c>
      <c r="AA19" s="47">
        <f t="shared" si="0"/>
        <v>5.1608465608465623</v>
      </c>
      <c r="AB19" s="47">
        <f>(31*AB7+29*AB8+31*AB9)/(31+29+31)</f>
        <v>5.632796964939824</v>
      </c>
      <c r="AC19" s="47">
        <f t="shared" si="0"/>
        <v>6.3500264550264562</v>
      </c>
      <c r="AD19" s="47">
        <f t="shared" si="0"/>
        <v>4.4533597883597897</v>
      </c>
      <c r="AE19" s="47">
        <f t="shared" si="0"/>
        <v>6.3287566137566138</v>
      </c>
      <c r="AF19" s="47">
        <f>(31*AF7+29*AF8+31*AF9)/(31+29+31)</f>
        <v>6.6245421245421241</v>
      </c>
      <c r="AG19" s="47">
        <f t="shared" ref="AG19:AI19" si="1">(31*AG7+28*AG8+31*AG9)/(31+28+31)</f>
        <v>5.2598677248677257</v>
      </c>
      <c r="AH19" s="47">
        <f t="shared" si="1"/>
        <v>6.5774867724867745</v>
      </c>
      <c r="AI19" s="47">
        <f t="shared" si="1"/>
        <v>6.2817460317460281</v>
      </c>
      <c r="AJ19" s="47">
        <f>(31*AJ7+29*AJ8+31*AJ9)/(31+29+31)</f>
        <v>6.8185243328100436</v>
      </c>
      <c r="AK19" s="47">
        <f>(31*AK7+28*AK8+31*AK9)/(31+28+31)</f>
        <v>5.6498148148148184</v>
      </c>
      <c r="AL19" s="47"/>
      <c r="AO19" s="79"/>
    </row>
    <row r="20" spans="1:41" x14ac:dyDescent="0.35">
      <c r="A20" s="45" t="s">
        <v>55</v>
      </c>
      <c r="B20" s="68">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J20" si="3">(30*AG10+31*AG11+30*AG12)/(30+31+30)</f>
        <v>10.69335426478284</v>
      </c>
      <c r="AH20" s="28">
        <f t="shared" si="3"/>
        <v>12.429042386185234</v>
      </c>
      <c r="AI20" s="28">
        <f t="shared" si="3"/>
        <v>12.672239665096813</v>
      </c>
      <c r="AJ20" s="28">
        <f t="shared" si="3"/>
        <v>12.513212977498695</v>
      </c>
      <c r="AK20" s="28">
        <f>(30*AK10+31*AK11+30*AK12)/(30+31+30)</f>
        <v>13.49419152276295</v>
      </c>
      <c r="AL20" s="28"/>
      <c r="AO20" s="79"/>
    </row>
    <row r="21" spans="1:41" x14ac:dyDescent="0.35">
      <c r="A21" s="45" t="s">
        <v>54</v>
      </c>
      <c r="B21" s="68">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J21" si="5">(31*AG13+31*AG14+30*AG15)/(31+31+30)</f>
        <v>16.562474120082808</v>
      </c>
      <c r="AH21" s="28">
        <f t="shared" si="5"/>
        <v>17.032505175983434</v>
      </c>
      <c r="AI21" s="28">
        <f t="shared" si="5"/>
        <v>16.404632505175996</v>
      </c>
      <c r="AJ21" s="28">
        <f t="shared" si="5"/>
        <v>15.614906832298148</v>
      </c>
      <c r="AK21" s="28">
        <f>(31*AK13+31*AK14+30*AK15)/(31+31+30)</f>
        <v>16.596428571428561</v>
      </c>
      <c r="AL21" s="28"/>
      <c r="AO21" s="79"/>
    </row>
    <row r="22" spans="1:41" x14ac:dyDescent="0.35">
      <c r="A22" s="48" t="s">
        <v>53</v>
      </c>
      <c r="B22" s="69">
        <v>7.9081918168530345</v>
      </c>
      <c r="C22" s="50">
        <f>(31*C16+30*C17+31*C18)/(31+30+31)</f>
        <v>7.4380434782608686</v>
      </c>
      <c r="D22" s="50">
        <f t="shared" ref="D22:AF22" si="6">(31*D16+30*D17+31*D18)/(31+30+31)</f>
        <v>6.4554347826086955</v>
      </c>
      <c r="E22" s="50">
        <f t="shared" si="6"/>
        <v>6.2804347826086948</v>
      </c>
      <c r="F22" s="50">
        <f t="shared" si="6"/>
        <v>8.8869565217391315</v>
      </c>
      <c r="G22" s="50">
        <f t="shared" si="6"/>
        <v>8.0326086956521738</v>
      </c>
      <c r="H22" s="50">
        <f t="shared" si="6"/>
        <v>7.1697608695652182</v>
      </c>
      <c r="I22" s="50">
        <f t="shared" si="6"/>
        <v>8.5058065339378004</v>
      </c>
      <c r="J22" s="50">
        <f t="shared" si="6"/>
        <v>7.9191986635398477</v>
      </c>
      <c r="K22" s="50">
        <f t="shared" si="6"/>
        <v>8.0104424821322215</v>
      </c>
      <c r="L22" s="50">
        <f t="shared" si="6"/>
        <v>7.839893880434782</v>
      </c>
      <c r="M22" s="50">
        <f t="shared" si="6"/>
        <v>8.5343365042890706</v>
      </c>
      <c r="N22" s="50">
        <f t="shared" si="6"/>
        <v>8.3380761777160384</v>
      </c>
      <c r="O22" s="50">
        <f t="shared" si="6"/>
        <v>7.4544636437694933</v>
      </c>
      <c r="P22" s="50">
        <f t="shared" si="6"/>
        <v>8.1141480612230037</v>
      </c>
      <c r="Q22" s="50">
        <f t="shared" si="6"/>
        <v>8.1120174097298303</v>
      </c>
      <c r="R22" s="50">
        <f t="shared" si="6"/>
        <v>9.091377225323912</v>
      </c>
      <c r="S22" s="50">
        <f t="shared" si="6"/>
        <v>7.8473738477667556</v>
      </c>
      <c r="T22" s="50">
        <f t="shared" si="6"/>
        <v>6.8149995338028733</v>
      </c>
      <c r="U22" s="50">
        <f t="shared" si="6"/>
        <v>7.6551501035196639</v>
      </c>
      <c r="V22" s="50">
        <f t="shared" si="6"/>
        <v>5.1666407867494852</v>
      </c>
      <c r="W22" s="50">
        <f t="shared" si="6"/>
        <v>9.2753105590062184</v>
      </c>
      <c r="X22" s="50">
        <f t="shared" si="6"/>
        <v>7.0031832298136667</v>
      </c>
      <c r="Y22" s="50">
        <f t="shared" si="6"/>
        <v>8.4348084886128287</v>
      </c>
      <c r="Z22" s="50">
        <f t="shared" si="6"/>
        <v>8.7427277432712192</v>
      </c>
      <c r="AA22" s="50">
        <f t="shared" si="6"/>
        <v>9.9656055900621201</v>
      </c>
      <c r="AB22" s="50">
        <f t="shared" si="6"/>
        <v>7.7504140786749485</v>
      </c>
      <c r="AC22" s="50">
        <f t="shared" si="6"/>
        <v>8.1401915113871652</v>
      </c>
      <c r="AD22" s="50">
        <f t="shared" si="6"/>
        <v>8.5885869565217394</v>
      </c>
      <c r="AE22" s="50">
        <f t="shared" si="6"/>
        <v>7.5562629399585912</v>
      </c>
      <c r="AF22" s="50">
        <f t="shared" si="6"/>
        <v>8.148498964803311</v>
      </c>
      <c r="AG22" s="50">
        <f t="shared" ref="AG22:AH22" si="7">(31*AG16+30*AG17+31*AG18)/(31+30+31)</f>
        <v>8.7799948240165619</v>
      </c>
      <c r="AH22" s="50">
        <f t="shared" si="7"/>
        <v>8.5976190476190446</v>
      </c>
      <c r="AI22" s="50">
        <f t="shared" ref="AI22:AJ22" si="8">(31*AI16+30*AI17+31*AI18)/(31+30+31)</f>
        <v>8.8471273291925439</v>
      </c>
      <c r="AJ22" s="50">
        <f t="shared" si="8"/>
        <v>8.7936982401656323</v>
      </c>
      <c r="AK22" s="50">
        <f>(31*AK16+30*AK17+31*AK18)/(31+30+31)</f>
        <v>8.9385093167701815</v>
      </c>
      <c r="AL22" s="50"/>
      <c r="AO22" s="79"/>
    </row>
    <row r="23" spans="1:41" x14ac:dyDescent="0.35">
      <c r="A23" s="23" t="s">
        <v>52</v>
      </c>
      <c r="B23" s="51">
        <v>10.303192895137212</v>
      </c>
      <c r="C23" s="52">
        <f>(30*(C10+C12+C15+C17)+31*(C7+C9+C11+C13+C14+C16+C18)+28*C8)/365</f>
        <v>9.7345205479452055</v>
      </c>
      <c r="D23" s="52">
        <f>(30*(D10+D12+D15+D17)+31*(D7+D9+D11+D13+D14+D16+D18)+29*D8)/366</f>
        <v>9.8822404371584689</v>
      </c>
      <c r="E23" s="52">
        <f t="shared" ref="E23:AE23" si="9">(30*(E10+E12+E15+E17)+31*(E7+E9+E11+E13+E14+E16+E18)+28*E8)/365</f>
        <v>9.4994520547945189</v>
      </c>
      <c r="F23" s="52">
        <f t="shared" si="9"/>
        <v>10.209041095890411</v>
      </c>
      <c r="G23" s="52">
        <f t="shared" si="9"/>
        <v>10.599999999999998</v>
      </c>
      <c r="H23" s="52">
        <f>(30*(H10+H12+H15+H17)+31*(H7+H9+H11+H13+H14+H16+H18)+29*H8)/366</f>
        <v>9.4469724316939878</v>
      </c>
      <c r="I23" s="52">
        <f t="shared" si="9"/>
        <v>10.710872847170888</v>
      </c>
      <c r="J23" s="52">
        <f t="shared" si="9"/>
        <v>10.523540001396592</v>
      </c>
      <c r="K23" s="52">
        <f t="shared" si="9"/>
        <v>10.718295159073012</v>
      </c>
      <c r="L23" s="52">
        <f>(30*(L10+L12+L15+L17)+31*(L7+L9+L11+L13+L14+L16+L18)+29*L8)/366</f>
        <v>10.465584299087006</v>
      </c>
      <c r="M23" s="52">
        <f t="shared" si="9"/>
        <v>10.156182968572319</v>
      </c>
      <c r="N23" s="52">
        <f t="shared" si="9"/>
        <v>10.763105984726341</v>
      </c>
      <c r="O23" s="52">
        <f t="shared" si="9"/>
        <v>10.640902832450161</v>
      </c>
      <c r="P23" s="52">
        <f>(30*(P10+P12+P15+P17)+31*(P7+P9+P11+P13+P14+P16+P18)+29*P8)/366</f>
        <v>10.586476835431538</v>
      </c>
      <c r="Q23" s="52">
        <f t="shared" si="9"/>
        <v>10.499081986428742</v>
      </c>
      <c r="R23" s="52">
        <f t="shared" si="9"/>
        <v>10.771655549022759</v>
      </c>
      <c r="S23" s="52">
        <f t="shared" si="9"/>
        <v>10.541890614812926</v>
      </c>
      <c r="T23" s="52">
        <f>(30*(T10+T12+T15+T17)+31*(T7+T9+T11+T13+T14+T16+T18)+29*T8)/366</f>
        <v>9.9597530916925798</v>
      </c>
      <c r="U23" s="52">
        <f t="shared" si="9"/>
        <v>10.10351579491442</v>
      </c>
      <c r="V23" s="52">
        <f t="shared" si="9"/>
        <v>8.9560404435746914</v>
      </c>
      <c r="W23" s="52">
        <f t="shared" si="9"/>
        <v>10.731193737769081</v>
      </c>
      <c r="X23" s="52">
        <f>(30*(X10+X12+X15+X17)+31*(X7+X9+X11+X13+X14+X16+X18)+29*X8)/366</f>
        <v>9.7770361696079373</v>
      </c>
      <c r="Y23" s="52">
        <f t="shared" si="9"/>
        <v>9.7490410958904068</v>
      </c>
      <c r="Z23" s="52">
        <f t="shared" si="9"/>
        <v>10.941754729288975</v>
      </c>
      <c r="AA23" s="52">
        <f t="shared" si="9"/>
        <v>10.340391389432485</v>
      </c>
      <c r="AB23" s="52">
        <f>(30*(AB10+AB12+AB15+AB17)+31*(AB7+AB9+AB11+AB13+AB14+AB16+AB18)+29*AB8)/366</f>
        <v>10.349315648832041</v>
      </c>
      <c r="AC23" s="52">
        <f t="shared" si="9"/>
        <v>10.607931615568603</v>
      </c>
      <c r="AD23" s="52">
        <f t="shared" si="9"/>
        <v>10.601037181996086</v>
      </c>
      <c r="AE23" s="52">
        <f t="shared" si="9"/>
        <v>10.461646648727987</v>
      </c>
      <c r="AF23" s="52">
        <f>(30*(AF10+AF12+AF15+AF17)+31*(AF7+AF9+AF11+AF13+AF14+AF16+AF18)+29*AF8)/366</f>
        <v>10.774681368722351</v>
      </c>
      <c r="AG23" s="52">
        <f>(30*(AG10+AG12+AG15+AG17)+31*(AG7+AG9+AG11+AG13+AG14+AG16+AG18)+28*AG8)/365</f>
        <v>10.350658838878017</v>
      </c>
      <c r="AH23" s="52">
        <f>(30*(AH10+AH12+AH15+AH17)+31*(AH7+AH9+AH11+AH13+AH14+AH16+AH18)+28*AH8)/365</f>
        <v>11.180789302022177</v>
      </c>
      <c r="AI23" s="52">
        <f>(30*(AI10+AI12+AI15+AI17)+31*(AI7+AI9+AI11+AI13+AI14+AI16+AI18)+28*AI8)/365</f>
        <v>11.073131115459885</v>
      </c>
      <c r="AJ23" s="52">
        <f>(30*(AJ10+AJ12+AJ15+AJ17)+31*(AJ7+AJ9+AJ11+AJ13+AJ14+AJ16+AJ18)+29*AJ8)/366</f>
        <v>10.942021207390065</v>
      </c>
      <c r="AK23" s="52">
        <f>(30*(AK10+AK12+AK15+AK17)+31*(AK7+AK9+AK11+AK13+AK14+AK16+AK18)+28*AK8)/365</f>
        <v>11.19361382909328</v>
      </c>
      <c r="AL23" s="52"/>
    </row>
    <row r="24" spans="1:41" ht="45" customHeight="1" x14ac:dyDescent="0.35">
      <c r="A24" s="53" t="s">
        <v>63</v>
      </c>
      <c r="B24" s="54"/>
      <c r="C24" s="39" t="s">
        <v>115</v>
      </c>
      <c r="D24" s="40" t="s">
        <v>116</v>
      </c>
      <c r="E24" s="40" t="s">
        <v>117</v>
      </c>
      <c r="F24" s="40" t="s">
        <v>118</v>
      </c>
      <c r="G24" s="40" t="s">
        <v>119</v>
      </c>
      <c r="H24" s="40" t="s">
        <v>120</v>
      </c>
      <c r="I24" s="40" t="s">
        <v>121</v>
      </c>
      <c r="J24" s="40" t="s">
        <v>122</v>
      </c>
      <c r="K24" s="40" t="s">
        <v>123</v>
      </c>
      <c r="L24" s="40" t="s">
        <v>124</v>
      </c>
      <c r="M24" s="40" t="s">
        <v>85</v>
      </c>
      <c r="N24" s="55" t="s">
        <v>86</v>
      </c>
      <c r="O24" s="55" t="s">
        <v>87</v>
      </c>
      <c r="P24" s="55" t="s">
        <v>88</v>
      </c>
      <c r="Q24" s="55" t="s">
        <v>89</v>
      </c>
      <c r="R24" s="55" t="s">
        <v>90</v>
      </c>
      <c r="S24" s="55" t="s">
        <v>91</v>
      </c>
      <c r="T24" s="55" t="s">
        <v>92</v>
      </c>
      <c r="U24" s="55" t="s">
        <v>93</v>
      </c>
      <c r="V24" s="55" t="s">
        <v>94</v>
      </c>
      <c r="W24" s="55" t="s">
        <v>95</v>
      </c>
      <c r="X24" s="55" t="s">
        <v>96</v>
      </c>
      <c r="Y24" s="55" t="s">
        <v>97</v>
      </c>
      <c r="Z24" s="55" t="s">
        <v>98</v>
      </c>
      <c r="AA24" s="55" t="s">
        <v>99</v>
      </c>
      <c r="AB24" s="55" t="s">
        <v>100</v>
      </c>
      <c r="AC24" s="55" t="s">
        <v>101</v>
      </c>
      <c r="AD24" s="55" t="s">
        <v>59</v>
      </c>
      <c r="AE24" s="55" t="s">
        <v>58</v>
      </c>
      <c r="AF24" s="55" t="s">
        <v>57</v>
      </c>
      <c r="AG24" s="55" t="s">
        <v>102</v>
      </c>
      <c r="AH24" s="55" t="s">
        <v>128</v>
      </c>
      <c r="AI24" s="55" t="s">
        <v>138</v>
      </c>
      <c r="AJ24" s="55" t="s">
        <v>142</v>
      </c>
      <c r="AK24" s="55" t="s">
        <v>144</v>
      </c>
      <c r="AL24" s="55" t="s">
        <v>153</v>
      </c>
    </row>
    <row r="25" spans="1:41" x14ac:dyDescent="0.35">
      <c r="A25" s="45" t="s">
        <v>22</v>
      </c>
      <c r="B25" s="56"/>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c r="AL25" s="28">
        <f>AL7-$B7</f>
        <v>-0.44070393403092467</v>
      </c>
    </row>
    <row r="26" spans="1:41" x14ac:dyDescent="0.35">
      <c r="A26" s="45" t="s">
        <v>23</v>
      </c>
      <c r="B26" s="56"/>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J36" si="16">AJ8-$B8</f>
        <v>2.4720122815754761</v>
      </c>
      <c r="AK26" s="28">
        <f t="shared" ref="AK26" si="17">AK8-$B8</f>
        <v>0.23602530057618587</v>
      </c>
      <c r="AL26" s="28"/>
    </row>
    <row r="27" spans="1:41" x14ac:dyDescent="0.35">
      <c r="A27" s="45" t="s">
        <v>24</v>
      </c>
      <c r="B27" s="56"/>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ref="AK27" si="20">AK9-$B9</f>
        <v>0.99939159197297833</v>
      </c>
      <c r="AL27" s="28"/>
    </row>
    <row r="28" spans="1:41" x14ac:dyDescent="0.35">
      <c r="A28" s="45" t="s">
        <v>25</v>
      </c>
      <c r="B28" s="56"/>
      <c r="C28" s="28">
        <f>C10-$B$10</f>
        <v>-0.95256229303247508</v>
      </c>
      <c r="D28" s="28">
        <f t="shared" ref="D28:AF28" si="21">D10-$B$10</f>
        <v>-0.35256229303247544</v>
      </c>
      <c r="E28" s="28">
        <f t="shared" si="21"/>
        <v>0.34743770696752563</v>
      </c>
      <c r="F28" s="28">
        <f t="shared" si="21"/>
        <v>-0.85256229303247544</v>
      </c>
      <c r="G28" s="28">
        <f t="shared" si="21"/>
        <v>-5.2562293032474727E-2</v>
      </c>
      <c r="H28" s="28">
        <f t="shared" si="21"/>
        <v>-0.25256229303247579</v>
      </c>
      <c r="I28" s="28">
        <f t="shared" si="21"/>
        <v>0.15039470696752488</v>
      </c>
      <c r="J28" s="28">
        <f t="shared" si="21"/>
        <v>-1.1130152547049414</v>
      </c>
      <c r="K28" s="28">
        <f t="shared" si="21"/>
        <v>0.46596229713145654</v>
      </c>
      <c r="L28" s="28">
        <f t="shared" si="21"/>
        <v>-1.0511167148011777</v>
      </c>
      <c r="M28" s="28">
        <f t="shared" si="21"/>
        <v>-1.1456567040181316</v>
      </c>
      <c r="N28" s="28">
        <f t="shared" si="21"/>
        <v>0.40609494576187721</v>
      </c>
      <c r="O28" s="28">
        <f t="shared" si="21"/>
        <v>0.94497290622762797</v>
      </c>
      <c r="P28" s="28">
        <f t="shared" si="21"/>
        <v>0.59800057166190257</v>
      </c>
      <c r="Q28" s="28">
        <f t="shared" si="21"/>
        <v>-0.11874586909467588</v>
      </c>
      <c r="R28" s="28">
        <f t="shared" si="21"/>
        <v>-0.45976792380587561</v>
      </c>
      <c r="S28" s="28">
        <f t="shared" si="21"/>
        <v>2.2148098410063355</v>
      </c>
      <c r="T28" s="28">
        <f t="shared" si="21"/>
        <v>-1.007879753728381</v>
      </c>
      <c r="U28" s="28">
        <f t="shared" si="21"/>
        <v>0.75362818315800872</v>
      </c>
      <c r="V28" s="28">
        <f t="shared" si="21"/>
        <v>-7.5578166048357431E-2</v>
      </c>
      <c r="W28" s="28">
        <f t="shared" si="21"/>
        <v>2.7133900879198922</v>
      </c>
      <c r="X28" s="28">
        <f t="shared" si="21"/>
        <v>-1.6131178485880433</v>
      </c>
      <c r="Y28" s="28">
        <f t="shared" si="21"/>
        <v>-1.5424035628737451</v>
      </c>
      <c r="Z28" s="28">
        <f t="shared" si="21"/>
        <v>1.1584694529992845</v>
      </c>
      <c r="AA28" s="28">
        <f t="shared" si="21"/>
        <v>0.13370754823736952</v>
      </c>
      <c r="AB28" s="28">
        <f t="shared" si="21"/>
        <v>-1.4485146739848576</v>
      </c>
      <c r="AC28" s="28">
        <f t="shared" si="21"/>
        <v>6.4699611729430728E-2</v>
      </c>
      <c r="AD28" s="28">
        <f t="shared" si="21"/>
        <v>0.59180278633260741</v>
      </c>
      <c r="AE28" s="28">
        <f t="shared" si="21"/>
        <v>0.11815199268182219</v>
      </c>
      <c r="AF28" s="28">
        <f t="shared" si="21"/>
        <v>1.3706932625230817</v>
      </c>
      <c r="AG28" s="28">
        <f t="shared" ref="AG28" si="22">AG10-$B$10</f>
        <v>-2.4015305470007338</v>
      </c>
      <c r="AH28" s="28">
        <f t="shared" si="14"/>
        <v>0.18188215141195485</v>
      </c>
      <c r="AI28" s="28">
        <f t="shared" si="15"/>
        <v>-0.32105435652452563</v>
      </c>
      <c r="AJ28" s="28">
        <f t="shared" si="16"/>
        <v>0.51354881807863251</v>
      </c>
      <c r="AK28" s="28">
        <f t="shared" ref="AK28" si="23">AK10-$B10</f>
        <v>1.5105329450627725</v>
      </c>
      <c r="AL28" s="28"/>
    </row>
    <row r="29" spans="1:41" x14ac:dyDescent="0.35">
      <c r="A29" s="45" t="s">
        <v>26</v>
      </c>
      <c r="B29" s="56"/>
      <c r="C29" s="28">
        <f>C11-$B$11</f>
        <v>-0.81773619606993186</v>
      </c>
      <c r="D29" s="28">
        <f t="shared" ref="D29:AF29" si="24">D11-$B$11</f>
        <v>1.2822638039300678</v>
      </c>
      <c r="E29" s="28">
        <f t="shared" si="24"/>
        <v>-0.61773619606993257</v>
      </c>
      <c r="F29" s="28">
        <f t="shared" si="24"/>
        <v>-1.4177361960699315</v>
      </c>
      <c r="G29" s="28">
        <f t="shared" si="24"/>
        <v>-0.21773619606993222</v>
      </c>
      <c r="H29" s="28">
        <f t="shared" si="24"/>
        <v>-2.5177361960699312</v>
      </c>
      <c r="I29" s="28">
        <f t="shared" si="24"/>
        <v>-0.28278721647807714</v>
      </c>
      <c r="J29" s="28">
        <f t="shared" si="24"/>
        <v>1.0779048295710805</v>
      </c>
      <c r="K29" s="28">
        <f t="shared" si="24"/>
        <v>0.97430360492510282</v>
      </c>
      <c r="L29" s="28">
        <f t="shared" si="24"/>
        <v>0.23866979394671262</v>
      </c>
      <c r="M29" s="28">
        <f t="shared" si="24"/>
        <v>0.62077050806014711</v>
      </c>
      <c r="N29" s="28">
        <f t="shared" si="24"/>
        <v>0.10431510160586832</v>
      </c>
      <c r="O29" s="28">
        <f t="shared" si="24"/>
        <v>0.26727232266549983</v>
      </c>
      <c r="P29" s="28">
        <f t="shared" si="24"/>
        <v>0.28498615028004615</v>
      </c>
      <c r="Q29" s="28">
        <f t="shared" si="24"/>
        <v>-0.60438214061834472</v>
      </c>
      <c r="R29" s="28">
        <f t="shared" si="24"/>
        <v>1.4576737903984949E-2</v>
      </c>
      <c r="S29" s="28">
        <f t="shared" si="24"/>
        <v>5.5948014456372874E-2</v>
      </c>
      <c r="T29" s="28">
        <f t="shared" si="24"/>
        <v>1.2187461387994833</v>
      </c>
      <c r="U29" s="28">
        <f t="shared" si="24"/>
        <v>0.12504414187169743</v>
      </c>
      <c r="V29" s="28">
        <f t="shared" si="24"/>
        <v>-1.0264151515230697</v>
      </c>
      <c r="W29" s="28">
        <f t="shared" si="24"/>
        <v>0.43748653818504835</v>
      </c>
      <c r="X29" s="28">
        <f t="shared" si="24"/>
        <v>-0.22557029745242296</v>
      </c>
      <c r="Y29" s="28">
        <f t="shared" si="24"/>
        <v>-1.2659696830130986</v>
      </c>
      <c r="Z29" s="28">
        <f t="shared" si="24"/>
        <v>0.4410963692142218</v>
      </c>
      <c r="AA29" s="28">
        <f t="shared" si="24"/>
        <v>-0.95414172602386671</v>
      </c>
      <c r="AB29" s="28">
        <f t="shared" si="24"/>
        <v>0.34734072700699592</v>
      </c>
      <c r="AC29" s="28">
        <f t="shared" si="24"/>
        <v>1.189208248374527</v>
      </c>
      <c r="AD29" s="28">
        <f t="shared" si="24"/>
        <v>1.1215111157580253</v>
      </c>
      <c r="AE29" s="28">
        <f t="shared" si="24"/>
        <v>-0.60575462924965429</v>
      </c>
      <c r="AF29" s="28">
        <f t="shared" si="24"/>
        <v>0.74578146906063481</v>
      </c>
      <c r="AG29" s="28">
        <f t="shared" ref="AG29" si="25">AG11-$B$11</f>
        <v>-1.6974596983740824</v>
      </c>
      <c r="AH29" s="28">
        <f t="shared" si="14"/>
        <v>1.186718489029909</v>
      </c>
      <c r="AI29" s="28">
        <f t="shared" si="15"/>
        <v>0.76736365032023635</v>
      </c>
      <c r="AJ29" s="28">
        <f t="shared" si="16"/>
        <v>1.9616800865721569</v>
      </c>
      <c r="AK29" s="28">
        <f t="shared" ref="AK29" si="26">AK11-$B11</f>
        <v>1.2537691802741442</v>
      </c>
      <c r="AL29" s="28"/>
    </row>
    <row r="30" spans="1:41" x14ac:dyDescent="0.35">
      <c r="A30" s="45" t="s">
        <v>27</v>
      </c>
      <c r="B30" s="56"/>
      <c r="C30" s="28">
        <f>C12-$B$12</f>
        <v>-2.3953290371550864</v>
      </c>
      <c r="D30" s="28">
        <f t="shared" ref="D30:AF30" si="27">D12-$B$12</f>
        <v>0.90467096284491433</v>
      </c>
      <c r="E30" s="28">
        <f t="shared" si="27"/>
        <v>-0.19532903715508532</v>
      </c>
      <c r="F30" s="28">
        <f t="shared" si="27"/>
        <v>-0.29532903715508496</v>
      </c>
      <c r="G30" s="28">
        <f t="shared" si="27"/>
        <v>-0.59532903715508567</v>
      </c>
      <c r="H30" s="28">
        <f t="shared" si="27"/>
        <v>-0.19532903715508532</v>
      </c>
      <c r="I30" s="28">
        <f t="shared" si="27"/>
        <v>-0.63468331289677771</v>
      </c>
      <c r="J30" s="28">
        <f t="shared" si="27"/>
        <v>-0.46094842674213332</v>
      </c>
      <c r="K30" s="28">
        <f t="shared" si="27"/>
        <v>-0.88371886766356411</v>
      </c>
      <c r="L30" s="28">
        <f t="shared" si="27"/>
        <v>6.9268278281157336E-2</v>
      </c>
      <c r="M30" s="28">
        <f t="shared" si="27"/>
        <v>-0.61132201564790023</v>
      </c>
      <c r="N30" s="28">
        <f t="shared" si="27"/>
        <v>-0.27963754322792234</v>
      </c>
      <c r="O30" s="28">
        <f t="shared" si="27"/>
        <v>1.3354808287998097</v>
      </c>
      <c r="P30" s="28">
        <f t="shared" si="27"/>
        <v>0.71284901850153659</v>
      </c>
      <c r="Q30" s="28">
        <f t="shared" si="27"/>
        <v>0.75621568709223475</v>
      </c>
      <c r="R30" s="28">
        <f t="shared" si="27"/>
        <v>1.155635861657057</v>
      </c>
      <c r="S30" s="28">
        <f t="shared" si="27"/>
        <v>0.34135526619586187</v>
      </c>
      <c r="T30" s="28">
        <f t="shared" si="27"/>
        <v>-0.56703015003265556</v>
      </c>
      <c r="U30" s="28">
        <f t="shared" si="27"/>
        <v>0.17038297557363613</v>
      </c>
      <c r="V30" s="28">
        <f t="shared" si="27"/>
        <v>0.6826074707814076</v>
      </c>
      <c r="W30" s="28">
        <f t="shared" si="27"/>
        <v>-0.57612268794874133</v>
      </c>
      <c r="X30" s="28">
        <f t="shared" si="27"/>
        <v>-1.0075512593773119</v>
      </c>
      <c r="Y30" s="28">
        <f t="shared" si="27"/>
        <v>-0.64810681493286992</v>
      </c>
      <c r="Z30" s="28">
        <f t="shared" si="27"/>
        <v>0.62506778824172216</v>
      </c>
      <c r="AA30" s="28">
        <f t="shared" si="27"/>
        <v>-0.58866237048841796</v>
      </c>
      <c r="AB30" s="28">
        <f t="shared" si="27"/>
        <v>0.26594080411475218</v>
      </c>
      <c r="AC30" s="28">
        <f t="shared" si="27"/>
        <v>1.3137979469718974</v>
      </c>
      <c r="AD30" s="28">
        <f t="shared" si="27"/>
        <v>1.3499884231623742</v>
      </c>
      <c r="AE30" s="28">
        <f t="shared" si="27"/>
        <v>-0.24596395779000702</v>
      </c>
      <c r="AF30" s="28">
        <f t="shared" si="27"/>
        <v>0.49713128030522924</v>
      </c>
      <c r="AG30" s="28">
        <f t="shared" ref="AG30" si="28">AG12-$B$12</f>
        <v>0.83252810570207991</v>
      </c>
      <c r="AH30" s="28">
        <f t="shared" si="14"/>
        <v>0.53371858189252919</v>
      </c>
      <c r="AI30" s="28">
        <f t="shared" si="15"/>
        <v>2.2076868358607875</v>
      </c>
      <c r="AJ30" s="28">
        <f t="shared" si="16"/>
        <v>-0.34342427525031738</v>
      </c>
      <c r="AK30" s="28">
        <f t="shared" ref="AK30" si="29">AK12-$B12</f>
        <v>2.3667344549084071</v>
      </c>
      <c r="AL30" s="28"/>
    </row>
    <row r="31" spans="1:41" x14ac:dyDescent="0.35">
      <c r="A31" s="45" t="s">
        <v>28</v>
      </c>
      <c r="B31" s="56"/>
      <c r="C31" s="28">
        <f>C13-$B$13</f>
        <v>0.44953508102376816</v>
      </c>
      <c r="D31" s="28">
        <f t="shared" ref="D31:AF31" si="30">D13-$B$13</f>
        <v>-0.55046491897623184</v>
      </c>
      <c r="E31" s="28">
        <f t="shared" si="30"/>
        <v>-1.5504649189762336</v>
      </c>
      <c r="F31" s="28">
        <f t="shared" si="30"/>
        <v>0.94953508102376816</v>
      </c>
      <c r="G31" s="28">
        <f t="shared" si="30"/>
        <v>1.7495350810237653</v>
      </c>
      <c r="H31" s="28">
        <f t="shared" si="30"/>
        <v>-0.25046491897623469</v>
      </c>
      <c r="I31" s="28">
        <f t="shared" si="30"/>
        <v>0.28400508102376776</v>
      </c>
      <c r="J31" s="28">
        <f t="shared" si="30"/>
        <v>-1.1725482523095518</v>
      </c>
      <c r="K31" s="28">
        <f t="shared" si="30"/>
        <v>0.83187883102376503</v>
      </c>
      <c r="L31" s="28">
        <f t="shared" si="30"/>
        <v>-1.450464918976234</v>
      </c>
      <c r="M31" s="28">
        <f t="shared" si="30"/>
        <v>5.3820811647266709E-2</v>
      </c>
      <c r="N31" s="28">
        <f t="shared" si="30"/>
        <v>-0.75835514989445052</v>
      </c>
      <c r="O31" s="28">
        <f t="shared" si="30"/>
        <v>0.83664848750986565</v>
      </c>
      <c r="P31" s="28">
        <f t="shared" si="30"/>
        <v>-0.95073372934416156</v>
      </c>
      <c r="Q31" s="28">
        <f t="shared" si="30"/>
        <v>-4.1710978541370736E-2</v>
      </c>
      <c r="R31" s="28">
        <f t="shared" si="30"/>
        <v>2.6100568201542238</v>
      </c>
      <c r="S31" s="28">
        <f t="shared" si="30"/>
        <v>-1.4013879958993307</v>
      </c>
      <c r="T31" s="28">
        <f t="shared" si="30"/>
        <v>-0.39193210044343729</v>
      </c>
      <c r="U31" s="28">
        <f t="shared" si="30"/>
        <v>-0.47957398195629608</v>
      </c>
      <c r="V31" s="28">
        <f t="shared" si="30"/>
        <v>0.36489606412670739</v>
      </c>
      <c r="W31" s="28">
        <f t="shared" si="30"/>
        <v>-1.3378689128318317</v>
      </c>
      <c r="X31" s="28">
        <f t="shared" si="30"/>
        <v>-1.2612944120637906</v>
      </c>
      <c r="Y31" s="28">
        <f t="shared" si="30"/>
        <v>1.5847885372449682</v>
      </c>
      <c r="Z31" s="28">
        <f t="shared" si="30"/>
        <v>0.94508039592392024</v>
      </c>
      <c r="AA31" s="28">
        <f t="shared" si="30"/>
        <v>-0.92926676229421723</v>
      </c>
      <c r="AB31" s="28">
        <f t="shared" si="30"/>
        <v>5.3682546461555347E-2</v>
      </c>
      <c r="AC31" s="28">
        <f t="shared" si="30"/>
        <v>-0.18548796045088878</v>
      </c>
      <c r="AD31" s="28">
        <f t="shared" si="30"/>
        <v>2.0509175695030244</v>
      </c>
      <c r="AE31" s="28">
        <f t="shared" si="30"/>
        <v>0.94984230068582676</v>
      </c>
      <c r="AF31" s="28">
        <f t="shared" si="30"/>
        <v>-0.97504249194090775</v>
      </c>
      <c r="AG31" s="28">
        <f t="shared" ref="AG31" si="31">AG13-$B$13</f>
        <v>0.99492678609286855</v>
      </c>
      <c r="AH31" s="28">
        <f t="shared" si="14"/>
        <v>1.5327916094415812</v>
      </c>
      <c r="AI31" s="28">
        <f t="shared" si="15"/>
        <v>-0.37204710023580034</v>
      </c>
      <c r="AJ31" s="28">
        <f t="shared" si="16"/>
        <v>-0.45031130914517448</v>
      </c>
      <c r="AK31" s="28">
        <f t="shared" ref="AK31" si="32">AK13-$B13</f>
        <v>1.425111117890129</v>
      </c>
      <c r="AL31" s="28"/>
    </row>
    <row r="32" spans="1:41" x14ac:dyDescent="0.35">
      <c r="A32" s="45" t="s">
        <v>29</v>
      </c>
      <c r="B32" s="56"/>
      <c r="C32" s="28">
        <f>C14-$B$14</f>
        <v>0.51768979802324466</v>
      </c>
      <c r="D32" s="28">
        <f t="shared" ref="D32:AF32" si="33">D14-$B$14</f>
        <v>-1.1823102019767546</v>
      </c>
      <c r="E32" s="28">
        <f t="shared" si="33"/>
        <v>-2.082310201976755</v>
      </c>
      <c r="F32" s="28">
        <f t="shared" si="33"/>
        <v>-0.58231020197675498</v>
      </c>
      <c r="G32" s="28">
        <f t="shared" si="33"/>
        <v>2.4176897980232432</v>
      </c>
      <c r="H32" s="28">
        <f t="shared" si="33"/>
        <v>0.17939979802324402</v>
      </c>
      <c r="I32" s="28">
        <f t="shared" si="33"/>
        <v>2.1196197980232441</v>
      </c>
      <c r="J32" s="28">
        <f t="shared" si="33"/>
        <v>-0.53789395832195552</v>
      </c>
      <c r="K32" s="28">
        <f t="shared" si="33"/>
        <v>-0.18312321010682453</v>
      </c>
      <c r="L32" s="28">
        <f t="shared" si="33"/>
        <v>0.2576897980232431</v>
      </c>
      <c r="M32" s="28">
        <f t="shared" si="33"/>
        <v>0.25457791366269689</v>
      </c>
      <c r="N32" s="28">
        <f t="shared" si="33"/>
        <v>0.48755280412840563</v>
      </c>
      <c r="O32" s="28">
        <f t="shared" si="33"/>
        <v>1.5305322766365741</v>
      </c>
      <c r="P32" s="28">
        <f t="shared" si="33"/>
        <v>0.90530203513170449</v>
      </c>
      <c r="Q32" s="28">
        <f t="shared" si="33"/>
        <v>-0.39467580275020353</v>
      </c>
      <c r="R32" s="28">
        <f t="shared" si="33"/>
        <v>-0.30457982655012827</v>
      </c>
      <c r="S32" s="28">
        <f t="shared" si="33"/>
        <v>-0.93755711555703058</v>
      </c>
      <c r="T32" s="28">
        <f t="shared" si="33"/>
        <v>-0.26418424191531287</v>
      </c>
      <c r="U32" s="28">
        <f t="shared" si="33"/>
        <v>7.3834191264392501E-2</v>
      </c>
      <c r="V32" s="28">
        <f t="shared" si="33"/>
        <v>-1.1329246413008818</v>
      </c>
      <c r="W32" s="28">
        <f t="shared" si="33"/>
        <v>-1.0475943801641598</v>
      </c>
      <c r="X32" s="28">
        <f t="shared" si="33"/>
        <v>0.14887259372220285</v>
      </c>
      <c r="Y32" s="28">
        <f t="shared" si="33"/>
        <v>0.43381883028128243</v>
      </c>
      <c r="Z32" s="28">
        <f t="shared" si="33"/>
        <v>-1.2551980668001281</v>
      </c>
      <c r="AA32" s="28">
        <f t="shared" si="33"/>
        <v>-0.55926872732235289</v>
      </c>
      <c r="AB32" s="28">
        <f t="shared" si="33"/>
        <v>0.37882651077286411</v>
      </c>
      <c r="AC32" s="28">
        <f t="shared" si="33"/>
        <v>-0.84290928031776957</v>
      </c>
      <c r="AD32" s="28">
        <f t="shared" si="33"/>
        <v>0.25816598849943162</v>
      </c>
      <c r="AE32" s="28">
        <f t="shared" si="33"/>
        <v>0.59237729802325134</v>
      </c>
      <c r="AF32" s="28">
        <f t="shared" si="33"/>
        <v>0.73443326960542521</v>
      </c>
      <c r="AG32" s="28">
        <f t="shared" ref="AG32" si="34">AG14-$B$14</f>
        <v>-0.38085090858196935</v>
      </c>
      <c r="AH32" s="28">
        <f t="shared" si="14"/>
        <v>1.8332043909571887</v>
      </c>
      <c r="AI32" s="28">
        <f t="shared" si="15"/>
        <v>-5.6426945448340149E-2</v>
      </c>
      <c r="AJ32" s="28">
        <f t="shared" si="16"/>
        <v>0.31008611138728526</v>
      </c>
      <c r="AK32" s="28">
        <f t="shared" ref="AK32" si="35">AK14-$B14</f>
        <v>1.1339724401123199</v>
      </c>
      <c r="AL32" s="28"/>
    </row>
    <row r="33" spans="1:38" x14ac:dyDescent="0.35">
      <c r="A33" s="45" t="s">
        <v>30</v>
      </c>
      <c r="B33" s="56"/>
      <c r="C33" s="28">
        <f>C15-$B$15</f>
        <v>0.45743085582691201</v>
      </c>
      <c r="D33" s="28">
        <f t="shared" ref="D33:AF33" si="36">D15-$B$15</f>
        <v>-1.042569144173088</v>
      </c>
      <c r="E33" s="28">
        <f t="shared" si="36"/>
        <v>-1.7425691441730873</v>
      </c>
      <c r="F33" s="28">
        <f t="shared" si="36"/>
        <v>-1.542569144173088</v>
      </c>
      <c r="G33" s="28">
        <f t="shared" si="36"/>
        <v>-0.44256914417308657</v>
      </c>
      <c r="H33" s="28">
        <f t="shared" si="36"/>
        <v>-0.56053914417308803</v>
      </c>
      <c r="I33" s="28">
        <f t="shared" si="36"/>
        <v>0.21441085582691244</v>
      </c>
      <c r="J33" s="28">
        <f t="shared" si="36"/>
        <v>0.55384693974297683</v>
      </c>
      <c r="K33" s="28">
        <f t="shared" si="36"/>
        <v>1.4905664490472628</v>
      </c>
      <c r="L33" s="28">
        <f t="shared" si="36"/>
        <v>1.6574308558269131</v>
      </c>
      <c r="M33" s="28">
        <f t="shared" si="36"/>
        <v>-0.19135914417308797</v>
      </c>
      <c r="N33" s="28">
        <f t="shared" si="36"/>
        <v>0.24896525249129908</v>
      </c>
      <c r="O33" s="28">
        <f t="shared" si="36"/>
        <v>9.9684372272131228E-2</v>
      </c>
      <c r="P33" s="28">
        <f t="shared" si="36"/>
        <v>0.5293000032078492</v>
      </c>
      <c r="Q33" s="28">
        <f t="shared" si="36"/>
        <v>0.78553069413644394</v>
      </c>
      <c r="R33" s="28">
        <f t="shared" si="36"/>
        <v>2.1565451162343674</v>
      </c>
      <c r="S33" s="28">
        <f t="shared" si="36"/>
        <v>-0.39217621686462678</v>
      </c>
      <c r="T33" s="28">
        <f t="shared" si="36"/>
        <v>-0.70598184258578911</v>
      </c>
      <c r="U33" s="28">
        <f t="shared" si="36"/>
        <v>-5.7172318776288478E-2</v>
      </c>
      <c r="V33" s="28">
        <f t="shared" si="36"/>
        <v>-0.28415644576038979</v>
      </c>
      <c r="W33" s="28">
        <f t="shared" si="36"/>
        <v>0.86044672884277951</v>
      </c>
      <c r="X33" s="28">
        <f t="shared" si="36"/>
        <v>-1.0616961283000759</v>
      </c>
      <c r="Y33" s="28">
        <f t="shared" si="36"/>
        <v>-0.34344216004610573</v>
      </c>
      <c r="Z33" s="28">
        <f t="shared" si="36"/>
        <v>0.65306577646183683</v>
      </c>
      <c r="AA33" s="28">
        <f t="shared" si="36"/>
        <v>-1.49590247750643</v>
      </c>
      <c r="AB33" s="28">
        <f t="shared" si="36"/>
        <v>1.5449705383665986</v>
      </c>
      <c r="AC33" s="28">
        <f t="shared" si="36"/>
        <v>-0.7341564457603873</v>
      </c>
      <c r="AD33" s="28">
        <f t="shared" si="36"/>
        <v>-0.44518819179213054</v>
      </c>
      <c r="AE33" s="28">
        <f t="shared" si="36"/>
        <v>4.5367363763418211E-2</v>
      </c>
      <c r="AF33" s="28">
        <f t="shared" si="36"/>
        <v>-0.26121993782387776</v>
      </c>
      <c r="AG33" s="28">
        <f t="shared" ref="AG33" si="37">AG15-$B$15</f>
        <v>1.677272125668166</v>
      </c>
      <c r="AH33" s="28">
        <f t="shared" si="14"/>
        <v>0.27504990344595726</v>
      </c>
      <c r="AI33" s="28">
        <f t="shared" si="15"/>
        <v>2.2705260939221628</v>
      </c>
      <c r="AJ33" s="28">
        <f t="shared" si="16"/>
        <v>-0.44915644576036762</v>
      </c>
      <c r="AK33" s="28">
        <f t="shared" ref="AK33" si="38">AK15-$B15</f>
        <v>-0.22844216004610729</v>
      </c>
      <c r="AL33" s="28"/>
    </row>
    <row r="34" spans="1:38" x14ac:dyDescent="0.35">
      <c r="A34" s="45" t="s">
        <v>31</v>
      </c>
      <c r="B34" s="56"/>
      <c r="C34" s="28">
        <f>C16-$B$16</f>
        <v>-0.64412016868254085</v>
      </c>
      <c r="D34" s="28">
        <f t="shared" ref="D34:AF34" si="39">D16-$B$16</f>
        <v>-3.1441201686825417</v>
      </c>
      <c r="E34" s="28">
        <f t="shared" si="39"/>
        <v>-2.4441201686825416</v>
      </c>
      <c r="F34" s="28">
        <f t="shared" si="39"/>
        <v>-0.74412016868254227</v>
      </c>
      <c r="G34" s="28">
        <f t="shared" si="39"/>
        <v>2.2558798313174577</v>
      </c>
      <c r="H34" s="28">
        <f t="shared" si="39"/>
        <v>0.88587983131745851</v>
      </c>
      <c r="I34" s="28">
        <f t="shared" si="39"/>
        <v>-0.48647016868254234</v>
      </c>
      <c r="J34" s="28">
        <f t="shared" si="39"/>
        <v>-0.34071301365698403</v>
      </c>
      <c r="K34" s="28">
        <f t="shared" si="39"/>
        <v>2.2549831317459024E-2</v>
      </c>
      <c r="L34" s="28">
        <f t="shared" si="39"/>
        <v>-0.39954016868254172</v>
      </c>
      <c r="M34" s="28">
        <f t="shared" si="39"/>
        <v>2.6119933819440124</v>
      </c>
      <c r="N34" s="28">
        <f t="shared" si="39"/>
        <v>-0.66664576634376616</v>
      </c>
      <c r="O34" s="28">
        <f t="shared" si="39"/>
        <v>-1.9441201686825416</v>
      </c>
      <c r="P34" s="28">
        <f t="shared" si="39"/>
        <v>-0.36353597011323302</v>
      </c>
      <c r="Q34" s="28">
        <f t="shared" si="39"/>
        <v>2.0779123520981777</v>
      </c>
      <c r="R34" s="28">
        <f t="shared" si="39"/>
        <v>1.8337333236513516</v>
      </c>
      <c r="S34" s="28">
        <f t="shared" si="39"/>
        <v>5.2884439612409295E-2</v>
      </c>
      <c r="T34" s="28">
        <f t="shared" si="39"/>
        <v>-1.1913872972429935</v>
      </c>
      <c r="U34" s="28">
        <f t="shared" si="39"/>
        <v>0.53913635973525587</v>
      </c>
      <c r="V34" s="28">
        <f t="shared" si="39"/>
        <v>-0.54611709648591322</v>
      </c>
      <c r="W34" s="28">
        <f t="shared" si="39"/>
        <v>1.4370626270163971</v>
      </c>
      <c r="X34" s="28">
        <f t="shared" si="39"/>
        <v>-1.4322922116932872</v>
      </c>
      <c r="Y34" s="28">
        <f t="shared" si="39"/>
        <v>1.5276924273235739</v>
      </c>
      <c r="Z34" s="28">
        <f t="shared" si="39"/>
        <v>1.3735449618858198</v>
      </c>
      <c r="AA34" s="28">
        <f t="shared" si="39"/>
        <v>-6.3090982814642871E-2</v>
      </c>
      <c r="AB34" s="28">
        <f t="shared" si="39"/>
        <v>-6.5164715533539308E-2</v>
      </c>
      <c r="AC34" s="28">
        <f t="shared" si="39"/>
        <v>1.3930534104265231</v>
      </c>
      <c r="AD34" s="28">
        <f t="shared" si="39"/>
        <v>-0.23651648204659992</v>
      </c>
      <c r="AE34" s="28">
        <f t="shared" si="39"/>
        <v>-0.81040281077163634</v>
      </c>
      <c r="AF34" s="28">
        <f t="shared" si="39"/>
        <v>-0.49058714256887193</v>
      </c>
      <c r="AG34" s="28">
        <f t="shared" ref="AG34" si="40">AG16-$B$16</f>
        <v>1.1338368205647651</v>
      </c>
      <c r="AH34" s="28">
        <f t="shared" si="14"/>
        <v>1.7894435793973322</v>
      </c>
      <c r="AI34" s="28">
        <f t="shared" si="15"/>
        <v>1.0890595548197677</v>
      </c>
      <c r="AJ34" s="28">
        <f t="shared" si="16"/>
        <v>0.54366784975064419</v>
      </c>
      <c r="AK34" s="28">
        <f t="shared" ref="AK34" si="41">AK16-$B16</f>
        <v>0.66156339506554218</v>
      </c>
      <c r="AL34" s="28"/>
    </row>
    <row r="35" spans="1:38" x14ac:dyDescent="0.35">
      <c r="A35" s="45" t="s">
        <v>32</v>
      </c>
      <c r="B35" s="56"/>
      <c r="C35" s="28">
        <f>C17-$B$17</f>
        <v>-0.59511591919379736</v>
      </c>
      <c r="D35" s="28">
        <f t="shared" ref="D35:AF35" si="42">D17-$B$17</f>
        <v>-9.511591919379736E-2</v>
      </c>
      <c r="E35" s="28">
        <f t="shared" si="42"/>
        <v>-2.5951159191937974</v>
      </c>
      <c r="F35" s="28">
        <f t="shared" si="42"/>
        <v>2.5048840808062023</v>
      </c>
      <c r="G35" s="28">
        <f t="shared" si="42"/>
        <v>0.50488408080620228</v>
      </c>
      <c r="H35" s="28">
        <f t="shared" si="42"/>
        <v>-1.4385159191937973</v>
      </c>
      <c r="I35" s="28">
        <f t="shared" si="42"/>
        <v>1.3349560808062018</v>
      </c>
      <c r="J35" s="28">
        <f t="shared" si="42"/>
        <v>-0.34423701294379772</v>
      </c>
      <c r="K35" s="28">
        <f t="shared" si="42"/>
        <v>0.48168202601168364</v>
      </c>
      <c r="L35" s="28">
        <f t="shared" si="42"/>
        <v>-0.45565591919379766</v>
      </c>
      <c r="M35" s="28">
        <f t="shared" si="42"/>
        <v>0.32664408080620255</v>
      </c>
      <c r="N35" s="28">
        <f t="shared" si="42"/>
        <v>1.1986116857522378</v>
      </c>
      <c r="O35" s="28">
        <f t="shared" si="42"/>
        <v>0.76533183806504379</v>
      </c>
      <c r="P35" s="28">
        <f t="shared" si="42"/>
        <v>0.42637035755185426</v>
      </c>
      <c r="Q35" s="28">
        <f t="shared" si="42"/>
        <v>-1.1559673480804333</v>
      </c>
      <c r="R35" s="28">
        <f t="shared" si="42"/>
        <v>0.48269133102724471</v>
      </c>
      <c r="S35" s="28">
        <f t="shared" si="42"/>
        <v>-5.6978976518631264E-2</v>
      </c>
      <c r="T35" s="28">
        <f t="shared" si="42"/>
        <v>-0.61757623665410577</v>
      </c>
      <c r="U35" s="28">
        <f t="shared" si="42"/>
        <v>0.82639201731414058</v>
      </c>
      <c r="V35" s="28">
        <f t="shared" si="42"/>
        <v>-2.2161476652255443</v>
      </c>
      <c r="W35" s="28">
        <f t="shared" si="42"/>
        <v>1.9367094776316192</v>
      </c>
      <c r="X35" s="28">
        <f t="shared" si="42"/>
        <v>-0.94408417316205373</v>
      </c>
      <c r="Y35" s="28">
        <f t="shared" si="42"/>
        <v>-1.2254333795112506</v>
      </c>
      <c r="Z35" s="28">
        <f t="shared" si="42"/>
        <v>0.81782058874270636</v>
      </c>
      <c r="AA35" s="28">
        <f t="shared" si="42"/>
        <v>1.8974634458855766</v>
      </c>
      <c r="AB35" s="28">
        <f t="shared" si="42"/>
        <v>-1.7509095699874484</v>
      </c>
      <c r="AC35" s="28">
        <f t="shared" si="42"/>
        <v>-0.59987782395570388</v>
      </c>
      <c r="AD35" s="28">
        <f t="shared" si="42"/>
        <v>0.63758249350461593</v>
      </c>
      <c r="AE35" s="28">
        <f t="shared" si="42"/>
        <v>-1.1380524271303045</v>
      </c>
      <c r="AF35" s="28">
        <f t="shared" si="42"/>
        <v>1.1410745569966805</v>
      </c>
      <c r="AG35" s="28">
        <f>AG17-$B$17</f>
        <v>0.24440789033000865</v>
      </c>
      <c r="AH35" s="28">
        <f t="shared" si="14"/>
        <v>1.487979318901437</v>
      </c>
      <c r="AI35" s="28">
        <f t="shared" si="15"/>
        <v>-6.4322268400144544E-2</v>
      </c>
      <c r="AJ35" s="28">
        <f t="shared" si="16"/>
        <v>5.0824935046183128E-3</v>
      </c>
      <c r="AK35" s="28">
        <f t="shared" ref="AK35" si="43">AK17-$B17</f>
        <v>0.65028090620300194</v>
      </c>
      <c r="AL35" s="28"/>
    </row>
    <row r="36" spans="1:38" x14ac:dyDescent="0.35">
      <c r="A36" s="45" t="s">
        <v>33</v>
      </c>
      <c r="B36" s="56"/>
      <c r="C36" s="28">
        <f>C18-$B$18</f>
        <v>-0.17524014017763001</v>
      </c>
      <c r="D36" s="28">
        <f t="shared" ref="D36:AF36" si="44">D18-$B$18</f>
        <v>-1.0752401401776304</v>
      </c>
      <c r="E36" s="28">
        <f t="shared" si="44"/>
        <v>0.12475985982236981</v>
      </c>
      <c r="F36" s="28">
        <f t="shared" si="44"/>
        <v>1.2247598598223703</v>
      </c>
      <c r="G36" s="28">
        <f t="shared" si="44"/>
        <v>-2.3752401401776302</v>
      </c>
      <c r="H36" s="28">
        <f t="shared" si="44"/>
        <v>-1.6852401401776298</v>
      </c>
      <c r="I36" s="28">
        <f t="shared" si="44"/>
        <v>0.96814344441197253</v>
      </c>
      <c r="J36" s="28">
        <f t="shared" si="44"/>
        <v>0.70651108731829382</v>
      </c>
      <c r="K36" s="28">
        <f t="shared" si="44"/>
        <v>-0.1852401401776298</v>
      </c>
      <c r="L36" s="28">
        <f t="shared" si="44"/>
        <v>0.63780685982237006</v>
      </c>
      <c r="M36" s="28">
        <f t="shared" si="44"/>
        <v>-1.0698647103333938</v>
      </c>
      <c r="N36" s="28">
        <f t="shared" si="44"/>
        <v>0.78248481882212584</v>
      </c>
      <c r="O36" s="28">
        <f t="shared" si="44"/>
        <v>-0.1430716721444627</v>
      </c>
      <c r="P36" s="28">
        <f t="shared" si="44"/>
        <v>0.56214447835456927</v>
      </c>
      <c r="Q36" s="28">
        <f t="shared" si="44"/>
        <v>-0.35433251380533459</v>
      </c>
      <c r="R36" s="28">
        <f t="shared" si="44"/>
        <v>1.2105349875906901</v>
      </c>
      <c r="S36" s="28">
        <f t="shared" si="44"/>
        <v>-0.17823553188269248</v>
      </c>
      <c r="T36" s="28">
        <f t="shared" si="44"/>
        <v>-1.4552708621438359</v>
      </c>
      <c r="U36" s="28">
        <f t="shared" si="44"/>
        <v>-2.0898330741253988</v>
      </c>
      <c r="V36" s="28">
        <f t="shared" si="44"/>
        <v>-5.4454398329579679</v>
      </c>
      <c r="W36" s="28">
        <f t="shared" si="44"/>
        <v>0.74595801650438709</v>
      </c>
      <c r="X36" s="28">
        <f t="shared" si="44"/>
        <v>-0.33990987904091607</v>
      </c>
      <c r="Y36" s="28">
        <f t="shared" si="44"/>
        <v>1.2210732238776671</v>
      </c>
      <c r="Z36" s="28">
        <f t="shared" si="44"/>
        <v>0.31170302418488127</v>
      </c>
      <c r="AA36" s="28">
        <f t="shared" si="44"/>
        <v>4.3327091685781429</v>
      </c>
      <c r="AB36" s="28">
        <f t="shared" si="44"/>
        <v>1.2913497215735203</v>
      </c>
      <c r="AC36" s="28">
        <f t="shared" si="44"/>
        <v>-0.12401126152939579</v>
      </c>
      <c r="AD36" s="28">
        <f t="shared" si="44"/>
        <v>1.6387383544460263</v>
      </c>
      <c r="AE36" s="28">
        <f t="shared" si="44"/>
        <v>0.86730978301745321</v>
      </c>
      <c r="AF36" s="28">
        <f t="shared" si="44"/>
        <v>9.9491042618068626E-2</v>
      </c>
      <c r="AG36" s="28">
        <f t="shared" ref="AG36:AI36" si="45">AG18-$B$18</f>
        <v>1.2169257584398858</v>
      </c>
      <c r="AH36" s="28">
        <f t="shared" si="45"/>
        <v>-1.1833814612221807</v>
      </c>
      <c r="AI36" s="28">
        <f t="shared" si="45"/>
        <v>1.7597060963814952</v>
      </c>
      <c r="AJ36" s="28">
        <f t="shared" si="16"/>
        <v>2.0793681547532401</v>
      </c>
      <c r="AK36" s="28">
        <f t="shared" ref="AK36" si="46">AK18-$B18</f>
        <v>1.7668489535243728</v>
      </c>
      <c r="AL36" s="28"/>
    </row>
    <row r="37" spans="1:38" x14ac:dyDescent="0.35">
      <c r="A37" s="41" t="s">
        <v>56</v>
      </c>
      <c r="B37" s="57"/>
      <c r="C37" s="47">
        <f>C19-$B$19</f>
        <v>-0.9268513251140682</v>
      </c>
      <c r="D37" s="47">
        <f t="shared" ref="D37:AF37" si="47">D19-$B$19</f>
        <v>0.12910716084441809</v>
      </c>
      <c r="E37" s="47">
        <f t="shared" si="47"/>
        <v>0.38537089710815486</v>
      </c>
      <c r="F37" s="47">
        <f t="shared" si="47"/>
        <v>-0.13685132511406728</v>
      </c>
      <c r="G37" s="47">
        <f t="shared" si="47"/>
        <v>6.6482008219265865E-2</v>
      </c>
      <c r="H37" s="47">
        <f t="shared" si="47"/>
        <v>-1.4445192127819562</v>
      </c>
      <c r="I37" s="47">
        <f t="shared" si="47"/>
        <v>0.3887607637748216</v>
      </c>
      <c r="J37" s="47">
        <f t="shared" si="47"/>
        <v>1.4271300023254465</v>
      </c>
      <c r="K37" s="47">
        <f t="shared" si="47"/>
        <v>0.6491289781125591</v>
      </c>
      <c r="L37" s="47">
        <f t="shared" si="47"/>
        <v>0.86277467694663734</v>
      </c>
      <c r="M37" s="47">
        <f t="shared" si="47"/>
        <v>-0.92002855004216144</v>
      </c>
      <c r="N37" s="47">
        <f t="shared" si="47"/>
        <v>1.3448090741627823</v>
      </c>
      <c r="O37" s="47">
        <f t="shared" si="47"/>
        <v>0.11944894876180623</v>
      </c>
      <c r="P37" s="47">
        <f t="shared" si="47"/>
        <v>0.28117923928028254</v>
      </c>
      <c r="Q37" s="47">
        <f t="shared" si="47"/>
        <v>0.45707622497487055</v>
      </c>
      <c r="R37" s="47">
        <f t="shared" si="47"/>
        <v>-1.0726974550511814</v>
      </c>
      <c r="S37" s="47">
        <f t="shared" si="47"/>
        <v>1.0820959932250291</v>
      </c>
      <c r="T37" s="47">
        <f t="shared" si="47"/>
        <v>0.3224614255898226</v>
      </c>
      <c r="U37" s="47">
        <f t="shared" si="47"/>
        <v>-0.75656031982305905</v>
      </c>
      <c r="V37" s="47">
        <f t="shared" si="47"/>
        <v>-2.1636767219394613</v>
      </c>
      <c r="W37" s="47">
        <f t="shared" si="47"/>
        <v>-3.1476214103633993E-3</v>
      </c>
      <c r="X37" s="47">
        <f t="shared" si="47"/>
        <v>0.50681516691799455</v>
      </c>
      <c r="Y37" s="47">
        <f t="shared" si="47"/>
        <v>-2.2134650817278265</v>
      </c>
      <c r="Z37" s="47">
        <f t="shared" si="47"/>
        <v>0.8661645479018123</v>
      </c>
      <c r="AA37" s="47">
        <f t="shared" si="47"/>
        <v>-0.47378254204528325</v>
      </c>
      <c r="AB37" s="47">
        <f t="shared" si="47"/>
        <v>-1.8321379520216396E-3</v>
      </c>
      <c r="AC37" s="47">
        <f t="shared" si="47"/>
        <v>0.71539735213461064</v>
      </c>
      <c r="AD37" s="47">
        <f t="shared" si="47"/>
        <v>-1.1812693145320559</v>
      </c>
      <c r="AE37" s="47">
        <f t="shared" si="47"/>
        <v>0.6941275108647682</v>
      </c>
      <c r="AF37" s="47">
        <f t="shared" si="47"/>
        <v>0.9899130216502785</v>
      </c>
      <c r="AG37" s="47">
        <f t="shared" ref="AG37:AJ37" si="48">AG19-$B$19</f>
        <v>-0.37476137802411991</v>
      </c>
      <c r="AH37" s="47">
        <f t="shared" si="48"/>
        <v>0.94285766959492889</v>
      </c>
      <c r="AI37" s="47">
        <f t="shared" si="48"/>
        <v>0.64711692885418248</v>
      </c>
      <c r="AJ37" s="47">
        <f t="shared" si="48"/>
        <v>1.183895229918198</v>
      </c>
      <c r="AK37" s="47">
        <f t="shared" ref="AK37" si="49">AK19-$B$19</f>
        <v>1.51857119229728E-2</v>
      </c>
      <c r="AL37" s="47"/>
    </row>
    <row r="38" spans="1:38" x14ac:dyDescent="0.35">
      <c r="A38" s="45" t="s">
        <v>55</v>
      </c>
      <c r="B38" s="56"/>
      <c r="C38" s="28">
        <f>C20-$B$20</f>
        <v>-1.3822699119098303</v>
      </c>
      <c r="D38" s="28">
        <f t="shared" ref="D38:AF38" si="50">D20-$B$20</f>
        <v>0.61882898918906903</v>
      </c>
      <c r="E38" s="28">
        <f t="shared" si="50"/>
        <v>-0.16029188993180732</v>
      </c>
      <c r="F38" s="28">
        <f t="shared" si="50"/>
        <v>-0.86139079103070948</v>
      </c>
      <c r="G38" s="28">
        <f t="shared" si="50"/>
        <v>-0.28776441740433789</v>
      </c>
      <c r="H38" s="28">
        <f t="shared" si="50"/>
        <v>-1.0053468349867547</v>
      </c>
      <c r="I38" s="28">
        <f t="shared" si="50"/>
        <v>-0.25598969108459002</v>
      </c>
      <c r="J38" s="28">
        <f t="shared" si="50"/>
        <v>-0.15169077721657942</v>
      </c>
      <c r="K38" s="28">
        <f t="shared" si="50"/>
        <v>0.19418367732653863</v>
      </c>
      <c r="L38" s="28">
        <f t="shared" si="50"/>
        <v>-0.24238120311266442</v>
      </c>
      <c r="M38" s="28">
        <f t="shared" si="50"/>
        <v>-0.36775248175952058</v>
      </c>
      <c r="N38" s="28">
        <f t="shared" si="50"/>
        <v>7.722516731649165E-2</v>
      </c>
      <c r="O38" s="28">
        <f t="shared" si="50"/>
        <v>0.84284674784015046</v>
      </c>
      <c r="P38" s="28">
        <f t="shared" si="50"/>
        <v>0.52923141058884404</v>
      </c>
      <c r="Q38" s="28">
        <f t="shared" si="50"/>
        <v>4.2664635248161886E-3</v>
      </c>
      <c r="R38" s="28">
        <f t="shared" si="50"/>
        <v>0.23437271440174889</v>
      </c>
      <c r="S38" s="28">
        <f t="shared" si="50"/>
        <v>0.86175100729905019</v>
      </c>
      <c r="T38" s="28">
        <f t="shared" si="50"/>
        <v>-0.10402381109941494</v>
      </c>
      <c r="U38" s="28">
        <f t="shared" si="50"/>
        <v>0.34721651824145283</v>
      </c>
      <c r="V38" s="28">
        <f t="shared" si="50"/>
        <v>-0.14953835774970869</v>
      </c>
      <c r="W38" s="28">
        <f t="shared" si="50"/>
        <v>0.85362752398759589</v>
      </c>
      <c r="X38" s="28">
        <f t="shared" si="50"/>
        <v>-0.94079947758226012</v>
      </c>
      <c r="Y38" s="28">
        <f t="shared" si="50"/>
        <v>-1.1534106759077396</v>
      </c>
      <c r="Z38" s="28">
        <f t="shared" si="50"/>
        <v>0.73824290860298092</v>
      </c>
      <c r="AA38" s="28">
        <f t="shared" si="50"/>
        <v>-0.47502239751946362</v>
      </c>
      <c r="AB38" s="28">
        <f t="shared" si="50"/>
        <v>-0.27153465449325509</v>
      </c>
      <c r="AC38" s="28">
        <f t="shared" si="50"/>
        <v>0.85956464242472741</v>
      </c>
      <c r="AD38" s="28">
        <f t="shared" si="50"/>
        <v>1.0222041854214101</v>
      </c>
      <c r="AE38" s="28">
        <f t="shared" si="50"/>
        <v>-0.24849178527455607</v>
      </c>
      <c r="AF38" s="28">
        <f t="shared" si="50"/>
        <v>0.86982375632669395</v>
      </c>
      <c r="AG38" s="28">
        <f t="shared" ref="AG38:AJ38" si="51">AG20-$B$20</f>
        <v>-1.0955090537203969</v>
      </c>
      <c r="AH38" s="28">
        <f t="shared" si="51"/>
        <v>0.64017906768199673</v>
      </c>
      <c r="AI38" s="28">
        <f t="shared" si="51"/>
        <v>0.88337634659357533</v>
      </c>
      <c r="AJ38" s="28">
        <f t="shared" si="51"/>
        <v>0.72434965899545745</v>
      </c>
      <c r="AK38" s="28">
        <f t="shared" ref="AK38" si="52">AK20-$B$20</f>
        <v>1.7053282042597129</v>
      </c>
      <c r="AL38" s="28"/>
    </row>
    <row r="39" spans="1:38" x14ac:dyDescent="0.35">
      <c r="A39" s="45" t="s">
        <v>54</v>
      </c>
      <c r="B39" s="56"/>
      <c r="C39" s="28">
        <f>C21-$B$21</f>
        <v>0.47507496657896198</v>
      </c>
      <c r="D39" s="28">
        <f t="shared" ref="D39:AF39" si="53">D21-$B$21</f>
        <v>-0.92383807689929576</v>
      </c>
      <c r="E39" s="28">
        <f t="shared" si="53"/>
        <v>-1.7923163377688613</v>
      </c>
      <c r="F39" s="28">
        <f t="shared" si="53"/>
        <v>-0.37927285950799217</v>
      </c>
      <c r="G39" s="28">
        <f t="shared" si="53"/>
        <v>1.2598575752746157</v>
      </c>
      <c r="H39" s="28">
        <f t="shared" si="53"/>
        <v>-0.20673035950799168</v>
      </c>
      <c r="I39" s="28">
        <f t="shared" si="53"/>
        <v>0.8798336622311389</v>
      </c>
      <c r="J39" s="28">
        <f t="shared" si="53"/>
        <v>-0.395742394970517</v>
      </c>
      <c r="K39" s="28">
        <f t="shared" si="53"/>
        <v>0.70465671434611821</v>
      </c>
      <c r="L39" s="28">
        <f t="shared" si="53"/>
        <v>0.13855322744852749</v>
      </c>
      <c r="M39" s="28">
        <f t="shared" si="53"/>
        <v>4.1517240863218063E-2</v>
      </c>
      <c r="N39" s="28">
        <f t="shared" si="53"/>
        <v>-1.0064295043568094E-2</v>
      </c>
      <c r="O39" s="28">
        <f t="shared" si="53"/>
        <v>0.8301427701815598</v>
      </c>
      <c r="P39" s="28">
        <f t="shared" si="53"/>
        <v>0.15728932147444752</v>
      </c>
      <c r="Q39" s="28">
        <f t="shared" si="53"/>
        <v>0.1091079413484195</v>
      </c>
      <c r="R39" s="28">
        <f t="shared" si="53"/>
        <v>1.4800667422691092</v>
      </c>
      <c r="S39" s="28">
        <f t="shared" si="53"/>
        <v>-0.91600635827267496</v>
      </c>
      <c r="T39" s="28">
        <f t="shared" si="53"/>
        <v>-0.45129415098581482</v>
      </c>
      <c r="U39" s="28">
        <f t="shared" si="53"/>
        <v>-0.15535981602975824</v>
      </c>
      <c r="V39" s="28">
        <f t="shared" si="53"/>
        <v>-0.3514519485349048</v>
      </c>
      <c r="W39" s="28">
        <f t="shared" si="53"/>
        <v>-0.52321695888687358</v>
      </c>
      <c r="X39" s="28">
        <f t="shared" si="53"/>
        <v>-0.72104304584338585</v>
      </c>
      <c r="Y39" s="28">
        <f t="shared" si="53"/>
        <v>0.56819090860793864</v>
      </c>
      <c r="Z39" s="28">
        <f t="shared" si="53"/>
        <v>0.10846005974665829</v>
      </c>
      <c r="AA39" s="28">
        <f t="shared" si="53"/>
        <v>-0.98936602720985611</v>
      </c>
      <c r="AB39" s="28">
        <f t="shared" si="53"/>
        <v>0.64953148831809671</v>
      </c>
      <c r="AC39" s="28">
        <f t="shared" si="53"/>
        <v>-0.58592399822434871</v>
      </c>
      <c r="AD39" s="28">
        <f t="shared" si="53"/>
        <v>0.63289070156861271</v>
      </c>
      <c r="AE39" s="28">
        <f t="shared" si="53"/>
        <v>0.53445465731395103</v>
      </c>
      <c r="AF39" s="28">
        <f t="shared" si="53"/>
        <v>-0.16625526116430756</v>
      </c>
      <c r="AG39" s="28">
        <f t="shared" ref="AG39:AH39" si="54">AG21-$B$21</f>
        <v>0.75385343448785846</v>
      </c>
      <c r="AH39" s="28">
        <f t="shared" si="54"/>
        <v>1.2238844903884853</v>
      </c>
      <c r="AI39" s="28">
        <f>AI21-$B$21</f>
        <v>0.59601181958104732</v>
      </c>
      <c r="AJ39" s="28">
        <f>AJ21-$B$21</f>
        <v>-0.19371385329680102</v>
      </c>
      <c r="AK39" s="28">
        <f>AK21-$B$21</f>
        <v>0.78780788583361172</v>
      </c>
      <c r="AL39" s="28"/>
    </row>
    <row r="40" spans="1:38" x14ac:dyDescent="0.35">
      <c r="A40" s="48" t="s">
        <v>53</v>
      </c>
      <c r="B40" s="58"/>
      <c r="C40" s="28">
        <f>C22-$B$22</f>
        <v>-0.47014833859216587</v>
      </c>
      <c r="D40" s="28">
        <f t="shared" ref="D40:AF40" si="55">D22-$B$22</f>
        <v>-1.452757034244339</v>
      </c>
      <c r="E40" s="28">
        <f t="shared" si="55"/>
        <v>-1.6277570342443397</v>
      </c>
      <c r="F40" s="28">
        <f t="shared" si="55"/>
        <v>0.97876470488609701</v>
      </c>
      <c r="G40" s="28">
        <f t="shared" si="55"/>
        <v>0.12441687879913932</v>
      </c>
      <c r="H40" s="28">
        <f t="shared" si="55"/>
        <v>-0.73843094728781633</v>
      </c>
      <c r="I40" s="28">
        <f t="shared" si="55"/>
        <v>0.59761471708476588</v>
      </c>
      <c r="J40" s="28">
        <f t="shared" si="55"/>
        <v>1.1006846686813176E-2</v>
      </c>
      <c r="K40" s="28">
        <f t="shared" si="55"/>
        <v>0.10225066527918703</v>
      </c>
      <c r="L40" s="28">
        <f t="shared" si="55"/>
        <v>-6.8297936418252547E-2</v>
      </c>
      <c r="M40" s="28">
        <f t="shared" si="55"/>
        <v>0.62614468743603613</v>
      </c>
      <c r="N40" s="28">
        <f t="shared" si="55"/>
        <v>0.42988436086300386</v>
      </c>
      <c r="O40" s="28">
        <f t="shared" si="55"/>
        <v>-0.45372817308354119</v>
      </c>
      <c r="P40" s="28">
        <f t="shared" si="55"/>
        <v>0.20595624436996918</v>
      </c>
      <c r="Q40" s="28">
        <f t="shared" si="55"/>
        <v>0.2038255928767958</v>
      </c>
      <c r="R40" s="28">
        <f t="shared" si="55"/>
        <v>1.1831854084708775</v>
      </c>
      <c r="S40" s="28">
        <f t="shared" si="55"/>
        <v>-6.08179690862789E-2</v>
      </c>
      <c r="T40" s="28">
        <f t="shared" si="55"/>
        <v>-1.0931922830501613</v>
      </c>
      <c r="U40" s="28">
        <f t="shared" si="55"/>
        <v>-0.25304171333337067</v>
      </c>
      <c r="V40" s="28">
        <f t="shared" si="55"/>
        <v>-2.7415510301035493</v>
      </c>
      <c r="W40" s="28">
        <f t="shared" si="55"/>
        <v>1.3671187421531839</v>
      </c>
      <c r="X40" s="28">
        <f t="shared" si="55"/>
        <v>-0.90500858703936782</v>
      </c>
      <c r="Y40" s="28">
        <f t="shared" si="55"/>
        <v>0.52661667175979421</v>
      </c>
      <c r="Z40" s="28">
        <f t="shared" si="55"/>
        <v>0.83453592641818464</v>
      </c>
      <c r="AA40" s="28">
        <f t="shared" si="55"/>
        <v>2.0574137732090856</v>
      </c>
      <c r="AB40" s="28">
        <f t="shared" si="55"/>
        <v>-0.15777773817808605</v>
      </c>
      <c r="AC40" s="28">
        <f t="shared" si="55"/>
        <v>0.23199969453413072</v>
      </c>
      <c r="AD40" s="28">
        <f t="shared" si="55"/>
        <v>0.68039513966870491</v>
      </c>
      <c r="AE40" s="28">
        <f t="shared" si="55"/>
        <v>-0.3519288768944433</v>
      </c>
      <c r="AF40" s="28">
        <f t="shared" si="55"/>
        <v>0.24030714795027652</v>
      </c>
      <c r="AG40" s="28">
        <f t="shared" ref="AG40:AH40" si="56">AG22-$B$22</f>
        <v>0.87180300716352743</v>
      </c>
      <c r="AH40" s="28">
        <f t="shared" si="56"/>
        <v>0.68942723076601009</v>
      </c>
      <c r="AI40" s="28">
        <f t="shared" ref="AI40:AJ40" si="57">AI22-$B$22</f>
        <v>0.93893551233950934</v>
      </c>
      <c r="AJ40" s="28">
        <f t="shared" si="57"/>
        <v>0.88550642331259777</v>
      </c>
      <c r="AK40" s="28">
        <f t="shared" ref="AK40" si="58">AK22-$B$22</f>
        <v>1.0303174999171469</v>
      </c>
      <c r="AL40" s="28"/>
    </row>
    <row r="41" spans="1:38" x14ac:dyDescent="0.35">
      <c r="A41" s="59" t="s">
        <v>52</v>
      </c>
      <c r="B41" s="57"/>
      <c r="C41" s="47">
        <f>C23-$B$23</f>
        <v>-0.5686723471920061</v>
      </c>
      <c r="D41" s="47">
        <f t="shared" ref="D41:AF41" si="59">D23-$B$23</f>
        <v>-0.4209524579787427</v>
      </c>
      <c r="E41" s="47">
        <f t="shared" si="59"/>
        <v>-0.80374084034269266</v>
      </c>
      <c r="F41" s="47">
        <f t="shared" si="59"/>
        <v>-9.4151799246800394E-2</v>
      </c>
      <c r="G41" s="47">
        <f t="shared" si="59"/>
        <v>0.29680710486278628</v>
      </c>
      <c r="H41" s="47">
        <f t="shared" si="59"/>
        <v>-0.85622046344322378</v>
      </c>
      <c r="I41" s="47">
        <f t="shared" si="59"/>
        <v>0.40767995203367668</v>
      </c>
      <c r="J41" s="47">
        <f t="shared" si="59"/>
        <v>0.22034710625938025</v>
      </c>
      <c r="K41" s="47">
        <f t="shared" si="59"/>
        <v>0.41510226393580041</v>
      </c>
      <c r="L41" s="47">
        <f t="shared" si="59"/>
        <v>0.16239140394979401</v>
      </c>
      <c r="M41" s="47">
        <f t="shared" si="59"/>
        <v>-0.14700992656489298</v>
      </c>
      <c r="N41" s="47">
        <f t="shared" si="59"/>
        <v>0.45991308958912924</v>
      </c>
      <c r="O41" s="47">
        <f t="shared" si="59"/>
        <v>0.33770993731294929</v>
      </c>
      <c r="P41" s="47">
        <f t="shared" si="59"/>
        <v>0.2832839402943268</v>
      </c>
      <c r="Q41" s="47">
        <f t="shared" si="59"/>
        <v>0.19588909129153009</v>
      </c>
      <c r="R41" s="47">
        <f t="shared" si="59"/>
        <v>0.4684626538855472</v>
      </c>
      <c r="S41" s="47">
        <f t="shared" si="59"/>
        <v>0.23869771967571474</v>
      </c>
      <c r="T41" s="47">
        <f t="shared" si="59"/>
        <v>-0.34343980344463176</v>
      </c>
      <c r="U41" s="47">
        <f t="shared" si="59"/>
        <v>-0.19967710022279128</v>
      </c>
      <c r="V41" s="47">
        <f t="shared" si="59"/>
        <v>-1.3471524515625202</v>
      </c>
      <c r="W41" s="47">
        <f t="shared" si="59"/>
        <v>0.42800084263186911</v>
      </c>
      <c r="X41" s="47">
        <f t="shared" si="59"/>
        <v>-0.52615672552927428</v>
      </c>
      <c r="Y41" s="47">
        <f t="shared" si="59"/>
        <v>-0.5541517992468048</v>
      </c>
      <c r="Z41" s="47">
        <f t="shared" si="59"/>
        <v>0.63856183415176382</v>
      </c>
      <c r="AA41" s="47">
        <f t="shared" si="59"/>
        <v>3.7198494295273221E-2</v>
      </c>
      <c r="AB41" s="47">
        <f t="shared" si="59"/>
        <v>4.6122753694829655E-2</v>
      </c>
      <c r="AC41" s="47">
        <f t="shared" si="59"/>
        <v>0.30473872043139139</v>
      </c>
      <c r="AD41" s="47">
        <f t="shared" si="59"/>
        <v>0.29784428685887399</v>
      </c>
      <c r="AE41" s="47">
        <f t="shared" si="59"/>
        <v>0.15845375359077529</v>
      </c>
      <c r="AF41" s="47">
        <f t="shared" si="59"/>
        <v>0.4714884735851399</v>
      </c>
      <c r="AG41" s="47">
        <f t="shared" ref="AG41:AH41" si="60">AG23-$B$23</f>
        <v>4.7465943740805372E-2</v>
      </c>
      <c r="AH41" s="47">
        <f t="shared" si="60"/>
        <v>0.87759640688496532</v>
      </c>
      <c r="AI41" s="47">
        <f t="shared" ref="AI41:AJ41" si="61">AI23-$B$23</f>
        <v>0.76993822032267367</v>
      </c>
      <c r="AJ41" s="47">
        <f t="shared" si="61"/>
        <v>0.63882831225285308</v>
      </c>
      <c r="AK41" s="47">
        <f t="shared" ref="AK41" si="62">AK23-$B$23</f>
        <v>0.89042093395606869</v>
      </c>
      <c r="AL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129</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152</v>
      </c>
      <c r="G5" s="75" t="s">
        <v>138</v>
      </c>
      <c r="H5" s="75" t="s">
        <v>142</v>
      </c>
      <c r="I5" s="75" t="s">
        <v>144</v>
      </c>
      <c r="J5" s="77" t="s">
        <v>153</v>
      </c>
    </row>
    <row r="6" spans="1:12" x14ac:dyDescent="0.35">
      <c r="A6" s="34" t="s">
        <v>22</v>
      </c>
      <c r="B6" s="42">
        <f>'Data Heating Degree Days'!B7</f>
        <v>10.591253174857798</v>
      </c>
      <c r="C6" s="22">
        <f>'Data Heating Degree Days'!X7</f>
        <v>10.24408602150538</v>
      </c>
      <c r="D6" s="22">
        <f>'Data Heating Degree Days'!Y7</f>
        <v>10.496850998463904</v>
      </c>
      <c r="E6" s="22">
        <f>'Data Heating Degree Days'!Z7</f>
        <v>11.75768049155146</v>
      </c>
      <c r="F6" s="78">
        <f>'Data Heating Degree Days'!AA7</f>
        <v>11.026190476190479</v>
      </c>
      <c r="G6" s="22">
        <f>'Data Heating Degree Days'!X25</f>
        <v>-0.34716715335241766</v>
      </c>
      <c r="H6" s="22">
        <f>'Data Heating Degree Days'!Y25</f>
        <v>-9.4402176393893811E-2</v>
      </c>
      <c r="I6" s="22">
        <f>'Data Heating Degree Days'!Z25</f>
        <v>1.1664273166936621</v>
      </c>
      <c r="J6" s="78">
        <f>'Data Heating Degree Days'!AA25</f>
        <v>0.43493730133268116</v>
      </c>
    </row>
    <row r="7" spans="1:12" x14ac:dyDescent="0.35">
      <c r="A7" s="33" t="s">
        <v>23</v>
      </c>
      <c r="B7" s="46">
        <f>'Data Heating Degree Days'!B8</f>
        <v>10.331654475190337</v>
      </c>
      <c r="C7" s="22">
        <f>'Data Heating Degree Days'!X8</f>
        <v>8.8522108843537417</v>
      </c>
      <c r="D7" s="22">
        <f>'Data Heating Degree Days'!Y8</f>
        <v>7.8528735632183917</v>
      </c>
      <c r="E7" s="22">
        <f>'Data Heating Degree Days'!Z8</f>
        <v>10.08886054421769</v>
      </c>
      <c r="F7" s="74"/>
      <c r="G7" s="22">
        <f>'Data Heating Degree Days'!X26</f>
        <v>-1.4794435908365955</v>
      </c>
      <c r="H7" s="22">
        <f>'Data Heating Degree Days'!Y26</f>
        <v>-2.4787809119719455</v>
      </c>
      <c r="I7" s="22">
        <f>'Data Heating Degree Days'!Z26</f>
        <v>-0.24279393097264723</v>
      </c>
      <c r="J7" s="74"/>
    </row>
    <row r="8" spans="1:12" x14ac:dyDescent="0.35">
      <c r="A8" s="33" t="s">
        <v>24</v>
      </c>
      <c r="B8" s="46">
        <f>'Data Heating Degree Days'!B9</f>
        <v>8.7443241018453985</v>
      </c>
      <c r="C8" s="22">
        <f>'Data Heating Degree Days'!X9</f>
        <v>8.523041474654379</v>
      </c>
      <c r="D8" s="22">
        <f>'Data Heating Degree Days'!Y9</f>
        <v>7.6412442396313374</v>
      </c>
      <c r="E8" s="22">
        <f>'Data Heating Degree Days'!Z9</f>
        <v>7.7271121351766512</v>
      </c>
      <c r="F8" s="74"/>
      <c r="G8" s="22">
        <f>'Data Heating Degree Days'!X27</f>
        <v>-0.22128262719101954</v>
      </c>
      <c r="H8" s="22">
        <f>'Data Heating Degree Days'!Y27</f>
        <v>-1.1030798622140612</v>
      </c>
      <c r="I8" s="22">
        <f>'Data Heating Degree Days'!Z27</f>
        <v>-1.0172119666687474</v>
      </c>
      <c r="J8" s="74"/>
    </row>
    <row r="9" spans="1:12" x14ac:dyDescent="0.35">
      <c r="A9" s="33" t="s">
        <v>25</v>
      </c>
      <c r="B9" s="46">
        <f>'Data Heating Degree Days'!B10</f>
        <v>6.6107303211084236</v>
      </c>
      <c r="C9" s="22">
        <f>'Data Heating Degree Days'!X10</f>
        <v>6.8684920634920639</v>
      </c>
      <c r="D9" s="22">
        <f>'Data Heating Degree Days'!Y10</f>
        <v>6.033888888888888</v>
      </c>
      <c r="E9" s="22">
        <f>'Data Heating Degree Days'!Z10</f>
        <v>5.0499206349206345</v>
      </c>
      <c r="F9" s="74"/>
      <c r="G9" s="22">
        <f>'Data Heating Degree Days'!X28</f>
        <v>0.25776174238364025</v>
      </c>
      <c r="H9" s="22">
        <f>'Data Heating Degree Days'!Y28</f>
        <v>-0.57684143221953565</v>
      </c>
      <c r="I9" s="22">
        <f>'Data Heating Degree Days'!Z28</f>
        <v>-1.5608096861877891</v>
      </c>
      <c r="J9" s="74"/>
    </row>
    <row r="10" spans="1:12" x14ac:dyDescent="0.35">
      <c r="A10" s="33" t="s">
        <v>26</v>
      </c>
      <c r="B10" s="46">
        <f>'Data Heating Degree Days'!B11</f>
        <v>3.8731421840134557</v>
      </c>
      <c r="C10" s="22">
        <f>'Data Heating Degree Days'!X11</f>
        <v>2.9149001536098313</v>
      </c>
      <c r="D10" s="22">
        <f>'Data Heating Degree Days'!Y11</f>
        <v>1.7907066052227338</v>
      </c>
      <c r="E10" s="22">
        <f>'Data Heating Degree Days'!Z11</f>
        <v>2.5924731182795697</v>
      </c>
      <c r="F10" s="74"/>
      <c r="G10" s="22">
        <f>'Data Heating Degree Days'!X29</f>
        <v>-0.95824203040362432</v>
      </c>
      <c r="H10" s="22">
        <f>'Data Heating Degree Days'!Y29</f>
        <v>-2.0824355787907218</v>
      </c>
      <c r="I10" s="22">
        <f>'Data Heating Degree Days'!Z29</f>
        <v>-1.2806690657338859</v>
      </c>
      <c r="J10" s="74"/>
    </row>
    <row r="11" spans="1:12" x14ac:dyDescent="0.35">
      <c r="A11" s="33" t="s">
        <v>27</v>
      </c>
      <c r="B11" s="46">
        <f>'Data Heating Degree Days'!B12</f>
        <v>1.7088802014572992</v>
      </c>
      <c r="C11" s="22">
        <f>'Data Heating Degree Days'!X12</f>
        <v>0.59984126984126962</v>
      </c>
      <c r="D11" s="22">
        <f>'Data Heating Degree Days'!Y12</f>
        <v>1.7500793650793649</v>
      </c>
      <c r="E11" s="22">
        <f>'Data Heating Degree Days'!Z12</f>
        <v>0.60476190476190439</v>
      </c>
      <c r="F11" s="74"/>
      <c r="G11" s="22">
        <f>'Data Heating Degree Days'!X30</f>
        <v>-1.1090389316160296</v>
      </c>
      <c r="H11" s="22">
        <f>'Data Heating Degree Days'!Y30</f>
        <v>4.119916362206566E-2</v>
      </c>
      <c r="I11" s="22">
        <f>'Data Heating Degree Days'!Z30</f>
        <v>-1.1041182966953949</v>
      </c>
      <c r="J11" s="74"/>
    </row>
    <row r="12" spans="1:12" x14ac:dyDescent="0.35">
      <c r="A12" s="33" t="s">
        <v>28</v>
      </c>
      <c r="B12" s="46">
        <f>'Data Heating Degree Days'!B13</f>
        <v>0.61067221367065916</v>
      </c>
      <c r="C12" s="22">
        <f>'Data Heating Degree Days'!X13</f>
        <v>0.26228878648233517</v>
      </c>
      <c r="D12" s="22">
        <f>'Data Heating Degree Days'!Y13</f>
        <v>0.50545314900153626</v>
      </c>
      <c r="E12" s="22">
        <f>'Data Heating Degree Days'!Z13</f>
        <v>5.9907834101382276E-3</v>
      </c>
      <c r="F12" s="74"/>
      <c r="G12" s="22">
        <f>'Data Heating Degree Days'!X31</f>
        <v>-0.34838342718832399</v>
      </c>
      <c r="H12" s="22">
        <f>'Data Heating Degree Days'!Y31</f>
        <v>-0.1052190646691229</v>
      </c>
      <c r="I12" s="22">
        <f>'Data Heating Degree Days'!Z31</f>
        <v>-0.6046814302605209</v>
      </c>
      <c r="J12" s="74"/>
    </row>
    <row r="13" spans="1:12" x14ac:dyDescent="0.35">
      <c r="A13" s="33" t="s">
        <v>29</v>
      </c>
      <c r="B13" s="46">
        <f>'Data Heating Degree Days'!B14</f>
        <v>0.67392994146732943</v>
      </c>
      <c r="C13" s="22">
        <f>'Data Heating Degree Days'!X14</f>
        <v>0.41789554531490003</v>
      </c>
      <c r="D13" s="22">
        <f>'Data Heating Degree Days'!Y14</f>
        <v>0.21090629800307226</v>
      </c>
      <c r="E13" s="22">
        <f>'Data Heating Degree Days'!Z14</f>
        <v>3.617511520737323E-2</v>
      </c>
      <c r="F13" s="74"/>
      <c r="G13" s="22">
        <f>'Data Heating Degree Days'!X32</f>
        <v>-0.2560343961524294</v>
      </c>
      <c r="H13" s="22">
        <f>'Data Heating Degree Days'!Y32</f>
        <v>-0.46302364346425717</v>
      </c>
      <c r="I13" s="22">
        <f>'Data Heating Degree Days'!Z32</f>
        <v>-0.63775482625995616</v>
      </c>
      <c r="J13" s="74"/>
    </row>
    <row r="14" spans="1:12" x14ac:dyDescent="0.35">
      <c r="A14" s="33" t="s">
        <v>30</v>
      </c>
      <c r="B14" s="46">
        <f>'Data Heating Degree Days'!B15</f>
        <v>1.9294968501006471</v>
      </c>
      <c r="C14" s="22">
        <f>'Data Heating Degree Days'!X15</f>
        <v>0.57984126984127016</v>
      </c>
      <c r="D14" s="22">
        <f>'Data Heating Degree Days'!Y15</f>
        <v>2.0993650793650795</v>
      </c>
      <c r="E14" s="22">
        <f>'Data Heating Degree Days'!Z15</f>
        <v>1.8596825396825394</v>
      </c>
      <c r="F14" s="74"/>
      <c r="G14" s="22">
        <f>'Data Heating Degree Days'!X33</f>
        <v>-1.3496555802593768</v>
      </c>
      <c r="H14" s="22">
        <f>'Data Heating Degree Days'!Y33</f>
        <v>0.16986822926443246</v>
      </c>
      <c r="I14" s="22">
        <f>'Data Heating Degree Days'!Z33</f>
        <v>-6.9814310418107706E-2</v>
      </c>
      <c r="J14" s="74"/>
    </row>
    <row r="15" spans="1:12" x14ac:dyDescent="0.35">
      <c r="A15" s="33" t="s">
        <v>31</v>
      </c>
      <c r="B15" s="46">
        <f>'Data Heating Degree Days'!B16</f>
        <v>4.6426106976911479</v>
      </c>
      <c r="C15" s="22">
        <f>'Data Heating Degree Days'!X16</f>
        <v>3.6403993855606758</v>
      </c>
      <c r="D15" s="22">
        <f>'Data Heating Degree Days'!Y16</f>
        <v>4.0122119815668196</v>
      </c>
      <c r="E15" s="22">
        <f>'Data Heating Degree Days'!Z16</f>
        <v>3.8951612903225814</v>
      </c>
      <c r="F15" s="74"/>
      <c r="G15" s="22">
        <f>'Data Heating Degree Days'!X34</f>
        <v>-1.0022113121304721</v>
      </c>
      <c r="H15" s="22">
        <f>'Data Heating Degree Days'!Y34</f>
        <v>-0.6303987161243283</v>
      </c>
      <c r="I15" s="22">
        <f>'Data Heating Degree Days'!Z34</f>
        <v>-0.74744940736856647</v>
      </c>
      <c r="J15" s="74"/>
      <c r="L15" s="22"/>
    </row>
    <row r="16" spans="1:12" x14ac:dyDescent="0.35">
      <c r="A16" s="33" t="s">
        <v>32</v>
      </c>
      <c r="B16" s="46">
        <f>'Data Heating Degree Days'!B17</f>
        <v>7.9338588991331989</v>
      </c>
      <c r="C16" s="22">
        <f>'Data Heating Degree Days'!X17</f>
        <v>7.9692063492063498</v>
      </c>
      <c r="D16" s="22">
        <f>'Data Heating Degree Days'!Y17</f>
        <v>7.8998015873015861</v>
      </c>
      <c r="E16" s="22">
        <f>'Data Heating Degree Days'!Z17</f>
        <v>7.2546031746031732</v>
      </c>
      <c r="F16" s="74"/>
      <c r="G16" s="22">
        <f>'Data Heating Degree Days'!X35</f>
        <v>3.5347450073150988E-2</v>
      </c>
      <c r="H16" s="22">
        <f>'Data Heating Degree Days'!Y35</f>
        <v>-3.4057311831612758E-2</v>
      </c>
      <c r="I16" s="22">
        <f>'Data Heating Degree Days'!Z35</f>
        <v>-0.6792557245300257</v>
      </c>
      <c r="J16" s="74"/>
    </row>
    <row r="17" spans="1:10" x14ac:dyDescent="0.35">
      <c r="A17" s="33" t="s">
        <v>33</v>
      </c>
      <c r="B17" s="49">
        <f>'Data Heating Degree Days'!B18</f>
        <v>10.331529013493649</v>
      </c>
      <c r="C17" s="27">
        <f>'Data Heating Degree Days'!X18</f>
        <v>8.5650537634408614</v>
      </c>
      <c r="D17" s="27">
        <f>'Data Heating Degree Days'!Y18</f>
        <v>8.2453917050691228</v>
      </c>
      <c r="E17" s="27">
        <f>'Data Heating Degree Days'!Z18</f>
        <v>8.5579109062980017</v>
      </c>
      <c r="F17" s="81"/>
      <c r="G17" s="27">
        <f>'Data Heating Degree Days'!X36</f>
        <v>-1.7664752500527872</v>
      </c>
      <c r="H17" s="27">
        <f>'Data Heating Degree Days'!Y36</f>
        <v>-2.0861373084245258</v>
      </c>
      <c r="I17" s="27">
        <f>'Data Heating Degree Days'!Z36</f>
        <v>-1.7736181071956469</v>
      </c>
      <c r="J17" s="81"/>
    </row>
    <row r="18" spans="1:10" x14ac:dyDescent="0.35">
      <c r="A18" s="32" t="s">
        <v>56</v>
      </c>
      <c r="B18" s="29">
        <f>'Data Heating Degree Days'!B19</f>
        <v>9.8755915180268818</v>
      </c>
      <c r="C18" s="22">
        <f>'Data Heating Degree Days'!X19</f>
        <v>9.2182539682539701</v>
      </c>
      <c r="D18" s="22">
        <f>'Data Heating Degree Days'!Y19</f>
        <v>8.6814756671899538</v>
      </c>
      <c r="E18" s="22">
        <f>'Data Heating Degree Days'!Z19</f>
        <v>9.850185185185186</v>
      </c>
      <c r="F18" s="74"/>
      <c r="G18" s="22">
        <f>'Data Heating Degree Days'!X37</f>
        <v>-0.6573375497729117</v>
      </c>
      <c r="H18" s="22">
        <f>'Data Heating Degree Days'!Y37</f>
        <v>-1.1941158508369281</v>
      </c>
      <c r="I18" s="22">
        <f>'Data Heating Degree Days'!Z37</f>
        <v>-2.54063328416958E-2</v>
      </c>
      <c r="J18" s="74"/>
    </row>
    <row r="19" spans="1:10" x14ac:dyDescent="0.35">
      <c r="A19" s="31" t="s">
        <v>55</v>
      </c>
      <c r="B19" s="29">
        <f>'Data Heating Degree Days'!B20</f>
        <v>4.062150806388888</v>
      </c>
      <c r="C19" s="22">
        <f>'Data Heating Degree Days'!X20</f>
        <v>3.4550758765044485</v>
      </c>
      <c r="D19" s="22">
        <f>'Data Heating Degree Days'!Y20</f>
        <v>3.1761643118785976</v>
      </c>
      <c r="E19" s="22">
        <f>'Data Heating Degree Days'!Z20</f>
        <v>2.7473312401883829</v>
      </c>
      <c r="F19" s="74"/>
      <c r="G19" s="22">
        <f>'Data Heating Degree Days'!X38</f>
        <v>-0.60707492988443956</v>
      </c>
      <c r="H19" s="22">
        <f>'Data Heating Degree Days'!Y38</f>
        <v>-0.88598649451029043</v>
      </c>
      <c r="I19" s="22">
        <f>'Data Heating Degree Days'!Z38</f>
        <v>-1.3148195662005051</v>
      </c>
      <c r="J19" s="74"/>
    </row>
    <row r="20" spans="1:10" x14ac:dyDescent="0.35">
      <c r="A20" s="31" t="s">
        <v>54</v>
      </c>
      <c r="B20" s="29">
        <f>'Data Heating Degree Days'!B21</f>
        <v>1.0620388294814898</v>
      </c>
      <c r="C20" s="22">
        <f>'Data Heating Degree Days'!X21</f>
        <v>0.41827122153209123</v>
      </c>
      <c r="D20" s="22">
        <f>'Data Heating Degree Days'!Y21</f>
        <v>0.92595755693581805</v>
      </c>
      <c r="E20" s="22">
        <f>'Data Heating Degree Days'!Z21</f>
        <v>0.62062629399585911</v>
      </c>
      <c r="F20" s="74"/>
      <c r="G20" s="22">
        <f>'Data Heating Degree Days'!X39</f>
        <v>-0.64376760794939858</v>
      </c>
      <c r="H20" s="22">
        <f>'Data Heating Degree Days'!Y39</f>
        <v>-0.13608127254567171</v>
      </c>
      <c r="I20" s="22">
        <f>'Data Heating Degree Days'!Z39</f>
        <v>-0.44141253548563064</v>
      </c>
      <c r="J20" s="74"/>
    </row>
    <row r="21" spans="1:10" x14ac:dyDescent="0.35">
      <c r="A21" s="30" t="s">
        <v>53</v>
      </c>
      <c r="B21" s="29">
        <f>'Data Heating Degree Days'!B22</f>
        <v>7.6327619350078759</v>
      </c>
      <c r="C21" s="27">
        <f>'Data Heating Degree Days'!X22</f>
        <v>6.7113612836438934</v>
      </c>
      <c r="D21" s="27">
        <f>'Data Heating Degree Days'!Y22</f>
        <v>6.7063017598343668</v>
      </c>
      <c r="E21" s="27">
        <f>'Data Heating Degree Days'!Z22</f>
        <v>6.5617753623188397</v>
      </c>
      <c r="F21" s="81"/>
      <c r="G21" s="27">
        <f>'Data Heating Degree Days'!X40</f>
        <v>-0.92140065136398253</v>
      </c>
      <c r="H21" s="27">
        <f>'Data Heating Degree Days'!Y40</f>
        <v>-0.92646017517350909</v>
      </c>
      <c r="I21" s="27">
        <f>'Data Heating Degree Days'!Z40</f>
        <v>-1.0709865726890362</v>
      </c>
      <c r="J21" s="81"/>
    </row>
    <row r="22" spans="1:10" x14ac:dyDescent="0.35">
      <c r="A22" s="26" t="s">
        <v>52</v>
      </c>
      <c r="B22" s="25">
        <f>'Data Heating Degree Days'!B23</f>
        <v>5.6422985029879156</v>
      </c>
      <c r="C22" s="24">
        <f>'Data Heating Degree Days'!X23</f>
        <v>4.9314546640574042</v>
      </c>
      <c r="D22" s="24">
        <f>'Data Heating Degree Days'!Y23</f>
        <v>4.866702446005724</v>
      </c>
      <c r="E22" s="24">
        <f>'Data Heating Degree Days'!Z23</f>
        <v>4.924122635355511</v>
      </c>
      <c r="F22" s="76"/>
      <c r="G22" s="24">
        <f>'Data Heating Degree Days'!X41</f>
        <v>-0.7108438389305114</v>
      </c>
      <c r="H22" s="24">
        <f>'Data Heating Degree Days'!Y41</f>
        <v>-0.77559605698219158</v>
      </c>
      <c r="I22" s="24">
        <f>'Data Heating Degree Days'!Z41</f>
        <v>-0.7181758676324046</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F41"/>
  <sheetViews>
    <sheetView showGridLines="0" zoomScaleNormal="100" workbookViewId="0">
      <pane xSplit="2" ySplit="5" topLeftCell="U6" activePane="bottomRight" state="frozen"/>
      <selection pane="topRight"/>
      <selection pane="bottomLeft"/>
      <selection pane="bottomRight" activeCell="U7" sqref="U7"/>
    </sheetView>
  </sheetViews>
  <sheetFormatPr defaultRowHeight="15.5" x14ac:dyDescent="0.35"/>
  <cols>
    <col min="1" max="1" width="20.1796875" style="2" customWidth="1"/>
    <col min="2" max="27" width="13.54296875" style="60"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2" s="3" customFormat="1" ht="45" customHeight="1" x14ac:dyDescent="0.35">
      <c r="A1" s="11" t="s">
        <v>130</v>
      </c>
      <c r="B1" s="38"/>
      <c r="C1" s="38"/>
      <c r="D1" s="38"/>
      <c r="E1" s="38"/>
      <c r="F1" s="38"/>
      <c r="G1" s="38"/>
      <c r="H1" s="38"/>
      <c r="I1" s="38"/>
      <c r="J1" s="38"/>
      <c r="K1" s="38"/>
      <c r="L1" s="38"/>
      <c r="M1" s="38"/>
      <c r="N1" s="38"/>
      <c r="O1" s="38"/>
      <c r="P1" s="38"/>
      <c r="Q1" s="38"/>
      <c r="R1" s="38"/>
      <c r="S1" s="38"/>
      <c r="T1" s="38"/>
      <c r="U1" s="38"/>
      <c r="V1" s="38"/>
      <c r="W1" s="38"/>
      <c r="X1" s="38"/>
      <c r="Y1" s="38"/>
      <c r="Z1" s="38"/>
      <c r="AA1" s="38"/>
    </row>
    <row r="2" spans="1:32" s="3" customFormat="1" ht="20.149999999999999" customHeight="1" x14ac:dyDescent="0.35">
      <c r="A2" s="3" t="s">
        <v>12</v>
      </c>
    </row>
    <row r="3" spans="1:32" s="3" customFormat="1" ht="20.149999999999999" customHeight="1" x14ac:dyDescent="0.35">
      <c r="A3" s="3" t="s">
        <v>65</v>
      </c>
    </row>
    <row r="4" spans="1:32" s="3" customFormat="1" ht="20.149999999999999" customHeight="1" x14ac:dyDescent="0.35">
      <c r="A4" s="3" t="s">
        <v>66</v>
      </c>
    </row>
    <row r="5" spans="1:32"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row>
    <row r="6" spans="1:32" ht="45" customHeight="1" x14ac:dyDescent="0.35">
      <c r="A6" s="62" t="s">
        <v>63</v>
      </c>
      <c r="B6" s="63" t="s">
        <v>114</v>
      </c>
      <c r="C6" s="65" t="s">
        <v>68</v>
      </c>
      <c r="D6" s="65" t="s">
        <v>69</v>
      </c>
      <c r="E6" s="65" t="s">
        <v>70</v>
      </c>
      <c r="F6" s="65" t="s">
        <v>71</v>
      </c>
      <c r="G6" s="65" t="s">
        <v>72</v>
      </c>
      <c r="H6" s="65" t="s">
        <v>73</v>
      </c>
      <c r="I6" s="65" t="s">
        <v>74</v>
      </c>
      <c r="J6" s="65" t="s">
        <v>75</v>
      </c>
      <c r="K6" s="65" t="s">
        <v>76</v>
      </c>
      <c r="L6" s="65" t="s">
        <v>77</v>
      </c>
      <c r="M6" s="65" t="s">
        <v>78</v>
      </c>
      <c r="N6" s="65" t="s">
        <v>79</v>
      </c>
      <c r="O6" s="65" t="s">
        <v>80</v>
      </c>
      <c r="P6" s="65" t="s">
        <v>81</v>
      </c>
      <c r="Q6" s="65" t="s">
        <v>82</v>
      </c>
      <c r="R6" s="65" t="s">
        <v>83</v>
      </c>
      <c r="S6" s="65" t="s">
        <v>62</v>
      </c>
      <c r="T6" s="65" t="s">
        <v>61</v>
      </c>
      <c r="U6" s="65" t="s">
        <v>60</v>
      </c>
      <c r="V6" s="65" t="s">
        <v>84</v>
      </c>
      <c r="W6" s="65" t="s">
        <v>127</v>
      </c>
      <c r="X6" s="65" t="s">
        <v>137</v>
      </c>
      <c r="Y6" s="65" t="s">
        <v>141</v>
      </c>
      <c r="Z6" s="65" t="s">
        <v>143</v>
      </c>
      <c r="AA6" s="65" t="s">
        <v>152</v>
      </c>
    </row>
    <row r="7" spans="1:32" x14ac:dyDescent="0.35">
      <c r="A7" s="41" t="s">
        <v>22</v>
      </c>
      <c r="B7" s="42">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A7" s="28">
        <v>11.026190476190479</v>
      </c>
      <c r="AE7" s="43"/>
      <c r="AF7" s="44"/>
    </row>
    <row r="8" spans="1:32" x14ac:dyDescent="0.35">
      <c r="A8" s="45" t="s">
        <v>23</v>
      </c>
      <c r="B8" s="46">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A8" s="28"/>
      <c r="AE8" s="43"/>
      <c r="AF8" s="44"/>
    </row>
    <row r="9" spans="1:32" x14ac:dyDescent="0.35">
      <c r="A9" s="45" t="s">
        <v>24</v>
      </c>
      <c r="B9" s="46">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A9" s="28"/>
      <c r="AE9" s="43"/>
      <c r="AF9" s="44"/>
    </row>
    <row r="10" spans="1:32" x14ac:dyDescent="0.35">
      <c r="A10" s="45" t="s">
        <v>25</v>
      </c>
      <c r="B10" s="46">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A10" s="28"/>
      <c r="AE10" s="43"/>
      <c r="AF10" s="44"/>
    </row>
    <row r="11" spans="1:32" x14ac:dyDescent="0.35">
      <c r="A11" s="45" t="s">
        <v>26</v>
      </c>
      <c r="B11" s="46">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A11" s="28"/>
      <c r="AE11" s="43"/>
      <c r="AF11" s="44"/>
    </row>
    <row r="12" spans="1:32" x14ac:dyDescent="0.35">
      <c r="A12" s="45" t="s">
        <v>27</v>
      </c>
      <c r="B12" s="46">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A12" s="28"/>
      <c r="AE12" s="43"/>
      <c r="AF12" s="44"/>
    </row>
    <row r="13" spans="1:32" x14ac:dyDescent="0.35">
      <c r="A13" s="45" t="s">
        <v>28</v>
      </c>
      <c r="B13" s="46">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A13" s="28"/>
      <c r="AE13" s="43"/>
      <c r="AF13" s="44"/>
    </row>
    <row r="14" spans="1:32" x14ac:dyDescent="0.35">
      <c r="A14" s="45" t="s">
        <v>29</v>
      </c>
      <c r="B14" s="46">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A14" s="28"/>
      <c r="AE14" s="43"/>
      <c r="AF14" s="44"/>
    </row>
    <row r="15" spans="1:32" x14ac:dyDescent="0.35">
      <c r="A15" s="45" t="s">
        <v>30</v>
      </c>
      <c r="B15" s="46">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28">
        <v>1.8596825396825394</v>
      </c>
      <c r="AA15" s="80"/>
      <c r="AE15" s="43"/>
      <c r="AF15" s="44"/>
    </row>
    <row r="16" spans="1:32" x14ac:dyDescent="0.35">
      <c r="A16" s="45" t="s">
        <v>31</v>
      </c>
      <c r="B16" s="46">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A16" s="28"/>
      <c r="AE16" s="43"/>
      <c r="AF16" s="44"/>
    </row>
    <row r="17" spans="1:27" x14ac:dyDescent="0.35">
      <c r="A17" s="45" t="s">
        <v>32</v>
      </c>
      <c r="B17" s="46">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c r="AA17" s="28"/>
    </row>
    <row r="18" spans="1:27" x14ac:dyDescent="0.35">
      <c r="A18" s="45" t="s">
        <v>33</v>
      </c>
      <c r="B18" s="46">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0">
        <v>11.508141321044546</v>
      </c>
      <c r="X18" s="50">
        <v>8.5650537634408614</v>
      </c>
      <c r="Y18" s="50">
        <v>8.2453917050691228</v>
      </c>
      <c r="Z18" s="50">
        <v>8.5579109062980017</v>
      </c>
      <c r="AA18" s="50"/>
    </row>
    <row r="19" spans="1:27" x14ac:dyDescent="0.35">
      <c r="A19" s="41" t="s">
        <v>56</v>
      </c>
      <c r="B19" s="67">
        <v>9.8755915180268818</v>
      </c>
      <c r="C19" s="47">
        <f t="shared" ref="C19:T19" si="0">(31*C7+28*C8+31*C9)/(31+28+31)</f>
        <v>8.5351476919595921</v>
      </c>
      <c r="D19" s="47">
        <f t="shared" si="0"/>
        <v>9.7325199289918114</v>
      </c>
      <c r="E19" s="47">
        <f>(31*E7+29*E8+31*E9)/(31+29+31)</f>
        <v>9.5880411841073911</v>
      </c>
      <c r="F19" s="47">
        <f t="shared" si="0"/>
        <v>9.3922706100877864</v>
      </c>
      <c r="G19" s="47">
        <f t="shared" si="0"/>
        <v>10.926476601473791</v>
      </c>
      <c r="H19" s="47">
        <f t="shared" si="0"/>
        <v>8.7835559761813808</v>
      </c>
      <c r="I19" s="47">
        <f>(31*I7+29*I8+31*I9)/(31+29+31)</f>
        <v>9.5429094715183318</v>
      </c>
      <c r="J19" s="47">
        <f t="shared" si="0"/>
        <v>10.621931216931211</v>
      </c>
      <c r="K19" s="47">
        <f t="shared" si="0"/>
        <v>12.029047619047615</v>
      </c>
      <c r="L19" s="47">
        <f t="shared" si="0"/>
        <v>9.8685185185185187</v>
      </c>
      <c r="M19" s="47">
        <f>(31*M7+29*M8+31*M9)/(31+29+31)</f>
        <v>9.3585557301901581</v>
      </c>
      <c r="N19" s="47">
        <f t="shared" si="0"/>
        <v>12.078835978835979</v>
      </c>
      <c r="O19" s="47">
        <f t="shared" si="0"/>
        <v>8.9992063492063501</v>
      </c>
      <c r="P19" s="47">
        <f t="shared" si="0"/>
        <v>10.339153439153439</v>
      </c>
      <c r="Q19" s="47">
        <f>(31*Q7+29*Q8+31*Q9)/(31+29+31)</f>
        <v>9.8672030350601769</v>
      </c>
      <c r="R19" s="47">
        <f t="shared" si="0"/>
        <v>9.1499735449735446</v>
      </c>
      <c r="S19" s="47">
        <f t="shared" si="0"/>
        <v>11.046640211640209</v>
      </c>
      <c r="T19" s="47">
        <f t="shared" si="0"/>
        <v>9.1712433862433862</v>
      </c>
      <c r="U19" s="47">
        <f>(31*U7+29*U8+31*U9)/(31+29+31)</f>
        <v>8.8754578754578759</v>
      </c>
      <c r="V19" s="47">
        <f t="shared" ref="V19:X19" si="1">(31*V7+28*V8+31*V9)/(31+28+31)</f>
        <v>10.240132275132277</v>
      </c>
      <c r="W19" s="47">
        <f t="shared" si="1"/>
        <v>8.9225132275132264</v>
      </c>
      <c r="X19" s="47">
        <f t="shared" si="1"/>
        <v>9.2182539682539701</v>
      </c>
      <c r="Y19" s="47">
        <f>(31*Y7+29*Y8+31*Y9)/(31+29+31)</f>
        <v>8.6814756671899538</v>
      </c>
      <c r="Z19" s="47">
        <f>(31*Z7+28*Z8+31*Z9)/(31+28+31)</f>
        <v>9.850185185185186</v>
      </c>
      <c r="AA19" s="47"/>
    </row>
    <row r="20" spans="1:27" x14ac:dyDescent="0.35">
      <c r="A20" s="45" t="s">
        <v>55</v>
      </c>
      <c r="B20" s="68">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Y20" si="3">(30*V10+31*V11+30*V12)/(30+31+30)</f>
        <v>4.9884877027734174</v>
      </c>
      <c r="W20" s="28">
        <f t="shared" si="3"/>
        <v>3.254238618524333</v>
      </c>
      <c r="X20" s="28">
        <f t="shared" si="3"/>
        <v>3.4550758765044485</v>
      </c>
      <c r="Y20" s="28">
        <f t="shared" si="3"/>
        <v>3.1761643118785976</v>
      </c>
      <c r="Z20" s="28">
        <f t="shared" ref="Z20" si="4">(30*Z10+31*Z11+30*Z12)/(30+31+30)</f>
        <v>2.7473312401883829</v>
      </c>
      <c r="AA20" s="28"/>
    </row>
    <row r="21" spans="1:27" x14ac:dyDescent="0.35">
      <c r="A21" s="45" t="s">
        <v>54</v>
      </c>
      <c r="B21" s="68">
        <v>1.0620388294814898</v>
      </c>
      <c r="C21" s="28">
        <f t="shared" ref="C21:U21" si="5">(31*C13+31*C14+30*C15)/(31+31+30)</f>
        <v>0.6492181541869394</v>
      </c>
      <c r="D21" s="28">
        <f t="shared" si="5"/>
        <v>0.60667747535988081</v>
      </c>
      <c r="E21" s="28">
        <f t="shared" si="5"/>
        <v>0.69989809175764173</v>
      </c>
      <c r="F21" s="28">
        <f t="shared" si="5"/>
        <v>0.59049818297485379</v>
      </c>
      <c r="G21" s="28">
        <f t="shared" si="5"/>
        <v>0.17118555660252985</v>
      </c>
      <c r="H21" s="28">
        <f t="shared" si="5"/>
        <v>1.0530292443063576</v>
      </c>
      <c r="I21" s="28">
        <f t="shared" si="5"/>
        <v>0.87383172605413073</v>
      </c>
      <c r="J21" s="28">
        <f t="shared" si="5"/>
        <v>0.62818322981360875</v>
      </c>
      <c r="K21" s="28">
        <f t="shared" si="5"/>
        <v>0.81413043478264147</v>
      </c>
      <c r="L21" s="28">
        <f t="shared" si="5"/>
        <v>0.77769151138716341</v>
      </c>
      <c r="M21" s="28">
        <f t="shared" si="5"/>
        <v>1.2144409937888196</v>
      </c>
      <c r="N21" s="28">
        <f t="shared" si="5"/>
        <v>0.70357142857142885</v>
      </c>
      <c r="O21" s="28">
        <f t="shared" si="5"/>
        <v>0.61366459627329217</v>
      </c>
      <c r="P21" s="28">
        <f t="shared" si="5"/>
        <v>1.2658643892339534</v>
      </c>
      <c r="Q21" s="28">
        <f t="shared" si="5"/>
        <v>0.4027691511387162</v>
      </c>
      <c r="R21" s="28">
        <f t="shared" si="5"/>
        <v>0.87523291925465851</v>
      </c>
      <c r="S21" s="28">
        <f t="shared" si="5"/>
        <v>0.85936853002070368</v>
      </c>
      <c r="T21" s="28">
        <f t="shared" si="5"/>
        <v>0.55477872670807449</v>
      </c>
      <c r="U21" s="28">
        <f t="shared" si="5"/>
        <v>1.010817805383023</v>
      </c>
      <c r="V21" s="28">
        <f t="shared" ref="V21:Y21" si="6">(31*V13+31*V14+30*V15)/(31+31+30)</f>
        <v>0.28379917184264991</v>
      </c>
      <c r="W21" s="28">
        <f t="shared" si="6"/>
        <v>0.60621118012422359</v>
      </c>
      <c r="X21" s="28">
        <f t="shared" si="6"/>
        <v>0.41827122153209123</v>
      </c>
      <c r="Y21" s="28">
        <f t="shared" si="6"/>
        <v>0.92595755693581805</v>
      </c>
      <c r="Z21" s="28">
        <f t="shared" ref="Z21" si="7">(31*Z13+31*Z14+30*Z15)/(31+31+30)</f>
        <v>0.62062629399585911</v>
      </c>
      <c r="AA21" s="28"/>
    </row>
    <row r="22" spans="1:27" x14ac:dyDescent="0.35">
      <c r="A22" s="48" t="s">
        <v>53</v>
      </c>
      <c r="B22" s="69">
        <v>7.6327619350078759</v>
      </c>
      <c r="C22" s="50">
        <f t="shared" ref="C22:U22" si="8">(31*C16+30*C17+31*C18)/(31+30+31)</f>
        <v>7.1662710673946597</v>
      </c>
      <c r="D22" s="50">
        <f t="shared" si="8"/>
        <v>7.9062119728153313</v>
      </c>
      <c r="E22" s="50">
        <f t="shared" si="8"/>
        <v>7.3905412795771488</v>
      </c>
      <c r="F22" s="50">
        <f t="shared" si="8"/>
        <v>7.4118826294866897</v>
      </c>
      <c r="G22" s="50">
        <f t="shared" si="8"/>
        <v>6.4128997098456839</v>
      </c>
      <c r="H22" s="50">
        <f t="shared" si="8"/>
        <v>7.6396247412007883</v>
      </c>
      <c r="I22" s="50">
        <f t="shared" si="8"/>
        <v>8.6869215838510883</v>
      </c>
      <c r="J22" s="50">
        <f t="shared" si="8"/>
        <v>7.8448498964804143</v>
      </c>
      <c r="K22" s="50">
        <f t="shared" si="8"/>
        <v>10.333359213250395</v>
      </c>
      <c r="L22" s="50">
        <f t="shared" si="8"/>
        <v>6.3285973084886109</v>
      </c>
      <c r="M22" s="50">
        <f t="shared" si="8"/>
        <v>8.4968167701863351</v>
      </c>
      <c r="N22" s="50">
        <f t="shared" si="8"/>
        <v>7.088561076604555</v>
      </c>
      <c r="O22" s="50">
        <f t="shared" si="8"/>
        <v>6.7812629399585935</v>
      </c>
      <c r="P22" s="50">
        <f t="shared" si="8"/>
        <v>5.5373706004140777</v>
      </c>
      <c r="Q22" s="50">
        <f t="shared" si="8"/>
        <v>7.7495859213250506</v>
      </c>
      <c r="R22" s="50">
        <f t="shared" si="8"/>
        <v>7.3712215320910977</v>
      </c>
      <c r="S22" s="50">
        <f t="shared" si="8"/>
        <v>6.9407608695652172</v>
      </c>
      <c r="T22" s="50">
        <f t="shared" si="8"/>
        <v>7.943737060041407</v>
      </c>
      <c r="U22" s="50">
        <f t="shared" si="8"/>
        <v>7.3515010351966872</v>
      </c>
      <c r="V22" s="50">
        <f t="shared" ref="V22:Y22" si="9">(31*V16+30*V17+31*V18)/(31+30+31)</f>
        <v>6.7341614906832294</v>
      </c>
      <c r="W22" s="50">
        <f t="shared" si="9"/>
        <v>6.9023809523809518</v>
      </c>
      <c r="X22" s="50">
        <f t="shared" si="9"/>
        <v>6.7113612836438934</v>
      </c>
      <c r="Y22" s="50">
        <f t="shared" si="9"/>
        <v>6.7063017598343668</v>
      </c>
      <c r="Z22" s="50">
        <f t="shared" ref="Z22" si="10">(31*Z16+30*Z17+31*Z18)/(31+30+31)</f>
        <v>6.5617753623188397</v>
      </c>
      <c r="AA22" s="50"/>
    </row>
    <row r="23" spans="1:27" x14ac:dyDescent="0.35">
      <c r="A23" s="23" t="s">
        <v>52</v>
      </c>
      <c r="B23" s="66">
        <v>5.6422985029879156</v>
      </c>
      <c r="C23" s="52">
        <f t="shared" ref="C23:T23" si="11">(30*(C10+C12+C15+C17)+31*(C7+C9+C11+C13+C14+C16+C18)+28*C8)/365</f>
        <v>4.9953845122292559</v>
      </c>
      <c r="D23" s="52">
        <f t="shared" si="11"/>
        <v>5.3393083973634443</v>
      </c>
      <c r="E23" s="52">
        <f>(30*(E10+E12+E15+E17)+31*(E7+E9+E11+E13+E14+E16+E18)+29*E8)/366</f>
        <v>5.2785000233734705</v>
      </c>
      <c r="F23" s="52">
        <f t="shared" si="11"/>
        <v>5.3529125186312365</v>
      </c>
      <c r="G23" s="52">
        <f t="shared" si="11"/>
        <v>5.2940555841554922</v>
      </c>
      <c r="H23" s="52">
        <f t="shared" si="11"/>
        <v>5.0967660277255415</v>
      </c>
      <c r="I23" s="52">
        <f>(30*(I10+I12+I15+I17)+31*(I7+I9+I11+I13+I14+I16+I18)+29*I8)/366</f>
        <v>5.7425540114349394</v>
      </c>
      <c r="J23" s="52">
        <f t="shared" si="11"/>
        <v>5.6636855838225744</v>
      </c>
      <c r="K23" s="52">
        <f t="shared" si="11"/>
        <v>6.8192694063926638</v>
      </c>
      <c r="L23" s="52">
        <f t="shared" si="11"/>
        <v>4.9734246575342462</v>
      </c>
      <c r="M23" s="52">
        <f>(30*(M10+M12+M15+M17)+31*(M7+M9+M11+M13+M14+M16+M18)+29*M8)/366</f>
        <v>5.9701535259424139</v>
      </c>
      <c r="N23" s="52">
        <f t="shared" si="11"/>
        <v>6.1652576647097188</v>
      </c>
      <c r="O23" s="52">
        <f t="shared" si="11"/>
        <v>4.854213959556426</v>
      </c>
      <c r="P23" s="52">
        <f t="shared" si="11"/>
        <v>5.3376386170906711</v>
      </c>
      <c r="Q23" s="52">
        <f>(30*(Q10+Q12+Q15+Q17)+31*(Q7+Q9+Q11+Q13+Q14+Q16+Q18)+29*Q8)/366</f>
        <v>5.5229215456674465</v>
      </c>
      <c r="R23" s="52">
        <f t="shared" si="11"/>
        <v>5.1747716894977174</v>
      </c>
      <c r="S23" s="52">
        <f t="shared" si="11"/>
        <v>5.4574690150032614</v>
      </c>
      <c r="T23" s="52">
        <f t="shared" si="11"/>
        <v>5.4342442922374428</v>
      </c>
      <c r="U23" s="52">
        <f>(30*(U10+U12+U15+U17)+31*(U7+U9+U11+U13+U14+U16+U18)+29*U8)/366</f>
        <v>5.0965325266718713</v>
      </c>
      <c r="V23" s="52">
        <f>(30*(V10+V12+V15+V17)+31*(V7+V9+V11+V13+V14+V16+V18)+28*V8)/365</f>
        <v>5.5375799086757995</v>
      </c>
      <c r="W23" s="52">
        <f>(30*(W10+W12+W15+W17)+31*(W7+W9+W11+W13+W14+W16+W18)+28*W8)/365</f>
        <v>4.9039791258969343</v>
      </c>
      <c r="X23" s="52">
        <f>(30*(X10+X12+X15+X17)+31*(X7+X9+X11+X13+X14+X16+X18)+28*X8)/365</f>
        <v>4.9314546640574042</v>
      </c>
      <c r="Y23" s="52">
        <f>(30*(Y10+Y12+Y15+Y17)+31*(Y7+Y9+Y11+Y13+Y14+Y16+Y18)+29*Y8)/366</f>
        <v>4.866702446005724</v>
      </c>
      <c r="Z23" s="52">
        <f>(30*(Z10+Z12+Z15+Z17)+31*(Z7+Z9+Z11+Z13+Z14+Z16+Z18)+28*Z8)/365</f>
        <v>4.924122635355511</v>
      </c>
      <c r="AA23" s="52"/>
    </row>
    <row r="24" spans="1:27" ht="45" customHeight="1" x14ac:dyDescent="0.35">
      <c r="A24" s="53" t="s">
        <v>63</v>
      </c>
      <c r="B24" s="54"/>
      <c r="C24" s="55" t="s">
        <v>86</v>
      </c>
      <c r="D24" s="55" t="s">
        <v>87</v>
      </c>
      <c r="E24" s="55" t="s">
        <v>88</v>
      </c>
      <c r="F24" s="55" t="s">
        <v>89</v>
      </c>
      <c r="G24" s="55" t="s">
        <v>90</v>
      </c>
      <c r="H24" s="55" t="s">
        <v>91</v>
      </c>
      <c r="I24" s="55" t="s">
        <v>92</v>
      </c>
      <c r="J24" s="55" t="s">
        <v>93</v>
      </c>
      <c r="K24" s="55" t="s">
        <v>94</v>
      </c>
      <c r="L24" s="55" t="s">
        <v>95</v>
      </c>
      <c r="M24" s="55" t="s">
        <v>96</v>
      </c>
      <c r="N24" s="55" t="s">
        <v>97</v>
      </c>
      <c r="O24" s="55" t="s">
        <v>98</v>
      </c>
      <c r="P24" s="55" t="s">
        <v>99</v>
      </c>
      <c r="Q24" s="55" t="s">
        <v>100</v>
      </c>
      <c r="R24" s="55" t="s">
        <v>101</v>
      </c>
      <c r="S24" s="55" t="s">
        <v>59</v>
      </c>
      <c r="T24" s="55" t="s">
        <v>58</v>
      </c>
      <c r="U24" s="55" t="s">
        <v>57</v>
      </c>
      <c r="V24" s="55" t="s">
        <v>102</v>
      </c>
      <c r="W24" s="55" t="s">
        <v>128</v>
      </c>
      <c r="X24" s="55" t="s">
        <v>138</v>
      </c>
      <c r="Y24" s="55" t="s">
        <v>142</v>
      </c>
      <c r="Z24" s="55" t="s">
        <v>144</v>
      </c>
      <c r="AA24" s="55" t="s">
        <v>153</v>
      </c>
    </row>
    <row r="25" spans="1:27" x14ac:dyDescent="0.35">
      <c r="A25" s="45" t="s">
        <v>22</v>
      </c>
      <c r="B25" s="56"/>
      <c r="C25" s="28">
        <f t="shared" ref="C25:U25" si="12">C7-$B$7</f>
        <v>-1.1362114276183206</v>
      </c>
      <c r="D25" s="28">
        <f t="shared" si="12"/>
        <v>-7.4700078148008942E-3</v>
      </c>
      <c r="E25" s="28">
        <f t="shared" si="12"/>
        <v>-0.58168644801827796</v>
      </c>
      <c r="F25" s="28">
        <f t="shared" si="12"/>
        <v>-1.4519816172945035</v>
      </c>
      <c r="G25" s="28">
        <f t="shared" si="12"/>
        <v>0.3887468187971912</v>
      </c>
      <c r="H25" s="28">
        <f t="shared" si="12"/>
        <v>-2.0070753837639952</v>
      </c>
      <c r="I25" s="28">
        <f t="shared" si="12"/>
        <v>-1.4645250642587069</v>
      </c>
      <c r="J25" s="28">
        <f t="shared" si="12"/>
        <v>1.6097452890438841</v>
      </c>
      <c r="K25" s="28">
        <f t="shared" si="12"/>
        <v>3.4137391446506502</v>
      </c>
      <c r="L25" s="28">
        <f t="shared" si="12"/>
        <v>1.0527560417320636</v>
      </c>
      <c r="M25" s="28">
        <f t="shared" si="12"/>
        <v>-0.55999357424335905</v>
      </c>
      <c r="N25" s="28">
        <f t="shared" si="12"/>
        <v>0.98317078827584581</v>
      </c>
      <c r="O25" s="28">
        <f t="shared" si="12"/>
        <v>-0.74063873553367721</v>
      </c>
      <c r="P25" s="28">
        <f t="shared" si="12"/>
        <v>0.1315578850500323</v>
      </c>
      <c r="Q25" s="28">
        <f t="shared" si="12"/>
        <v>-0.77278159267653912</v>
      </c>
      <c r="R25" s="28">
        <f t="shared" si="12"/>
        <v>0.58048261623283182</v>
      </c>
      <c r="S25" s="28">
        <f t="shared" si="12"/>
        <v>-0.34194441909742856</v>
      </c>
      <c r="T25" s="28">
        <f t="shared" si="12"/>
        <v>0.67234129518828389</v>
      </c>
      <c r="U25" s="28">
        <f t="shared" si="12"/>
        <v>-1.7716679214015763</v>
      </c>
      <c r="V25" s="28">
        <f t="shared" ref="V25" si="13">V7-$B$7</f>
        <v>1.6171953658488114</v>
      </c>
      <c r="W25" s="28">
        <f t="shared" ref="W25:Y36" si="14">W7-$B7</f>
        <v>-0.29586146978867411</v>
      </c>
      <c r="X25" s="28">
        <f t="shared" si="14"/>
        <v>-0.34716715335241766</v>
      </c>
      <c r="Y25" s="28">
        <f t="shared" si="14"/>
        <v>-9.4402176393893811E-2</v>
      </c>
      <c r="Z25" s="28">
        <f t="shared" ref="Z25:AA25" si="15">Z7-$B7</f>
        <v>1.1664273166936621</v>
      </c>
      <c r="AA25" s="28">
        <f t="shared" si="15"/>
        <v>0.43493730133268116</v>
      </c>
    </row>
    <row r="26" spans="1:27" x14ac:dyDescent="0.35">
      <c r="A26" s="45" t="s">
        <v>23</v>
      </c>
      <c r="B26" s="56"/>
      <c r="C26" s="28">
        <f t="shared" ref="C26:U26" si="16">C8-$B$8</f>
        <v>-2.0526503649629273</v>
      </c>
      <c r="D26" s="28">
        <f t="shared" si="16"/>
        <v>0.72997294495229248</v>
      </c>
      <c r="E26" s="28">
        <f t="shared" si="16"/>
        <v>-0.4164448799766145</v>
      </c>
      <c r="F26" s="28">
        <f t="shared" si="16"/>
        <v>0.62052936589250862</v>
      </c>
      <c r="G26" s="28">
        <f t="shared" si="16"/>
        <v>1.0004883805861358</v>
      </c>
      <c r="H26" s="28">
        <f t="shared" si="16"/>
        <v>-0.88080860993488663</v>
      </c>
      <c r="I26" s="28">
        <f t="shared" si="16"/>
        <v>-0.19577598574612054</v>
      </c>
      <c r="J26" s="28">
        <f t="shared" si="16"/>
        <v>0.81213804181646765</v>
      </c>
      <c r="K26" s="28">
        <f t="shared" si="16"/>
        <v>2.4181754567824552</v>
      </c>
      <c r="L26" s="28">
        <f t="shared" si="16"/>
        <v>-1.1782531146461181</v>
      </c>
      <c r="M26" s="28">
        <f t="shared" si="16"/>
        <v>0.77975767587698996</v>
      </c>
      <c r="N26" s="28">
        <f t="shared" si="16"/>
        <v>1.7869679737892543</v>
      </c>
      <c r="O26" s="28">
        <f t="shared" si="16"/>
        <v>-1.1021476724692487</v>
      </c>
      <c r="P26" s="28">
        <f t="shared" si="16"/>
        <v>0.87854960644231461</v>
      </c>
      <c r="Q26" s="28">
        <f t="shared" si="16"/>
        <v>9.3797084743977521E-2</v>
      </c>
      <c r="R26" s="28">
        <f t="shared" si="16"/>
        <v>-1.0527429105644881</v>
      </c>
      <c r="S26" s="28">
        <f t="shared" si="16"/>
        <v>2.0817808989593196</v>
      </c>
      <c r="T26" s="28">
        <f t="shared" si="16"/>
        <v>-1.7166884887957803</v>
      </c>
      <c r="U26" s="28">
        <f t="shared" si="16"/>
        <v>-1.2167119464547032</v>
      </c>
      <c r="V26" s="28">
        <f t="shared" ref="V26" si="17">V8-$B$8</f>
        <v>3.7563211884494407E-2</v>
      </c>
      <c r="W26" s="28">
        <f t="shared" si="14"/>
        <v>-1.6669435908365955</v>
      </c>
      <c r="X26" s="28">
        <f t="shared" si="14"/>
        <v>-1.4794435908365955</v>
      </c>
      <c r="Y26" s="28">
        <f t="shared" si="14"/>
        <v>-2.4787809119719455</v>
      </c>
      <c r="Z26" s="28">
        <f t="shared" ref="Z26" si="18">Z8-$B8</f>
        <v>-0.24279393097264723</v>
      </c>
      <c r="AA26" s="28"/>
    </row>
    <row r="27" spans="1:27" x14ac:dyDescent="0.35">
      <c r="A27" s="45" t="s">
        <v>24</v>
      </c>
      <c r="B27" s="56"/>
      <c r="C27" s="28">
        <f t="shared" ref="C27:U27" si="19">C9-$B$9</f>
        <v>-0.89771497198823802</v>
      </c>
      <c r="D27" s="28">
        <f t="shared" si="19"/>
        <v>-1.0635515964603481</v>
      </c>
      <c r="E27" s="28">
        <f t="shared" si="19"/>
        <v>0.11613076784975185</v>
      </c>
      <c r="F27" s="28">
        <f t="shared" si="19"/>
        <v>-0.50800832529317574</v>
      </c>
      <c r="G27" s="28">
        <f t="shared" si="19"/>
        <v>1.7622208777544461</v>
      </c>
      <c r="H27" s="28">
        <f t="shared" si="19"/>
        <v>-0.36410338877237436</v>
      </c>
      <c r="I27" s="28">
        <f t="shared" si="19"/>
        <v>0.66005377833893064</v>
      </c>
      <c r="J27" s="28">
        <f t="shared" si="19"/>
        <v>-0.17281872550132782</v>
      </c>
      <c r="K27" s="28">
        <f t="shared" si="19"/>
        <v>0.65774963087348048</v>
      </c>
      <c r="L27" s="28">
        <f t="shared" si="19"/>
        <v>-5.3840096794992576E-3</v>
      </c>
      <c r="M27" s="28">
        <f t="shared" si="19"/>
        <v>-1.6982411519323568</v>
      </c>
      <c r="N27" s="28">
        <f t="shared" si="19"/>
        <v>3.8029877261115903</v>
      </c>
      <c r="O27" s="28">
        <f t="shared" si="19"/>
        <v>-0.80453915560883615</v>
      </c>
      <c r="P27" s="28">
        <f t="shared" si="19"/>
        <v>0.42441629754016219</v>
      </c>
      <c r="Q27" s="28">
        <f t="shared" si="19"/>
        <v>0.64937789508240229</v>
      </c>
      <c r="R27" s="28">
        <f t="shared" si="19"/>
        <v>-1.7325729497716669</v>
      </c>
      <c r="S27" s="28">
        <f t="shared" si="19"/>
        <v>1.8651229027628968</v>
      </c>
      <c r="T27" s="28">
        <f t="shared" si="19"/>
        <v>-1.1629876963154446</v>
      </c>
      <c r="U27" s="28">
        <f t="shared" si="19"/>
        <v>-3.7027634871510173E-2</v>
      </c>
      <c r="V27" s="28">
        <f t="shared" ref="V27" si="20">V9-$B$9</f>
        <v>-0.58910136759040732</v>
      </c>
      <c r="W27" s="28">
        <f t="shared" ref="W27:W35" si="21">W9-$B9</f>
        <v>-0.96183562258272559</v>
      </c>
      <c r="X27" s="28">
        <f t="shared" ref="X27:X35" si="22">X9-$B9</f>
        <v>-0.22128262719101954</v>
      </c>
      <c r="Y27" s="28">
        <f t="shared" si="14"/>
        <v>-1.1030798622140612</v>
      </c>
      <c r="Z27" s="28">
        <f t="shared" ref="Z27" si="23">Z9-$B9</f>
        <v>-1.0172119666687474</v>
      </c>
      <c r="AA27" s="28"/>
    </row>
    <row r="28" spans="1:27" x14ac:dyDescent="0.35">
      <c r="A28" s="45" t="s">
        <v>25</v>
      </c>
      <c r="B28" s="56"/>
      <c r="C28" s="28">
        <f t="shared" ref="C28:U28" si="24">C10-$B$10</f>
        <v>-0.49390283082675523</v>
      </c>
      <c r="D28" s="28">
        <f t="shared" si="24"/>
        <v>-0.99099833760229039</v>
      </c>
      <c r="E28" s="28">
        <f t="shared" si="24"/>
        <v>-0.66801927755554491</v>
      </c>
      <c r="F28" s="28">
        <f t="shared" si="24"/>
        <v>7.1761116687572901E-2</v>
      </c>
      <c r="G28" s="28">
        <f t="shared" si="24"/>
        <v>0.39317319453488864</v>
      </c>
      <c r="H28" s="28">
        <f t="shared" si="24"/>
        <v>-2.3010089588792315</v>
      </c>
      <c r="I28" s="28">
        <f t="shared" si="24"/>
        <v>0.94458713958748763</v>
      </c>
      <c r="J28" s="28">
        <f t="shared" si="24"/>
        <v>-0.81692079729889056</v>
      </c>
      <c r="K28" s="28">
        <f t="shared" si="24"/>
        <v>1.2285551907439185E-2</v>
      </c>
      <c r="L28" s="28">
        <f t="shared" si="24"/>
        <v>-2.7766827020608051</v>
      </c>
      <c r="M28" s="28">
        <f t="shared" si="24"/>
        <v>1.5498252344471322</v>
      </c>
      <c r="N28" s="28">
        <f t="shared" si="24"/>
        <v>1.4791109487328455</v>
      </c>
      <c r="O28" s="28">
        <f t="shared" si="24"/>
        <v>-1.2217620671401699</v>
      </c>
      <c r="P28" s="28">
        <f t="shared" si="24"/>
        <v>-0.19700016237826468</v>
      </c>
      <c r="Q28" s="28">
        <f t="shared" si="24"/>
        <v>1.3852220598439589</v>
      </c>
      <c r="R28" s="28">
        <f t="shared" si="24"/>
        <v>-0.12799222587032677</v>
      </c>
      <c r="S28" s="28">
        <f t="shared" si="24"/>
        <v>-0.60803190841001342</v>
      </c>
      <c r="T28" s="28">
        <f t="shared" si="24"/>
        <v>-0.18144460682270935</v>
      </c>
      <c r="U28" s="28">
        <f t="shared" si="24"/>
        <v>-1.4339858766639795</v>
      </c>
      <c r="V28" s="28">
        <f t="shared" ref="V28" si="25">V10-$B$10</f>
        <v>2.3382379328598315</v>
      </c>
      <c r="W28" s="28">
        <f t="shared" si="21"/>
        <v>-0.24517476555286777</v>
      </c>
      <c r="X28" s="28">
        <f t="shared" si="22"/>
        <v>0.25776174238364025</v>
      </c>
      <c r="Y28" s="28">
        <f t="shared" si="14"/>
        <v>-0.57684143221953565</v>
      </c>
      <c r="Z28" s="28">
        <f t="shared" ref="Z28" si="26">Z10-$B10</f>
        <v>-1.5608096861877891</v>
      </c>
      <c r="AA28" s="28"/>
    </row>
    <row r="29" spans="1:27" x14ac:dyDescent="0.35">
      <c r="A29" s="45" t="s">
        <v>26</v>
      </c>
      <c r="B29" s="56"/>
      <c r="C29" s="28">
        <f t="shared" ref="C29:U29" si="27">C11-$B$11</f>
        <v>-0.27284979885769411</v>
      </c>
      <c r="D29" s="28">
        <f t="shared" si="27"/>
        <v>-0.22326007785345769</v>
      </c>
      <c r="E29" s="28">
        <f t="shared" si="27"/>
        <v>-0.45798961390615878</v>
      </c>
      <c r="F29" s="28">
        <f t="shared" si="27"/>
        <v>0.45211307402590606</v>
      </c>
      <c r="G29" s="28">
        <f t="shared" si="27"/>
        <v>-0.20422123668294434</v>
      </c>
      <c r="H29" s="28">
        <f t="shared" si="27"/>
        <v>-0.21881281219669768</v>
      </c>
      <c r="I29" s="28">
        <f t="shared" si="27"/>
        <v>-1.3204540119704626</v>
      </c>
      <c r="J29" s="28">
        <f t="shared" si="27"/>
        <v>-0.29533880459712369</v>
      </c>
      <c r="K29" s="28">
        <f t="shared" si="27"/>
        <v>1.0724799358022317</v>
      </c>
      <c r="L29" s="28">
        <f t="shared" si="27"/>
        <v>-0.59564602425923141</v>
      </c>
      <c r="M29" s="28">
        <f t="shared" si="27"/>
        <v>0.36372417543354896</v>
      </c>
      <c r="N29" s="28">
        <f t="shared" si="27"/>
        <v>1.0750913029297093</v>
      </c>
      <c r="O29" s="28">
        <f t="shared" si="27"/>
        <v>-0.6219133053652226</v>
      </c>
      <c r="P29" s="28">
        <f t="shared" si="27"/>
        <v>0.7632633459404623</v>
      </c>
      <c r="Q29" s="28">
        <f t="shared" si="27"/>
        <v>-0.45747398124847916</v>
      </c>
      <c r="R29" s="28">
        <f t="shared" si="27"/>
        <v>-0.95401776005032346</v>
      </c>
      <c r="S29" s="28">
        <f t="shared" si="27"/>
        <v>-1.1182266694205216</v>
      </c>
      <c r="T29" s="28">
        <f t="shared" si="27"/>
        <v>0.45135858403570062</v>
      </c>
      <c r="U29" s="28">
        <f t="shared" si="27"/>
        <v>-0.80324971089517483</v>
      </c>
      <c r="V29" s="28">
        <f t="shared" ref="V29" si="28">V11-$B$11</f>
        <v>1.5065813182906922</v>
      </c>
      <c r="W29" s="28">
        <f t="shared" si="21"/>
        <v>-1.3651544727999378</v>
      </c>
      <c r="X29" s="28">
        <f t="shared" si="22"/>
        <v>-0.95824203040362432</v>
      </c>
      <c r="Y29" s="28">
        <f t="shared" si="14"/>
        <v>-2.0824355787907218</v>
      </c>
      <c r="Z29" s="28">
        <f t="shared" ref="Z29" si="29">Z11-$B11</f>
        <v>-1.2806690657338859</v>
      </c>
      <c r="AA29" s="28"/>
    </row>
    <row r="30" spans="1:27" x14ac:dyDescent="0.35">
      <c r="A30" s="45" t="s">
        <v>27</v>
      </c>
      <c r="B30" s="56"/>
      <c r="C30" s="28">
        <f t="shared" ref="C30:U30" si="30">C12-$B$12</f>
        <v>-0.34177494633964089</v>
      </c>
      <c r="D30" s="28">
        <f t="shared" si="30"/>
        <v>-1.4423256214529401</v>
      </c>
      <c r="E30" s="28">
        <f t="shared" si="30"/>
        <v>-0.67728761285049366</v>
      </c>
      <c r="F30" s="28">
        <f t="shared" si="30"/>
        <v>-0.45114608435934334</v>
      </c>
      <c r="G30" s="28">
        <f t="shared" si="30"/>
        <v>-1.063617043646218</v>
      </c>
      <c r="H30" s="28">
        <f t="shared" si="30"/>
        <v>-0.79222872800243649</v>
      </c>
      <c r="I30" s="28">
        <f t="shared" si="30"/>
        <v>-0.10928538107298591</v>
      </c>
      <c r="J30" s="28">
        <f t="shared" si="30"/>
        <v>-0.14134051891769261</v>
      </c>
      <c r="K30" s="28">
        <f t="shared" si="30"/>
        <v>-0.74737226494946096</v>
      </c>
      <c r="L30" s="28">
        <f t="shared" si="30"/>
        <v>0.1821515445744466</v>
      </c>
      <c r="M30" s="28">
        <f t="shared" si="30"/>
        <v>0.41953249695539907</v>
      </c>
      <c r="N30" s="28">
        <f t="shared" si="30"/>
        <v>-3.3642106219204049E-2</v>
      </c>
      <c r="O30" s="28">
        <f t="shared" si="30"/>
        <v>-1.0732452808223787</v>
      </c>
      <c r="P30" s="28">
        <f t="shared" si="30"/>
        <v>0.14699281441571554</v>
      </c>
      <c r="Q30" s="28">
        <f t="shared" si="30"/>
        <v>-0.78578496336206161</v>
      </c>
      <c r="R30" s="28">
        <f t="shared" si="30"/>
        <v>-0.98737226494936259</v>
      </c>
      <c r="S30" s="28">
        <f t="shared" si="30"/>
        <v>-1.2194357570128549</v>
      </c>
      <c r="T30" s="28">
        <f t="shared" si="30"/>
        <v>-6.6023058600156004E-2</v>
      </c>
      <c r="U30" s="28">
        <f t="shared" si="30"/>
        <v>-0.44681670939380691</v>
      </c>
      <c r="V30" s="28">
        <f t="shared" ref="V30" si="31">V12-$B$12</f>
        <v>-1.0851500427271406</v>
      </c>
      <c r="W30" s="28">
        <f t="shared" si="21"/>
        <v>-0.79483258240968035</v>
      </c>
      <c r="X30" s="28">
        <f t="shared" si="22"/>
        <v>-1.1090389316160296</v>
      </c>
      <c r="Y30" s="28">
        <f t="shared" si="14"/>
        <v>4.119916362206566E-2</v>
      </c>
      <c r="Z30" s="28">
        <f t="shared" ref="Z30" si="32">Z12-$B12</f>
        <v>-1.1041182966953949</v>
      </c>
      <c r="AA30" s="28"/>
    </row>
    <row r="31" spans="1:27" x14ac:dyDescent="0.35">
      <c r="A31" s="45" t="s">
        <v>28</v>
      </c>
      <c r="B31" s="56"/>
      <c r="C31" s="28">
        <f t="shared" ref="C31:U31" si="33">C13-$B$13</f>
        <v>2.5354012730872233E-2</v>
      </c>
      <c r="D31" s="28">
        <f t="shared" si="33"/>
        <v>-0.57111364095004613</v>
      </c>
      <c r="E31" s="28">
        <f t="shared" si="33"/>
        <v>6.6478311658270339E-2</v>
      </c>
      <c r="F31" s="28">
        <f t="shared" si="33"/>
        <v>-0.34280354973925126</v>
      </c>
      <c r="G31" s="28">
        <f t="shared" si="33"/>
        <v>-0.6061181339742755</v>
      </c>
      <c r="H31" s="28">
        <f t="shared" si="33"/>
        <v>-7.3575439477242655E-2</v>
      </c>
      <c r="I31" s="28">
        <f t="shared" si="33"/>
        <v>-0.16045271330689259</v>
      </c>
      <c r="J31" s="28">
        <f t="shared" si="33"/>
        <v>-0.36965838878603186</v>
      </c>
      <c r="K31" s="28">
        <f t="shared" si="33"/>
        <v>-0.55521906466917559</v>
      </c>
      <c r="L31" s="28">
        <f t="shared" si="33"/>
        <v>-0.10890570061382387</v>
      </c>
      <c r="M31" s="28">
        <f t="shared" si="33"/>
        <v>0.2341818569898626</v>
      </c>
      <c r="N31" s="28">
        <f t="shared" si="33"/>
        <v>-0.48724671443870832</v>
      </c>
      <c r="O31" s="28">
        <f t="shared" si="33"/>
        <v>-0.52680124592872368</v>
      </c>
      <c r="P31" s="28">
        <f t="shared" si="33"/>
        <v>5.2768646544394504E-2</v>
      </c>
      <c r="Q31" s="28">
        <f t="shared" si="33"/>
        <v>-0.24185500936958393</v>
      </c>
      <c r="R31" s="28">
        <f t="shared" si="33"/>
        <v>-0.53394410307158069</v>
      </c>
      <c r="S31" s="28">
        <f t="shared" si="33"/>
        <v>-0.61067221367065916</v>
      </c>
      <c r="T31" s="28">
        <f t="shared" si="33"/>
        <v>-0.51551092334807869</v>
      </c>
      <c r="U31" s="28">
        <f t="shared" si="33"/>
        <v>-2.5111537787402161E-2</v>
      </c>
      <c r="V31" s="28">
        <f t="shared" ref="V31" si="34">V13-$B$13</f>
        <v>-0.58763073901628138</v>
      </c>
      <c r="W31" s="28">
        <f t="shared" si="21"/>
        <v>-0.51935116912380808</v>
      </c>
      <c r="X31" s="28">
        <f t="shared" si="22"/>
        <v>-0.34838342718832399</v>
      </c>
      <c r="Y31" s="28">
        <f t="shared" si="14"/>
        <v>-0.1052190646691229</v>
      </c>
      <c r="Z31" s="28">
        <f t="shared" ref="Z31" si="35">Z13-$B13</f>
        <v>-0.6046814302605209</v>
      </c>
      <c r="AA31" s="28"/>
    </row>
    <row r="32" spans="1:27" x14ac:dyDescent="0.35">
      <c r="A32" s="45" t="s">
        <v>29</v>
      </c>
      <c r="B32" s="56"/>
      <c r="C32" s="28">
        <f t="shared" ref="C32:U32" si="36">C14-$B$14</f>
        <v>-0.58829043649115942</v>
      </c>
      <c r="D32" s="28">
        <f t="shared" si="36"/>
        <v>-0.41043248058714699</v>
      </c>
      <c r="E32" s="28">
        <f t="shared" si="36"/>
        <v>-0.45403747595451704</v>
      </c>
      <c r="F32" s="28">
        <f t="shared" si="36"/>
        <v>-0.36202518805920503</v>
      </c>
      <c r="G32" s="28">
        <f t="shared" si="36"/>
        <v>-0.41767640439881043</v>
      </c>
      <c r="H32" s="28">
        <f t="shared" si="36"/>
        <v>-0.15579630091427166</v>
      </c>
      <c r="I32" s="28">
        <f t="shared" si="36"/>
        <v>-0.45081166189760458</v>
      </c>
      <c r="J32" s="28">
        <f t="shared" si="36"/>
        <v>-0.46671027940894427</v>
      </c>
      <c r="K32" s="28">
        <f t="shared" si="36"/>
        <v>-2.2009818579451168E-2</v>
      </c>
      <c r="L32" s="28">
        <f t="shared" si="36"/>
        <v>0.14066299248044312</v>
      </c>
      <c r="M32" s="28">
        <f t="shared" si="36"/>
        <v>-0.41647986466241399</v>
      </c>
      <c r="N32" s="28">
        <f t="shared" si="36"/>
        <v>-0.55987464192815894</v>
      </c>
      <c r="O32" s="28">
        <f t="shared" si="36"/>
        <v>0.16470293103651101</v>
      </c>
      <c r="P32" s="28">
        <f t="shared" si="36"/>
        <v>-0.24512809814935693</v>
      </c>
      <c r="Q32" s="28">
        <f t="shared" si="36"/>
        <v>-0.5322248723429055</v>
      </c>
      <c r="R32" s="28">
        <f t="shared" si="36"/>
        <v>-0.15734007971617703</v>
      </c>
      <c r="S32" s="28">
        <f t="shared" si="36"/>
        <v>-0.13391458048422666</v>
      </c>
      <c r="T32" s="28">
        <f t="shared" si="36"/>
        <v>-0.47249752979298221</v>
      </c>
      <c r="U32" s="28">
        <f t="shared" si="36"/>
        <v>-0.16018186159021741</v>
      </c>
      <c r="V32" s="28">
        <f t="shared" ref="V32" si="37">V14-$B$14</f>
        <v>-0.47477479553799007</v>
      </c>
      <c r="W32" s="28">
        <f t="shared" si="21"/>
        <v>-0.65941381243507124</v>
      </c>
      <c r="X32" s="28">
        <f t="shared" si="22"/>
        <v>-0.2560343961524294</v>
      </c>
      <c r="Y32" s="28">
        <f t="shared" si="14"/>
        <v>-0.46302364346425717</v>
      </c>
      <c r="Z32" s="28">
        <f t="shared" ref="Z32" si="38">Z14-$B14</f>
        <v>-0.63775482625995616</v>
      </c>
      <c r="AA32" s="28"/>
    </row>
    <row r="33" spans="1:27" x14ac:dyDescent="0.35">
      <c r="A33" s="45" t="s">
        <v>30</v>
      </c>
      <c r="B33" s="56"/>
      <c r="C33" s="28">
        <f t="shared" ref="C33:U33" si="39">C15-$B$15</f>
        <v>-0.68428243301765757</v>
      </c>
      <c r="D33" s="28">
        <f t="shared" si="39"/>
        <v>-0.38217716038450122</v>
      </c>
      <c r="E33" s="28">
        <f t="shared" si="39"/>
        <v>-0.7100871259136794</v>
      </c>
      <c r="F33" s="28">
        <f t="shared" si="39"/>
        <v>-0.71773495356194572</v>
      </c>
      <c r="G33" s="28">
        <f t="shared" si="39"/>
        <v>-1.6740290138432883</v>
      </c>
      <c r="H33" s="28">
        <f t="shared" si="39"/>
        <v>0.20938807053415953</v>
      </c>
      <c r="I33" s="28">
        <f t="shared" si="39"/>
        <v>5.4471403867413004E-2</v>
      </c>
      <c r="J33" s="28">
        <f t="shared" si="39"/>
        <v>-0.46624288184669305</v>
      </c>
      <c r="K33" s="28">
        <f t="shared" si="39"/>
        <v>-0.1637825643862203</v>
      </c>
      <c r="L33" s="28">
        <f t="shared" si="39"/>
        <v>-0.90481431041810723</v>
      </c>
      <c r="M33" s="28">
        <f t="shared" si="39"/>
        <v>0.65574124513744758</v>
      </c>
      <c r="N33" s="28">
        <f t="shared" si="39"/>
        <v>-1.7274627878424154E-2</v>
      </c>
      <c r="O33" s="28">
        <f t="shared" si="39"/>
        <v>-1.0008460564498529</v>
      </c>
      <c r="P33" s="28">
        <f t="shared" si="39"/>
        <v>0.82383648323268277</v>
      </c>
      <c r="Q33" s="28">
        <f t="shared" si="39"/>
        <v>-1.2218778024815999</v>
      </c>
      <c r="R33" s="28">
        <f t="shared" si="39"/>
        <v>0.14145553085173379</v>
      </c>
      <c r="S33" s="28">
        <f t="shared" si="39"/>
        <v>0.14788410228030502</v>
      </c>
      <c r="T33" s="28">
        <f t="shared" si="39"/>
        <v>-0.53465558025937732</v>
      </c>
      <c r="U33" s="28">
        <f t="shared" si="39"/>
        <v>3.439203878824193E-2</v>
      </c>
      <c r="V33" s="28">
        <f t="shared" ref="V33" si="40">V15-$B$15</f>
        <v>-1.2887825643863617</v>
      </c>
      <c r="W33" s="28">
        <f t="shared" si="21"/>
        <v>-0.17981431041810758</v>
      </c>
      <c r="X33" s="28">
        <f t="shared" si="22"/>
        <v>-1.3496555802593768</v>
      </c>
      <c r="Y33" s="28">
        <f t="shared" si="14"/>
        <v>0.16986822926443246</v>
      </c>
      <c r="Z33" s="28">
        <f t="shared" ref="Z33" si="41">Z15-$B15</f>
        <v>-6.9814310418107706E-2</v>
      </c>
      <c r="AA33" s="28"/>
    </row>
    <row r="34" spans="1:27" x14ac:dyDescent="0.35">
      <c r="A34" s="45" t="s">
        <v>31</v>
      </c>
      <c r="B34" s="56"/>
      <c r="C34" s="28">
        <f t="shared" ref="C34:U34" si="42">C16-$B$16</f>
        <v>0.58839288691435687</v>
      </c>
      <c r="D34" s="28">
        <f t="shared" si="42"/>
        <v>1.4343228899248643</v>
      </c>
      <c r="E34" s="28">
        <f t="shared" si="42"/>
        <v>0.29234923701467608</v>
      </c>
      <c r="F34" s="28">
        <f t="shared" si="42"/>
        <v>-2.0869065808004139</v>
      </c>
      <c r="G34" s="28">
        <f t="shared" si="42"/>
        <v>-1.9206242800340094</v>
      </c>
      <c r="H34" s="28">
        <f t="shared" si="42"/>
        <v>-0.13961530598644067</v>
      </c>
      <c r="I34" s="28">
        <f t="shared" si="42"/>
        <v>1.1103578122936923</v>
      </c>
      <c r="J34" s="28">
        <f t="shared" si="42"/>
        <v>-0.62586722610852874</v>
      </c>
      <c r="K34" s="28">
        <f t="shared" si="42"/>
        <v>0.45938623011198843</v>
      </c>
      <c r="L34" s="28">
        <f t="shared" si="42"/>
        <v>-1.2154217575989823</v>
      </c>
      <c r="M34" s="28">
        <f t="shared" si="42"/>
        <v>1.3455613453196049</v>
      </c>
      <c r="N34" s="28">
        <f t="shared" si="42"/>
        <v>-1.5450684549876148</v>
      </c>
      <c r="O34" s="28">
        <f t="shared" si="42"/>
        <v>-1.3890776715774766</v>
      </c>
      <c r="P34" s="28">
        <f t="shared" si="42"/>
        <v>-1.4807318274865366E-2</v>
      </c>
      <c r="Q34" s="28">
        <f t="shared" si="42"/>
        <v>-2.1566150840150122E-2</v>
      </c>
      <c r="R34" s="28">
        <f t="shared" si="42"/>
        <v>-1.445913309058275</v>
      </c>
      <c r="S34" s="28">
        <f t="shared" si="42"/>
        <v>0.23688238986645604</v>
      </c>
      <c r="T34" s="28">
        <f t="shared" si="42"/>
        <v>0.72367194439794602</v>
      </c>
      <c r="U34" s="28">
        <f t="shared" si="42"/>
        <v>0.40385627619517983</v>
      </c>
      <c r="V34" s="28">
        <f t="shared" ref="V34" si="43">V16-$B$16</f>
        <v>-1.178555398151977</v>
      </c>
      <c r="W34" s="28">
        <f t="shared" si="21"/>
        <v>-1.8761744457710257</v>
      </c>
      <c r="X34" s="28">
        <f t="shared" si="22"/>
        <v>-1.0022113121304721</v>
      </c>
      <c r="Y34" s="28">
        <f t="shared" si="14"/>
        <v>-0.6303987161243283</v>
      </c>
      <c r="Z34" s="28">
        <f t="shared" ref="Z34" si="44">Z16-$B16</f>
        <v>-0.74744940736856647</v>
      </c>
      <c r="AA34" s="28"/>
    </row>
    <row r="35" spans="1:27" x14ac:dyDescent="0.35">
      <c r="A35" s="45" t="s">
        <v>32</v>
      </c>
      <c r="B35" s="56"/>
      <c r="C35" s="28">
        <f t="shared" ref="C35:U35" si="45">C17-$B$17</f>
        <v>-1.2230155389155195</v>
      </c>
      <c r="D35" s="28">
        <f t="shared" si="45"/>
        <v>-0.78439947273512534</v>
      </c>
      <c r="E35" s="28">
        <f t="shared" si="45"/>
        <v>-0.45082026951079879</v>
      </c>
      <c r="F35" s="28">
        <f t="shared" si="45"/>
        <v>1.1278340932607787</v>
      </c>
      <c r="G35" s="28">
        <f t="shared" si="45"/>
        <v>-0.50810583182436719</v>
      </c>
      <c r="H35" s="28">
        <f t="shared" si="45"/>
        <v>2.856967229510321E-2</v>
      </c>
      <c r="I35" s="28">
        <f t="shared" si="45"/>
        <v>0.58860141832715485</v>
      </c>
      <c r="J35" s="28">
        <f t="shared" si="45"/>
        <v>-0.85536683564146454</v>
      </c>
      <c r="K35" s="28">
        <f t="shared" si="45"/>
        <v>2.1871728468986849</v>
      </c>
      <c r="L35" s="28">
        <f t="shared" si="45"/>
        <v>-1.9656842959585967</v>
      </c>
      <c r="M35" s="28">
        <f t="shared" si="45"/>
        <v>0.91510935483505484</v>
      </c>
      <c r="N35" s="28">
        <f t="shared" si="45"/>
        <v>1.1964585611842615</v>
      </c>
      <c r="O35" s="28">
        <f t="shared" si="45"/>
        <v>-0.84679540706970613</v>
      </c>
      <c r="P35" s="28">
        <f t="shared" si="45"/>
        <v>-1.9264382642125648</v>
      </c>
      <c r="Q35" s="28">
        <f t="shared" si="45"/>
        <v>1.7219347516604486</v>
      </c>
      <c r="R35" s="28">
        <f t="shared" si="45"/>
        <v>0.57090300562870766</v>
      </c>
      <c r="S35" s="28">
        <f t="shared" si="45"/>
        <v>-0.66655731183161127</v>
      </c>
      <c r="T35" s="28">
        <f t="shared" si="45"/>
        <v>1.1090776088033074</v>
      </c>
      <c r="U35" s="28">
        <f t="shared" si="45"/>
        <v>-1.1700493753236758</v>
      </c>
      <c r="V35" s="28">
        <f>V17-$B$17</f>
        <v>-0.27338270865700931</v>
      </c>
      <c r="W35" s="28">
        <f t="shared" si="21"/>
        <v>-1.5169541372284367</v>
      </c>
      <c r="X35" s="28">
        <f t="shared" si="22"/>
        <v>3.5347450073150988E-2</v>
      </c>
      <c r="Y35" s="28">
        <f t="shared" si="14"/>
        <v>-3.4057311831612758E-2</v>
      </c>
      <c r="Z35" s="28">
        <f t="shared" ref="Z35" si="46">Z17-$B17</f>
        <v>-0.6792557245300257</v>
      </c>
      <c r="AA35" s="28"/>
    </row>
    <row r="36" spans="1:27" x14ac:dyDescent="0.35">
      <c r="A36" s="45" t="s">
        <v>33</v>
      </c>
      <c r="B36" s="56"/>
      <c r="C36" s="28">
        <f t="shared" ref="C36:U36" si="47">C18-$B$18</f>
        <v>-0.78925397249340357</v>
      </c>
      <c r="D36" s="28">
        <f t="shared" si="47"/>
        <v>0.13630251847318675</v>
      </c>
      <c r="E36" s="28">
        <f t="shared" si="47"/>
        <v>-0.57491995360509485</v>
      </c>
      <c r="F36" s="28">
        <f t="shared" si="47"/>
        <v>0.33994145480775018</v>
      </c>
      <c r="G36" s="28">
        <f t="shared" si="47"/>
        <v>-1.2078966799721425</v>
      </c>
      <c r="H36" s="28">
        <f t="shared" si="47"/>
        <v>0.1323342737572375</v>
      </c>
      <c r="I36" s="28">
        <f t="shared" si="47"/>
        <v>1.4485017084727847</v>
      </c>
      <c r="J36" s="28">
        <f t="shared" si="47"/>
        <v>2.0830639204542507</v>
      </c>
      <c r="K36" s="28">
        <f t="shared" si="47"/>
        <v>5.4386706792864317</v>
      </c>
      <c r="L36" s="28">
        <f t="shared" si="47"/>
        <v>-0.75272717017567814</v>
      </c>
      <c r="M36" s="28">
        <f t="shared" si="47"/>
        <v>0.33314072536963657</v>
      </c>
      <c r="N36" s="28">
        <f t="shared" si="47"/>
        <v>-1.2278423775489475</v>
      </c>
      <c r="O36" s="28">
        <f t="shared" si="47"/>
        <v>-0.31847217785616522</v>
      </c>
      <c r="P36" s="28">
        <f t="shared" si="47"/>
        <v>-4.33947832224941</v>
      </c>
      <c r="Q36" s="28">
        <f t="shared" si="47"/>
        <v>-1.2981188752448016</v>
      </c>
      <c r="R36" s="28">
        <f t="shared" si="47"/>
        <v>0.11724210785811806</v>
      </c>
      <c r="S36" s="28">
        <f t="shared" si="47"/>
        <v>-1.6455075081173067</v>
      </c>
      <c r="T36" s="28">
        <f t="shared" si="47"/>
        <v>-0.87407893668873449</v>
      </c>
      <c r="U36" s="28">
        <f t="shared" si="47"/>
        <v>-0.10626019628934635</v>
      </c>
      <c r="V36" s="28">
        <f t="shared" ref="V36:X36" si="48">V18-$B$18</f>
        <v>-1.2236949121111618</v>
      </c>
      <c r="W36" s="28">
        <f t="shared" si="48"/>
        <v>1.1766123075508972</v>
      </c>
      <c r="X36" s="28">
        <f t="shared" si="48"/>
        <v>-1.7664752500527872</v>
      </c>
      <c r="Y36" s="28">
        <f t="shared" si="14"/>
        <v>-2.0861373084245258</v>
      </c>
      <c r="Z36" s="28">
        <f t="shared" ref="Z36" si="49">Z18-$B18</f>
        <v>-1.7736181071956469</v>
      </c>
      <c r="AA36" s="28"/>
    </row>
    <row r="37" spans="1:27" x14ac:dyDescent="0.35">
      <c r="A37" s="41" t="s">
        <v>56</v>
      </c>
      <c r="B37" s="57"/>
      <c r="C37" s="47">
        <f t="shared" ref="C37:U37" si="50">C19-$B$19</f>
        <v>-1.3404438260672897</v>
      </c>
      <c r="D37" s="47">
        <f t="shared" si="50"/>
        <v>-0.14307158903507045</v>
      </c>
      <c r="E37" s="47">
        <f t="shared" si="50"/>
        <v>-0.2875503339194907</v>
      </c>
      <c r="F37" s="47">
        <f t="shared" si="50"/>
        <v>-0.48332090793909543</v>
      </c>
      <c r="G37" s="47">
        <f t="shared" si="50"/>
        <v>1.050885083446909</v>
      </c>
      <c r="H37" s="47">
        <f t="shared" si="50"/>
        <v>-1.092035541845501</v>
      </c>
      <c r="I37" s="47">
        <f t="shared" si="50"/>
        <v>-0.33268204650855004</v>
      </c>
      <c r="J37" s="47">
        <f t="shared" si="50"/>
        <v>0.74633969890432894</v>
      </c>
      <c r="K37" s="47">
        <f t="shared" si="50"/>
        <v>2.1534561010207334</v>
      </c>
      <c r="L37" s="47">
        <f t="shared" si="50"/>
        <v>-7.0729995083631536E-3</v>
      </c>
      <c r="M37" s="47">
        <f t="shared" si="50"/>
        <v>-0.51703578783672377</v>
      </c>
      <c r="N37" s="47">
        <f t="shared" si="50"/>
        <v>2.2032444608090973</v>
      </c>
      <c r="O37" s="47">
        <f t="shared" si="50"/>
        <v>-0.87638516882053175</v>
      </c>
      <c r="P37" s="47">
        <f t="shared" si="50"/>
        <v>0.4635619211265567</v>
      </c>
      <c r="Q37" s="47">
        <f t="shared" si="50"/>
        <v>-8.3884829667049132E-3</v>
      </c>
      <c r="R37" s="47">
        <f t="shared" si="50"/>
        <v>-0.7256179730533372</v>
      </c>
      <c r="S37" s="47">
        <f t="shared" si="50"/>
        <v>1.1710486936133275</v>
      </c>
      <c r="T37" s="47">
        <f t="shared" si="50"/>
        <v>-0.70434813178349565</v>
      </c>
      <c r="U37" s="47">
        <f t="shared" si="50"/>
        <v>-1.0001336425690059</v>
      </c>
      <c r="V37" s="47">
        <f t="shared" ref="V37:Y37" si="51">V19-$B$19</f>
        <v>0.36454075710539513</v>
      </c>
      <c r="W37" s="47">
        <f t="shared" si="51"/>
        <v>-0.95307829051365545</v>
      </c>
      <c r="X37" s="47">
        <f t="shared" si="51"/>
        <v>-0.6573375497729117</v>
      </c>
      <c r="Y37" s="47">
        <f t="shared" si="51"/>
        <v>-1.1941158508369281</v>
      </c>
      <c r="Z37" s="47">
        <f t="shared" ref="Z37" si="52">Z19-$B$19</f>
        <v>-2.54063328416958E-2</v>
      </c>
      <c r="AA37" s="47"/>
    </row>
    <row r="38" spans="1:27" x14ac:dyDescent="0.35">
      <c r="A38" s="45" t="s">
        <v>55</v>
      </c>
      <c r="B38" s="56"/>
      <c r="C38" s="28">
        <f t="shared" ref="C38:U38" si="53">C20-$B$20</f>
        <v>-0.36844700087451043</v>
      </c>
      <c r="D38" s="28">
        <f t="shared" si="53"/>
        <v>-0.87825034269356106</v>
      </c>
      <c r="E38" s="28">
        <f t="shared" si="53"/>
        <v>-0.59952620597002237</v>
      </c>
      <c r="F38" s="28">
        <f t="shared" si="53"/>
        <v>2.8944574336811968E-2</v>
      </c>
      <c r="G38" s="28">
        <f t="shared" si="53"/>
        <v>-0.2905953165990236</v>
      </c>
      <c r="H38" s="28">
        <f t="shared" si="53"/>
        <v>-1.0942893163137106</v>
      </c>
      <c r="I38" s="28">
        <f t="shared" si="53"/>
        <v>-0.1744507869851577</v>
      </c>
      <c r="J38" s="28">
        <f t="shared" si="53"/>
        <v>-0.41652024647261854</v>
      </c>
      <c r="K38" s="28">
        <f t="shared" si="53"/>
        <v>0.12301402877591805</v>
      </c>
      <c r="L38" s="28">
        <f t="shared" si="53"/>
        <v>-1.0582523239189774</v>
      </c>
      <c r="M38" s="28">
        <f t="shared" si="53"/>
        <v>0.77314485033534019</v>
      </c>
      <c r="N38" s="28">
        <f t="shared" si="53"/>
        <v>0.8427680842442884</v>
      </c>
      <c r="O38" s="28">
        <f t="shared" si="53"/>
        <v>-0.96845640555163071</v>
      </c>
      <c r="P38" s="28">
        <f t="shared" si="53"/>
        <v>0.24352684928876656</v>
      </c>
      <c r="Q38" s="28">
        <f t="shared" si="53"/>
        <v>4.1773840392901995E-2</v>
      </c>
      <c r="R38" s="28">
        <f t="shared" si="53"/>
        <v>-0.69269764050715077</v>
      </c>
      <c r="S38" s="28">
        <f t="shared" si="53"/>
        <v>-0.98339622763431045</v>
      </c>
      <c r="T38" s="28">
        <f t="shared" si="53"/>
        <v>7.217677079583229E-2</v>
      </c>
      <c r="U38" s="28">
        <f t="shared" si="53"/>
        <v>-0.89367932548883511</v>
      </c>
      <c r="V38" s="28">
        <f t="shared" ref="V38:Y38" si="54">V20-$B$20</f>
        <v>0.92633689638452932</v>
      </c>
      <c r="W38" s="28">
        <f t="shared" si="54"/>
        <v>-0.80791218786455499</v>
      </c>
      <c r="X38" s="28">
        <f t="shared" si="54"/>
        <v>-0.60707492988443956</v>
      </c>
      <c r="Y38" s="28">
        <f t="shared" si="54"/>
        <v>-0.88598649451029043</v>
      </c>
      <c r="Z38" s="28">
        <f t="shared" ref="Z38" si="55">Z20-$B$20</f>
        <v>-1.3148195662005051</v>
      </c>
      <c r="AA38" s="28"/>
    </row>
    <row r="39" spans="1:27" x14ac:dyDescent="0.35">
      <c r="A39" s="45" t="s">
        <v>54</v>
      </c>
      <c r="B39" s="56"/>
      <c r="C39" s="28">
        <f t="shared" ref="C39:U39" si="56">C21-$B$21</f>
        <v>-0.41282067529455035</v>
      </c>
      <c r="D39" s="28">
        <f t="shared" si="56"/>
        <v>-0.45536135412160894</v>
      </c>
      <c r="E39" s="28">
        <f t="shared" si="56"/>
        <v>-0.36214073772384803</v>
      </c>
      <c r="F39" s="28">
        <f t="shared" si="56"/>
        <v>-0.47154064650663596</v>
      </c>
      <c r="G39" s="28">
        <f t="shared" si="56"/>
        <v>-0.89085327287895988</v>
      </c>
      <c r="H39" s="28">
        <f t="shared" si="56"/>
        <v>-9.0095851751321732E-3</v>
      </c>
      <c r="I39" s="28">
        <f t="shared" si="56"/>
        <v>-0.18820710342735902</v>
      </c>
      <c r="J39" s="28">
        <f t="shared" si="56"/>
        <v>-0.43385559966788101</v>
      </c>
      <c r="K39" s="28">
        <f t="shared" si="56"/>
        <v>-0.24790839469884829</v>
      </c>
      <c r="L39" s="28">
        <f t="shared" si="56"/>
        <v>-0.28434731809432634</v>
      </c>
      <c r="M39" s="28">
        <f t="shared" si="56"/>
        <v>0.15240216430732989</v>
      </c>
      <c r="N39" s="28">
        <f t="shared" si="56"/>
        <v>-0.35846740091006091</v>
      </c>
      <c r="O39" s="28">
        <f t="shared" si="56"/>
        <v>-0.44837423320819758</v>
      </c>
      <c r="P39" s="28">
        <f t="shared" si="56"/>
        <v>0.20382555975246364</v>
      </c>
      <c r="Q39" s="28">
        <f t="shared" si="56"/>
        <v>-0.65926967834277361</v>
      </c>
      <c r="R39" s="28">
        <f t="shared" si="56"/>
        <v>-0.18680591022683124</v>
      </c>
      <c r="S39" s="28">
        <f t="shared" si="56"/>
        <v>-0.20267029946078607</v>
      </c>
      <c r="T39" s="28">
        <f t="shared" si="56"/>
        <v>-0.50726010277341527</v>
      </c>
      <c r="U39" s="28">
        <f t="shared" si="56"/>
        <v>-5.1221024098466739E-2</v>
      </c>
      <c r="V39" s="28">
        <f t="shared" ref="V39:W39" si="57">V21-$B$21</f>
        <v>-0.77823965763883984</v>
      </c>
      <c r="W39" s="28">
        <f t="shared" si="57"/>
        <v>-0.45582764935726616</v>
      </c>
      <c r="X39" s="28">
        <f>X21-$B$21</f>
        <v>-0.64376760794939858</v>
      </c>
      <c r="Y39" s="28">
        <f>Y21-$B$21</f>
        <v>-0.13608127254567171</v>
      </c>
      <c r="Z39" s="28">
        <f>Z21-$B$21</f>
        <v>-0.44141253548563064</v>
      </c>
      <c r="AA39" s="28"/>
    </row>
    <row r="40" spans="1:27" x14ac:dyDescent="0.35">
      <c r="A40" s="48" t="s">
        <v>53</v>
      </c>
      <c r="B40" s="58"/>
      <c r="C40" s="28">
        <f t="shared" ref="C40:U40" si="58">C22-$B$22</f>
        <v>-0.46649086761321623</v>
      </c>
      <c r="D40" s="28">
        <f t="shared" si="58"/>
        <v>0.27345003780745536</v>
      </c>
      <c r="E40" s="28">
        <f t="shared" si="58"/>
        <v>-0.24222065543072713</v>
      </c>
      <c r="F40" s="28">
        <f t="shared" si="58"/>
        <v>-0.22087930552118618</v>
      </c>
      <c r="G40" s="28">
        <f t="shared" si="58"/>
        <v>-1.219862225162192</v>
      </c>
      <c r="H40" s="28">
        <f t="shared" si="58"/>
        <v>6.8628061929123518E-3</v>
      </c>
      <c r="I40" s="28">
        <f t="shared" si="58"/>
        <v>1.0541596488432123</v>
      </c>
      <c r="J40" s="28">
        <f t="shared" si="58"/>
        <v>0.21208796147253839</v>
      </c>
      <c r="K40" s="28">
        <f t="shared" si="58"/>
        <v>2.7005972782425189</v>
      </c>
      <c r="L40" s="28">
        <f t="shared" si="58"/>
        <v>-1.304164626519265</v>
      </c>
      <c r="M40" s="28">
        <f t="shared" si="58"/>
        <v>0.86405483517845916</v>
      </c>
      <c r="N40" s="28">
        <f t="shared" si="58"/>
        <v>-0.54420085840332089</v>
      </c>
      <c r="O40" s="28">
        <f t="shared" si="58"/>
        <v>-0.85149899504928239</v>
      </c>
      <c r="P40" s="28">
        <f t="shared" si="58"/>
        <v>-2.0953913345937982</v>
      </c>
      <c r="Q40" s="28">
        <f t="shared" si="58"/>
        <v>0.11682398631717472</v>
      </c>
      <c r="R40" s="28">
        <f t="shared" si="58"/>
        <v>-0.26154040291677827</v>
      </c>
      <c r="S40" s="28">
        <f t="shared" si="58"/>
        <v>-0.69200106544265871</v>
      </c>
      <c r="T40" s="28">
        <f t="shared" si="58"/>
        <v>0.31097512503353109</v>
      </c>
      <c r="U40" s="28">
        <f t="shared" si="58"/>
        <v>-0.28126089981118874</v>
      </c>
      <c r="V40" s="28">
        <f t="shared" ref="V40:Y40" si="59">V22-$B$22</f>
        <v>-0.89860044432464647</v>
      </c>
      <c r="W40" s="28">
        <f t="shared" si="59"/>
        <v>-0.73038098262692408</v>
      </c>
      <c r="X40" s="28">
        <f t="shared" si="59"/>
        <v>-0.92140065136398253</v>
      </c>
      <c r="Y40" s="28">
        <f t="shared" si="59"/>
        <v>-0.92646017517350909</v>
      </c>
      <c r="Z40" s="28">
        <f t="shared" ref="Z40" si="60">Z22-$B$22</f>
        <v>-1.0709865726890362</v>
      </c>
      <c r="AA40" s="28"/>
    </row>
    <row r="41" spans="1:27" x14ac:dyDescent="0.35">
      <c r="A41" s="59" t="s">
        <v>52</v>
      </c>
      <c r="B41" s="57"/>
      <c r="C41" s="47">
        <f t="shared" ref="C41:U41" si="61">C23-$B$23</f>
        <v>-0.64691399075865963</v>
      </c>
      <c r="D41" s="47">
        <f t="shared" si="61"/>
        <v>-0.30299010562447126</v>
      </c>
      <c r="E41" s="47">
        <f t="shared" si="61"/>
        <v>-0.36379847961444511</v>
      </c>
      <c r="F41" s="47">
        <f t="shared" si="61"/>
        <v>-0.28938598435667906</v>
      </c>
      <c r="G41" s="47">
        <f t="shared" si="61"/>
        <v>-0.34824291883242342</v>
      </c>
      <c r="H41" s="47">
        <f t="shared" si="61"/>
        <v>-0.54553247526237403</v>
      </c>
      <c r="I41" s="47">
        <f t="shared" si="61"/>
        <v>0.1002555084470238</v>
      </c>
      <c r="J41" s="47">
        <f t="shared" si="61"/>
        <v>2.1387080834658789E-2</v>
      </c>
      <c r="K41" s="47">
        <f t="shared" si="61"/>
        <v>1.1769709034047482</v>
      </c>
      <c r="L41" s="47">
        <f t="shared" si="61"/>
        <v>-0.66887384545366935</v>
      </c>
      <c r="M41" s="47">
        <f t="shared" si="61"/>
        <v>0.32785502295449831</v>
      </c>
      <c r="N41" s="47">
        <f t="shared" si="61"/>
        <v>0.52295916172180323</v>
      </c>
      <c r="O41" s="47">
        <f t="shared" si="61"/>
        <v>-0.78808454343148959</v>
      </c>
      <c r="P41" s="47">
        <f t="shared" si="61"/>
        <v>-0.30465988589724446</v>
      </c>
      <c r="Q41" s="47">
        <f t="shared" si="61"/>
        <v>-0.11937695732046905</v>
      </c>
      <c r="R41" s="47">
        <f t="shared" si="61"/>
        <v>-0.4675268134901982</v>
      </c>
      <c r="S41" s="47">
        <f t="shared" si="61"/>
        <v>-0.18482948798465415</v>
      </c>
      <c r="T41" s="47">
        <f t="shared" si="61"/>
        <v>-0.20805421075047281</v>
      </c>
      <c r="U41" s="47">
        <f t="shared" si="61"/>
        <v>-0.54576597631604429</v>
      </c>
      <c r="V41" s="47">
        <f t="shared" ref="V41:Y41" si="62">V23-$B$23</f>
        <v>-0.10471859431211605</v>
      </c>
      <c r="W41" s="47">
        <f t="shared" si="62"/>
        <v>-0.73831937709098128</v>
      </c>
      <c r="X41" s="47">
        <f t="shared" si="62"/>
        <v>-0.7108438389305114</v>
      </c>
      <c r="Y41" s="47">
        <f t="shared" si="62"/>
        <v>-0.77559605698219158</v>
      </c>
      <c r="Z41" s="47">
        <f t="shared" ref="Z41" si="63">Z23-$B$23</f>
        <v>-0.7181758676324046</v>
      </c>
      <c r="AA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creator>energy.stats@beis.gov.uk</dc:creator>
  <cp:keywords>temperature, heating, degree, days</cp:keywords>
  <cp:lastModifiedBy>Harris, Kevin (Energy Security)</cp:lastModifiedBy>
  <cp:lastPrinted>2021-09-22T14:37:55Z</cp:lastPrinted>
  <dcterms:created xsi:type="dcterms:W3CDTF">2021-09-22T13:36:14Z</dcterms:created>
  <dcterms:modified xsi:type="dcterms:W3CDTF">2026-02-11T10:18:43Z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